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ILP_Inclusion Laboral  y Productiva\Hojas de datos\"/>
    </mc:Choice>
  </mc:AlternateContent>
  <bookViews>
    <workbookView xWindow="0" yWindow="0" windowWidth="14295" windowHeight="12300"/>
  </bookViews>
  <sheets>
    <sheet name="4d PAE" sheetId="1" r:id="rId1"/>
  </sheets>
  <externalReferences>
    <externalReference r:id="rId2"/>
    <externalReference r:id="rId3"/>
    <externalReference r:id="rId4"/>
  </externalReferences>
  <definedNames>
    <definedName name="_Sort" hidden="1">#REF!</definedName>
    <definedName name="copia" hidden="1">#REF!</definedName>
    <definedName name="PAISES">[1]DATA!$B$89:$B$99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E15" i="1"/>
  <c r="G15" i="1"/>
  <c r="I15" i="1"/>
  <c r="K15" i="1"/>
  <c r="M15" i="1"/>
  <c r="O15" i="1"/>
  <c r="Q15" i="1"/>
  <c r="S15" i="1"/>
  <c r="U15" i="1"/>
  <c r="W15" i="1"/>
  <c r="Y15" i="1"/>
  <c r="AA15" i="1"/>
  <c r="AC15" i="1"/>
  <c r="AE15" i="1"/>
  <c r="AG15" i="1"/>
  <c r="C16" i="1"/>
  <c r="E16" i="1"/>
  <c r="G16" i="1"/>
  <c r="I16" i="1"/>
  <c r="K16" i="1"/>
  <c r="M16" i="1"/>
  <c r="O16" i="1"/>
  <c r="Q16" i="1"/>
  <c r="S16" i="1"/>
  <c r="U16" i="1"/>
  <c r="W16" i="1"/>
  <c r="Y16" i="1"/>
  <c r="AA16" i="1"/>
  <c r="AC16" i="1"/>
  <c r="AE16" i="1"/>
  <c r="AG16" i="1"/>
  <c r="C20" i="1"/>
  <c r="E20" i="1"/>
  <c r="G20" i="1"/>
  <c r="I20" i="1"/>
  <c r="K20" i="1"/>
  <c r="M20" i="1"/>
  <c r="O20" i="1"/>
  <c r="Q20" i="1"/>
  <c r="S20" i="1"/>
  <c r="U20" i="1"/>
  <c r="W20" i="1"/>
  <c r="Y20" i="1"/>
  <c r="Y21" i="1" s="1"/>
  <c r="AA20" i="1"/>
  <c r="AC20" i="1"/>
  <c r="AE20" i="1"/>
  <c r="AG20" i="1"/>
  <c r="C21" i="1"/>
  <c r="E21" i="1"/>
  <c r="G21" i="1"/>
  <c r="I21" i="1"/>
  <c r="K21" i="1"/>
  <c r="M21" i="1"/>
  <c r="O21" i="1"/>
  <c r="Q21" i="1"/>
  <c r="S21" i="1"/>
  <c r="U21" i="1"/>
  <c r="W21" i="1"/>
  <c r="AA21" i="1"/>
  <c r="AC21" i="1"/>
  <c r="AE21" i="1"/>
  <c r="AG21" i="1"/>
  <c r="C25" i="1"/>
  <c r="E25" i="1"/>
  <c r="G25" i="1"/>
  <c r="I25" i="1"/>
  <c r="K25" i="1"/>
  <c r="M25" i="1"/>
  <c r="O25" i="1"/>
  <c r="Q25" i="1"/>
  <c r="S25" i="1"/>
  <c r="U25" i="1"/>
  <c r="W25" i="1"/>
  <c r="Y25" i="1"/>
  <c r="AA25" i="1"/>
  <c r="AC25" i="1"/>
  <c r="AE25" i="1"/>
  <c r="AG25" i="1"/>
  <c r="AI25" i="1"/>
  <c r="U26" i="1"/>
  <c r="Y26" i="1"/>
  <c r="AA26" i="1"/>
  <c r="AC26" i="1"/>
  <c r="AE26" i="1"/>
  <c r="U27" i="1"/>
  <c r="Y27" i="1"/>
  <c r="AA27" i="1"/>
  <c r="AC27" i="1"/>
  <c r="AE27" i="1"/>
  <c r="AE29" i="1"/>
  <c r="AG29" i="1"/>
  <c r="AI29" i="1"/>
  <c r="AE30" i="1"/>
  <c r="AG30" i="1"/>
  <c r="AI30" i="1"/>
</calcChain>
</file>

<file path=xl/sharedStrings.xml><?xml version="1.0" encoding="utf-8"?>
<sst xmlns="http://schemas.openxmlformats.org/spreadsheetml/2006/main" count="177" uniqueCount="48">
  <si>
    <t>/j. Reglas de Operación 2019/ Operational Rules 2019 (https://www.gob.mx/cms/uploads/attachment/file/441291/ROPAE_2019_DOF.PDF)</t>
  </si>
  <si>
    <t>/i. Reglas de Operación 2018/ Operational Rules 2018 (https://www.gob.mx/cms/uploads/attachment/file/287125/2017_12_26_REGLAS_2018.pdf)</t>
  </si>
  <si>
    <t xml:space="preserve">/h. Reglas de Operación 2017/ Operational Rules 2017 (https://www.gob.mx/cms/uploads/attachment/file/179858/Reglas_de_Operaci_n_PAE_2017.pdf) </t>
  </si>
  <si>
    <t>/g. Ficha Monitoreo 2017-2018/ Monitoring File 2017-2018 (https://www.coneval.org.mx/Evaluacion/IEPSM/Documents/Fichas-Monitoreo-y-Evaluacion-2017-2018.pdf)</t>
  </si>
  <si>
    <t>/f. Cifras tomadas de los informes de Cuenta Pública, Gasto por Categoría Programática del Gobierno Federal /The figures are taken from the following reports of Public Account, Expenditure by Program Category (http://finanzaspublicas.hacienda.gob.mx/es/Finanzas_Publicas/Cuenta_Publica</t>
  </si>
  <si>
    <t>/e. Ficha Monitoreo 2016-2017 / Monitoring File 2016-2017 (https://www.coneval.org.mx/Evaluacion/Documents/EVALUACIONES/FMyE_2016_2017/FMyE_14_S043.pdf#search=programa%20de%20apoyo%20al%20empleo%202017)</t>
  </si>
  <si>
    <t>/d. Ficha Monitoreo 2015-2016 / Monitoring File 2015-2016 (https://www.coneval.org.mx/Evaluacion/Documents/EVALUACIONES/FMyE_2015_2016/STPS/S043_FMyE.pdf#search=programa%20de%20apoyo%20al%20empleo)</t>
  </si>
  <si>
    <t xml:space="preserve">/c. Informe de Evaluación Específica de Desempeño 2014-2015 / Performance Evaluation Report 2014-2015 (https://www.coneval.org.mx/Evaluacion/Documents/EVALUACIONES/EED_2014_2015/STPS/S043_PAE/S043_PAE_IC.pdf#search=programa%20de%20apoyo%20al%20empleo%202014) </t>
  </si>
  <si>
    <t>/b. Informe de Evaluación Específica de Desempeño 2012-2013 / Performance Evaluation Report 2012-2013 (https://www.coneval.org.mx/Informes/Evaluacion/Especificas_Desempeno2012/STPS/14_S043/14_S043_Completo.pdf#search=programa%20de%20apoyo%20al%20empleo)</t>
  </si>
  <si>
    <t>/a. Resumen de Acciones PAE 2001-2019. Para 2019 se considera hasta Noviembre. / Summary of Actions 2001-2019. For 2019 it is considered until November (https://www.empleo.gob.mx/sne/programa-apoyo-empleo-pae)</t>
  </si>
  <si>
    <t>Notas/ Notes:</t>
  </si>
  <si>
    <t xml:space="preserve">/a. Ficha de evaluación 2015-2016/ Evaluation form 2015-2016  (https://www.coneval.org.mx/Evaluacion/Documents/EVALUACIONES/FMyE_2015_2016/STPS/S043_FMyE.pdf#search=programa%20de%20apoyo%20al%20empleo) </t>
  </si>
  <si>
    <t xml:space="preserve"> http://coneval.org.mx/paginas/busqueda.aspx?k=programa%20de%20apoyo%20al%20empleo</t>
  </si>
  <si>
    <t xml:space="preserve"> http://www.stps.gob.mx/bp/secciones/transparencia/programas_sociales/FINAL-INFORME%20COMPLETO10.pdf</t>
  </si>
  <si>
    <t xml:space="preserve"> http://www.empleo.gob.mx/sne/programas-empleo-sne</t>
  </si>
  <si>
    <t xml:space="preserve">Sitio web/Website:  </t>
  </si>
  <si>
    <t>Secretaría de Hacienda y Crédito Público (SHCP) / Ministry of Finance and Public Credit (SHCP)</t>
  </si>
  <si>
    <t>Secretaría del Trabajo y Previsión Social (STPS)/ Ministry of Labour and Social Security (STPS)</t>
  </si>
  <si>
    <t>Consejo Nacional de Evaluación de la Política de Desarrollo Social (CONEVAL) / National Council for the Evaluation of Social Development Policy (CONEVAL)</t>
  </si>
  <si>
    <r>
      <rPr>
        <b/>
        <sz val="8"/>
        <rFont val="Arial"/>
        <family val="2"/>
      </rPr>
      <t>Fuente/Source:</t>
    </r>
    <r>
      <rPr>
        <sz val="8"/>
        <rFont val="Arial"/>
        <family val="2"/>
      </rPr>
      <t xml:space="preserve">   </t>
    </r>
  </si>
  <si>
    <t>…</t>
  </si>
  <si>
    <t xml:space="preserve">     Hombres / Men</t>
  </si>
  <si>
    <t xml:space="preserve"> % Mujeres / Women </t>
  </si>
  <si>
    <t>/j.</t>
  </si>
  <si>
    <t>/h.</t>
  </si>
  <si>
    <t>/b.</t>
  </si>
  <si>
    <t>Programada / Expected</t>
  </si>
  <si>
    <t xml:space="preserve">    Hombres / Men</t>
  </si>
  <si>
    <t xml:space="preserve">    Mujeres / Women </t>
  </si>
  <si>
    <t>% Población / Population</t>
  </si>
  <si>
    <t>/a.</t>
  </si>
  <si>
    <t>/g.</t>
  </si>
  <si>
    <t>/e.</t>
  </si>
  <si>
    <t>/d.</t>
  </si>
  <si>
    <t>/c.</t>
  </si>
  <si>
    <t>Efectiva / Effective</t>
  </si>
  <si>
    <t>Cobertura personas/ Coverage of persons</t>
  </si>
  <si>
    <t>%PIB / GDP</t>
  </si>
  <si>
    <t>US$</t>
  </si>
  <si>
    <t>/f.</t>
  </si>
  <si>
    <t>MXN</t>
  </si>
  <si>
    <t>Gasto / Expenditure</t>
  </si>
  <si>
    <t>Presupuesto / Budget</t>
  </si>
  <si>
    <t>Última actualización / Last update: 01-2020</t>
  </si>
  <si>
    <t>&lt;-- Volver a programa &lt;</t>
  </si>
  <si>
    <t>(1998-)</t>
  </si>
  <si>
    <t>Cifras seleccionadas / Selected figures</t>
  </si>
  <si>
    <t>Programa de Apoyo al Empleo / Employment Support Programme (PAE)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</si>
</sst>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"/>
    <numFmt numFmtId="165" formatCode="#,##0.0"/>
    <numFmt numFmtId="166" formatCode="_(* #,##0_);_(* \(#,##0\);_(* &quot;-&quot;??_);_(@_)"/>
    <numFmt numFmtId="167" formatCode="0.0%"/>
    <numFmt numFmtId="168" formatCode="0.00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theme="6" tint="-0.249977111117893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</font>
    <font>
      <u/>
      <sz val="8"/>
      <color theme="10"/>
      <name val="Calibri"/>
      <family val="2"/>
    </font>
    <font>
      <sz val="8"/>
      <color theme="9" tint="-0.249977111117893"/>
      <name val="Arial"/>
      <family val="2"/>
    </font>
    <font>
      <b/>
      <i/>
      <sz val="9"/>
      <name val="Arial"/>
      <family val="2"/>
    </font>
    <font>
      <u/>
      <sz val="8"/>
      <color indexed="12"/>
      <name val="Courier"/>
      <family val="3"/>
    </font>
    <font>
      <sz val="7"/>
      <color rgb="FFFF0000"/>
      <name val="Arial"/>
      <family val="2"/>
    </font>
    <font>
      <b/>
      <sz val="12"/>
      <name val="Trebuchet MS"/>
      <family val="2"/>
    </font>
    <font>
      <u/>
      <sz val="8"/>
      <name val="Courier"/>
      <family val="3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Fill="0" applyBorder="0"/>
    <xf numFmtId="0" fontId="8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97">
    <xf numFmtId="0" fontId="0" fillId="0" borderId="0" xfId="0"/>
    <xf numFmtId="0" fontId="2" fillId="0" borderId="0" xfId="3"/>
    <xf numFmtId="0" fontId="2" fillId="2" borderId="0" xfId="3" applyFill="1"/>
    <xf numFmtId="0" fontId="3" fillId="0" borderId="1" xfId="3" applyFont="1" applyBorder="1"/>
    <xf numFmtId="0" fontId="3" fillId="2" borderId="1" xfId="3" applyFont="1" applyFill="1" applyBorder="1"/>
    <xf numFmtId="0" fontId="2" fillId="0" borderId="0" xfId="3" applyFill="1" applyBorder="1"/>
    <xf numFmtId="0" fontId="3" fillId="0" borderId="0" xfId="3" applyFont="1" applyFill="1" applyBorder="1"/>
    <xf numFmtId="0" fontId="3" fillId="2" borderId="2" xfId="3" applyFont="1" applyFill="1" applyBorder="1"/>
    <xf numFmtId="0" fontId="3" fillId="2" borderId="3" xfId="3" applyFont="1" applyFill="1" applyBorder="1"/>
    <xf numFmtId="0" fontId="3" fillId="0" borderId="4" xfId="3" applyFont="1" applyBorder="1"/>
    <xf numFmtId="0" fontId="3" fillId="0" borderId="3" xfId="3" applyFont="1" applyBorder="1"/>
    <xf numFmtId="0" fontId="4" fillId="0" borderId="0" xfId="3" applyFont="1" applyFill="1" applyBorder="1"/>
    <xf numFmtId="0" fontId="5" fillId="0" borderId="1" xfId="3" applyFont="1" applyBorder="1"/>
    <xf numFmtId="0" fontId="6" fillId="2" borderId="0" xfId="3" applyFont="1" applyFill="1"/>
    <xf numFmtId="0" fontId="2" fillId="2" borderId="0" xfId="3" applyFont="1" applyFill="1"/>
    <xf numFmtId="0" fontId="2" fillId="0" borderId="0" xfId="3" applyFont="1"/>
    <xf numFmtId="0" fontId="5" fillId="2" borderId="0" xfId="3" applyFont="1" applyFill="1"/>
    <xf numFmtId="0" fontId="7" fillId="2" borderId="0" xfId="3" applyFont="1" applyFill="1"/>
    <xf numFmtId="0" fontId="5" fillId="0" borderId="0" xfId="3" applyFont="1" applyBorder="1" applyAlignment="1">
      <alignment horizontal="left" vertical="top" wrapText="1"/>
    </xf>
    <xf numFmtId="0" fontId="5" fillId="0" borderId="0" xfId="3" applyFont="1" applyBorder="1" applyAlignment="1">
      <alignment vertical="top" wrapText="1"/>
    </xf>
    <xf numFmtId="0" fontId="7" fillId="3" borderId="0" xfId="3" applyFont="1" applyFill="1" applyBorder="1"/>
    <xf numFmtId="164" fontId="5" fillId="0" borderId="0" xfId="3" applyNumberFormat="1" applyFont="1" applyBorder="1"/>
    <xf numFmtId="0" fontId="3" fillId="2" borderId="0" xfId="3" applyFont="1" applyFill="1" applyBorder="1"/>
    <xf numFmtId="165" fontId="5" fillId="0" borderId="0" xfId="5" applyNumberFormat="1" applyFont="1" applyBorder="1" applyAlignment="1">
      <alignment horizontal="right"/>
    </xf>
    <xf numFmtId="0" fontId="2" fillId="0" borderId="0" xfId="3" applyFill="1"/>
    <xf numFmtId="0" fontId="3" fillId="0" borderId="0" xfId="3" applyFont="1" applyFill="1" applyBorder="1" applyAlignment="1">
      <alignment horizontal="center"/>
    </xf>
    <xf numFmtId="0" fontId="3" fillId="0" borderId="1" xfId="3" applyFont="1" applyFill="1" applyBorder="1"/>
    <xf numFmtId="0" fontId="2" fillId="4" borderId="0" xfId="3" applyFill="1"/>
    <xf numFmtId="166" fontId="5" fillId="4" borderId="0" xfId="1" applyNumberFormat="1" applyFont="1" applyFill="1"/>
    <xf numFmtId="166" fontId="10" fillId="4" borderId="0" xfId="1" applyNumberFormat="1" applyFont="1" applyFill="1"/>
    <xf numFmtId="3" fontId="5" fillId="0" borderId="1" xfId="5" applyNumberFormat="1" applyFont="1" applyBorder="1" applyAlignment="1">
      <alignment horizontal="right"/>
    </xf>
    <xf numFmtId="166" fontId="5" fillId="4" borderId="0" xfId="1" applyNumberFormat="1" applyFont="1" applyFill="1" applyAlignment="1">
      <alignment horizontal="right"/>
    </xf>
    <xf numFmtId="0" fontId="3" fillId="4" borderId="8" xfId="3" applyFont="1" applyFill="1" applyBorder="1"/>
    <xf numFmtId="0" fontId="3" fillId="4" borderId="8" xfId="3" applyFont="1" applyFill="1" applyBorder="1" applyAlignment="1">
      <alignment horizontal="left"/>
    </xf>
    <xf numFmtId="3" fontId="5" fillId="4" borderId="8" xfId="5" applyNumberFormat="1" applyFont="1" applyFill="1" applyBorder="1" applyAlignment="1">
      <alignment horizontal="right"/>
    </xf>
    <xf numFmtId="0" fontId="2" fillId="4" borderId="3" xfId="3" applyFont="1" applyFill="1" applyBorder="1"/>
    <xf numFmtId="0" fontId="3" fillId="4" borderId="1" xfId="3" applyFont="1" applyFill="1" applyBorder="1"/>
    <xf numFmtId="3" fontId="5" fillId="0" borderId="1" xfId="5" quotePrefix="1" applyNumberFormat="1" applyFont="1" applyBorder="1" applyAlignment="1">
      <alignment horizontal="right"/>
    </xf>
    <xf numFmtId="3" fontId="5" fillId="4" borderId="0" xfId="3" applyNumberFormat="1" applyFont="1" applyFill="1"/>
    <xf numFmtId="0" fontId="5" fillId="4" borderId="0" xfId="3" applyFont="1" applyFill="1"/>
    <xf numFmtId="3" fontId="5" fillId="4" borderId="1" xfId="5" applyNumberFormat="1" applyFont="1" applyFill="1" applyBorder="1" applyAlignment="1">
      <alignment horizontal="right"/>
    </xf>
    <xf numFmtId="0" fontId="5" fillId="4" borderId="1" xfId="3" applyFont="1" applyFill="1" applyBorder="1"/>
    <xf numFmtId="0" fontId="2" fillId="4" borderId="1" xfId="3" applyFont="1" applyFill="1" applyBorder="1"/>
    <xf numFmtId="10" fontId="5" fillId="4" borderId="0" xfId="3" applyNumberFormat="1" applyFont="1" applyFill="1"/>
    <xf numFmtId="9" fontId="5" fillId="4" borderId="0" xfId="2" applyFont="1" applyFill="1"/>
    <xf numFmtId="3" fontId="5" fillId="4" borderId="0" xfId="3" applyNumberFormat="1" applyFont="1" applyFill="1" applyAlignment="1">
      <alignment horizontal="right"/>
    </xf>
    <xf numFmtId="0" fontId="5" fillId="4" borderId="1" xfId="3" applyFont="1" applyFill="1" applyBorder="1" applyAlignment="1">
      <alignment horizontal="left"/>
    </xf>
    <xf numFmtId="10" fontId="5" fillId="4" borderId="1" xfId="5" applyNumberFormat="1" applyFont="1" applyFill="1" applyBorder="1" applyAlignment="1">
      <alignment horizontal="right"/>
    </xf>
    <xf numFmtId="0" fontId="11" fillId="5" borderId="10" xfId="3" applyFont="1" applyFill="1" applyBorder="1" applyAlignment="1"/>
    <xf numFmtId="10" fontId="5" fillId="0" borderId="1" xfId="3" applyNumberFormat="1" applyFont="1" applyBorder="1"/>
    <xf numFmtId="0" fontId="3" fillId="0" borderId="1" xfId="7" applyFont="1" applyBorder="1" applyAlignment="1">
      <alignment horizontal="left"/>
    </xf>
    <xf numFmtId="0" fontId="3" fillId="0" borderId="1" xfId="3" applyFont="1" applyBorder="1" applyAlignment="1">
      <alignment horizontal="left"/>
    </xf>
    <xf numFmtId="168" fontId="5" fillId="0" borderId="1" xfId="2" applyNumberFormat="1" applyFont="1" applyBorder="1"/>
    <xf numFmtId="0" fontId="5" fillId="0" borderId="1" xfId="5" quotePrefix="1" applyNumberFormat="1" applyFont="1" applyBorder="1" applyAlignment="1">
      <alignment horizontal="right"/>
    </xf>
    <xf numFmtId="3" fontId="5" fillId="0" borderId="1" xfId="5" applyNumberFormat="1" applyFont="1" applyBorder="1"/>
    <xf numFmtId="0" fontId="3" fillId="3" borderId="0" xfId="3" applyFont="1" applyFill="1" applyBorder="1"/>
    <xf numFmtId="0" fontId="3" fillId="2" borderId="7" xfId="3" applyFont="1" applyFill="1" applyBorder="1"/>
    <xf numFmtId="0" fontId="2" fillId="0" borderId="11" xfId="3" applyBorder="1"/>
    <xf numFmtId="0" fontId="2" fillId="2" borderId="15" xfId="3" applyFill="1" applyBorder="1"/>
    <xf numFmtId="0" fontId="2" fillId="2" borderId="0" xfId="3" applyFill="1" applyBorder="1"/>
    <xf numFmtId="0" fontId="2" fillId="2" borderId="0" xfId="3" applyFill="1" applyBorder="1" applyAlignment="1">
      <alignment horizontal="center"/>
    </xf>
    <xf numFmtId="0" fontId="2" fillId="2" borderId="16" xfId="3" applyFill="1" applyBorder="1" applyAlignment="1">
      <alignment horizontal="center"/>
    </xf>
    <xf numFmtId="0" fontId="2" fillId="2" borderId="17" xfId="3" applyFill="1" applyBorder="1"/>
    <xf numFmtId="0" fontId="2" fillId="2" borderId="18" xfId="3" applyFill="1" applyBorder="1"/>
    <xf numFmtId="0" fontId="15" fillId="5" borderId="10" xfId="6" applyFont="1" applyFill="1" applyBorder="1" applyAlignment="1" applyProtection="1"/>
    <xf numFmtId="168" fontId="5" fillId="0" borderId="1" xfId="3" applyNumberFormat="1" applyFont="1" applyBorder="1"/>
    <xf numFmtId="0" fontId="2" fillId="4" borderId="0" xfId="3" applyFont="1" applyFill="1"/>
    <xf numFmtId="9" fontId="5" fillId="4" borderId="0" xfId="3" applyNumberFormat="1" applyFont="1" applyFill="1"/>
    <xf numFmtId="10" fontId="5" fillId="0" borderId="0" xfId="0" applyNumberFormat="1" applyFont="1"/>
    <xf numFmtId="167" fontId="5" fillId="4" borderId="0" xfId="2" applyNumberFormat="1" applyFont="1" applyFill="1" applyAlignment="1">
      <alignment horizontal="right"/>
    </xf>
    <xf numFmtId="0" fontId="3" fillId="0" borderId="2" xfId="3" applyFont="1" applyBorder="1" applyAlignment="1">
      <alignment horizontal="center"/>
    </xf>
    <xf numFmtId="0" fontId="3" fillId="0" borderId="10" xfId="3" applyFont="1" applyBorder="1" applyAlignment="1">
      <alignment horizontal="center"/>
    </xf>
    <xf numFmtId="0" fontId="9" fillId="0" borderId="5" xfId="4" applyFont="1" applyBorder="1" applyAlignment="1" applyProtection="1">
      <alignment vertical="top" wrapText="1"/>
    </xf>
    <xf numFmtId="0" fontId="9" fillId="0" borderId="0" xfId="4" applyFont="1" applyBorder="1" applyAlignment="1" applyProtection="1">
      <alignment vertical="top" wrapText="1"/>
    </xf>
    <xf numFmtId="0" fontId="14" fillId="2" borderId="19" xfId="3" applyFont="1" applyFill="1" applyBorder="1" applyAlignment="1">
      <alignment horizontal="center"/>
    </xf>
    <xf numFmtId="0" fontId="14" fillId="2" borderId="18" xfId="3" applyFont="1" applyFill="1" applyBorder="1" applyAlignment="1">
      <alignment horizontal="center"/>
    </xf>
    <xf numFmtId="0" fontId="14" fillId="2" borderId="16" xfId="3" applyFont="1" applyFill="1" applyBorder="1" applyAlignment="1">
      <alignment horizontal="center"/>
    </xf>
    <xf numFmtId="0" fontId="14" fillId="2" borderId="0" xfId="3" applyFont="1" applyFill="1" applyBorder="1" applyAlignment="1">
      <alignment horizontal="center"/>
    </xf>
    <xf numFmtId="0" fontId="14" fillId="2" borderId="15" xfId="3" applyFont="1" applyFill="1" applyBorder="1" applyAlignment="1">
      <alignment horizontal="center"/>
    </xf>
    <xf numFmtId="0" fontId="2" fillId="2" borderId="16" xfId="3" applyFont="1" applyFill="1" applyBorder="1" applyAlignment="1">
      <alignment horizontal="center"/>
    </xf>
    <xf numFmtId="0" fontId="2" fillId="2" borderId="0" xfId="3" applyFont="1" applyFill="1" applyBorder="1" applyAlignment="1">
      <alignment horizontal="center"/>
    </xf>
    <xf numFmtId="0" fontId="2" fillId="2" borderId="15" xfId="3" applyFont="1" applyFill="1" applyBorder="1" applyAlignment="1">
      <alignment horizontal="center"/>
    </xf>
    <xf numFmtId="0" fontId="2" fillId="2" borderId="16" xfId="3" applyFill="1" applyBorder="1" applyAlignment="1">
      <alignment horizontal="center"/>
    </xf>
    <xf numFmtId="0" fontId="2" fillId="2" borderId="0" xfId="3" applyFill="1" applyBorder="1" applyAlignment="1">
      <alignment horizontal="center"/>
    </xf>
    <xf numFmtId="0" fontId="2" fillId="2" borderId="15" xfId="3" applyFill="1" applyBorder="1" applyAlignment="1">
      <alignment horizontal="center"/>
    </xf>
    <xf numFmtId="0" fontId="8" fillId="2" borderId="16" xfId="4" applyFill="1" applyBorder="1" applyAlignment="1" applyProtection="1">
      <alignment horizontal="center"/>
    </xf>
    <xf numFmtId="0" fontId="8" fillId="2" borderId="0" xfId="4" applyFill="1" applyBorder="1" applyAlignment="1" applyProtection="1">
      <alignment horizontal="center"/>
    </xf>
    <xf numFmtId="0" fontId="8" fillId="2" borderId="15" xfId="4" applyFill="1" applyBorder="1" applyAlignment="1" applyProtection="1">
      <alignment horizontal="center"/>
    </xf>
    <xf numFmtId="0" fontId="13" fillId="0" borderId="14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9" fillId="0" borderId="5" xfId="4" applyFont="1" applyBorder="1" applyAlignment="1" applyProtection="1">
      <alignment horizontal="left" vertical="top" wrapText="1"/>
    </xf>
    <xf numFmtId="0" fontId="9" fillId="0" borderId="0" xfId="4" applyFont="1" applyBorder="1" applyAlignment="1" applyProtection="1">
      <alignment horizontal="left" vertical="top" wrapText="1"/>
    </xf>
    <xf numFmtId="0" fontId="3" fillId="0" borderId="9" xfId="3" applyFont="1" applyFill="1" applyBorder="1" applyAlignment="1">
      <alignment horizontal="center"/>
    </xf>
    <xf numFmtId="0" fontId="3" fillId="0" borderId="8" xfId="3" applyFont="1" applyFill="1" applyBorder="1" applyAlignment="1">
      <alignment horizontal="center"/>
    </xf>
    <xf numFmtId="0" fontId="7" fillId="0" borderId="7" xfId="3" applyFont="1" applyBorder="1" applyAlignment="1">
      <alignment horizontal="left" vertical="top" wrapText="1"/>
    </xf>
    <xf numFmtId="0" fontId="7" fillId="0" borderId="6" xfId="3" applyFont="1" applyBorder="1" applyAlignment="1">
      <alignment horizontal="left" vertical="top" wrapText="1"/>
    </xf>
  </cellXfs>
  <cellStyles count="8">
    <cellStyle name="Comma" xfId="1" builtinId="3"/>
    <cellStyle name="Hyperlink" xfId="4" builtinId="8"/>
    <cellStyle name="Hyperlink 2" xfId="6"/>
    <cellStyle name="Normal" xfId="0" builtinId="0"/>
    <cellStyle name="Normal 2" xfId="3"/>
    <cellStyle name="Normal 7" xfId="7"/>
    <cellStyle name="Normal_Base_conversion 2" xfId="5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ednations-my.sharepoint.com/Users/rruiz1/Documents/2016.%20CELADE.%20Estudios/2016.%20Excel.%20Visual.%20Macros%20de%20Carga/R43M.%20CargaData.%20Economica.%20AfroD.%20Categor&#237;a%20Ocupacional.%2015%20y%20mas%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ILP_Inclusion%20Laboral%20%20y%20Productiva/0_Base%20Maestra/PILP_BaseMaestra_v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ednations-my.sharepoint.com/personal/beatriz_morales_un_org/Documents/GDrive/Trabajo/BBDD/Base%20de%20datos%20PILyP/NA/PILP_M&#233;xico-NA_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aTam"/>
      <sheetName val="DATA"/>
      <sheetName val="ARGENTINA"/>
      <sheetName val="BOLIVIA"/>
      <sheetName val="BRASIL"/>
      <sheetName val="COLOMBIA"/>
      <sheetName val="COSTA RICA"/>
      <sheetName val="ECUADOR"/>
      <sheetName val="HONDURAS"/>
      <sheetName val="NICARAGUA"/>
      <sheetName val="PANAMA"/>
      <sheetName val="URUGUAY"/>
      <sheetName val="VENEZUELA"/>
    </sheetNames>
    <sheetDataSet>
      <sheetData sheetId="0" refreshError="1"/>
      <sheetData sheetId="1">
        <row r="89">
          <cell r="B89" t="str">
            <v>ARGENTINA</v>
          </cell>
        </row>
        <row r="90">
          <cell r="B90" t="str">
            <v>BOLIVIA</v>
          </cell>
        </row>
        <row r="91">
          <cell r="B91" t="str">
            <v>BRASIL</v>
          </cell>
        </row>
        <row r="92">
          <cell r="B92" t="str">
            <v>COLOMBIA</v>
          </cell>
        </row>
        <row r="93">
          <cell r="B93" t="str">
            <v>COSTA RICA</v>
          </cell>
        </row>
        <row r="94">
          <cell r="B94" t="str">
            <v>ECUADOR</v>
          </cell>
        </row>
        <row r="95">
          <cell r="B95" t="str">
            <v>HONDURAS</v>
          </cell>
        </row>
        <row r="96">
          <cell r="B96" t="str">
            <v>NICARAGUA</v>
          </cell>
        </row>
        <row r="97">
          <cell r="B97" t="str">
            <v>PANAMA</v>
          </cell>
        </row>
        <row r="98">
          <cell r="B98" t="str">
            <v>URUGUAY</v>
          </cell>
        </row>
        <row r="99">
          <cell r="B99" t="str">
            <v>VENEZUELA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incipal"/>
      <sheetName val="Acerca de la base de datos"/>
      <sheetName val="Compilado programas"/>
      <sheetName val="Glosario"/>
      <sheetName val="Indicaciones"/>
      <sheetName val="Programas por país"/>
      <sheetName val="Progs en base (inst y contacto)"/>
      <sheetName val="Argentina"/>
      <sheetName val="12e AgroEmpr "/>
      <sheetName val="12i AgroEmpr"/>
      <sheetName val="12d AgroEmpr"/>
      <sheetName val="11e EMP "/>
      <sheetName val="11i EMP"/>
      <sheetName val="11d EMP"/>
      <sheetName val="10e PEI "/>
      <sheetName val="10i PEI"/>
      <sheetName val="10d PEI"/>
      <sheetName val="9e PHF  "/>
      <sheetName val="9i PHF  "/>
      <sheetName val="9d PHF_d "/>
      <sheetName val="8e (Fin) PJCF"/>
      <sheetName val="8i  (Fin) PJCF"/>
      <sheetName val="8d  (Fin) PJCF"/>
      <sheetName val="7e PFC"/>
      <sheetName val="7i PFC"/>
      <sheetName val="7d PFC_d"/>
      <sheetName val="6e PROEMP"/>
      <sheetName val="6i PROEMP"/>
      <sheetName val="6d PROEMP"/>
      <sheetName val="5e PROGR"/>
      <sheetName val="5i PROGR"/>
      <sheetName val="5d PROGR"/>
      <sheetName val="4e (Fin) PAT"/>
      <sheetName val="4i (Fin) PAT"/>
      <sheetName val="4d (Fin) PAT_datos"/>
      <sheetName val="3e JMMT"/>
      <sheetName val="3i JMMT"/>
      <sheetName val="3d JMMT_datos"/>
      <sheetName val="2e SCE"/>
      <sheetName val="2i SCE"/>
      <sheetName val="2d SCE_datos"/>
      <sheetName val="1e (Fin) PEC"/>
      <sheetName val="1i (Fin) PEC i"/>
      <sheetName val="1d (Fin) PEC_datos"/>
      <sheetName val="Bolivia"/>
      <sheetName val="3e ACCESOS"/>
      <sheetName val="3i ACCESOS i"/>
      <sheetName val="3d ACCESOS_d"/>
      <sheetName val="2e PAE"/>
      <sheetName val="2i PAE i"/>
      <sheetName val="2d PAE_datos"/>
      <sheetName val="1e MPED"/>
      <sheetName val="1i MPED i"/>
      <sheetName val="1d MPED_datos"/>
      <sheetName val="Brasil"/>
      <sheetName val="8e PROG  "/>
      <sheetName val="8i PROG i "/>
      <sheetName val="8d PROG"/>
      <sheetName val="7e FAPR"/>
      <sheetName val="7i FAPR"/>
      <sheetName val="7d FAPR"/>
      <sheetName val="6e AcssTBL"/>
      <sheetName val="6i AcssTBL i"/>
      <sheetName val="6d Accs TBL datos"/>
      <sheetName val="5e Crescer"/>
      <sheetName val="5i Crescer i"/>
      <sheetName val="5d Crescer_datos"/>
      <sheetName val="4e PRONATEC"/>
      <sheetName val="4i PRONATEC i"/>
      <sheetName val="4d PRONATEC_datos"/>
      <sheetName val=" 3e (FIN) PlanSeq"/>
      <sheetName val="3i (FIN) PlanSeq i"/>
      <sheetName val=" 3d (FIN) PlanSeq datos"/>
      <sheetName val="2e PJOV"/>
      <sheetName val="2i PJOV i"/>
      <sheetName val="2d PJOVdatos"/>
      <sheetName val="1e (FIN) PNPE"/>
      <sheetName val="1i  (FIN) PNPE i"/>
      <sheetName val="1d (FIN)  PNPE _datos"/>
      <sheetName val="Chile"/>
      <sheetName val="15e PVI"/>
      <sheetName val="15i PVI"/>
      <sheetName val="15d PVI_d"/>
      <sheetName val="14e (Fin) PBC"/>
      <sheetName val="14i (Fin) PBC"/>
      <sheetName val="14d (Fin) PBC"/>
      <sheetName val="14d (Fin) PBC 2"/>
      <sheetName val="13e +Capaz"/>
      <sheetName val="13i +Capaz i"/>
      <sheetName val="13d +Capaz"/>
      <sheetName val="12e YoT-APL"/>
      <sheetName val="12i YoT-APL i"/>
      <sheetName val="12d YoT-APL d"/>
      <sheetName val="11e GMIU"/>
      <sheetName val="11i GMIU i"/>
      <sheetName val="11d GMIU_d"/>
      <sheetName val="10e SEM"/>
      <sheetName val="10i SEM i"/>
      <sheetName val="10d SEM_d"/>
      <sheetName val="9e SEJ"/>
      <sheetName val="9i SEJ i"/>
      <sheetName val="9d SEJ_d "/>
      <sheetName val="8e YoT"/>
      <sheetName val="8i YoT i "/>
      <sheetName val="8d YoT d"/>
      <sheetName val="7e YoTJ"/>
      <sheetName val="7i YoT J i"/>
      <sheetName val="7d YoT J d"/>
      <sheetName val="6e MJHT e"/>
      <sheetName val="6i MJHT i"/>
      <sheetName val="6d MJHT d"/>
      <sheetName val="5e DCL"/>
      <sheetName val="5i DCL i"/>
      <sheetName val="5d DCL_datos"/>
      <sheetName val="4e PAMEChile"/>
      <sheetName val="4i PAMEChilei"/>
      <sheetName val="4d PAMEChile datos"/>
      <sheetName val="3e (FIN) CHC"/>
      <sheetName val="3i (FIN) CHC i"/>
      <sheetName val="3d (FIN) CHC datos"/>
      <sheetName val="2e (Fin) PNCL"/>
      <sheetName val="2i (Fin) PNCL i"/>
      <sheetName val="2d (Fin) PNCL-d"/>
      <sheetName val="1e FPT e"/>
      <sheetName val="1i FPT i"/>
      <sheetName val="1d FPT d"/>
      <sheetName val="Colombia"/>
      <sheetName val="5e (Fin) EEA"/>
      <sheetName val="5i (Fin) EEA"/>
      <sheetName val="5d (Fin) EEA"/>
      <sheetName val="4e IPS e"/>
      <sheetName val="4i IPS i"/>
      <sheetName val="4d IPS_datos"/>
      <sheetName val="3e (Fin) MAAcc"/>
      <sheetName val="3i (Fin) MAAcc i"/>
      <sheetName val="3d (Fin) MAAcc_d"/>
      <sheetName val="2e JRE"/>
      <sheetName val="2i JRE i"/>
      <sheetName val="2d JRE_d"/>
      <sheetName val="1e JeA"/>
      <sheetName val="1i JeA i"/>
      <sheetName val="1d JeA_datos"/>
      <sheetName val="Costa Rica"/>
      <sheetName val="3e MPE_cri"/>
      <sheetName val="3i MPE_cri"/>
      <sheetName val="3d MPE_cri"/>
      <sheetName val="2e EPLT"/>
      <sheetName val="2i EPLT i"/>
      <sheetName val="2d EPLT_datos"/>
      <sheetName val="1e PRONAE"/>
      <sheetName val="1i PRONAE i"/>
      <sheetName val="1d PRONAE_datos"/>
      <sheetName val="Ecuador"/>
      <sheetName val="1e PCPS"/>
      <sheetName val="1i PCPS i"/>
      <sheetName val="1d PCPS_datos"/>
      <sheetName val="El Salvador"/>
      <sheetName val="2e JCT"/>
      <sheetName val="2i JCT"/>
      <sheetName val="2d JCT"/>
      <sheetName val="1e PATI"/>
      <sheetName val="1i PATI i"/>
      <sheetName val="1d PATIdatos"/>
      <sheetName val="Guatemala"/>
      <sheetName val="4e PBS"/>
      <sheetName val="4i PBS"/>
      <sheetName val="4d PBS_datos"/>
      <sheetName val="(Fin) 3e BPE_e"/>
      <sheetName val="(Fin) 3i BPE i "/>
      <sheetName val="(Fin) 3d BPE_d"/>
      <sheetName val="(Fin) 2e BArt"/>
      <sheetName val="(Fin) 2i BArt i "/>
      <sheetName val="(Fin) 2d BArt_d"/>
      <sheetName val="1e GEyEVJ"/>
      <sheetName val="1i GEyEVJ i"/>
      <sheetName val="1d GEyEVJ_d"/>
      <sheetName val="Haití"/>
      <sheetName val="2e Ti Kredi"/>
      <sheetName val="2i Ti Kredi i"/>
      <sheetName val="2d Ti Kredi datos"/>
      <sheetName val="1e Kore Peyizan"/>
      <sheetName val="1i Kore Peyizan i"/>
      <sheetName val="1d Kore peyizan datos"/>
      <sheetName val="Honduras"/>
      <sheetName val="3e CCVM"/>
      <sheetName val="3i CCVM i"/>
      <sheetName val="3d CCVM_d"/>
      <sheetName val="2e ProJoven-Hn"/>
      <sheetName val="2i ProJoven-Hn i"/>
      <sheetName val="2d ProJoven-Hn_ d"/>
      <sheetName val="(FIN) 1e PROEMPLEO"/>
      <sheetName val="(FIN) 1i PROEMPLEO i"/>
      <sheetName val="(FIN) 1d PROEMPLEO_datos"/>
      <sheetName val="Jamaica"/>
      <sheetName val="3e STW"/>
      <sheetName val="3i STW i"/>
      <sheetName val="3d STW_datos"/>
      <sheetName val="2e JYEN"/>
      <sheetName val="2i JYEN i"/>
      <sheetName val="2d JYEN_datos"/>
      <sheetName val="1e BYND"/>
      <sheetName val="1i BYND i"/>
      <sheetName val="1d BYND_datos"/>
      <sheetName val="México"/>
      <sheetName val="5e JCF"/>
      <sheetName val="5i JCF"/>
      <sheetName val="5d JCF_datos"/>
      <sheetName val="4e PAE"/>
      <sheetName val="4i PAE"/>
      <sheetName val="3e OpProd"/>
      <sheetName val="3i OpProd i"/>
      <sheetName val="3d OpProd_d"/>
      <sheetName val="2e JovPROSP"/>
      <sheetName val="2i jovPROSP i"/>
      <sheetName val="2d JovPROSP_datos"/>
      <sheetName val="1e PET"/>
      <sheetName val="1i PET i"/>
      <sheetName val="1d PET datos"/>
      <sheetName val="Actualizaciones 2020"/>
      <sheetName val="Nicaragua"/>
      <sheetName val="1e PPA"/>
      <sheetName val="1i PPA i"/>
      <sheetName val="1d PPA_datos"/>
      <sheetName val="Panama"/>
      <sheetName val="4e PEPD"/>
      <sheetName val="4i PEPD"/>
      <sheetName val="4d PEPD datos"/>
      <sheetName val="3e PPROJ"/>
      <sheetName val="3i PPROJ"/>
      <sheetName val="3d PPROJ datos"/>
      <sheetName val="2e PAIL"/>
      <sheetName val="2i PAIL_i"/>
      <sheetName val="2d PAIL_d"/>
      <sheetName val="1e PPE"/>
      <sheetName val="1i PPE i "/>
      <sheetName val="1d PPE_d"/>
      <sheetName val="Paraguay"/>
      <sheetName val="2e Tenondera"/>
      <sheetName val="2i Tenondera"/>
      <sheetName val="2d Tenondera datos"/>
      <sheetName val="1e ÑBP"/>
      <sheetName val="1i ÑBP i"/>
      <sheetName val="1d ÑBP_datos"/>
      <sheetName val="Perú"/>
      <sheetName val="5e IP"/>
      <sheetName val="5i IP"/>
      <sheetName val="5d IP"/>
      <sheetName val="4e JO"/>
      <sheetName val="4i JO i"/>
      <sheetName val="4d JO datos"/>
      <sheetName val="3e PTP"/>
      <sheetName val="3i PTP i"/>
      <sheetName val="3d PTP_datos"/>
      <sheetName val="2e MCE"/>
      <sheetName val="2i MCE i"/>
      <sheetName val="2d MCE datos"/>
      <sheetName val="1e PAME"/>
      <sheetName val="1i PAME i"/>
      <sheetName val="1d PAME_datos"/>
      <sheetName val="Rep Dominicana"/>
      <sheetName val="1e PJE"/>
      <sheetName val="1i PJE i"/>
      <sheetName val="1d PJE_datos"/>
      <sheetName val="Trinidad y Tobago"/>
      <sheetName val="1e URP_e"/>
      <sheetName val="1i URP_i"/>
      <sheetName val="1d URP_d"/>
      <sheetName val="Uruguay"/>
      <sheetName val="4e CEdu"/>
      <sheetName val="4i CEdu i"/>
      <sheetName val="4d CEdu_d"/>
      <sheetName val="3e UYTrab"/>
      <sheetName val="3i UY Trab i"/>
      <sheetName val="3d UY Trab_datos"/>
      <sheetName val="2e CoopSoc"/>
      <sheetName val="2i CoopSoc i"/>
      <sheetName val="2d CoopSoc_datos"/>
      <sheetName val="1e PFE"/>
      <sheetName val="1i PFE i"/>
      <sheetName val="1d PFE_datos"/>
      <sheetName val="Venezuela"/>
      <sheetName val="2e MST"/>
      <sheetName val="2i MST i"/>
      <sheetName val="2d MST_d"/>
      <sheetName val="1e MRB"/>
      <sheetName val="1i MRB i"/>
      <sheetName val="1d MRB_d "/>
      <sheetName val="Template"/>
      <sheetName val="#e Blank "/>
      <sheetName val="#i Blank i"/>
      <sheetName val="#d Blank_d"/>
      <sheetName val="Data"/>
      <sheetName val="Población"/>
      <sheetName val="PIB"/>
      <sheetName val="Tasa de cambio"/>
      <sheetName val="THogar"/>
      <sheetName val="Varios"/>
      <sheetName val="Programas ILyP en Base de datos"/>
      <sheetName val="NumPILP (y 3 PTC como en libro)"/>
      <sheetName val="PILP y componentes (principal)"/>
      <sheetName val="PILP y comp(x país y combina)"/>
      <sheetName val="PILP y componentes graf"/>
      <sheetName val="Caract Prog. Capacitación "/>
      <sheetName val="Caract Prog Niv y retencion "/>
      <sheetName val="Caract Prog. Apoyo trab Ind"/>
      <sheetName val="Caract GenerDirectaEmp"/>
      <sheetName val="Caract GenerIndirectaEmp "/>
      <sheetName val="Caract Prog Intermediación Labo"/>
      <sheetName val="Historial de actualizaciones"/>
      <sheetName val="Actualizaciones 2019"/>
      <sheetName val="Actualizaciones 2018"/>
      <sheetName val="Actualizaciones 2017"/>
      <sheetName val="Actualizaciones 2016"/>
      <sheetName val="Actualizaciones 20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23">
          <cell r="AC23">
            <v>104695391.5</v>
          </cell>
          <cell r="AE23">
            <v>105971611.5</v>
          </cell>
          <cell r="AG23">
            <v>107403727</v>
          </cell>
          <cell r="AI23">
            <v>109041411.8</v>
          </cell>
          <cell r="AK23">
            <v>110827285.39999999</v>
          </cell>
          <cell r="AM23">
            <v>112686837.19999999</v>
          </cell>
          <cell r="AO23">
            <v>114545556.3</v>
          </cell>
          <cell r="AQ23">
            <v>116328932</v>
          </cell>
          <cell r="AS23">
            <v>118029707.8</v>
          </cell>
          <cell r="AU23">
            <v>119697557.7</v>
          </cell>
          <cell r="AW23">
            <v>121343366.09999999</v>
          </cell>
          <cell r="AY23">
            <v>122978017.7</v>
          </cell>
          <cell r="BA23">
            <v>124612397</v>
          </cell>
          <cell r="BC23">
            <v>126247996</v>
          </cell>
          <cell r="BE23">
            <v>127877558.2</v>
          </cell>
          <cell r="BG23">
            <v>129498845.8</v>
          </cell>
          <cell r="BI23">
            <v>131109620.8</v>
          </cell>
        </row>
      </sheetData>
      <sheetData sheetId="294">
        <row r="28">
          <cell r="AF28">
            <v>729336319700</v>
          </cell>
          <cell r="AH28">
            <v>782240602000</v>
          </cell>
          <cell r="AJ28">
            <v>877476221400</v>
          </cell>
          <cell r="AL28">
            <v>975387131700</v>
          </cell>
          <cell r="AN28">
            <v>1052696281999.9999</v>
          </cell>
          <cell r="AP28">
            <v>1109989064000</v>
          </cell>
          <cell r="AR28">
            <v>900045350600</v>
          </cell>
          <cell r="AT28">
            <v>1057800598000</v>
          </cell>
          <cell r="AV28">
            <v>1180487226000</v>
          </cell>
          <cell r="AX28">
            <v>1201093787000</v>
          </cell>
          <cell r="AZ28">
            <v>1274443916000</v>
          </cell>
          <cell r="BB28">
            <v>1314568912000</v>
          </cell>
          <cell r="BD28">
            <v>1170567082000</v>
          </cell>
          <cell r="BF28">
            <v>1077781987000</v>
          </cell>
          <cell r="BH28">
            <v>1154702957000</v>
          </cell>
          <cell r="BJ28">
            <v>1223808885585.6072</v>
          </cell>
        </row>
      </sheetData>
      <sheetData sheetId="295">
        <row r="23">
          <cell r="AD23">
            <v>10.789019166666668</v>
          </cell>
          <cell r="AF23">
            <v>11.285966666666667</v>
          </cell>
          <cell r="AH23">
            <v>10.897891666666666</v>
          </cell>
          <cell r="AJ23">
            <v>10.899241666666667</v>
          </cell>
          <cell r="AL23">
            <v>10.928191666666667</v>
          </cell>
          <cell r="AN23">
            <v>11.129716666666665</v>
          </cell>
          <cell r="AP23">
            <v>13.513475</v>
          </cell>
          <cell r="AR23">
            <v>12.636008333333301</v>
          </cell>
          <cell r="AT23">
            <v>12.423325</v>
          </cell>
          <cell r="AV23">
            <v>13.169458333333299</v>
          </cell>
          <cell r="AX23">
            <v>12.77199167</v>
          </cell>
          <cell r="AZ23">
            <v>13.292450000000001</v>
          </cell>
          <cell r="BB23">
            <v>15.632250000000001</v>
          </cell>
          <cell r="BD23">
            <v>18.35125</v>
          </cell>
          <cell r="BF23">
            <v>19.741140000000001</v>
          </cell>
          <cell r="BH23">
            <v>19.244341666666699</v>
          </cell>
        </row>
      </sheetData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Acerca de la base de datos"/>
      <sheetName val="Compilado programas"/>
      <sheetName val="Glosario"/>
      <sheetName val="Indicaciones"/>
      <sheetName val="Programas por país"/>
      <sheetName val="Actualizaciones 2019"/>
      <sheetName val="México"/>
      <sheetName val="5e JCF"/>
      <sheetName val="5i JCF"/>
      <sheetName val="5d JCF_datos"/>
      <sheetName val="4e PAE"/>
      <sheetName val="4i PAE"/>
      <sheetName val="4d PAE"/>
      <sheetName val="3e OpProd"/>
      <sheetName val="3i OpProd i"/>
      <sheetName val="3d OpProd_d"/>
      <sheetName val="2e JovPROSP"/>
      <sheetName val="2i jovPROSP i"/>
      <sheetName val="2d JovPROSP_datos"/>
      <sheetName val="1e PET"/>
      <sheetName val="1i PET i"/>
      <sheetName val="1d PET datos"/>
      <sheetName val="Template"/>
      <sheetName val="#e Blank "/>
      <sheetName val="#i Blank i"/>
      <sheetName val="#d Blank_d"/>
      <sheetName val="Data"/>
      <sheetName val="Población"/>
      <sheetName val="PIB"/>
      <sheetName val="Tasa de camb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3">
          <cell r="AM23">
            <v>112686837.19999999</v>
          </cell>
        </row>
      </sheetData>
      <sheetData sheetId="29"/>
      <sheetData sheetId="30">
        <row r="23">
          <cell r="BH23">
            <v>19.244341666666699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oneval.org.mx/paginas/busqueda.aspx?k=programa%20de%20apoyo%20al%20empleo" TargetMode="External"/><Relationship Id="rId2" Type="http://schemas.openxmlformats.org/officeDocument/2006/relationships/hyperlink" Target="http://coneval.org.mx/paginas/busqueda.aspx?k=programa%20de%20apoyo%20al%20empleo" TargetMode="External"/><Relationship Id="rId1" Type="http://schemas.openxmlformats.org/officeDocument/2006/relationships/hyperlink" Target="http://www.stps.gob.mx/bp/secciones/transparencia/programas_sociales/FINAL-INFORME%20COMPLETO10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2:BU75"/>
  <sheetViews>
    <sheetView showGridLines="0" tabSelected="1" topLeftCell="B7" zoomScale="80" zoomScaleNormal="80" workbookViewId="0">
      <selection activeCell="M20" sqref="M20"/>
    </sheetView>
  </sheetViews>
  <sheetFormatPr defaultColWidth="8.85546875" defaultRowHeight="12.75" x14ac:dyDescent="0.2"/>
  <cols>
    <col min="1" max="1" width="3.28515625" style="4" customWidth="1"/>
    <col min="2" max="2" width="40" style="3" customWidth="1"/>
    <col min="3" max="3" width="12.42578125" style="3" customWidth="1"/>
    <col min="4" max="4" width="3.28515625" style="3" customWidth="1"/>
    <col min="5" max="5" width="11.42578125" style="3" bestFit="1" customWidth="1"/>
    <col min="6" max="6" width="3.42578125" style="2" customWidth="1"/>
    <col min="7" max="7" width="12.140625" style="3" customWidth="1"/>
    <col min="8" max="8" width="3.42578125" style="3" customWidth="1"/>
    <col min="9" max="9" width="10.7109375" style="3" customWidth="1"/>
    <col min="10" max="10" width="3.42578125" style="2" customWidth="1"/>
    <col min="11" max="11" width="12.28515625" style="2" customWidth="1"/>
    <col min="12" max="12" width="3.42578125" style="2" customWidth="1"/>
    <col min="13" max="13" width="12.140625" style="2" customWidth="1"/>
    <col min="14" max="14" width="3.28515625" style="3" bestFit="1" customWidth="1"/>
    <col min="15" max="15" width="15.42578125" style="3" bestFit="1" customWidth="1"/>
    <col min="16" max="16" width="3.42578125" style="3" customWidth="1"/>
    <col min="17" max="17" width="12.28515625" style="3" customWidth="1"/>
    <col min="18" max="18" width="3.42578125" style="2" customWidth="1"/>
    <col min="19" max="19" width="11.85546875" style="2" customWidth="1"/>
    <col min="20" max="20" width="3.42578125" style="2" customWidth="1"/>
    <col min="21" max="21" width="11.42578125" style="2" customWidth="1"/>
    <col min="22" max="22" width="3.42578125" style="2" customWidth="1"/>
    <col min="23" max="23" width="11.28515625" style="2" customWidth="1"/>
    <col min="24" max="24" width="3.42578125" style="2" customWidth="1"/>
    <col min="25" max="25" width="12.42578125" style="2" customWidth="1"/>
    <col min="26" max="26" width="3.42578125" style="2" customWidth="1"/>
    <col min="27" max="27" width="11.42578125" style="2" customWidth="1"/>
    <col min="28" max="28" width="3.42578125" style="2" customWidth="1"/>
    <col min="29" max="29" width="11.7109375" style="2" customWidth="1"/>
    <col min="30" max="30" width="3.42578125" style="2" customWidth="1"/>
    <col min="31" max="31" width="10.42578125" style="2" customWidth="1"/>
    <col min="32" max="32" width="3.42578125" style="2" customWidth="1"/>
    <col min="33" max="33" width="10.42578125" style="2" customWidth="1"/>
    <col min="34" max="34" width="3.42578125" style="2" customWidth="1"/>
    <col min="35" max="35" width="10.42578125" style="2" customWidth="1"/>
    <col min="36" max="36" width="3.28515625" style="2" customWidth="1"/>
    <col min="37" max="37" width="8.85546875" style="2"/>
    <col min="38" max="38" width="3.28515625" style="2" customWidth="1"/>
    <col min="39" max="39" width="8.85546875" style="2"/>
    <col min="40" max="40" width="3.28515625" style="2" customWidth="1"/>
    <col min="41" max="41" width="8.85546875" style="2"/>
    <col min="42" max="42" width="3.28515625" style="2" customWidth="1"/>
    <col min="43" max="43" width="8.85546875" style="2"/>
    <col min="44" max="44" width="3.28515625" style="2" customWidth="1"/>
    <col min="45" max="63" width="8.85546875" style="2"/>
    <col min="64" max="16384" width="8.85546875" style="1"/>
  </cols>
  <sheetData>
    <row r="2" spans="1:73" x14ac:dyDescent="0.2">
      <c r="B2" s="9"/>
      <c r="C2" s="9"/>
      <c r="D2" s="9"/>
      <c r="E2" s="9"/>
      <c r="G2" s="9"/>
      <c r="H2" s="9"/>
      <c r="I2" s="9"/>
      <c r="N2" s="9"/>
      <c r="O2" s="9"/>
      <c r="P2" s="9"/>
      <c r="Q2" s="9"/>
    </row>
    <row r="3" spans="1:73" ht="18" x14ac:dyDescent="0.35">
      <c r="A3" s="7"/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63"/>
      <c r="AL3" s="63"/>
      <c r="AM3" s="63"/>
      <c r="AN3" s="63"/>
      <c r="AO3" s="63"/>
      <c r="AP3" s="63"/>
      <c r="AQ3" s="63"/>
      <c r="AR3" s="63"/>
      <c r="AS3" s="6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3" ht="18" x14ac:dyDescent="0.35">
      <c r="A4" s="7"/>
      <c r="B4" s="76" t="s">
        <v>47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8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3" x14ac:dyDescent="0.2">
      <c r="A5" s="7"/>
      <c r="B5" s="79" t="s">
        <v>46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1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">
      <c r="A6" s="7"/>
      <c r="B6" s="82" t="s">
        <v>45</v>
      </c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4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3" x14ac:dyDescent="0.2">
      <c r="A7" s="7"/>
      <c r="B7" s="61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59"/>
      <c r="AL7" s="60"/>
      <c r="AM7" s="59"/>
      <c r="AN7" s="60"/>
      <c r="AO7" s="59"/>
      <c r="AP7" s="60"/>
      <c r="AQ7" s="59"/>
      <c r="AR7" s="59"/>
      <c r="AS7" s="58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ht="15" x14ac:dyDescent="0.25">
      <c r="A8" s="7"/>
      <c r="B8" s="85" t="s">
        <v>44</v>
      </c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7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ht="15" customHeight="1" x14ac:dyDescent="0.2">
      <c r="A9" s="7"/>
      <c r="B9" s="88" t="s">
        <v>43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90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x14ac:dyDescent="0.2">
      <c r="A10" s="7"/>
      <c r="B10" s="57"/>
      <c r="C10" s="57"/>
      <c r="D10" s="57"/>
      <c r="E10" s="57"/>
      <c r="G10" s="57"/>
      <c r="H10" s="57"/>
      <c r="I10" s="57"/>
      <c r="N10" s="57"/>
      <c r="O10" s="57"/>
      <c r="P10" s="57"/>
      <c r="Q10" s="57"/>
    </row>
    <row r="11" spans="1:73" x14ac:dyDescent="0.2">
      <c r="A11" s="7"/>
    </row>
    <row r="12" spans="1:73" x14ac:dyDescent="0.2">
      <c r="A12" s="56"/>
      <c r="B12" s="55"/>
      <c r="C12" s="20">
        <v>2003</v>
      </c>
      <c r="D12" s="20"/>
      <c r="E12" s="20">
        <v>2004</v>
      </c>
      <c r="F12" s="20"/>
      <c r="G12" s="20">
        <v>2005</v>
      </c>
      <c r="H12" s="20"/>
      <c r="I12" s="20">
        <v>2006</v>
      </c>
      <c r="J12" s="20"/>
      <c r="K12" s="20">
        <v>2007</v>
      </c>
      <c r="L12" s="20"/>
      <c r="M12" s="20">
        <v>2008</v>
      </c>
      <c r="N12" s="55"/>
      <c r="O12" s="20">
        <v>2009</v>
      </c>
      <c r="P12" s="20"/>
      <c r="Q12" s="20">
        <v>2010</v>
      </c>
      <c r="R12" s="20"/>
      <c r="S12" s="20">
        <v>2011</v>
      </c>
      <c r="T12" s="20"/>
      <c r="U12" s="20">
        <v>2012</v>
      </c>
      <c r="V12" s="20"/>
      <c r="W12" s="20">
        <v>2013</v>
      </c>
      <c r="X12" s="20"/>
      <c r="Y12" s="20">
        <v>2014</v>
      </c>
      <c r="Z12" s="20"/>
      <c r="AA12" s="20">
        <v>2015</v>
      </c>
      <c r="AB12" s="20"/>
      <c r="AC12" s="20">
        <v>2016</v>
      </c>
      <c r="AD12" s="20"/>
      <c r="AE12" s="20">
        <v>2017</v>
      </c>
      <c r="AF12" s="20"/>
      <c r="AG12" s="20">
        <v>2018</v>
      </c>
      <c r="AH12" s="20"/>
      <c r="AI12" s="20">
        <v>2019</v>
      </c>
      <c r="AJ12" s="20"/>
      <c r="AK12" s="20">
        <v>2020</v>
      </c>
      <c r="AL12" s="20"/>
      <c r="AM12" s="20">
        <v>2021</v>
      </c>
      <c r="AN12" s="20"/>
      <c r="AO12" s="20">
        <v>2022</v>
      </c>
      <c r="AP12" s="20"/>
      <c r="AQ12" s="20">
        <v>2023</v>
      </c>
      <c r="AR12" s="20"/>
      <c r="AS12" s="20"/>
    </row>
    <row r="13" spans="1:73" x14ac:dyDescent="0.2">
      <c r="A13" s="7"/>
      <c r="B13" s="48" t="s">
        <v>42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64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</row>
    <row r="14" spans="1:73" x14ac:dyDescent="0.2">
      <c r="B14" s="51" t="s">
        <v>40</v>
      </c>
      <c r="C14" s="30">
        <v>1140380000</v>
      </c>
      <c r="D14" s="54"/>
      <c r="E14" s="37">
        <v>946640000</v>
      </c>
      <c r="F14" s="30"/>
      <c r="G14" s="30">
        <v>1344840000</v>
      </c>
      <c r="H14" s="54"/>
      <c r="I14" s="37">
        <v>985030000</v>
      </c>
      <c r="J14" s="30"/>
      <c r="K14" s="37">
        <v>1223800000</v>
      </c>
      <c r="L14" s="37"/>
      <c r="M14" s="37">
        <v>1998330000</v>
      </c>
      <c r="N14" s="37"/>
      <c r="O14" s="37">
        <v>1620230000</v>
      </c>
      <c r="P14" s="37"/>
      <c r="Q14" s="37">
        <v>1461210000</v>
      </c>
      <c r="R14" s="37"/>
      <c r="S14" s="37">
        <v>1339180000</v>
      </c>
      <c r="T14" s="37"/>
      <c r="U14" s="37">
        <v>1572500000</v>
      </c>
      <c r="V14" s="37"/>
      <c r="W14" s="37">
        <v>1610290000</v>
      </c>
      <c r="X14" s="53"/>
      <c r="Y14" s="37">
        <v>1533620000</v>
      </c>
      <c r="Z14" s="37"/>
      <c r="AA14" s="30">
        <v>1711838202</v>
      </c>
      <c r="AB14" s="37"/>
      <c r="AC14" s="37">
        <v>1726602900</v>
      </c>
      <c r="AD14" s="37"/>
      <c r="AE14" s="37">
        <v>911260550</v>
      </c>
      <c r="AF14" s="37"/>
      <c r="AG14" s="37">
        <v>975354125</v>
      </c>
      <c r="AH14" s="28" t="s">
        <v>39</v>
      </c>
      <c r="AI14" s="37" t="s">
        <v>20</v>
      </c>
      <c r="AJ14" s="37"/>
      <c r="AK14" s="37" t="s">
        <v>20</v>
      </c>
      <c r="AL14" s="37"/>
      <c r="AM14" s="37" t="s">
        <v>20</v>
      </c>
      <c r="AN14" s="37"/>
      <c r="AO14" s="37" t="s">
        <v>20</v>
      </c>
      <c r="AP14" s="37"/>
      <c r="AQ14" s="37" t="s">
        <v>20</v>
      </c>
      <c r="AR14" s="37"/>
      <c r="AS14" s="37"/>
    </row>
    <row r="15" spans="1:73" x14ac:dyDescent="0.2">
      <c r="B15" s="51" t="s">
        <v>38</v>
      </c>
      <c r="C15" s="30">
        <f>C14/'[2]Tasa de cambio'!AD23</f>
        <v>105698208.7420211</v>
      </c>
      <c r="D15" s="30"/>
      <c r="E15" s="30">
        <f>E14/'[2]Tasa de cambio'!AF23</f>
        <v>83877617.926687717</v>
      </c>
      <c r="F15" s="30"/>
      <c r="G15" s="30">
        <f>G14/'[2]Tasa de cambio'!AH23</f>
        <v>123403685.88113756</v>
      </c>
      <c r="H15" s="30"/>
      <c r="I15" s="30">
        <f>I14/'[2]Tasa de cambio'!AJ23</f>
        <v>90376012.398416102</v>
      </c>
      <c r="J15" s="30"/>
      <c r="K15" s="30">
        <f>K14/'[2]Tasa de cambio'!AL23</f>
        <v>111985590.78469066</v>
      </c>
      <c r="L15" s="30"/>
      <c r="M15" s="30">
        <f>M14/'[2]Tasa de cambio'!AN23</f>
        <v>179549045.12393999</v>
      </c>
      <c r="N15" s="30"/>
      <c r="O15" s="30">
        <f>O14/'[2]Tasa de cambio'!AP23</f>
        <v>119897361.70748086</v>
      </c>
      <c r="P15" s="30"/>
      <c r="Q15" s="30">
        <f>Q14/'[2]Tasa de cambio'!AR23</f>
        <v>115638575.20933922</v>
      </c>
      <c r="R15" s="30"/>
      <c r="S15" s="30">
        <f>S14/'[2]Tasa de cambio'!AT23</f>
        <v>107795618.32279201</v>
      </c>
      <c r="T15" s="30"/>
      <c r="U15" s="30">
        <f>U14/'[2]Tasa de cambio'!AV23</f>
        <v>119405062.85059844</v>
      </c>
      <c r="V15" s="30"/>
      <c r="W15" s="30">
        <f>W14/'[2]Tasa de cambio'!AX23</f>
        <v>126079787.83625373</v>
      </c>
      <c r="X15" s="30"/>
      <c r="Y15" s="30">
        <f>Y14/'[2]Tasa de cambio'!AZ23</f>
        <v>115375269.41985863</v>
      </c>
      <c r="Z15" s="30"/>
      <c r="AA15" s="30">
        <f>AA14/'[2]Tasa de cambio'!BB23</f>
        <v>109506833.75713669</v>
      </c>
      <c r="AB15" s="30"/>
      <c r="AC15" s="30">
        <f>AC14/'[2]Tasa de cambio'!BD23</f>
        <v>94086391.935154274</v>
      </c>
      <c r="AD15" s="30"/>
      <c r="AE15" s="30">
        <f>AE14/'[2]Tasa de cambio'!BF23</f>
        <v>46160482.62663655</v>
      </c>
      <c r="AF15" s="30"/>
      <c r="AG15" s="30">
        <f>(AG14/'[3]Tasa de cambio'!BH23)</f>
        <v>50682644.379018679</v>
      </c>
      <c r="AH15" s="30"/>
      <c r="AI15" s="30" t="s">
        <v>20</v>
      </c>
      <c r="AJ15" s="30"/>
      <c r="AK15" s="30" t="s">
        <v>20</v>
      </c>
      <c r="AL15" s="30"/>
      <c r="AM15" s="30" t="s">
        <v>20</v>
      </c>
      <c r="AN15" s="30"/>
      <c r="AO15" s="30" t="s">
        <v>20</v>
      </c>
      <c r="AP15" s="30"/>
      <c r="AQ15" s="30" t="s">
        <v>20</v>
      </c>
      <c r="AR15" s="30"/>
      <c r="AS15" s="30"/>
    </row>
    <row r="16" spans="1:73" x14ac:dyDescent="0.2">
      <c r="B16" s="50" t="s">
        <v>37</v>
      </c>
      <c r="C16" s="52">
        <f>+C15/[2]PIB!AF28</f>
        <v>1.4492382442368734E-4</v>
      </c>
      <c r="D16" s="52"/>
      <c r="E16" s="52">
        <f>+E15/[2]PIB!AH28</f>
        <v>1.0722738977270285E-4</v>
      </c>
      <c r="F16" s="52"/>
      <c r="G16" s="52">
        <f>+G15/[2]PIB!AJ28</f>
        <v>1.4063479199954713E-4</v>
      </c>
      <c r="H16" s="52"/>
      <c r="I16" s="52">
        <f>+I15/[2]PIB!AL28</f>
        <v>9.2656556008587033E-5</v>
      </c>
      <c r="J16" s="52"/>
      <c r="K16" s="52">
        <f>+K15/[2]PIB!AN28</f>
        <v>1.0637977230425013E-4</v>
      </c>
      <c r="L16" s="52"/>
      <c r="M16" s="52">
        <f>+M15/[2]PIB!AP28</f>
        <v>1.6175749018365102E-4</v>
      </c>
      <c r="N16" s="52"/>
      <c r="O16" s="52">
        <f>+O15/[2]PIB!AR28</f>
        <v>1.3321257826347675E-4</v>
      </c>
      <c r="P16" s="52"/>
      <c r="Q16" s="52">
        <f>+Q15/[2]PIB!AT28</f>
        <v>1.0931982400839899E-4</v>
      </c>
      <c r="R16" s="52"/>
      <c r="S16" s="52">
        <f>+S15/[2]PIB!AV28</f>
        <v>9.1314514844900165E-5</v>
      </c>
      <c r="T16" s="52"/>
      <c r="U16" s="52">
        <f>+U15/[2]PIB!AX28</f>
        <v>9.9413604618536286E-5</v>
      </c>
      <c r="V16" s="52"/>
      <c r="W16" s="52">
        <f>+W15/[2]PIB!AZ28</f>
        <v>9.8929255539130154E-5</v>
      </c>
      <c r="X16" s="52"/>
      <c r="Y16" s="52">
        <f>+Y15/[2]PIB!BB28</f>
        <v>8.7766619434446688E-5</v>
      </c>
      <c r="Z16" s="52"/>
      <c r="AA16" s="52">
        <f>+AA15/[2]PIB!BD28</f>
        <v>9.3550241964805814E-5</v>
      </c>
      <c r="AB16" s="52"/>
      <c r="AC16" s="52">
        <f>+AC15/[2]PIB!BF28</f>
        <v>8.7296311378373659E-5</v>
      </c>
      <c r="AD16" s="52"/>
      <c r="AE16" s="52">
        <f>+AE15/[2]PIB!BH28</f>
        <v>3.9976066872267087E-5</v>
      </c>
      <c r="AF16" s="52"/>
      <c r="AG16" s="52">
        <f>+AG15/[2]PIB!BJ28</f>
        <v>4.1413855525952021E-5</v>
      </c>
      <c r="AH16" s="3"/>
      <c r="AI16" s="30" t="s">
        <v>20</v>
      </c>
      <c r="AJ16" s="3"/>
      <c r="AK16" s="30" t="s">
        <v>20</v>
      </c>
      <c r="AL16" s="3"/>
      <c r="AM16" s="30" t="s">
        <v>20</v>
      </c>
      <c r="AN16" s="3"/>
      <c r="AO16" s="30" t="s">
        <v>20</v>
      </c>
      <c r="AP16" s="3"/>
      <c r="AQ16" s="30" t="s">
        <v>20</v>
      </c>
      <c r="AR16" s="3"/>
      <c r="AS16" s="3"/>
    </row>
    <row r="17" spans="1:45" x14ac:dyDescent="0.2"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 spans="1:45" x14ac:dyDescent="0.2">
      <c r="B18" s="48" t="s">
        <v>41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</row>
    <row r="19" spans="1:45" x14ac:dyDescent="0.2">
      <c r="B19" s="51" t="s">
        <v>40</v>
      </c>
      <c r="C19" s="30">
        <v>1084450000</v>
      </c>
      <c r="E19" s="30">
        <v>945870000</v>
      </c>
      <c r="F19" s="14"/>
      <c r="G19" s="30">
        <v>1187340000</v>
      </c>
      <c r="I19" s="30">
        <v>971820000</v>
      </c>
      <c r="J19" s="14"/>
      <c r="K19" s="30">
        <v>1211600000</v>
      </c>
      <c r="L19" s="30"/>
      <c r="M19" s="30">
        <v>1998330000</v>
      </c>
      <c r="N19" s="30"/>
      <c r="O19" s="30">
        <v>1618590000</v>
      </c>
      <c r="P19" s="30"/>
      <c r="Q19" s="30">
        <v>1461210000</v>
      </c>
      <c r="R19" s="30"/>
      <c r="S19" s="30">
        <v>1339180000</v>
      </c>
      <c r="T19" s="30"/>
      <c r="U19" s="37">
        <v>1572500000</v>
      </c>
      <c r="V19" s="30"/>
      <c r="W19" s="37">
        <v>1610290000</v>
      </c>
      <c r="X19" s="30"/>
      <c r="Y19" s="37">
        <v>1533620000</v>
      </c>
      <c r="Z19" s="30"/>
      <c r="AA19" s="30">
        <v>1120577479</v>
      </c>
      <c r="AB19" s="30"/>
      <c r="AC19" s="30">
        <v>1563963715</v>
      </c>
      <c r="AD19" s="30"/>
      <c r="AE19" s="30">
        <v>695133195</v>
      </c>
      <c r="AF19" s="28" t="s">
        <v>39</v>
      </c>
      <c r="AG19" s="30">
        <v>573475639</v>
      </c>
      <c r="AH19" s="28" t="s">
        <v>39</v>
      </c>
      <c r="AI19" s="30" t="s">
        <v>20</v>
      </c>
      <c r="AJ19" s="30"/>
      <c r="AK19" s="37" t="s">
        <v>20</v>
      </c>
      <c r="AL19" s="30"/>
      <c r="AM19" s="37" t="s">
        <v>20</v>
      </c>
      <c r="AN19" s="30"/>
      <c r="AO19" s="37" t="s">
        <v>20</v>
      </c>
      <c r="AP19" s="30"/>
      <c r="AQ19" s="37" t="s">
        <v>20</v>
      </c>
      <c r="AR19" s="30"/>
      <c r="AS19" s="30"/>
    </row>
    <row r="20" spans="1:45" x14ac:dyDescent="0.2">
      <c r="B20" s="51" t="s">
        <v>38</v>
      </c>
      <c r="C20" s="30">
        <f>C19/'[2]Tasa de cambio'!AD23</f>
        <v>100514234.26426698</v>
      </c>
      <c r="D20" s="30"/>
      <c r="E20" s="30">
        <f>E19/'[2]Tasa de cambio'!AF23</f>
        <v>83809391.604322776</v>
      </c>
      <c r="F20" s="30"/>
      <c r="G20" s="30">
        <f>G19/'[2]Tasa de cambio'!AH23</f>
        <v>108951349.15239722</v>
      </c>
      <c r="H20" s="30"/>
      <c r="I20" s="30">
        <f>I19/'[2]Tasa de cambio'!AJ23</f>
        <v>89164001.471050352</v>
      </c>
      <c r="J20" s="30"/>
      <c r="K20" s="30">
        <f>K19/'[2]Tasa de cambio'!AL23</f>
        <v>110869212.12185913</v>
      </c>
      <c r="L20" s="30"/>
      <c r="M20" s="30">
        <f>M19/'[2]Tasa de cambio'!AN23</f>
        <v>179549045.12393999</v>
      </c>
      <c r="N20" s="30"/>
      <c r="O20" s="30">
        <f>O19/'[2]Tasa de cambio'!AP23</f>
        <v>119776001.36160389</v>
      </c>
      <c r="P20" s="30"/>
      <c r="Q20" s="30">
        <f>Q19/'[2]Tasa de cambio'!AR23</f>
        <v>115638575.20933922</v>
      </c>
      <c r="R20" s="30"/>
      <c r="S20" s="30">
        <f>S19/'[2]Tasa de cambio'!AT23</f>
        <v>107795618.32279201</v>
      </c>
      <c r="T20" s="30"/>
      <c r="U20" s="30">
        <f>U19/'[2]Tasa de cambio'!AV23</f>
        <v>119405062.85059844</v>
      </c>
      <c r="V20" s="30"/>
      <c r="W20" s="30">
        <f>W19/'[2]Tasa de cambio'!AX23</f>
        <v>126079787.83625373</v>
      </c>
      <c r="X20" s="30"/>
      <c r="Y20" s="30">
        <f>Y19/'[2]Tasa de cambio'!AZ23</f>
        <v>115375269.41985863</v>
      </c>
      <c r="Z20" s="30"/>
      <c r="AA20" s="30">
        <f>AA19/'[2]Tasa de cambio'!BB23</f>
        <v>71683697.420396939</v>
      </c>
      <c r="AB20" s="30"/>
      <c r="AC20" s="30">
        <f>AC19/'[2]Tasa de cambio'!BD23</f>
        <v>85223824.807574421</v>
      </c>
      <c r="AD20" s="30"/>
      <c r="AE20" s="30">
        <f>AE19/'[2]Tasa de cambio'!BF23</f>
        <v>35212414.024721973</v>
      </c>
      <c r="AF20" s="30"/>
      <c r="AG20" s="30">
        <f>AG19/'[2]Tasa de cambio'!BH23</f>
        <v>29799701.591939744</v>
      </c>
      <c r="AH20" s="14"/>
      <c r="AI20" s="30" t="s">
        <v>20</v>
      </c>
      <c r="AJ20" s="14"/>
      <c r="AK20" s="30" t="s">
        <v>20</v>
      </c>
      <c r="AM20" s="30" t="s">
        <v>20</v>
      </c>
      <c r="AO20" s="30" t="s">
        <v>20</v>
      </c>
      <c r="AQ20" s="30" t="s">
        <v>20</v>
      </c>
    </row>
    <row r="21" spans="1:45" x14ac:dyDescent="0.2">
      <c r="B21" s="50" t="s">
        <v>37</v>
      </c>
      <c r="C21" s="49">
        <f>+C20/[2]PIB!AF28</f>
        <v>1.3781602746125655E-4</v>
      </c>
      <c r="D21" s="49"/>
      <c r="E21" s="49">
        <f>+E20/[2]PIB!AH28</f>
        <v>1.0714017067132853E-4</v>
      </c>
      <c r="F21" s="49"/>
      <c r="G21" s="49">
        <f>+G20/[2]PIB!AJ28</f>
        <v>1.2416444627817605E-4</v>
      </c>
      <c r="H21" s="49"/>
      <c r="I21" s="49">
        <f>+I20/[2]PIB!AL28</f>
        <v>9.1413961260332211E-5</v>
      </c>
      <c r="J21" s="49"/>
      <c r="K21" s="49">
        <f>+K20/[2]PIB!AN28</f>
        <v>1.053192777609327E-4</v>
      </c>
      <c r="L21" s="49"/>
      <c r="M21" s="49">
        <f>+M20/[2]PIB!AP28</f>
        <v>1.6175749018365102E-4</v>
      </c>
      <c r="N21" s="49"/>
      <c r="O21" s="49">
        <f>+O20/[2]PIB!AR28</f>
        <v>1.3307774022915317E-4</v>
      </c>
      <c r="P21" s="49"/>
      <c r="Q21" s="49">
        <f>+Q20/[2]PIB!AT28</f>
        <v>1.0931982400839899E-4</v>
      </c>
      <c r="R21" s="49"/>
      <c r="S21" s="49">
        <f>+S20/[2]PIB!AV28</f>
        <v>9.1314514844900165E-5</v>
      </c>
      <c r="T21" s="49"/>
      <c r="U21" s="49">
        <f>+U20/[2]PIB!AX28</f>
        <v>9.9413604618536286E-5</v>
      </c>
      <c r="V21" s="49"/>
      <c r="W21" s="49">
        <f>+W20/[2]PIB!AZ28</f>
        <v>9.8929255539130154E-5</v>
      </c>
      <c r="X21" s="49"/>
      <c r="Y21" s="49">
        <f>+Y20/[2]PIB!BB28</f>
        <v>8.7766619434446688E-5</v>
      </c>
      <c r="Z21" s="49"/>
      <c r="AA21" s="49">
        <f>+AA20/[2]PIB!BD28</f>
        <v>6.12384360731553E-5</v>
      </c>
      <c r="AB21" s="49"/>
      <c r="AC21" s="49">
        <f>+AC20/[2]PIB!BF28</f>
        <v>7.9073343065228291E-5</v>
      </c>
      <c r="AD21" s="49"/>
      <c r="AE21" s="65">
        <f>+AE20/[2]PIB!BH28</f>
        <v>3.0494781200012095E-5</v>
      </c>
      <c r="AF21" s="65"/>
      <c r="AG21" s="65">
        <f>+AG20/[2]PIB!BJ28</f>
        <v>2.4349963415799381E-5</v>
      </c>
      <c r="AH21" s="14"/>
      <c r="AI21" s="30" t="s">
        <v>20</v>
      </c>
      <c r="AJ21" s="14"/>
      <c r="AK21" s="30" t="s">
        <v>20</v>
      </c>
      <c r="AM21" s="30" t="s">
        <v>20</v>
      </c>
      <c r="AO21" s="30" t="s">
        <v>20</v>
      </c>
      <c r="AQ21" s="30" t="s">
        <v>20</v>
      </c>
    </row>
    <row r="22" spans="1:45" x14ac:dyDescent="0.2"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spans="1:45" x14ac:dyDescent="0.2">
      <c r="B23" s="48" t="s">
        <v>36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64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</row>
    <row r="24" spans="1:45" s="27" customFormat="1" x14ac:dyDescent="0.2">
      <c r="A24" s="36"/>
      <c r="B24" s="42" t="s">
        <v>35</v>
      </c>
      <c r="C24" s="40">
        <v>308255</v>
      </c>
      <c r="D24" s="28" t="s">
        <v>30</v>
      </c>
      <c r="E24" s="40">
        <v>300550</v>
      </c>
      <c r="F24" s="28" t="s">
        <v>30</v>
      </c>
      <c r="G24" s="40">
        <v>386981</v>
      </c>
      <c r="H24" s="28" t="s">
        <v>30</v>
      </c>
      <c r="I24" s="40">
        <v>301285</v>
      </c>
      <c r="J24" s="28" t="s">
        <v>30</v>
      </c>
      <c r="K24" s="38">
        <v>309884</v>
      </c>
      <c r="L24" s="28" t="s">
        <v>30</v>
      </c>
      <c r="M24" s="38">
        <v>469294</v>
      </c>
      <c r="N24" s="46" t="s">
        <v>25</v>
      </c>
      <c r="O24" s="40">
        <v>398406</v>
      </c>
      <c r="P24" s="41"/>
      <c r="Q24" s="40">
        <v>439842</v>
      </c>
      <c r="R24" s="39"/>
      <c r="S24" s="38">
        <v>421464</v>
      </c>
      <c r="T24" s="39"/>
      <c r="U24" s="38">
        <v>456781</v>
      </c>
      <c r="V24" s="46" t="s">
        <v>25</v>
      </c>
      <c r="W24" s="38">
        <v>452412</v>
      </c>
      <c r="X24" s="38"/>
      <c r="Y24" s="38">
        <v>531257</v>
      </c>
      <c r="Z24" s="38" t="s">
        <v>34</v>
      </c>
      <c r="AA24" s="38">
        <v>309459</v>
      </c>
      <c r="AB24" s="38" t="s">
        <v>33</v>
      </c>
      <c r="AC24" s="38">
        <v>401298</v>
      </c>
      <c r="AD24" s="46" t="s">
        <v>32</v>
      </c>
      <c r="AE24" s="38">
        <v>180959</v>
      </c>
      <c r="AF24" s="46" t="s">
        <v>31</v>
      </c>
      <c r="AG24" s="38">
        <v>200044</v>
      </c>
      <c r="AH24" s="28" t="s">
        <v>30</v>
      </c>
      <c r="AI24" s="28">
        <v>139294</v>
      </c>
      <c r="AJ24" s="28" t="s">
        <v>30</v>
      </c>
      <c r="AK24" s="37" t="s">
        <v>20</v>
      </c>
      <c r="AL24" s="29"/>
      <c r="AM24" s="37" t="s">
        <v>20</v>
      </c>
      <c r="AN24" s="29"/>
      <c r="AO24" s="37" t="s">
        <v>20</v>
      </c>
      <c r="AP24" s="29"/>
      <c r="AQ24" s="37" t="s">
        <v>20</v>
      </c>
      <c r="AR24" s="29"/>
      <c r="AS24" s="28"/>
    </row>
    <row r="25" spans="1:45" s="27" customFormat="1" x14ac:dyDescent="0.2">
      <c r="A25" s="36"/>
      <c r="B25" s="35" t="s">
        <v>29</v>
      </c>
      <c r="C25" s="47">
        <f>(C24/[2]Población!AC23)</f>
        <v>2.9443034271475071E-3</v>
      </c>
      <c r="D25" s="47"/>
      <c r="E25" s="47">
        <f>(E24/[2]Población!AE23)</f>
        <v>2.8361369214433435E-3</v>
      </c>
      <c r="F25" s="47"/>
      <c r="G25" s="47">
        <f>(G24/[2]Población!AG23)</f>
        <v>3.6030500133389224E-3</v>
      </c>
      <c r="H25" s="47"/>
      <c r="I25" s="47">
        <f>(I24/[2]Población!AI23)</f>
        <v>2.7630328241953304E-3</v>
      </c>
      <c r="J25" s="47"/>
      <c r="K25" s="47">
        <f>(K24/[2]Población!AK23)</f>
        <v>2.7960984416568594E-3</v>
      </c>
      <c r="L25" s="47"/>
      <c r="M25" s="47">
        <f>(M24/[2]Población!AM23)</f>
        <v>4.164585781807709E-3</v>
      </c>
      <c r="N25" s="47"/>
      <c r="O25" s="47">
        <f>(O24/[2]Población!AO23)</f>
        <v>3.4781445292958956E-3</v>
      </c>
      <c r="P25" s="47"/>
      <c r="Q25" s="47">
        <f>(Q24/[2]Población!AQ23)</f>
        <v>3.7810198412205828E-3</v>
      </c>
      <c r="R25" s="47"/>
      <c r="S25" s="47">
        <f>(S24/[2]Población!AS23)</f>
        <v>3.5708298178130371E-3</v>
      </c>
      <c r="T25" s="47"/>
      <c r="U25" s="47">
        <f>(U24/[2]Población!AU23)</f>
        <v>3.8161263168362872E-3</v>
      </c>
      <c r="V25" s="47"/>
      <c r="W25" s="47">
        <f>(W24/[2]Población!AW23)</f>
        <v>3.7283620402219914E-3</v>
      </c>
      <c r="X25" s="47"/>
      <c r="Y25" s="47">
        <f>(Y24/[2]Población!AY23)</f>
        <v>4.3199346512153118E-3</v>
      </c>
      <c r="Z25" s="47"/>
      <c r="AA25" s="47">
        <f>(AA24/[2]Población!BA23)</f>
        <v>2.4833725010522025E-3</v>
      </c>
      <c r="AB25" s="47"/>
      <c r="AC25" s="47">
        <f>(AC24/[2]Población!BC23)</f>
        <v>3.178648475338967E-3</v>
      </c>
      <c r="AD25" s="47"/>
      <c r="AE25" s="47">
        <f>(AE24/[2]Población!BE23)</f>
        <v>1.4150958350094614E-3</v>
      </c>
      <c r="AF25" s="47"/>
      <c r="AG25" s="47">
        <f>(AG24/[2]Población!BG23)</f>
        <v>1.544755080743739E-3</v>
      </c>
      <c r="AH25" s="47"/>
      <c r="AI25" s="47">
        <f>(AI24/[2]Población!BI23)</f>
        <v>1.0624239407456208E-3</v>
      </c>
      <c r="AJ25" s="66"/>
      <c r="AK25" s="30" t="s">
        <v>20</v>
      </c>
      <c r="AM25" s="30" t="s">
        <v>20</v>
      </c>
      <c r="AO25" s="30" t="s">
        <v>20</v>
      </c>
      <c r="AQ25" s="30" t="s">
        <v>20</v>
      </c>
    </row>
    <row r="26" spans="1:45" s="27" customFormat="1" x14ac:dyDescent="0.2">
      <c r="A26" s="36"/>
      <c r="B26" s="35" t="s">
        <v>28</v>
      </c>
      <c r="C26" s="47" t="s">
        <v>20</v>
      </c>
      <c r="D26" s="36"/>
      <c r="E26" s="47" t="s">
        <v>20</v>
      </c>
      <c r="F26" s="66"/>
      <c r="G26" s="47" t="s">
        <v>20</v>
      </c>
      <c r="H26" s="36"/>
      <c r="I26" s="47" t="s">
        <v>20</v>
      </c>
      <c r="J26" s="66"/>
      <c r="K26" s="31" t="s">
        <v>20</v>
      </c>
      <c r="L26" s="66"/>
      <c r="M26" s="31" t="s">
        <v>20</v>
      </c>
      <c r="N26" s="46"/>
      <c r="O26" s="31" t="s">
        <v>20</v>
      </c>
      <c r="P26" s="41"/>
      <c r="Q26" s="31" t="s">
        <v>20</v>
      </c>
      <c r="R26" s="39"/>
      <c r="S26" s="31" t="s">
        <v>20</v>
      </c>
      <c r="T26" s="39"/>
      <c r="U26" s="67">
        <f>(235041/U24)</f>
        <v>0.51455949349907282</v>
      </c>
      <c r="V26" s="39"/>
      <c r="W26" s="45" t="s">
        <v>20</v>
      </c>
      <c r="X26" s="38"/>
      <c r="Y26" s="68">
        <f>(288241/Y24)</f>
        <v>0.54256414503714778</v>
      </c>
      <c r="Z26" s="39"/>
      <c r="AA26" s="44">
        <f>172828/AA24</f>
        <v>0.55848432264047898</v>
      </c>
      <c r="AB26" s="44"/>
      <c r="AC26" s="44">
        <f>(237087/AC24)</f>
        <v>0.59080035285498556</v>
      </c>
      <c r="AD26" s="44"/>
      <c r="AE26" s="44">
        <f>(110721/AE24)</f>
        <v>0.61185682944755437</v>
      </c>
      <c r="AF26" s="44"/>
      <c r="AG26" s="69" t="s">
        <v>20</v>
      </c>
      <c r="AH26" s="44"/>
      <c r="AI26" s="69" t="s">
        <v>20</v>
      </c>
      <c r="AJ26" s="66"/>
      <c r="AK26" s="30" t="s">
        <v>20</v>
      </c>
      <c r="AM26" s="30" t="s">
        <v>20</v>
      </c>
      <c r="AO26" s="30" t="s">
        <v>20</v>
      </c>
      <c r="AQ26" s="30" t="s">
        <v>20</v>
      </c>
    </row>
    <row r="27" spans="1:45" s="27" customFormat="1" x14ac:dyDescent="0.2">
      <c r="A27" s="36"/>
      <c r="B27" s="35" t="s">
        <v>27</v>
      </c>
      <c r="C27" s="47" t="s">
        <v>20</v>
      </c>
      <c r="D27" s="36"/>
      <c r="E27" s="47" t="s">
        <v>20</v>
      </c>
      <c r="F27" s="66"/>
      <c r="G27" s="47" t="s">
        <v>20</v>
      </c>
      <c r="H27" s="36"/>
      <c r="I27" s="47" t="s">
        <v>20</v>
      </c>
      <c r="J27" s="66"/>
      <c r="K27" s="31" t="s">
        <v>20</v>
      </c>
      <c r="L27" s="66"/>
      <c r="M27" s="31" t="s">
        <v>20</v>
      </c>
      <c r="N27" s="46"/>
      <c r="O27" s="31" t="s">
        <v>20</v>
      </c>
      <c r="P27" s="41"/>
      <c r="Q27" s="31" t="s">
        <v>20</v>
      </c>
      <c r="R27" s="39"/>
      <c r="S27" s="31" t="s">
        <v>20</v>
      </c>
      <c r="T27" s="39"/>
      <c r="U27" s="44">
        <f>(221740/U24)</f>
        <v>0.48544050650092713</v>
      </c>
      <c r="V27" s="39"/>
      <c r="W27" s="45" t="s">
        <v>20</v>
      </c>
      <c r="X27" s="38"/>
      <c r="Y27" s="43">
        <f>(243016/Y24)</f>
        <v>0.45743585496285227</v>
      </c>
      <c r="Z27" s="39"/>
      <c r="AA27" s="44">
        <f>136629/AA24</f>
        <v>0.44150921446782931</v>
      </c>
      <c r="AB27" s="39"/>
      <c r="AC27" s="43">
        <f>(164211/AC24)</f>
        <v>0.40919964714501444</v>
      </c>
      <c r="AD27" s="39"/>
      <c r="AE27" s="44">
        <f>(70238/AE24)</f>
        <v>0.38814317055244557</v>
      </c>
      <c r="AF27" s="39"/>
      <c r="AG27" s="69" t="s">
        <v>20</v>
      </c>
      <c r="AH27" s="39"/>
      <c r="AI27" s="69" t="s">
        <v>20</v>
      </c>
      <c r="AJ27" s="66"/>
      <c r="AK27" s="37" t="s">
        <v>20</v>
      </c>
      <c r="AM27" s="37" t="s">
        <v>20</v>
      </c>
      <c r="AO27" s="37" t="s">
        <v>20</v>
      </c>
      <c r="AQ27" s="37" t="s">
        <v>20</v>
      </c>
    </row>
    <row r="28" spans="1:45" s="27" customFormat="1" x14ac:dyDescent="0.2">
      <c r="A28" s="36"/>
      <c r="B28" s="42" t="s">
        <v>26</v>
      </c>
      <c r="C28" s="40" t="s">
        <v>20</v>
      </c>
      <c r="D28" s="36"/>
      <c r="E28" s="40" t="s">
        <v>20</v>
      </c>
      <c r="F28" s="66"/>
      <c r="G28" s="40" t="s">
        <v>20</v>
      </c>
      <c r="H28" s="36"/>
      <c r="I28" s="40" t="s">
        <v>20</v>
      </c>
      <c r="J28" s="66"/>
      <c r="K28" s="31" t="s">
        <v>20</v>
      </c>
      <c r="L28" s="28"/>
      <c r="M28" s="28">
        <v>306577</v>
      </c>
      <c r="N28" s="46" t="s">
        <v>25</v>
      </c>
      <c r="O28" s="40">
        <v>317906</v>
      </c>
      <c r="P28" s="41"/>
      <c r="Q28" s="40">
        <v>374195</v>
      </c>
      <c r="R28" s="39"/>
      <c r="S28" s="28">
        <v>315296</v>
      </c>
      <c r="T28" s="28"/>
      <c r="U28" s="28">
        <v>385328</v>
      </c>
      <c r="V28" s="46" t="s">
        <v>25</v>
      </c>
      <c r="W28" s="38">
        <v>345061</v>
      </c>
      <c r="X28" s="38"/>
      <c r="Y28" s="38">
        <v>319160</v>
      </c>
      <c r="Z28" s="28"/>
      <c r="AA28" s="28">
        <v>389813</v>
      </c>
      <c r="AB28" s="28"/>
      <c r="AC28" s="31">
        <v>350794</v>
      </c>
      <c r="AD28" s="28"/>
      <c r="AE28" s="28">
        <v>147680</v>
      </c>
      <c r="AF28" s="28" t="s">
        <v>24</v>
      </c>
      <c r="AG28" s="28">
        <v>4153745</v>
      </c>
      <c r="AH28" s="28" t="s">
        <v>23</v>
      </c>
      <c r="AI28" s="28">
        <v>3923325</v>
      </c>
      <c r="AJ28" s="28" t="s">
        <v>23</v>
      </c>
      <c r="AK28" s="37" t="s">
        <v>20</v>
      </c>
      <c r="AL28" s="29"/>
      <c r="AM28" s="37" t="s">
        <v>20</v>
      </c>
      <c r="AN28" s="29"/>
      <c r="AO28" s="37" t="s">
        <v>20</v>
      </c>
      <c r="AP28" s="29"/>
      <c r="AQ28" s="37" t="s">
        <v>20</v>
      </c>
      <c r="AR28" s="29"/>
      <c r="AS28" s="28"/>
    </row>
    <row r="29" spans="1:45" s="27" customFormat="1" x14ac:dyDescent="0.2">
      <c r="A29" s="36"/>
      <c r="B29" s="35" t="s">
        <v>22</v>
      </c>
      <c r="C29" s="34" t="s">
        <v>20</v>
      </c>
      <c r="D29" s="32"/>
      <c r="E29" s="34" t="s">
        <v>20</v>
      </c>
      <c r="F29" s="66"/>
      <c r="G29" s="34" t="s">
        <v>20</v>
      </c>
      <c r="H29" s="32"/>
      <c r="I29" s="34" t="s">
        <v>20</v>
      </c>
      <c r="J29" s="66"/>
      <c r="K29" s="31" t="s">
        <v>20</v>
      </c>
      <c r="L29" s="28"/>
      <c r="M29" s="31" t="s">
        <v>20</v>
      </c>
      <c r="N29" s="33"/>
      <c r="O29" s="31" t="s">
        <v>20</v>
      </c>
      <c r="P29" s="32"/>
      <c r="Q29" s="31" t="s">
        <v>20</v>
      </c>
      <c r="R29" s="66"/>
      <c r="S29" s="31" t="s">
        <v>20</v>
      </c>
      <c r="T29" s="28"/>
      <c r="U29" s="31" t="s">
        <v>20</v>
      </c>
      <c r="V29" s="28"/>
      <c r="W29" s="31" t="s">
        <v>20</v>
      </c>
      <c r="X29" s="28"/>
      <c r="Y29" s="31" t="s">
        <v>20</v>
      </c>
      <c r="Z29" s="28"/>
      <c r="AA29" s="31" t="s">
        <v>20</v>
      </c>
      <c r="AB29" s="28"/>
      <c r="AC29" s="31" t="s">
        <v>20</v>
      </c>
      <c r="AD29" s="28"/>
      <c r="AE29" s="44">
        <f>61382/AE28</f>
        <v>0.41564192849404119</v>
      </c>
      <c r="AF29" s="44"/>
      <c r="AG29" s="44">
        <f>2402443/AG28</f>
        <v>0.57837999203128743</v>
      </c>
      <c r="AH29" s="28"/>
      <c r="AI29" s="44">
        <f>1646188/AI28</f>
        <v>0.41959001612152957</v>
      </c>
      <c r="AJ29" s="28"/>
      <c r="AK29" s="30" t="s">
        <v>20</v>
      </c>
      <c r="AL29" s="29"/>
      <c r="AM29" s="30" t="s">
        <v>20</v>
      </c>
      <c r="AN29" s="29"/>
      <c r="AO29" s="30" t="s">
        <v>20</v>
      </c>
      <c r="AP29" s="29"/>
      <c r="AQ29" s="30" t="s">
        <v>20</v>
      </c>
      <c r="AR29" s="29"/>
      <c r="AS29" s="28"/>
    </row>
    <row r="30" spans="1:45" s="27" customFormat="1" x14ac:dyDescent="0.2">
      <c r="A30" s="36"/>
      <c r="B30" s="35" t="s">
        <v>21</v>
      </c>
      <c r="C30" s="34" t="s">
        <v>20</v>
      </c>
      <c r="D30" s="32"/>
      <c r="E30" s="34" t="s">
        <v>20</v>
      </c>
      <c r="F30" s="66"/>
      <c r="G30" s="34" t="s">
        <v>20</v>
      </c>
      <c r="H30" s="32"/>
      <c r="I30" s="34" t="s">
        <v>20</v>
      </c>
      <c r="J30" s="66"/>
      <c r="K30" s="31" t="s">
        <v>20</v>
      </c>
      <c r="L30" s="28"/>
      <c r="M30" s="31" t="s">
        <v>20</v>
      </c>
      <c r="N30" s="33"/>
      <c r="O30" s="31" t="s">
        <v>20</v>
      </c>
      <c r="P30" s="32"/>
      <c r="Q30" s="31" t="s">
        <v>20</v>
      </c>
      <c r="R30" s="66"/>
      <c r="S30" s="31" t="s">
        <v>20</v>
      </c>
      <c r="T30" s="28"/>
      <c r="U30" s="31" t="s">
        <v>20</v>
      </c>
      <c r="V30" s="28"/>
      <c r="W30" s="31" t="s">
        <v>20</v>
      </c>
      <c r="X30" s="28"/>
      <c r="Y30" s="31" t="s">
        <v>20</v>
      </c>
      <c r="Z30" s="28"/>
      <c r="AA30" s="31" t="s">
        <v>20</v>
      </c>
      <c r="AB30" s="28"/>
      <c r="AC30" s="31" t="s">
        <v>20</v>
      </c>
      <c r="AD30" s="28"/>
      <c r="AE30" s="44">
        <f>86298/AE28</f>
        <v>0.58435807150595886</v>
      </c>
      <c r="AF30" s="44"/>
      <c r="AG30" s="44">
        <f>1751302/AG28</f>
        <v>0.42162000796871257</v>
      </c>
      <c r="AH30" s="28"/>
      <c r="AI30" s="44">
        <f>2277137/AI28</f>
        <v>0.58040998387847043</v>
      </c>
      <c r="AJ30" s="28"/>
      <c r="AK30" s="30" t="s">
        <v>20</v>
      </c>
      <c r="AL30" s="29"/>
      <c r="AM30" s="30" t="s">
        <v>20</v>
      </c>
      <c r="AN30" s="29"/>
      <c r="AO30" s="30" t="s">
        <v>20</v>
      </c>
      <c r="AP30" s="29"/>
      <c r="AQ30" s="30" t="s">
        <v>20</v>
      </c>
      <c r="AR30" s="29"/>
      <c r="AS30" s="28"/>
    </row>
    <row r="31" spans="1:45" s="24" customFormat="1" x14ac:dyDescent="0.2">
      <c r="A31" s="26"/>
      <c r="B31" s="93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</row>
    <row r="32" spans="1:45" s="2" customFormat="1" x14ac:dyDescent="0.2">
      <c r="A32" s="4"/>
      <c r="B32" s="22"/>
      <c r="C32" s="23"/>
      <c r="D32" s="22"/>
      <c r="E32" s="21"/>
      <c r="G32" s="23"/>
      <c r="H32" s="22"/>
      <c r="I32" s="21"/>
      <c r="N32" s="22"/>
      <c r="O32" s="23"/>
      <c r="P32" s="22"/>
      <c r="Q32" s="21"/>
    </row>
    <row r="33" spans="1:73" s="2" customFormat="1" x14ac:dyDescent="0.2">
      <c r="A33" s="4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1:73" s="2" customFormat="1" x14ac:dyDescent="0.2">
      <c r="A34" s="4"/>
      <c r="B34" s="16" t="s">
        <v>19</v>
      </c>
    </row>
    <row r="35" spans="1:73" s="2" customFormat="1" x14ac:dyDescent="0.2">
      <c r="A35" s="4"/>
      <c r="B35" s="16" t="s">
        <v>18</v>
      </c>
    </row>
    <row r="36" spans="1:73" s="2" customFormat="1" x14ac:dyDescent="0.2">
      <c r="A36" s="4"/>
      <c r="B36" s="16" t="s">
        <v>17</v>
      </c>
    </row>
    <row r="37" spans="1:73" s="2" customFormat="1" x14ac:dyDescent="0.2">
      <c r="A37" s="4"/>
      <c r="B37" s="16" t="s">
        <v>16</v>
      </c>
    </row>
    <row r="38" spans="1:73" s="2" customFormat="1" x14ac:dyDescent="0.2">
      <c r="A38" s="4"/>
    </row>
    <row r="39" spans="1:73" s="2" customFormat="1" x14ac:dyDescent="0.2">
      <c r="A39" s="4"/>
    </row>
    <row r="40" spans="1:73" s="2" customFormat="1" x14ac:dyDescent="0.2">
      <c r="A40" s="4"/>
      <c r="B40" s="95" t="s">
        <v>15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</row>
    <row r="41" spans="1:73" s="2" customFormat="1" ht="12.75" customHeight="1" x14ac:dyDescent="0.2">
      <c r="A41" s="4"/>
      <c r="B41" s="72" t="s">
        <v>14</v>
      </c>
      <c r="C41" s="73"/>
      <c r="D41" s="73"/>
      <c r="E41" s="73"/>
      <c r="F41" s="73"/>
      <c r="G41" s="73"/>
      <c r="H41" s="73"/>
      <c r="I41" s="19"/>
      <c r="J41" s="18"/>
      <c r="K41" s="18"/>
      <c r="L41" s="18"/>
      <c r="M41" s="18"/>
      <c r="N41" s="18"/>
      <c r="O41" s="18"/>
      <c r="P41" s="18"/>
      <c r="Q41" s="18"/>
    </row>
    <row r="42" spans="1:73" s="2" customFormat="1" x14ac:dyDescent="0.2">
      <c r="A42" s="4"/>
      <c r="B42" s="72" t="s">
        <v>13</v>
      </c>
      <c r="C42" s="73"/>
      <c r="D42" s="73"/>
      <c r="E42" s="73"/>
      <c r="F42" s="73"/>
      <c r="G42" s="73"/>
      <c r="H42" s="73"/>
      <c r="I42" s="73"/>
      <c r="J42" s="18"/>
      <c r="K42" s="18"/>
      <c r="L42" s="18"/>
      <c r="M42" s="18"/>
      <c r="N42" s="18"/>
      <c r="O42" s="18"/>
      <c r="P42" s="18"/>
      <c r="Q42" s="18"/>
    </row>
    <row r="43" spans="1:73" s="2" customFormat="1" x14ac:dyDescent="0.2">
      <c r="A43" s="4"/>
      <c r="B43" s="72" t="s">
        <v>12</v>
      </c>
      <c r="C43" s="73"/>
      <c r="D43" s="73"/>
      <c r="E43" s="73"/>
      <c r="F43" s="73"/>
      <c r="G43" s="73"/>
      <c r="H43" s="73"/>
      <c r="I43" s="73"/>
      <c r="J43" s="18"/>
      <c r="K43" s="18"/>
      <c r="L43" s="18"/>
      <c r="M43" s="18"/>
      <c r="N43" s="18"/>
      <c r="O43" s="18"/>
      <c r="P43" s="18"/>
      <c r="Q43" s="18"/>
    </row>
    <row r="44" spans="1:73" s="2" customFormat="1" x14ac:dyDescent="0.2">
      <c r="A44" s="4"/>
      <c r="B44" s="91" t="s">
        <v>11</v>
      </c>
      <c r="C44" s="92"/>
      <c r="D44" s="92"/>
      <c r="E44" s="92"/>
      <c r="F44" s="92"/>
      <c r="G44" s="92"/>
      <c r="H44" s="92"/>
      <c r="I44" s="92"/>
    </row>
    <row r="45" spans="1:73" s="2" customFormat="1" x14ac:dyDescent="0.2">
      <c r="A45" s="4"/>
    </row>
    <row r="46" spans="1:73" s="2" customFormat="1" x14ac:dyDescent="0.2">
      <c r="A46" s="4"/>
      <c r="B46" s="17" t="s">
        <v>10</v>
      </c>
    </row>
    <row r="47" spans="1:73" s="14" customFormat="1" x14ac:dyDescent="0.2">
      <c r="A47" s="4"/>
      <c r="B47" s="16" t="s">
        <v>9</v>
      </c>
    </row>
    <row r="48" spans="1:73" s="14" customFormat="1" x14ac:dyDescent="0.2">
      <c r="A48" s="4"/>
      <c r="B48" s="16" t="s">
        <v>8</v>
      </c>
    </row>
    <row r="49" spans="1:73" s="14" customFormat="1" x14ac:dyDescent="0.2">
      <c r="A49" s="4"/>
      <c r="B49" s="16" t="s">
        <v>7</v>
      </c>
    </row>
    <row r="50" spans="1:73" s="14" customFormat="1" x14ac:dyDescent="0.2">
      <c r="A50" s="4"/>
      <c r="B50" s="16" t="s">
        <v>6</v>
      </c>
    </row>
    <row r="51" spans="1:73" s="14" customFormat="1" x14ac:dyDescent="0.2">
      <c r="A51" s="4"/>
      <c r="B51" s="16" t="s">
        <v>5</v>
      </c>
    </row>
    <row r="52" spans="1:73" s="14" customFormat="1" x14ac:dyDescent="0.2">
      <c r="A52" s="4"/>
      <c r="B52" s="16" t="s">
        <v>4</v>
      </c>
    </row>
    <row r="53" spans="1:73" s="14" customFormat="1" x14ac:dyDescent="0.2">
      <c r="A53" s="4"/>
      <c r="B53" s="16" t="s">
        <v>3</v>
      </c>
    </row>
    <row r="54" spans="1:73" s="14" customFormat="1" x14ac:dyDescent="0.2">
      <c r="A54" s="4"/>
      <c r="B54" s="16" t="s">
        <v>2</v>
      </c>
    </row>
    <row r="55" spans="1:73" s="14" customFormat="1" x14ac:dyDescent="0.2">
      <c r="A55" s="4"/>
      <c r="B55" s="16" t="s">
        <v>1</v>
      </c>
    </row>
    <row r="56" spans="1:73" s="14" customFormat="1" x14ac:dyDescent="0.2">
      <c r="A56" s="4"/>
      <c r="B56" s="16" t="s">
        <v>0</v>
      </c>
      <c r="C56" s="3"/>
      <c r="D56" s="3"/>
      <c r="E56" s="3"/>
      <c r="G56" s="3"/>
      <c r="H56" s="3"/>
      <c r="I56" s="3"/>
      <c r="N56" s="3"/>
      <c r="O56" s="3"/>
      <c r="P56" s="3"/>
      <c r="Q56" s="3"/>
      <c r="BL56" s="15"/>
      <c r="BM56" s="15"/>
      <c r="BN56" s="15"/>
      <c r="BO56" s="15"/>
      <c r="BP56" s="15"/>
      <c r="BQ56" s="15"/>
      <c r="BR56" s="15"/>
      <c r="BS56" s="15"/>
      <c r="BT56" s="15"/>
      <c r="BU56" s="15"/>
    </row>
    <row r="57" spans="1:73" x14ac:dyDescent="0.2">
      <c r="C57" s="9"/>
      <c r="D57" s="9"/>
      <c r="E57" s="9"/>
      <c r="G57" s="9"/>
    </row>
    <row r="58" spans="1:73" x14ac:dyDescent="0.2">
      <c r="A58" s="7"/>
      <c r="B58" s="13"/>
      <c r="C58" s="6"/>
      <c r="D58" s="6"/>
      <c r="E58" s="6"/>
      <c r="F58" s="5"/>
      <c r="G58" s="6"/>
      <c r="H58" s="10"/>
    </row>
    <row r="59" spans="1:73" x14ac:dyDescent="0.2">
      <c r="A59" s="7"/>
      <c r="B59" s="12"/>
      <c r="C59" s="11"/>
      <c r="D59" s="11"/>
      <c r="E59" s="11"/>
      <c r="F59" s="5"/>
      <c r="G59" s="6"/>
      <c r="H59" s="10"/>
    </row>
    <row r="60" spans="1:73" s="2" customFormat="1" x14ac:dyDescent="0.2">
      <c r="A60" s="7"/>
      <c r="B60" s="9"/>
      <c r="C60" s="6"/>
      <c r="D60" s="6"/>
      <c r="E60" s="6"/>
      <c r="F60" s="5"/>
      <c r="G60" s="6"/>
      <c r="H60" s="8"/>
      <c r="I60" s="4"/>
      <c r="N60" s="4"/>
      <c r="O60" s="8"/>
      <c r="P60" s="4"/>
      <c r="Q60" s="4"/>
    </row>
    <row r="61" spans="1:73" s="2" customFormat="1" x14ac:dyDescent="0.2">
      <c r="A61" s="7"/>
      <c r="B61" s="6"/>
      <c r="C61" s="5"/>
      <c r="D61" s="5"/>
      <c r="E61" s="5"/>
      <c r="F61" s="5"/>
      <c r="G61" s="5"/>
    </row>
    <row r="62" spans="1:73" s="2" customFormat="1" x14ac:dyDescent="0.2">
      <c r="A62" s="7"/>
      <c r="B62" s="6"/>
      <c r="C62" s="5"/>
      <c r="D62" s="5"/>
      <c r="E62" s="5"/>
      <c r="F62" s="5"/>
      <c r="G62" s="5"/>
    </row>
    <row r="63" spans="1:73" s="2" customFormat="1" x14ac:dyDescent="0.2">
      <c r="A63" s="4"/>
      <c r="B63" s="6"/>
    </row>
    <row r="64" spans="1:73" s="2" customFormat="1" x14ac:dyDescent="0.2">
      <c r="A64" s="4"/>
      <c r="B64" s="5"/>
    </row>
    <row r="65" spans="1:17" s="2" customFormat="1" x14ac:dyDescent="0.2">
      <c r="A65" s="4"/>
      <c r="B65" s="5"/>
    </row>
    <row r="66" spans="1:17" s="2" customFormat="1" x14ac:dyDescent="0.2">
      <c r="A66" s="4"/>
    </row>
    <row r="67" spans="1:17" s="2" customFormat="1" x14ac:dyDescent="0.2">
      <c r="A67" s="4"/>
    </row>
    <row r="68" spans="1:17" s="2" customFormat="1" x14ac:dyDescent="0.2">
      <c r="A68" s="4"/>
    </row>
    <row r="69" spans="1:17" s="2" customFormat="1" x14ac:dyDescent="0.2">
      <c r="A69" s="4"/>
    </row>
    <row r="70" spans="1:17" s="2" customFormat="1" x14ac:dyDescent="0.2">
      <c r="A70" s="4"/>
    </row>
    <row r="71" spans="1:17" s="2" customFormat="1" x14ac:dyDescent="0.2">
      <c r="A71" s="4"/>
      <c r="C71" s="4"/>
      <c r="D71" s="4"/>
      <c r="E71" s="4"/>
      <c r="G71" s="4"/>
      <c r="H71" s="4"/>
      <c r="I71" s="4"/>
      <c r="N71" s="4"/>
      <c r="O71" s="4"/>
      <c r="P71" s="4"/>
      <c r="Q71" s="4"/>
    </row>
    <row r="72" spans="1:17" s="2" customFormat="1" x14ac:dyDescent="0.2">
      <c r="A72" s="4"/>
      <c r="C72" s="4"/>
      <c r="D72" s="4"/>
      <c r="E72" s="4"/>
      <c r="G72" s="4"/>
      <c r="H72" s="4"/>
      <c r="I72" s="4"/>
      <c r="N72" s="4"/>
      <c r="O72" s="4"/>
      <c r="P72" s="4"/>
      <c r="Q72" s="4"/>
    </row>
    <row r="73" spans="1:17" x14ac:dyDescent="0.2">
      <c r="B73" s="2"/>
    </row>
    <row r="74" spans="1:17" x14ac:dyDescent="0.2">
      <c r="B74" s="4"/>
    </row>
    <row r="75" spans="1:17" x14ac:dyDescent="0.2">
      <c r="B75" s="4"/>
    </row>
  </sheetData>
  <mergeCells count="14">
    <mergeCell ref="B44:I44"/>
    <mergeCell ref="B42:I42"/>
    <mergeCell ref="B43:I43"/>
    <mergeCell ref="B22:Q22"/>
    <mergeCell ref="B31:AE31"/>
    <mergeCell ref="B40:Q40"/>
    <mergeCell ref="B17:Q17"/>
    <mergeCell ref="B41:H41"/>
    <mergeCell ref="B3:AJ3"/>
    <mergeCell ref="B4:AS4"/>
    <mergeCell ref="B5:AS5"/>
    <mergeCell ref="B6:AS6"/>
    <mergeCell ref="B8:AS8"/>
    <mergeCell ref="B9:AS9"/>
  </mergeCells>
  <hyperlinks>
    <hyperlink ref="B18" location="Glosario!A1" tooltip="Ver glosario" display="Gasto"/>
    <hyperlink ref="B8:AJ8" location="'4e PAE'!A1" display="&lt;-- Volver a programa &lt;"/>
    <hyperlink ref="B42" r:id="rId1" display="http://www.stps.gob.mx/bp/secciones/transparencia/programas_sociales/FINAL-INFORME%20COMPLETO10.pdf"/>
    <hyperlink ref="B43" r:id="rId2" display="http://coneval.org.mx/paginas/busqueda.aspx?k=programa%20de%20apoyo%20al%20empleo"/>
    <hyperlink ref="B44" r:id="rId3" display="http://coneval.org.mx/paginas/busqueda.aspx?k=programa%20de%20apoyo%20al%20empleo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4d PAE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ARAYA</dc:creator>
  <cp:lastModifiedBy>Nicole ARAYA</cp:lastModifiedBy>
  <dcterms:created xsi:type="dcterms:W3CDTF">2020-01-15T15:04:54Z</dcterms:created>
  <dcterms:modified xsi:type="dcterms:W3CDTF">2020-01-15T15:09:43Z</dcterms:modified>
</cp:coreProperties>
</file>