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V:\DAT\Proteccion-Social\Repositorio PPSNC en ALC\PTC_Transferencias Condicionadas\bra\PBF\Hoja de datos\"/>
    </mc:Choice>
  </mc:AlternateContent>
  <xr:revisionPtr revIDLastSave="0" documentId="8_{E9F44D00-9934-405A-BD18-7D05BB858E35}" xr6:coauthVersionLast="47" xr6:coauthVersionMax="47" xr10:uidLastSave="{00000000-0000-0000-0000-000000000000}"/>
  <bookViews>
    <workbookView xWindow="-120" yWindow="-120" windowWidth="29040" windowHeight="15840" xr2:uid="{EFC41E32-4E90-431B-8726-D61A1C95071C}"/>
  </bookViews>
  <sheets>
    <sheet name="PBF_d" sheetId="1" r:id="rId1"/>
  </sheets>
  <externalReferences>
    <externalReference r:id="rId2"/>
  </externalReferences>
  <definedNames>
    <definedName name="_Sort"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80" i="1" l="1"/>
  <c r="AK80" i="1"/>
  <c r="AI80" i="1"/>
  <c r="AG80" i="1"/>
  <c r="AE80" i="1"/>
  <c r="AC80" i="1"/>
  <c r="AA80" i="1"/>
  <c r="Y80" i="1"/>
  <c r="W80" i="1"/>
  <c r="AM74" i="1"/>
  <c r="AM75" i="1" s="1"/>
  <c r="AM77" i="1" s="1"/>
  <c r="AK74" i="1"/>
  <c r="AK75" i="1" s="1"/>
  <c r="AK77" i="1" s="1"/>
  <c r="AI74" i="1"/>
  <c r="AI75" i="1" s="1"/>
  <c r="AI77" i="1" s="1"/>
  <c r="AG74" i="1"/>
  <c r="AG75" i="1" s="1"/>
  <c r="AG77" i="1" s="1"/>
  <c r="AE74" i="1"/>
  <c r="AE75" i="1" s="1"/>
  <c r="AE77" i="1" s="1"/>
  <c r="AC74" i="1"/>
  <c r="AC75" i="1" s="1"/>
  <c r="AC77" i="1" s="1"/>
  <c r="AA74" i="1"/>
  <c r="AA75" i="1" s="1"/>
  <c r="AA77" i="1" s="1"/>
  <c r="Y74" i="1"/>
  <c r="Y75" i="1" s="1"/>
  <c r="Y77" i="1" s="1"/>
  <c r="W74" i="1"/>
  <c r="W77" i="1" s="1"/>
  <c r="Y72" i="1"/>
  <c r="W72" i="1"/>
  <c r="U72" i="1"/>
  <c r="AM71" i="1"/>
  <c r="AK71" i="1"/>
  <c r="AI71" i="1"/>
  <c r="AG71" i="1"/>
  <c r="AE71" i="1"/>
  <c r="AC71" i="1"/>
  <c r="AA71" i="1"/>
  <c r="Y71" i="1"/>
  <c r="W71" i="1"/>
  <c r="U71" i="1"/>
  <c r="S71" i="1"/>
  <c r="Q71" i="1"/>
  <c r="O71" i="1"/>
  <c r="M71" i="1"/>
  <c r="Y69" i="1"/>
  <c r="W69" i="1"/>
  <c r="U69" i="1"/>
  <c r="AM68" i="1"/>
  <c r="AK68" i="1"/>
  <c r="AI68" i="1"/>
  <c r="AG68" i="1"/>
  <c r="AE68" i="1"/>
  <c r="AC68" i="1"/>
  <c r="AA68" i="1"/>
  <c r="Y68" i="1"/>
  <c r="W68" i="1"/>
  <c r="U68" i="1"/>
  <c r="S68" i="1"/>
  <c r="Q68" i="1"/>
  <c r="O68" i="1"/>
  <c r="M68" i="1"/>
  <c r="K68" i="1"/>
  <c r="I68" i="1"/>
  <c r="G68" i="1"/>
  <c r="E68" i="1"/>
  <c r="AM65" i="1"/>
  <c r="AK65" i="1"/>
  <c r="AI65" i="1"/>
  <c r="AG65" i="1"/>
  <c r="AE65" i="1"/>
  <c r="AC65" i="1"/>
  <c r="AA65" i="1"/>
  <c r="Y65" i="1"/>
  <c r="W65" i="1"/>
  <c r="U65" i="1"/>
  <c r="S65" i="1"/>
  <c r="Q65" i="1"/>
  <c r="O65" i="1"/>
  <c r="M65" i="1"/>
  <c r="K65" i="1"/>
  <c r="I65" i="1"/>
  <c r="G65" i="1"/>
  <c r="E65" i="1"/>
  <c r="U62" i="1"/>
  <c r="U84" i="1" s="1"/>
  <c r="AO61" i="1"/>
  <c r="AM61" i="1"/>
  <c r="AM83" i="1" s="1"/>
  <c r="AK61" i="1"/>
  <c r="AK83" i="1" s="1"/>
  <c r="AI61" i="1"/>
  <c r="AI83" i="1" s="1"/>
  <c r="AG61" i="1"/>
  <c r="AG83" i="1" s="1"/>
  <c r="AE61" i="1"/>
  <c r="AE83" i="1" s="1"/>
  <c r="AC61" i="1"/>
  <c r="AC83" i="1" s="1"/>
  <c r="AA61" i="1"/>
  <c r="AA83" i="1" s="1"/>
  <c r="Y61" i="1"/>
  <c r="Y83" i="1" s="1"/>
  <c r="W61" i="1"/>
  <c r="W83" i="1" s="1"/>
  <c r="U61" i="1"/>
  <c r="U83" i="1" s="1"/>
  <c r="S61" i="1"/>
  <c r="S83" i="1" s="1"/>
  <c r="Q61" i="1"/>
  <c r="Q83" i="1" s="1"/>
  <c r="O61" i="1"/>
  <c r="O83" i="1" s="1"/>
  <c r="M61" i="1"/>
  <c r="M83" i="1" s="1"/>
  <c r="K61" i="1"/>
  <c r="K83" i="1" s="1"/>
  <c r="I61" i="1"/>
  <c r="I83" i="1" s="1"/>
  <c r="G61" i="1"/>
  <c r="G83" i="1" s="1"/>
  <c r="E61" i="1"/>
  <c r="E83" i="1" s="1"/>
  <c r="AO59" i="1"/>
  <c r="AM59" i="1"/>
  <c r="AM81" i="1" s="1"/>
  <c r="AK59" i="1"/>
  <c r="AK81" i="1" s="1"/>
  <c r="AI59" i="1"/>
  <c r="AI81" i="1" s="1"/>
  <c r="AG59" i="1"/>
  <c r="AG81" i="1" s="1"/>
  <c r="AE59" i="1"/>
  <c r="AE81" i="1" s="1"/>
  <c r="AC59" i="1"/>
  <c r="AC81" i="1" s="1"/>
  <c r="AA59" i="1"/>
  <c r="AA81" i="1" s="1"/>
  <c r="Y59" i="1"/>
  <c r="Y81" i="1" s="1"/>
  <c r="W59" i="1"/>
  <c r="W81" i="1" s="1"/>
  <c r="AO56" i="1"/>
  <c r="AM56" i="1"/>
  <c r="AM78" i="1" s="1"/>
  <c r="AK56" i="1"/>
  <c r="AK78" i="1" s="1"/>
  <c r="AI56" i="1"/>
  <c r="AI78" i="1" s="1"/>
  <c r="AG56" i="1"/>
  <c r="AG78" i="1" s="1"/>
  <c r="AE56" i="1"/>
  <c r="AE78" i="1" s="1"/>
  <c r="AC56" i="1"/>
  <c r="AC78" i="1" s="1"/>
  <c r="AA56" i="1"/>
  <c r="AA78" i="1" s="1"/>
  <c r="Y56" i="1"/>
  <c r="Y78" i="1" s="1"/>
  <c r="W56" i="1"/>
  <c r="W78" i="1" s="1"/>
  <c r="AO53" i="1"/>
  <c r="AM53" i="1"/>
  <c r="AK53" i="1"/>
  <c r="AI53" i="1"/>
  <c r="AG53" i="1"/>
  <c r="AE53" i="1"/>
  <c r="AC53" i="1"/>
  <c r="AA53" i="1"/>
  <c r="Y53" i="1"/>
  <c r="W53" i="1"/>
  <c r="AO50" i="1"/>
  <c r="AM50" i="1"/>
  <c r="AM72" i="1" s="1"/>
  <c r="AK50" i="1"/>
  <c r="AK72" i="1" s="1"/>
  <c r="AI50" i="1"/>
  <c r="AI72" i="1" s="1"/>
  <c r="AG50" i="1"/>
  <c r="AG72" i="1" s="1"/>
  <c r="AE50" i="1"/>
  <c r="AE72" i="1" s="1"/>
  <c r="AC50" i="1"/>
  <c r="AC72" i="1" s="1"/>
  <c r="AA50" i="1"/>
  <c r="AA72" i="1" s="1"/>
  <c r="S50" i="1"/>
  <c r="S72" i="1" s="1"/>
  <c r="Q50" i="1"/>
  <c r="Q72" i="1" s="1"/>
  <c r="O50" i="1"/>
  <c r="O72" i="1" s="1"/>
  <c r="AO47" i="1"/>
  <c r="AM47" i="1"/>
  <c r="AM69" i="1" s="1"/>
  <c r="AK47" i="1"/>
  <c r="AK69" i="1" s="1"/>
  <c r="AI47" i="1"/>
  <c r="AI69" i="1" s="1"/>
  <c r="AG47" i="1"/>
  <c r="AG69" i="1" s="1"/>
  <c r="AE47" i="1"/>
  <c r="AE69" i="1" s="1"/>
  <c r="AC47" i="1"/>
  <c r="AC69" i="1" s="1"/>
  <c r="AA47" i="1"/>
  <c r="AA69" i="1" s="1"/>
  <c r="S47" i="1"/>
  <c r="S69" i="1" s="1"/>
  <c r="Q47" i="1"/>
  <c r="Q69" i="1" s="1"/>
  <c r="O47" i="1"/>
  <c r="O69" i="1" s="1"/>
  <c r="M47" i="1"/>
  <c r="M69" i="1" s="1"/>
  <c r="K47" i="1"/>
  <c r="K62" i="1" s="1"/>
  <c r="K84" i="1" s="1"/>
  <c r="I47" i="1"/>
  <c r="I62" i="1" s="1"/>
  <c r="I84" i="1" s="1"/>
  <c r="G47" i="1"/>
  <c r="G62" i="1" s="1"/>
  <c r="G84" i="1" s="1"/>
  <c r="E47" i="1"/>
  <c r="E62" i="1" s="1"/>
  <c r="E84" i="1" s="1"/>
  <c r="AO37" i="1"/>
  <c r="AO38" i="1" s="1"/>
  <c r="AM37" i="1"/>
  <c r="AM38" i="1" s="1"/>
  <c r="AK37" i="1"/>
  <c r="AK38" i="1" s="1"/>
  <c r="AI37" i="1"/>
  <c r="AI38" i="1" s="1"/>
  <c r="AG37" i="1"/>
  <c r="AG38" i="1" s="1"/>
  <c r="AE37" i="1"/>
  <c r="AE38" i="1" s="1"/>
  <c r="AC37" i="1"/>
  <c r="AC38" i="1" s="1"/>
  <c r="AA37" i="1"/>
  <c r="AA38" i="1" s="1"/>
  <c r="Y37" i="1"/>
  <c r="Y38" i="1" s="1"/>
  <c r="W37" i="1"/>
  <c r="W38" i="1" s="1"/>
  <c r="U37" i="1"/>
  <c r="U38" i="1" s="1"/>
  <c r="S37" i="1"/>
  <c r="S38" i="1" s="1"/>
  <c r="Q37" i="1"/>
  <c r="Q38" i="1" s="1"/>
  <c r="O37" i="1"/>
  <c r="O38" i="1" s="1"/>
  <c r="M37" i="1"/>
  <c r="M38" i="1" s="1"/>
  <c r="K37" i="1"/>
  <c r="K38" i="1" s="1"/>
  <c r="I37" i="1"/>
  <c r="I38" i="1" s="1"/>
  <c r="G37" i="1"/>
  <c r="G38" i="1" s="1"/>
  <c r="E37" i="1"/>
  <c r="E38" i="1" s="1"/>
  <c r="AM29" i="1"/>
  <c r="AK29" i="1"/>
  <c r="AK30" i="1" s="1"/>
  <c r="AI29" i="1"/>
  <c r="AI30" i="1" s="1"/>
  <c r="AG29" i="1"/>
  <c r="AG30" i="1" s="1"/>
  <c r="AE29" i="1"/>
  <c r="AE30" i="1" s="1"/>
  <c r="AC29" i="1"/>
  <c r="AC30" i="1" s="1"/>
  <c r="AA29" i="1"/>
  <c r="AA30" i="1" s="1"/>
  <c r="Y29" i="1"/>
  <c r="Y30" i="1" s="1"/>
  <c r="W29" i="1"/>
  <c r="W30" i="1" s="1"/>
  <c r="U29" i="1"/>
  <c r="U30" i="1" s="1"/>
  <c r="S29" i="1"/>
  <c r="S30" i="1" s="1"/>
  <c r="Q29" i="1"/>
  <c r="Q30" i="1" s="1"/>
  <c r="O29" i="1"/>
  <c r="O30" i="1" s="1"/>
  <c r="M29" i="1"/>
  <c r="M30" i="1" s="1"/>
  <c r="I29" i="1"/>
  <c r="I30" i="1" s="1"/>
  <c r="G29" i="1"/>
  <c r="G30" i="1" s="1"/>
  <c r="AM25" i="1"/>
  <c r="AK25" i="1"/>
  <c r="AK26" i="1" s="1"/>
  <c r="AI25" i="1"/>
  <c r="AI26" i="1" s="1"/>
  <c r="AG25" i="1"/>
  <c r="AG26" i="1" s="1"/>
  <c r="AC25" i="1"/>
  <c r="AC26" i="1" s="1"/>
  <c r="AA25" i="1"/>
  <c r="AA26" i="1" s="1"/>
  <c r="Y25" i="1"/>
  <c r="Y26" i="1" s="1"/>
  <c r="W25" i="1"/>
  <c r="W26" i="1" s="1"/>
  <c r="U25" i="1"/>
  <c r="U26" i="1" s="1"/>
  <c r="S25" i="1"/>
  <c r="S26" i="1" s="1"/>
  <c r="Q25" i="1"/>
  <c r="Q26" i="1" s="1"/>
  <c r="O25" i="1"/>
  <c r="O26" i="1" s="1"/>
  <c r="M25" i="1"/>
  <c r="M26" i="1" s="1"/>
  <c r="K25" i="1"/>
  <c r="K26" i="1" s="1"/>
  <c r="I25" i="1"/>
  <c r="I26" i="1" s="1"/>
  <c r="G25" i="1"/>
  <c r="G26" i="1" s="1"/>
  <c r="AE24" i="1"/>
  <c r="AE25" i="1" s="1"/>
  <c r="AE26" i="1" s="1"/>
  <c r="E24" i="1"/>
  <c r="E25" i="1" s="1"/>
  <c r="E26" i="1" s="1"/>
  <c r="AO20" i="1"/>
  <c r="AO21" i="1" s="1"/>
  <c r="AM20" i="1"/>
  <c r="AM21" i="1" s="1"/>
  <c r="AK20" i="1"/>
  <c r="AK21" i="1" s="1"/>
  <c r="AI20" i="1"/>
  <c r="AI21" i="1" s="1"/>
  <c r="AG20" i="1"/>
  <c r="AG21" i="1" s="1"/>
  <c r="AE20" i="1"/>
  <c r="AE21" i="1" s="1"/>
  <c r="AC20" i="1"/>
  <c r="AC21" i="1" s="1"/>
  <c r="AA20" i="1"/>
  <c r="AA21" i="1" s="1"/>
  <c r="Y20" i="1"/>
  <c r="Y21" i="1" s="1"/>
  <c r="W20" i="1"/>
  <c r="W21" i="1" s="1"/>
  <c r="U20" i="1"/>
  <c r="U21" i="1" s="1"/>
  <c r="S20" i="1"/>
  <c r="S21" i="1" s="1"/>
  <c r="Q20" i="1"/>
  <c r="Q21" i="1" s="1"/>
  <c r="O20" i="1"/>
  <c r="O21" i="1" s="1"/>
  <c r="M20" i="1"/>
  <c r="M21" i="1" s="1"/>
  <c r="K20" i="1"/>
  <c r="K21" i="1" s="1"/>
  <c r="AO16" i="1"/>
  <c r="AO17" i="1" s="1"/>
  <c r="AM16" i="1"/>
  <c r="AM17" i="1" s="1"/>
  <c r="AK16" i="1"/>
  <c r="AK17" i="1" s="1"/>
  <c r="AI16" i="1"/>
  <c r="AI17" i="1" s="1"/>
  <c r="AG16" i="1"/>
  <c r="AG17" i="1" s="1"/>
  <c r="AE16" i="1"/>
  <c r="AE17" i="1" s="1"/>
  <c r="AC16" i="1"/>
  <c r="AC17" i="1" s="1"/>
  <c r="AA16" i="1"/>
  <c r="AA17" i="1" s="1"/>
  <c r="Y16" i="1"/>
  <c r="Y17" i="1" s="1"/>
  <c r="W16" i="1"/>
  <c r="W17" i="1" s="1"/>
  <c r="U16" i="1"/>
  <c r="U17" i="1" s="1"/>
  <c r="S16" i="1"/>
  <c r="S17" i="1" s="1"/>
  <c r="Q16" i="1"/>
  <c r="Q17" i="1" s="1"/>
  <c r="O16" i="1"/>
  <c r="O17" i="1" s="1"/>
  <c r="M16" i="1"/>
  <c r="M17" i="1" s="1"/>
  <c r="K16" i="1"/>
  <c r="K17" i="1" s="1"/>
  <c r="I16" i="1"/>
  <c r="I17" i="1" s="1"/>
  <c r="G16" i="1"/>
  <c r="G17" i="1" s="1"/>
  <c r="W75" i="1" l="1"/>
  <c r="M62" i="1"/>
  <c r="M84" i="1" s="1"/>
  <c r="O62" i="1"/>
  <c r="O84" i="1" s="1"/>
  <c r="E69" i="1"/>
  <c r="M72" i="1"/>
  <c r="Q62" i="1"/>
  <c r="Q84" i="1" s="1"/>
  <c r="G69" i="1"/>
  <c r="S62" i="1"/>
  <c r="S84" i="1" s="1"/>
  <c r="I69" i="1"/>
  <c r="K69" i="1"/>
</calcChain>
</file>

<file path=xl/sharedStrings.xml><?xml version="1.0" encoding="utf-8"?>
<sst xmlns="http://schemas.openxmlformats.org/spreadsheetml/2006/main" count="367" uniqueCount="72">
  <si>
    <t>id</t>
  </si>
  <si>
    <t>Bolsa Família</t>
  </si>
  <si>
    <t>Cifras seleccionadas / Selected figures</t>
  </si>
  <si>
    <t>(2003-2021)</t>
  </si>
  <si>
    <t>Presupuesto/Budget</t>
  </si>
  <si>
    <t>Presupuesto total (BRL$) / Total budget (BRL$)</t>
  </si>
  <si>
    <t>…</t>
  </si>
  <si>
    <t>/h</t>
  </si>
  <si>
    <t>Presupuesto total (USD$) / Total budget (USD$)</t>
  </si>
  <si>
    <t>Presupuesto total (%PIB / GDP) / Total budget (%PIB / GDP)</t>
  </si>
  <si>
    <t>Presupuesto en transferencias (BRL$) / Budget on transfers (BRL$)</t>
  </si>
  <si>
    <t>Presupuesto en transferencias (USD$) / Budget on transfers (USD$)</t>
  </si>
  <si>
    <t>Presupuesto en transferencias (%PIB / GDP) / Budget on transfers (%PIB / GDP)</t>
  </si>
  <si>
    <t>Gasto/Expenditure</t>
  </si>
  <si>
    <t>Gasto total (BRL$) / Total expenditure (BRL$)</t>
  </si>
  <si>
    <t>Gasto total (USD$) / Total expenditure (USD$)</t>
  </si>
  <si>
    <t>Gasto en transferencias (BRL$) / Expenditure on transfers (BRL$)</t>
  </si>
  <si>
    <t>/f</t>
  </si>
  <si>
    <t>Gasto en transferencias (USD$) / Expenditure on transfers (USD$)</t>
  </si>
  <si>
    <t>Gasto en transferencias (%PIB / GDP) / Expenditure on transfers (%PIB / GDP)</t>
  </si>
  <si>
    <t>Cobertura hogares/Coverage of households</t>
  </si>
  <si>
    <t>/g</t>
  </si>
  <si>
    <t>Efectiva/Effective</t>
  </si>
  <si>
    <t>Programada/Expected</t>
  </si>
  <si>
    <t>Cobertura personas / Coverage of persons</t>
  </si>
  <si>
    <t>Estimación del número de personas que viven en hogares perceptores / Estimation of the number of persons living in recipient households</t>
  </si>
  <si>
    <t>/a</t>
  </si>
  <si>
    <t>% Población / Population</t>
  </si>
  <si>
    <t>Programada / Expected</t>
  </si>
  <si>
    <t>Transferencias monetarias/Cash transfer (BRL$)</t>
  </si>
  <si>
    <t>min</t>
  </si>
  <si>
    <t>/b</t>
  </si>
  <si>
    <t>max</t>
  </si>
  <si>
    <t>/c</t>
  </si>
  <si>
    <t>/d</t>
  </si>
  <si>
    <t>MMPC</t>
  </si>
  <si>
    <t>Monto mínimo per cápita/Minimum amount per capita</t>
  </si>
  <si>
    <t>MMPF</t>
  </si>
  <si>
    <t>Monto máximo por familia/Maximum amount per household</t>
  </si>
  <si>
    <t>/e</t>
  </si>
  <si>
    <t>Transferencias monetarias/Cash transfer (USD$)</t>
  </si>
  <si>
    <t>MMPC_USD</t>
  </si>
  <si>
    <t>MMPF_USD</t>
  </si>
  <si>
    <t>Fuente: SENARC: Secretaria Nacional de Renda de Cidadania, Relatório de Gestão do Exercício 2004-2016. Sitio Web:  http://mds.gov.br/acesso-a-informacao/auditoria</t>
  </si>
  <si>
    <t>Otras fuentes:
SAGI: Secretaria de Avaliacao e Gestao da Informacao
Sitio Web:  Senado Federal - Orçamento URL: http://www12.senado.gov.br/orcamento/loa
Sitio Web: MI Vetor: Ferramenta de Visualização dos Dados URL: http://aplicacoes.mds.gov.br/sagi/miv/miv.php
Sitio Web: Portal da Transparência URL: http://www.portaltransparencia.gov.br</t>
  </si>
  <si>
    <t>Notas:</t>
  </si>
  <si>
    <t>/a. Cobertura estimada como el producto del número de hogares receptores y el tamaño medio de los hogares receptores (calculado a partir de la Pesquisa Nacional por Amostra de Domicilios de Brasil).</t>
  </si>
  <si>
    <t>/b. Desde Junio 2014</t>
  </si>
  <si>
    <t>/c. El monto del beneficio variable para niño menor de 6 años se calcula sobre la base del ingreso del hogar después de haber recibido las transferencias del Bolsa Familia:  corresponde a la diferencia entre el ingreso per cápita del hogar después de haber recibido las transferencias y el umbral de extrema pobreza (R$70). Se calcula por intervalos de R$2.</t>
  </si>
  <si>
    <t>/d. El monto de este beneficio depende del tamaño y el ingreso per capita de cada familia. El monto aquí registrado supone el caso extremo de una familia con ingreso per cápita igual a cero (incluso considerando otros beneficios del programa Bolsa Familia) y un número de miembros igual al tamaño promedio de los hogares en el primer quintil de ingreso.</t>
  </si>
  <si>
    <t>/e. A partir de 2012 no existe un monto máximo por familia específico. Este monto varía año a año porque cada familia recibe las transferencias del programa dependiendo de su ingreso per cápita, su tamaño y su composición.</t>
  </si>
  <si>
    <t>/f. El gasto en transferencia presentado en esta ficha no concuerda totalmente con el gasto publicado en el ministerio de desarrollo social (bajo el título "Valor Total Repassado" en la fuente http://aplicacoes.mds.gov.br/sagi/miv/miv.php), puesto que el primero no incluye el monto de transferencias no retiradas por los usuarios, mientras el segundo sí lo incluye. Sin embargo, para los años 2004, 2005 y 2017, sí lo incluye.</t>
  </si>
  <si>
    <t>/g. Corresponde a cobertura de hogares a diciembre de cada año.</t>
  </si>
  <si>
    <t>/h. Corresponde a mayo de 2021.</t>
  </si>
  <si>
    <t>Source: SENARC: National Secretariat of Income of the Citizens, Report of Management 2004-2016</t>
  </si>
  <si>
    <t>Website:  http://mds.gov.br/acesso-a-informacao/auditoria</t>
  </si>
  <si>
    <t>Other sources:
SAGI: Secretaria de Avaliacao e Gestao da Informacao
Website:  Senado Federal - Orçamento URL: http://www12.senado.gov.br/orcamento/loa
Website: MI Vetor: Ferramenta de Visualização dos Dados URL: http://aplicacoes.mds.gov.br/sagi/miv/miv.php
Website: Portal da Transparência URL: http://www.portaltransparencia.gov.br</t>
  </si>
  <si>
    <t>Notes:</t>
  </si>
  <si>
    <t>/a. Coverage estimated as the product of the number of households with recipients and the average size of households with recipients (calculated using the Brazilian household survey - Pesquisa Nacional por Amostra de Domicilios).</t>
  </si>
  <si>
    <t>/b. Since June 2014</t>
  </si>
  <si>
    <t>/c The amount of the variable benefit for children under 6 is calculated on the base of the household income after having received the transfer of Bolsa Familia: it corresponds to the difference between in the per capita income after having received the transfer and the extreme poverty line (R$ 70). It is calculated by intervalles of R$2.</t>
  </si>
  <si>
    <t>/d. The amount of this transfer depends on the size and the income per capita of each household. The amount registered here assumes the extreme case of a household with income per capita equal to zero (even considering other transfers of the program Bolsa Familia) and a number of members equal to the average household size in the first quintile of income.</t>
  </si>
  <si>
    <t>/e. There is no an specific maximum transfer amount per family from 2012. This amount varies year by year because each household receives the transfers of the program depending on their income per capita, their household size and their composition.</t>
  </si>
  <si>
    <t>/f. The expenditure on transfers presented in this table does not totally concur with the expenditure posted in the Ministry of Social Development webpage (under the title of "Total Amount Delivered - Valor Total Repassado" in the source http://aplicacoes.mds.gov.br/sagi/miv/miv.php) because the former does not include the amount of transfers that are not collected by the recipients, whereas the latter does include it. However, for the years 2004, 2005 and 2017, it does include the uncollected amount.</t>
  </si>
  <si>
    <t>/g. It corresponds to coverage of households as of december of each year.</t>
  </si>
  <si>
    <t>/h. It corresponds to may 2021.</t>
  </si>
  <si>
    <t>Beneficio básico / Basic Grant</t>
  </si>
  <si>
    <t>Beneficio variable / Variable Grant</t>
  </si>
  <si>
    <t>Beneficio variable adolescente / Variable Grant for Adolescents</t>
  </si>
  <si>
    <t>Beneficio variable embrazadas / Variable Grant for Pregnant Women</t>
  </si>
  <si>
    <t>Beneficio  variable para niños lactantes / Variable Grant for Lactating Children</t>
  </si>
  <si>
    <t>Beneficio para la superación de la extrema pobreza / Grant to Overcome Extreme Poverty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</si>
</sst>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 #,##0_-;_-* &quot;-&quot;_-;_-@_-"/>
    <numFmt numFmtId="164" formatCode="_(* #,##0.00_);_(* \(#,##0.00\);_(* &quot;-&quot;??_);_(@_)"/>
    <numFmt numFmtId="165" formatCode="_(* #,##0_);_(* \(#,##0\);_(* &quot;-&quot;??_);_(@_)"/>
    <numFmt numFmtId="166" formatCode="#,##0.0"/>
    <numFmt numFmtId="167" formatCode="0.0"/>
  </numFmts>
  <fonts count="22" x14ac:knownFonts="1">
    <font>
      <sz val="10"/>
      <name val="Arial"/>
      <family val="2"/>
    </font>
    <font>
      <sz val="11"/>
      <color theme="1"/>
      <name val="Calibri"/>
      <family val="2"/>
      <scheme val="minor"/>
    </font>
    <font>
      <sz val="10"/>
      <name val="Arial"/>
      <family val="2"/>
    </font>
    <font>
      <sz val="9"/>
      <name val="Arial"/>
      <family val="2"/>
    </font>
    <font>
      <b/>
      <sz val="9"/>
      <color theme="1"/>
      <name val="Arial"/>
      <family val="2"/>
    </font>
    <font>
      <sz val="9"/>
      <color theme="1"/>
      <name val="Arial"/>
      <family val="2"/>
    </font>
    <font>
      <b/>
      <sz val="12"/>
      <name val="Trebuchet MS"/>
      <family val="2"/>
    </font>
    <font>
      <u/>
      <sz val="8"/>
      <color indexed="12"/>
      <name val="Courier"/>
      <family val="3"/>
    </font>
    <font>
      <sz val="8"/>
      <color rgb="FFFF0000"/>
      <name val="Arial"/>
      <family val="2"/>
    </font>
    <font>
      <sz val="7"/>
      <color rgb="FFFF0000"/>
      <name val="Arial"/>
      <family val="2"/>
    </font>
    <font>
      <sz val="10"/>
      <color theme="1"/>
      <name val="Arial"/>
      <family val="2"/>
    </font>
    <font>
      <b/>
      <sz val="8"/>
      <color theme="1"/>
      <name val="Arial"/>
      <family val="2"/>
    </font>
    <font>
      <b/>
      <sz val="8"/>
      <name val="Arial"/>
      <family val="2"/>
    </font>
    <font>
      <b/>
      <i/>
      <sz val="9"/>
      <color theme="1"/>
      <name val="Arial"/>
      <family val="2"/>
    </font>
    <font>
      <b/>
      <i/>
      <sz val="9"/>
      <name val="Arial"/>
      <family val="2"/>
    </font>
    <font>
      <b/>
      <i/>
      <sz val="9"/>
      <color rgb="FFFF0000"/>
      <name val="Arial"/>
      <family val="2"/>
    </font>
    <font>
      <sz val="8"/>
      <color theme="1"/>
      <name val="Arial"/>
      <family val="2"/>
    </font>
    <font>
      <sz val="8"/>
      <name val="Arial"/>
      <family val="2"/>
    </font>
    <font>
      <u/>
      <sz val="8"/>
      <color rgb="FF0000FF"/>
      <name val="Courier"/>
      <family val="3"/>
    </font>
    <font>
      <u/>
      <sz val="9"/>
      <color rgb="FF0000FF"/>
      <name val="Courier"/>
      <family val="3"/>
    </font>
    <font>
      <sz val="9"/>
      <name val="Calibri"/>
      <family val="2"/>
      <scheme val="minor"/>
    </font>
    <font>
      <u/>
      <sz val="8"/>
      <color theme="1"/>
      <name val="Courier"/>
      <family val="3"/>
    </font>
  </fonts>
  <fills count="6">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indexed="44"/>
        <bgColor indexed="64"/>
      </patternFill>
    </fill>
    <fill>
      <patternFill patternType="solid">
        <fgColor indexed="9"/>
        <bgColor indexed="64"/>
      </patternFill>
    </fill>
  </fills>
  <borders count="30">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9"/>
      </left>
      <right style="thin">
        <color indexed="9"/>
      </right>
      <top/>
      <bottom style="thin">
        <color indexed="9"/>
      </bottom>
      <diagonal/>
    </border>
    <border>
      <left style="thin">
        <color indexed="9"/>
      </left>
      <right/>
      <top/>
      <bottom style="thin">
        <color indexed="9"/>
      </bottom>
      <diagonal/>
    </border>
    <border>
      <left/>
      <right/>
      <top style="thin">
        <color indexed="9"/>
      </top>
      <bottom style="thin">
        <color indexed="9"/>
      </bottom>
      <diagonal/>
    </border>
    <border>
      <left/>
      <right/>
      <top/>
      <bottom style="thin">
        <color indexed="9"/>
      </bottom>
      <diagonal/>
    </border>
    <border>
      <left style="thin">
        <color indexed="9"/>
      </left>
      <right style="thin">
        <color indexed="9"/>
      </right>
      <top/>
      <bottom/>
      <diagonal/>
    </border>
    <border>
      <left style="thin">
        <color indexed="9"/>
      </left>
      <right style="thin">
        <color indexed="9"/>
      </right>
      <top style="thin">
        <color indexed="44"/>
      </top>
      <bottom style="thin">
        <color indexed="9"/>
      </bottom>
      <diagonal/>
    </border>
    <border>
      <left style="thin">
        <color indexed="9"/>
      </left>
      <right style="thin">
        <color indexed="9"/>
      </right>
      <top style="thin">
        <color indexed="44"/>
      </top>
      <bottom/>
      <diagonal/>
    </border>
    <border>
      <left style="thin">
        <color indexed="9"/>
      </left>
      <right style="thin">
        <color indexed="9"/>
      </right>
      <top style="thin">
        <color indexed="9"/>
      </top>
      <bottom style="thin">
        <color indexed="44"/>
      </bottom>
      <diagonal/>
    </border>
    <border>
      <left style="thin">
        <color indexed="9"/>
      </left>
      <right style="thin">
        <color indexed="9"/>
      </right>
      <top/>
      <bottom style="thin">
        <color indexed="44"/>
      </bottom>
      <diagonal/>
    </border>
    <border>
      <left style="thin">
        <color indexed="9"/>
      </left>
      <right style="thin">
        <color indexed="9"/>
      </right>
      <top/>
      <bottom style="thin">
        <color theme="3" tint="0.59999389629810485"/>
      </bottom>
      <diagonal/>
    </border>
    <border>
      <left style="thin">
        <color indexed="9"/>
      </left>
      <right style="thin">
        <color indexed="9"/>
      </right>
      <top style="thin">
        <color theme="3" tint="0.59999389629810485"/>
      </top>
      <bottom style="thin">
        <color indexed="9"/>
      </bottom>
      <diagonal/>
    </border>
    <border>
      <left/>
      <right style="thin">
        <color indexed="9"/>
      </right>
      <top style="thin">
        <color theme="0" tint="-4.9989318521683403E-2"/>
      </top>
      <bottom style="thin">
        <color indexed="9"/>
      </bottom>
      <diagonal/>
    </border>
    <border>
      <left style="thin">
        <color indexed="9"/>
      </left>
      <right style="thin">
        <color indexed="9"/>
      </right>
      <top style="thin">
        <color indexed="9"/>
      </top>
      <bottom style="thin">
        <color indexed="22"/>
      </bottom>
      <diagonal/>
    </border>
    <border>
      <left style="thin">
        <color indexed="9"/>
      </left>
      <right/>
      <top style="thin">
        <color indexed="44"/>
      </top>
      <bottom style="thin">
        <color indexed="9"/>
      </bottom>
      <diagonal/>
    </border>
    <border>
      <left style="thin">
        <color indexed="9"/>
      </left>
      <right/>
      <top/>
      <bottom/>
      <diagonal/>
    </border>
    <border>
      <left/>
      <right/>
      <top style="thin">
        <color indexed="9"/>
      </top>
      <bottom/>
      <diagonal/>
    </border>
  </borders>
  <cellStyleXfs count="9">
    <xf numFmtId="0" fontId="0" fillId="0" borderId="0" applyFill="0" applyBorder="0"/>
    <xf numFmtId="164" fontId="2"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2" fillId="0" borderId="0"/>
    <xf numFmtId="0" fontId="1" fillId="0" borderId="0"/>
    <xf numFmtId="0" fontId="2" fillId="0" borderId="0" applyFill="0" applyBorder="0"/>
    <xf numFmtId="0" fontId="7" fillId="0" borderId="0" applyNumberFormat="0" applyFill="0" applyBorder="0" applyAlignment="0" applyProtection="0">
      <alignment vertical="top"/>
      <protection locked="0"/>
    </xf>
  </cellStyleXfs>
  <cellXfs count="356">
    <xf numFmtId="0" fontId="0" fillId="0" borderId="0" xfId="0"/>
    <xf numFmtId="0" fontId="3" fillId="0" borderId="1" xfId="0" applyFont="1" applyBorder="1"/>
    <xf numFmtId="0" fontId="4" fillId="0" borderId="1" xfId="0" applyFont="1" applyBorder="1"/>
    <xf numFmtId="0" fontId="3" fillId="0" borderId="1" xfId="0" applyFont="1" applyBorder="1" applyAlignment="1">
      <alignment horizontal="right"/>
    </xf>
    <xf numFmtId="0" fontId="3" fillId="0" borderId="2" xfId="0" applyFont="1" applyBorder="1"/>
    <xf numFmtId="0" fontId="5" fillId="0" borderId="2" xfId="0" applyFont="1" applyBorder="1"/>
    <xf numFmtId="0" fontId="3" fillId="0" borderId="2" xfId="0" applyFont="1" applyBorder="1" applyAlignment="1">
      <alignment horizontal="right"/>
    </xf>
    <xf numFmtId="0" fontId="3" fillId="0" borderId="3" xfId="0" applyFont="1" applyBorder="1"/>
    <xf numFmtId="0" fontId="3" fillId="2" borderId="0" xfId="0" applyFont="1" applyFill="1" applyBorder="1"/>
    <xf numFmtId="0" fontId="3" fillId="0" borderId="4" xfId="0" applyFont="1" applyBorder="1"/>
    <xf numFmtId="0" fontId="3" fillId="0" borderId="5" xfId="0" applyFont="1" applyBorder="1"/>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6" fillId="2" borderId="9" xfId="0" applyFont="1" applyFill="1" applyBorder="1" applyAlignment="1">
      <alignment horizontal="center"/>
    </xf>
    <xf numFmtId="0" fontId="6" fillId="2" borderId="0" xfId="0" applyFont="1" applyFill="1" applyBorder="1" applyAlignment="1">
      <alignment horizontal="center"/>
    </xf>
    <xf numFmtId="0" fontId="6" fillId="2" borderId="10" xfId="0" applyFont="1" applyFill="1" applyBorder="1" applyAlignment="1">
      <alignment horizontal="center"/>
    </xf>
    <xf numFmtId="0" fontId="6" fillId="2" borderId="0" xfId="0" applyFont="1" applyFill="1" applyBorder="1"/>
    <xf numFmtId="0" fontId="2" fillId="2" borderId="9" xfId="0" applyFont="1" applyFill="1" applyBorder="1" applyAlignment="1">
      <alignment horizontal="center"/>
    </xf>
    <xf numFmtId="0" fontId="2" fillId="2" borderId="0" xfId="0" applyFont="1" applyFill="1" applyBorder="1" applyAlignment="1">
      <alignment horizontal="center"/>
    </xf>
    <xf numFmtId="0" fontId="2" fillId="2" borderId="10" xfId="0" applyFont="1" applyFill="1" applyBorder="1" applyAlignment="1">
      <alignment horizontal="center"/>
    </xf>
    <xf numFmtId="0" fontId="2" fillId="2" borderId="0" xfId="0" applyFont="1" applyFill="1" applyBorder="1"/>
    <xf numFmtId="0" fontId="7" fillId="2" borderId="9" xfId="4" applyFill="1" applyBorder="1" applyAlignment="1" applyProtection="1">
      <alignment horizontal="center"/>
    </xf>
    <xf numFmtId="0" fontId="7" fillId="2" borderId="0" xfId="4" applyFill="1" applyBorder="1" applyAlignment="1" applyProtection="1">
      <alignment horizontal="center"/>
    </xf>
    <xf numFmtId="0" fontId="7" fillId="2" borderId="10" xfId="4" applyFill="1" applyBorder="1" applyAlignment="1" applyProtection="1">
      <alignment horizontal="center"/>
    </xf>
    <xf numFmtId="0" fontId="7" fillId="2" borderId="0" xfId="4" applyFill="1" applyBorder="1" applyAlignment="1" applyProtection="1"/>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horizontal="center"/>
    </xf>
    <xf numFmtId="0" fontId="9" fillId="2" borderId="0" xfId="0" applyFont="1" applyFill="1" applyBorder="1"/>
    <xf numFmtId="0" fontId="10" fillId="0" borderId="14" xfId="0" applyFont="1" applyBorder="1"/>
    <xf numFmtId="0" fontId="0" fillId="0" borderId="14" xfId="0" applyBorder="1"/>
    <xf numFmtId="0" fontId="0" fillId="0" borderId="14" xfId="0" applyBorder="1" applyAlignment="1">
      <alignment horizontal="right"/>
    </xf>
    <xf numFmtId="0" fontId="0" fillId="0" borderId="15" xfId="0" applyBorder="1"/>
    <xf numFmtId="0" fontId="0" fillId="2" borderId="0" xfId="0" applyFill="1" applyBorder="1"/>
    <xf numFmtId="0" fontId="5" fillId="0" borderId="1" xfId="0" applyFont="1" applyBorder="1"/>
    <xf numFmtId="0" fontId="3" fillId="0" borderId="14" xfId="0" applyFont="1" applyBorder="1"/>
    <xf numFmtId="0" fontId="3" fillId="0" borderId="1" xfId="0" applyFont="1" applyFill="1" applyBorder="1"/>
    <xf numFmtId="0" fontId="11" fillId="3" borderId="0" xfId="0" applyFont="1" applyFill="1" applyBorder="1"/>
    <xf numFmtId="0" fontId="12" fillId="3" borderId="0" xfId="0" applyFont="1" applyFill="1" applyBorder="1"/>
    <xf numFmtId="0" fontId="12" fillId="3" borderId="0" xfId="0" applyFont="1" applyFill="1" applyBorder="1" applyAlignment="1">
      <alignment horizontal="right"/>
    </xf>
    <xf numFmtId="0" fontId="12" fillId="3" borderId="16" xfId="0" applyFont="1" applyFill="1" applyBorder="1"/>
    <xf numFmtId="0" fontId="13" fillId="4" borderId="5" xfId="0" applyFont="1" applyFill="1" applyBorder="1"/>
    <xf numFmtId="0" fontId="14" fillId="4" borderId="16" xfId="0" applyFont="1" applyFill="1" applyBorder="1"/>
    <xf numFmtId="0" fontId="14" fillId="4" borderId="16" xfId="0" applyFont="1" applyFill="1" applyBorder="1" applyAlignment="1">
      <alignment horizontal="right"/>
    </xf>
    <xf numFmtId="0" fontId="3" fillId="4" borderId="16" xfId="0" applyFont="1" applyFill="1" applyBorder="1"/>
    <xf numFmtId="0" fontId="15" fillId="4" borderId="16" xfId="0" applyFont="1" applyFill="1" applyBorder="1"/>
    <xf numFmtId="0" fontId="5" fillId="0" borderId="1" xfId="0" applyFont="1" applyBorder="1" applyAlignment="1">
      <alignment horizontal="left"/>
    </xf>
    <xf numFmtId="0" fontId="5" fillId="0" borderId="1" xfId="0" applyFont="1" applyBorder="1" applyAlignment="1">
      <alignment horizontal="right"/>
    </xf>
    <xf numFmtId="10" fontId="16" fillId="0" borderId="1" xfId="5" applyNumberFormat="1" applyFont="1" applyBorder="1" applyAlignment="1">
      <alignment horizontal="right"/>
    </xf>
    <xf numFmtId="4" fontId="16" fillId="0" borderId="1" xfId="5" applyNumberFormat="1" applyFont="1" applyBorder="1"/>
    <xf numFmtId="165" fontId="17" fillId="2" borderId="0" xfId="1" applyNumberFormat="1" applyFont="1" applyFill="1"/>
    <xf numFmtId="3" fontId="16" fillId="2" borderId="1" xfId="5" applyNumberFormat="1" applyFont="1" applyFill="1" applyBorder="1"/>
    <xf numFmtId="0" fontId="16" fillId="2" borderId="1" xfId="0" applyFont="1" applyFill="1" applyBorder="1"/>
    <xf numFmtId="0" fontId="5" fillId="2" borderId="1" xfId="0" applyFont="1" applyFill="1" applyBorder="1"/>
    <xf numFmtId="3" fontId="16" fillId="0" borderId="1" xfId="5" applyNumberFormat="1" applyFont="1" applyBorder="1" applyAlignment="1">
      <alignment horizontal="right"/>
    </xf>
    <xf numFmtId="10" fontId="16" fillId="0" borderId="1" xfId="0" applyNumberFormat="1" applyFont="1" applyBorder="1"/>
    <xf numFmtId="3" fontId="16" fillId="0" borderId="1" xfId="5" applyNumberFormat="1" applyFont="1" applyBorder="1"/>
    <xf numFmtId="2" fontId="16" fillId="0" borderId="1" xfId="5" applyNumberFormat="1" applyFont="1" applyBorder="1" applyAlignment="1">
      <alignment horizontal="right" vertical="center"/>
    </xf>
    <xf numFmtId="3" fontId="5" fillId="2" borderId="1" xfId="5" applyNumberFormat="1" applyFont="1" applyFill="1" applyBorder="1"/>
    <xf numFmtId="165" fontId="17" fillId="0" borderId="0" xfId="1" applyNumberFormat="1" applyFont="1"/>
    <xf numFmtId="0" fontId="16" fillId="0" borderId="1" xfId="0" applyFont="1" applyBorder="1"/>
    <xf numFmtId="10" fontId="16" fillId="0" borderId="1" xfId="3" applyNumberFormat="1" applyFont="1" applyBorder="1"/>
    <xf numFmtId="0" fontId="5" fillId="2" borderId="16" xfId="6" applyFont="1" applyFill="1" applyBorder="1" applyAlignment="1">
      <alignment horizontal="left"/>
    </xf>
    <xf numFmtId="0" fontId="5" fillId="2" borderId="16" xfId="0" applyFont="1" applyFill="1" applyBorder="1"/>
    <xf numFmtId="0" fontId="5" fillId="2" borderId="16" xfId="0" applyFont="1" applyFill="1" applyBorder="1" applyAlignment="1">
      <alignment horizontal="right"/>
    </xf>
    <xf numFmtId="0" fontId="5" fillId="2" borderId="4" xfId="0" applyFont="1" applyFill="1" applyBorder="1"/>
    <xf numFmtId="0" fontId="13" fillId="4" borderId="16" xfId="0" applyFont="1" applyFill="1" applyBorder="1"/>
    <xf numFmtId="0" fontId="3" fillId="5" borderId="1" xfId="0" applyFont="1" applyFill="1" applyBorder="1"/>
    <xf numFmtId="0" fontId="3" fillId="5" borderId="1" xfId="0" applyFont="1" applyFill="1" applyBorder="1" applyAlignment="1">
      <alignment horizontal="left"/>
    </xf>
    <xf numFmtId="0" fontId="3" fillId="5" borderId="1" xfId="0" applyFont="1" applyFill="1" applyBorder="1" applyAlignment="1">
      <alignment horizontal="right"/>
    </xf>
    <xf numFmtId="3" fontId="16" fillId="5" borderId="1" xfId="5" applyNumberFormat="1" applyFont="1" applyFill="1" applyBorder="1"/>
    <xf numFmtId="3" fontId="16" fillId="2" borderId="0" xfId="0" applyNumberFormat="1" applyFont="1" applyFill="1"/>
    <xf numFmtId="0" fontId="3" fillId="2" borderId="1" xfId="0" applyFont="1" applyFill="1" applyBorder="1"/>
    <xf numFmtId="3" fontId="18" fillId="2" borderId="1" xfId="5" applyNumberFormat="1" applyFont="1" applyFill="1" applyBorder="1"/>
    <xf numFmtId="0" fontId="7" fillId="2" borderId="1" xfId="4" applyFill="1" applyBorder="1" applyAlignment="1" applyProtection="1"/>
    <xf numFmtId="0" fontId="3" fillId="0" borderId="1" xfId="0" applyFont="1" applyBorder="1" applyAlignment="1">
      <alignment horizontal="left"/>
    </xf>
    <xf numFmtId="10" fontId="5" fillId="0" borderId="1" xfId="5" applyNumberFormat="1" applyFont="1" applyBorder="1"/>
    <xf numFmtId="10" fontId="16" fillId="0" borderId="1" xfId="5" applyNumberFormat="1" applyFont="1" applyBorder="1"/>
    <xf numFmtId="10" fontId="5" fillId="2" borderId="1" xfId="5" applyNumberFormat="1" applyFont="1" applyFill="1" applyBorder="1"/>
    <xf numFmtId="0" fontId="19" fillId="0" borderId="16" xfId="0" applyFont="1" applyFill="1" applyBorder="1"/>
    <xf numFmtId="165" fontId="17" fillId="0" borderId="0" xfId="1" applyNumberFormat="1" applyFont="1" applyFill="1"/>
    <xf numFmtId="0" fontId="17" fillId="5" borderId="1" xfId="0" applyFont="1" applyFill="1" applyBorder="1"/>
    <xf numFmtId="165" fontId="16" fillId="0" borderId="1" xfId="1" applyNumberFormat="1" applyFont="1" applyFill="1" applyBorder="1"/>
    <xf numFmtId="0" fontId="19" fillId="4" borderId="16" xfId="0" applyFont="1" applyFill="1" applyBorder="1"/>
    <xf numFmtId="0" fontId="5" fillId="5" borderId="1" xfId="0" applyFont="1" applyFill="1" applyBorder="1" applyAlignment="1">
      <alignment horizontal="left"/>
    </xf>
    <xf numFmtId="165" fontId="17" fillId="5" borderId="1" xfId="1" applyNumberFormat="1" applyFont="1" applyFill="1" applyBorder="1"/>
    <xf numFmtId="165" fontId="3" fillId="5" borderId="1" xfId="1" applyNumberFormat="1" applyFont="1" applyFill="1" applyBorder="1"/>
    <xf numFmtId="165" fontId="7" fillId="5" borderId="1" xfId="1" applyNumberFormat="1" applyFont="1" applyFill="1" applyBorder="1" applyAlignment="1" applyProtection="1"/>
    <xf numFmtId="0" fontId="7" fillId="5" borderId="1" xfId="4" applyFill="1" applyBorder="1" applyAlignment="1" applyProtection="1"/>
    <xf numFmtId="0" fontId="5" fillId="2" borderId="1" xfId="0" applyFont="1" applyFill="1" applyBorder="1" applyAlignment="1">
      <alignment horizontal="left"/>
    </xf>
    <xf numFmtId="165" fontId="17" fillId="0" borderId="1" xfId="1" applyNumberFormat="1" applyFont="1" applyBorder="1" applyAlignment="1">
      <alignment horizontal="right"/>
    </xf>
    <xf numFmtId="165" fontId="3" fillId="0" borderId="1" xfId="1" applyNumberFormat="1" applyFont="1" applyBorder="1"/>
    <xf numFmtId="165" fontId="17" fillId="0" borderId="0" xfId="1" applyNumberFormat="1" applyFont="1" applyBorder="1"/>
    <xf numFmtId="165" fontId="17" fillId="0" borderId="0" xfId="1" applyNumberFormat="1" applyFont="1" applyBorder="1" applyAlignment="1">
      <alignment horizontal="right"/>
    </xf>
    <xf numFmtId="165" fontId="17" fillId="0" borderId="1" xfId="1" applyNumberFormat="1" applyFont="1" applyBorder="1"/>
    <xf numFmtId="0" fontId="7" fillId="4" borderId="16" xfId="4" applyFill="1" applyBorder="1" applyAlignment="1" applyProtection="1"/>
    <xf numFmtId="0" fontId="3" fillId="2" borderId="1" xfId="0" applyFont="1" applyFill="1" applyBorder="1" applyAlignment="1">
      <alignment vertical="center"/>
    </xf>
    <xf numFmtId="0" fontId="10" fillId="2" borderId="1" xfId="0" applyFont="1" applyFill="1" applyBorder="1" applyAlignment="1">
      <alignment vertical="center" wrapText="1"/>
    </xf>
    <xf numFmtId="0" fontId="7" fillId="5" borderId="1" xfId="4" applyFill="1" applyBorder="1" applyAlignment="1" applyProtection="1">
      <alignment vertical="center"/>
    </xf>
    <xf numFmtId="0" fontId="3" fillId="2" borderId="1" xfId="0" applyFont="1" applyFill="1" applyBorder="1" applyAlignment="1">
      <alignment horizontal="right" vertical="center"/>
    </xf>
    <xf numFmtId="3" fontId="17" fillId="2" borderId="1" xfId="5" applyNumberFormat="1" applyFont="1" applyFill="1" applyBorder="1" applyAlignment="1">
      <alignment vertical="center"/>
    </xf>
    <xf numFmtId="0" fontId="10" fillId="2" borderId="4" xfId="7" applyFont="1" applyFill="1" applyBorder="1"/>
    <xf numFmtId="0" fontId="3" fillId="2" borderId="1" xfId="0" applyFont="1" applyFill="1" applyBorder="1" applyAlignment="1">
      <alignment horizontal="right"/>
    </xf>
    <xf numFmtId="10" fontId="17" fillId="2" borderId="1" xfId="0" applyNumberFormat="1" applyFont="1" applyFill="1" applyBorder="1"/>
    <xf numFmtId="0" fontId="10" fillId="2" borderId="1" xfId="0" applyFont="1" applyFill="1" applyBorder="1"/>
    <xf numFmtId="0" fontId="3" fillId="2" borderId="1" xfId="0" applyFont="1" applyFill="1" applyBorder="1" applyAlignment="1">
      <alignment horizontal="left"/>
    </xf>
    <xf numFmtId="3" fontId="17" fillId="2" borderId="1" xfId="5" applyNumberFormat="1" applyFont="1" applyFill="1" applyBorder="1" applyAlignment="1">
      <alignment horizontal="right"/>
    </xf>
    <xf numFmtId="0" fontId="17" fillId="2" borderId="1" xfId="0" applyFont="1" applyFill="1" applyBorder="1"/>
    <xf numFmtId="0" fontId="10" fillId="2" borderId="16" xfId="7" applyFont="1" applyFill="1" applyBorder="1"/>
    <xf numFmtId="0" fontId="3" fillId="2" borderId="16" xfId="0" applyFont="1" applyFill="1" applyBorder="1"/>
    <xf numFmtId="0" fontId="3" fillId="2" borderId="16" xfId="0" applyFont="1" applyFill="1" applyBorder="1" applyAlignment="1">
      <alignment horizontal="right"/>
    </xf>
    <xf numFmtId="0" fontId="5" fillId="2" borderId="16" xfId="7" applyFont="1" applyFill="1" applyBorder="1"/>
    <xf numFmtId="3" fontId="17" fillId="2" borderId="16" xfId="5" applyNumberFormat="1" applyFont="1" applyFill="1" applyBorder="1" applyAlignment="1">
      <alignment horizontal="right"/>
    </xf>
    <xf numFmtId="3" fontId="3" fillId="2" borderId="16" xfId="0" applyNumberFormat="1" applyFont="1" applyFill="1" applyBorder="1"/>
    <xf numFmtId="0" fontId="3" fillId="2" borderId="4" xfId="0" applyFont="1" applyFill="1" applyBorder="1"/>
    <xf numFmtId="0" fontId="3" fillId="4" borderId="17" xfId="0" applyFont="1" applyFill="1" applyBorder="1"/>
    <xf numFmtId="0" fontId="17" fillId="0" borderId="1" xfId="0" applyFont="1" applyBorder="1" applyAlignment="1">
      <alignment horizontal="right"/>
    </xf>
    <xf numFmtId="3" fontId="17" fillId="0" borderId="1" xfId="5" applyNumberFormat="1" applyFont="1" applyBorder="1"/>
    <xf numFmtId="4" fontId="17" fillId="0" borderId="1" xfId="5" applyNumberFormat="1" applyFont="1" applyBorder="1" applyAlignment="1">
      <alignment horizontal="right"/>
    </xf>
    <xf numFmtId="3" fontId="17" fillId="0" borderId="1" xfId="5" applyNumberFormat="1" applyFont="1" applyBorder="1" applyAlignment="1">
      <alignment horizontal="right"/>
    </xf>
    <xf numFmtId="0" fontId="17" fillId="0" borderId="1" xfId="0" applyFont="1" applyBorder="1"/>
    <xf numFmtId="4" fontId="17" fillId="2" borderId="1" xfId="5" applyNumberFormat="1" applyFont="1" applyFill="1" applyBorder="1" applyAlignment="1">
      <alignment horizontal="right"/>
    </xf>
    <xf numFmtId="0" fontId="3" fillId="2" borderId="18" xfId="0" applyFont="1" applyFill="1" applyBorder="1" applyAlignment="1">
      <alignment horizontal="right"/>
    </xf>
    <xf numFmtId="0" fontId="3" fillId="0" borderId="18" xfId="0" applyFont="1" applyBorder="1" applyAlignment="1">
      <alignment horizontal="right"/>
    </xf>
    <xf numFmtId="4" fontId="17" fillId="0" borderId="18" xfId="5" applyNumberFormat="1" applyFont="1" applyBorder="1"/>
    <xf numFmtId="0" fontId="3" fillId="0" borderId="18" xfId="0" applyFont="1" applyBorder="1"/>
    <xf numFmtId="166" fontId="17" fillId="0" borderId="1" xfId="5" applyNumberFormat="1" applyFont="1" applyBorder="1" applyAlignment="1">
      <alignment horizontal="right"/>
    </xf>
    <xf numFmtId="0" fontId="5" fillId="0" borderId="2" xfId="0" applyFont="1" applyBorder="1" applyAlignment="1">
      <alignment horizontal="left"/>
    </xf>
    <xf numFmtId="0" fontId="3" fillId="0" borderId="2" xfId="0" applyFont="1" applyBorder="1" applyAlignment="1">
      <alignment horizontal="left"/>
    </xf>
    <xf numFmtId="0" fontId="17" fillId="0" borderId="2" xfId="0" applyFont="1" applyBorder="1" applyAlignment="1">
      <alignment horizontal="right"/>
    </xf>
    <xf numFmtId="166" fontId="17" fillId="0" borderId="2" xfId="5" applyNumberFormat="1" applyFont="1" applyBorder="1"/>
    <xf numFmtId="4" fontId="17" fillId="0" borderId="2" xfId="5" applyNumberFormat="1" applyFont="1" applyBorder="1" applyAlignment="1">
      <alignment horizontal="right"/>
    </xf>
    <xf numFmtId="0" fontId="5" fillId="0" borderId="19" xfId="0" applyFont="1" applyBorder="1" applyAlignment="1">
      <alignment horizontal="left"/>
    </xf>
    <xf numFmtId="0" fontId="3" fillId="0" borderId="19" xfId="0" applyFont="1" applyBorder="1" applyAlignment="1">
      <alignment horizontal="left"/>
    </xf>
    <xf numFmtId="0" fontId="17" fillId="0" borderId="19" xfId="0" applyFont="1" applyBorder="1" applyAlignment="1">
      <alignment horizontal="right"/>
    </xf>
    <xf numFmtId="3" fontId="17" fillId="0" borderId="19" xfId="5" applyNumberFormat="1" applyFont="1" applyBorder="1"/>
    <xf numFmtId="3" fontId="17" fillId="0" borderId="19" xfId="5" applyNumberFormat="1" applyFont="1" applyBorder="1" applyAlignment="1">
      <alignment horizontal="right"/>
    </xf>
    <xf numFmtId="3" fontId="3" fillId="0" borderId="19" xfId="0" applyNumberFormat="1" applyFont="1" applyBorder="1"/>
    <xf numFmtId="0" fontId="3" fillId="0" borderId="19" xfId="0" applyFont="1" applyBorder="1"/>
    <xf numFmtId="0" fontId="17" fillId="0" borderId="19" xfId="0" applyFont="1" applyBorder="1"/>
    <xf numFmtId="0" fontId="17" fillId="0" borderId="19" xfId="0" applyFont="1" applyFill="1" applyBorder="1"/>
    <xf numFmtId="3" fontId="3" fillId="0" borderId="1" xfId="0" applyNumberFormat="1" applyFont="1" applyBorder="1"/>
    <xf numFmtId="0" fontId="17" fillId="0" borderId="1" xfId="0" applyFont="1" applyFill="1" applyBorder="1"/>
    <xf numFmtId="3" fontId="17" fillId="0" borderId="2" xfId="5" applyNumberFormat="1" applyFont="1" applyBorder="1"/>
    <xf numFmtId="3" fontId="17" fillId="0" borderId="2" xfId="5" applyNumberFormat="1" applyFont="1" applyBorder="1" applyAlignment="1">
      <alignment horizontal="right"/>
    </xf>
    <xf numFmtId="3" fontId="3" fillId="0" borderId="2" xfId="0" applyNumberFormat="1" applyFont="1" applyBorder="1"/>
    <xf numFmtId="0" fontId="3" fillId="0" borderId="1" xfId="0" applyFont="1" applyBorder="1" applyAlignment="1">
      <alignment vertical="center"/>
    </xf>
    <xf numFmtId="0" fontId="5" fillId="0" borderId="20" xfId="0" applyFont="1" applyBorder="1" applyAlignment="1">
      <alignment horizontal="left" vertical="center" wrapText="1"/>
    </xf>
    <xf numFmtId="0" fontId="3" fillId="0" borderId="20" xfId="0" applyFont="1" applyBorder="1" applyAlignment="1">
      <alignment horizontal="left" vertical="center"/>
    </xf>
    <xf numFmtId="0" fontId="17" fillId="0" borderId="20" xfId="0" applyFont="1" applyBorder="1" applyAlignment="1">
      <alignment horizontal="right" vertical="center"/>
    </xf>
    <xf numFmtId="3" fontId="17" fillId="0" borderId="20" xfId="5" applyNumberFormat="1" applyFont="1" applyBorder="1" applyAlignment="1">
      <alignment horizontal="right" vertical="center"/>
    </xf>
    <xf numFmtId="3" fontId="3" fillId="0" borderId="20" xfId="0" applyNumberFormat="1" applyFont="1" applyBorder="1" applyAlignment="1">
      <alignment horizontal="right" vertical="center"/>
    </xf>
    <xf numFmtId="0" fontId="3" fillId="0" borderId="20" xfId="0" applyFont="1" applyBorder="1" applyAlignment="1">
      <alignment horizontal="right" vertical="center"/>
    </xf>
    <xf numFmtId="0" fontId="17" fillId="0" borderId="20" xfId="0" applyFont="1" applyFill="1" applyBorder="1" applyAlignment="1">
      <alignment horizontal="right" vertical="center"/>
    </xf>
    <xf numFmtId="3" fontId="3" fillId="0" borderId="20" xfId="0" applyNumberFormat="1" applyFont="1" applyBorder="1" applyAlignment="1">
      <alignment vertical="center"/>
    </xf>
    <xf numFmtId="0" fontId="5" fillId="2" borderId="0" xfId="0" applyFont="1" applyFill="1" applyBorder="1" applyAlignment="1">
      <alignment horizontal="left"/>
    </xf>
    <xf numFmtId="0" fontId="3" fillId="2" borderId="0" xfId="0" applyFont="1" applyFill="1" applyBorder="1" applyAlignment="1">
      <alignment horizontal="left"/>
    </xf>
    <xf numFmtId="0" fontId="17" fillId="2" borderId="0" xfId="0" applyFont="1" applyFill="1" applyBorder="1" applyAlignment="1">
      <alignment horizontal="right"/>
    </xf>
    <xf numFmtId="3" fontId="17" fillId="2" borderId="0" xfId="5" applyNumberFormat="1" applyFont="1" applyFill="1" applyAlignment="1">
      <alignment horizontal="right"/>
    </xf>
    <xf numFmtId="3" fontId="3" fillId="2" borderId="0" xfId="0" applyNumberFormat="1" applyFont="1" applyFill="1" applyBorder="1"/>
    <xf numFmtId="3" fontId="17" fillId="2" borderId="0" xfId="5" applyNumberFormat="1" applyFont="1" applyFill="1"/>
    <xf numFmtId="0" fontId="17" fillId="2" borderId="0" xfId="0" applyFont="1" applyFill="1" applyBorder="1"/>
    <xf numFmtId="0" fontId="5" fillId="0" borderId="18" xfId="0" applyFont="1" applyBorder="1" applyAlignment="1">
      <alignment horizontal="left"/>
    </xf>
    <xf numFmtId="0" fontId="3" fillId="0" borderId="18" xfId="0" applyFont="1" applyBorder="1" applyAlignment="1">
      <alignment horizontal="left"/>
    </xf>
    <xf numFmtId="0" fontId="17" fillId="0" borderId="18" xfId="0" applyFont="1" applyBorder="1" applyAlignment="1">
      <alignment horizontal="right"/>
    </xf>
    <xf numFmtId="3" fontId="17" fillId="0" borderId="18" xfId="5" applyNumberFormat="1" applyFont="1" applyBorder="1" applyAlignment="1">
      <alignment horizontal="right"/>
    </xf>
    <xf numFmtId="3" fontId="3" fillId="0" borderId="18" xfId="0" applyNumberFormat="1" applyFont="1" applyBorder="1"/>
    <xf numFmtId="3" fontId="17" fillId="0" borderId="18" xfId="5" applyNumberFormat="1" applyFont="1" applyBorder="1"/>
    <xf numFmtId="0" fontId="17" fillId="0" borderId="18" xfId="0" applyFont="1" applyBorder="1"/>
    <xf numFmtId="0" fontId="17" fillId="0" borderId="18" xfId="0" applyFont="1" applyFill="1" applyBorder="1"/>
    <xf numFmtId="0" fontId="5" fillId="2" borderId="19" xfId="0" applyFont="1" applyFill="1" applyBorder="1" applyAlignment="1">
      <alignment horizontal="left" vertical="center" wrapText="1"/>
    </xf>
    <xf numFmtId="0" fontId="3" fillId="2" borderId="20" xfId="0" applyFont="1" applyFill="1" applyBorder="1" applyAlignment="1">
      <alignment horizontal="left" vertical="center"/>
    </xf>
    <xf numFmtId="0" fontId="17" fillId="2" borderId="19" xfId="0" applyFont="1" applyFill="1" applyBorder="1" applyAlignment="1">
      <alignment horizontal="right" vertical="center"/>
    </xf>
    <xf numFmtId="3" fontId="17" fillId="0" borderId="19" xfId="5" applyNumberFormat="1" applyFont="1" applyBorder="1" applyAlignment="1">
      <alignment horizontal="right" vertical="center"/>
    </xf>
    <xf numFmtId="3" fontId="17" fillId="2" borderId="19" xfId="5" applyNumberFormat="1" applyFont="1" applyFill="1" applyBorder="1" applyAlignment="1">
      <alignment horizontal="right" vertical="center"/>
    </xf>
    <xf numFmtId="3" fontId="3" fillId="0" borderId="19" xfId="0" applyNumberFormat="1" applyFont="1" applyBorder="1" applyAlignment="1">
      <alignment horizontal="right" vertical="center"/>
    </xf>
    <xf numFmtId="0" fontId="3" fillId="0" borderId="19" xfId="0" applyFont="1" applyBorder="1" applyAlignment="1">
      <alignment horizontal="right" vertical="center"/>
    </xf>
    <xf numFmtId="0" fontId="17" fillId="0" borderId="19" xfId="0" applyFont="1" applyBorder="1" applyAlignment="1">
      <alignment horizontal="right" vertical="center"/>
    </xf>
    <xf numFmtId="0" fontId="17" fillId="0" borderId="19" xfId="0" applyFont="1" applyFill="1" applyBorder="1" applyAlignment="1">
      <alignment horizontal="right" vertical="center"/>
    </xf>
    <xf numFmtId="0" fontId="3" fillId="0" borderId="14" xfId="0" applyFont="1" applyBorder="1" applyAlignment="1">
      <alignment vertical="center"/>
    </xf>
    <xf numFmtId="0" fontId="5" fillId="2" borderId="18" xfId="0" applyFont="1" applyFill="1" applyBorder="1" applyAlignment="1">
      <alignment horizontal="left"/>
    </xf>
    <xf numFmtId="0" fontId="3" fillId="2" borderId="18" xfId="0" applyFont="1" applyFill="1" applyBorder="1" applyAlignment="1">
      <alignment horizontal="left"/>
    </xf>
    <xf numFmtId="0" fontId="17" fillId="2" borderId="18" xfId="0" applyFont="1" applyFill="1" applyBorder="1" applyAlignment="1">
      <alignment horizontal="right"/>
    </xf>
    <xf numFmtId="0" fontId="3" fillId="0" borderId="18" xfId="0" applyFont="1" applyFill="1" applyBorder="1"/>
    <xf numFmtId="167" fontId="17" fillId="0" borderId="18" xfId="0" applyNumberFormat="1" applyFont="1" applyFill="1" applyBorder="1"/>
    <xf numFmtId="0" fontId="5" fillId="2" borderId="21" xfId="0" applyFont="1" applyFill="1" applyBorder="1" applyAlignment="1">
      <alignment horizontal="left"/>
    </xf>
    <xf numFmtId="0" fontId="3" fillId="2" borderId="21" xfId="0" applyFont="1" applyFill="1" applyBorder="1" applyAlignment="1">
      <alignment horizontal="left"/>
    </xf>
    <xf numFmtId="0" fontId="17" fillId="2" borderId="21" xfId="0" applyFont="1" applyFill="1" applyBorder="1" applyAlignment="1">
      <alignment horizontal="right"/>
    </xf>
    <xf numFmtId="0" fontId="3" fillId="2" borderId="21" xfId="0" quotePrefix="1" applyFont="1" applyFill="1" applyBorder="1" applyAlignment="1">
      <alignment horizontal="right"/>
    </xf>
    <xf numFmtId="0" fontId="3" fillId="2" borderId="22" xfId="0" applyFont="1" applyFill="1" applyBorder="1" applyAlignment="1">
      <alignment horizontal="right"/>
    </xf>
    <xf numFmtId="4" fontId="17" fillId="2" borderId="22" xfId="5" applyNumberFormat="1" applyFont="1" applyFill="1" applyBorder="1" applyAlignment="1">
      <alignment horizontal="right"/>
    </xf>
    <xf numFmtId="166" fontId="17" fillId="2" borderId="21" xfId="5" applyNumberFormat="1" applyFont="1" applyFill="1" applyBorder="1"/>
    <xf numFmtId="0" fontId="3" fillId="0" borderId="21" xfId="0" applyFont="1" applyBorder="1"/>
    <xf numFmtId="0" fontId="3" fillId="0" borderId="21" xfId="0" applyFont="1" applyFill="1" applyBorder="1"/>
    <xf numFmtId="167" fontId="3" fillId="0" borderId="21" xfId="0" applyNumberFormat="1" applyFont="1" applyFill="1" applyBorder="1"/>
    <xf numFmtId="0" fontId="5" fillId="2" borderId="18" xfId="0" applyFont="1" applyFill="1" applyBorder="1" applyAlignment="1">
      <alignment horizontal="left" vertical="center" wrapText="1"/>
    </xf>
    <xf numFmtId="0" fontId="3" fillId="0" borderId="19" xfId="0" applyFont="1" applyFill="1" applyBorder="1" applyAlignment="1">
      <alignment horizontal="right" vertical="center"/>
    </xf>
    <xf numFmtId="3" fontId="3" fillId="0" borderId="19" xfId="0" applyNumberFormat="1" applyFont="1" applyFill="1" applyBorder="1" applyAlignment="1">
      <alignment horizontal="right" vertical="center"/>
    </xf>
    <xf numFmtId="0" fontId="3" fillId="2" borderId="18" xfId="0" applyFont="1" applyFill="1" applyBorder="1" applyAlignment="1">
      <alignment vertical="center"/>
    </xf>
    <xf numFmtId="0" fontId="3" fillId="0" borderId="14" xfId="0" applyFont="1" applyFill="1" applyBorder="1"/>
    <xf numFmtId="167" fontId="17" fillId="0" borderId="1" xfId="5" applyNumberFormat="1" applyFont="1" applyBorder="1" applyAlignment="1">
      <alignment horizontal="right"/>
    </xf>
    <xf numFmtId="0" fontId="3" fillId="2" borderId="18" xfId="0" applyFont="1" applyFill="1" applyBorder="1"/>
    <xf numFmtId="0" fontId="16" fillId="2" borderId="23" xfId="0" applyFont="1" applyFill="1" applyBorder="1" applyAlignment="1">
      <alignment horizontal="right"/>
    </xf>
    <xf numFmtId="0" fontId="17" fillId="2" borderId="23" xfId="0" applyFont="1" applyFill="1" applyBorder="1" applyAlignment="1">
      <alignment horizontal="right"/>
    </xf>
    <xf numFmtId="0" fontId="5" fillId="2" borderId="18" xfId="0" applyFont="1" applyFill="1" applyBorder="1" applyAlignment="1">
      <alignment horizontal="left" vertical="top" wrapText="1"/>
    </xf>
    <xf numFmtId="0" fontId="3" fillId="2" borderId="24" xfId="0" applyFont="1" applyFill="1" applyBorder="1" applyAlignment="1">
      <alignment horizontal="left" vertical="center"/>
    </xf>
    <xf numFmtId="0" fontId="3" fillId="2" borderId="19" xfId="0" applyFont="1" applyFill="1" applyBorder="1" applyAlignment="1">
      <alignment horizontal="right" vertical="center"/>
    </xf>
    <xf numFmtId="0" fontId="17" fillId="2" borderId="20" xfId="0" applyFont="1" applyFill="1" applyBorder="1" applyAlignment="1">
      <alignment horizontal="right" vertical="center"/>
    </xf>
    <xf numFmtId="3" fontId="3" fillId="2" borderId="20" xfId="0" applyNumberFormat="1" applyFont="1" applyFill="1" applyBorder="1" applyAlignment="1">
      <alignment horizontal="right" vertical="center"/>
    </xf>
    <xf numFmtId="3" fontId="17" fillId="2" borderId="20" xfId="5" applyNumberFormat="1" applyFont="1" applyFill="1" applyBorder="1" applyAlignment="1">
      <alignment horizontal="right" vertical="center"/>
    </xf>
    <xf numFmtId="0" fontId="7" fillId="2" borderId="18" xfId="8" applyFill="1" applyBorder="1" applyAlignment="1" applyProtection="1">
      <alignment horizontal="left"/>
    </xf>
    <xf numFmtId="4" fontId="17" fillId="2" borderId="18" xfId="5" applyNumberFormat="1" applyFont="1" applyFill="1" applyBorder="1"/>
    <xf numFmtId="3" fontId="17" fillId="2" borderId="15" xfId="5" applyNumberFormat="1" applyFont="1" applyFill="1" applyBorder="1" applyAlignment="1">
      <alignment horizontal="right"/>
    </xf>
    <xf numFmtId="0" fontId="5" fillId="2" borderId="2" xfId="0" applyFont="1" applyFill="1" applyBorder="1" applyAlignment="1">
      <alignment horizontal="left"/>
    </xf>
    <xf numFmtId="0" fontId="3" fillId="2" borderId="2" xfId="0" applyFont="1" applyFill="1" applyBorder="1" applyAlignment="1">
      <alignment horizontal="left"/>
    </xf>
    <xf numFmtId="0" fontId="17" fillId="2" borderId="2" xfId="0" applyFont="1" applyFill="1" applyBorder="1" applyAlignment="1">
      <alignment horizontal="right"/>
    </xf>
    <xf numFmtId="3" fontId="17" fillId="2" borderId="2" xfId="5" applyNumberFormat="1" applyFont="1" applyFill="1" applyBorder="1" applyAlignment="1">
      <alignment horizontal="right"/>
    </xf>
    <xf numFmtId="3" fontId="17" fillId="2" borderId="21" xfId="5" applyNumberFormat="1" applyFont="1" applyFill="1" applyBorder="1" applyAlignment="1">
      <alignment horizontal="right"/>
    </xf>
    <xf numFmtId="3" fontId="17" fillId="2" borderId="14" xfId="5" applyNumberFormat="1" applyFont="1" applyFill="1" applyBorder="1" applyAlignment="1">
      <alignment horizontal="right"/>
    </xf>
    <xf numFmtId="0" fontId="3" fillId="2" borderId="14" xfId="0" applyFont="1" applyFill="1" applyBorder="1"/>
    <xf numFmtId="3" fontId="17" fillId="2" borderId="22" xfId="5" applyNumberFormat="1" applyFont="1" applyFill="1" applyBorder="1" applyAlignment="1">
      <alignment horizontal="right"/>
    </xf>
    <xf numFmtId="0" fontId="20" fillId="0" borderId="0" xfId="0" applyFont="1" applyBorder="1" applyAlignment="1">
      <alignment horizontal="center"/>
    </xf>
    <xf numFmtId="0" fontId="5" fillId="0" borderId="19" xfId="0" applyFont="1" applyBorder="1"/>
    <xf numFmtId="3" fontId="3" fillId="0" borderId="19" xfId="0" applyNumberFormat="1" applyFont="1" applyFill="1" applyBorder="1"/>
    <xf numFmtId="4" fontId="17" fillId="0" borderId="1" xfId="5" applyNumberFormat="1" applyFont="1" applyBorder="1"/>
    <xf numFmtId="166" fontId="17" fillId="0" borderId="1" xfId="5" applyNumberFormat="1" applyFont="1" applyBorder="1"/>
    <xf numFmtId="166" fontId="17" fillId="0" borderId="1" xfId="0" applyNumberFormat="1" applyFont="1" applyBorder="1"/>
    <xf numFmtId="167" fontId="17" fillId="0" borderId="1" xfId="0" applyNumberFormat="1" applyFont="1" applyBorder="1"/>
    <xf numFmtId="167" fontId="17" fillId="0" borderId="1" xfId="0" applyNumberFormat="1" applyFont="1" applyFill="1" applyBorder="1"/>
    <xf numFmtId="4" fontId="17" fillId="0" borderId="2" xfId="5" applyNumberFormat="1" applyFont="1" applyBorder="1"/>
    <xf numFmtId="0" fontId="3" fillId="0" borderId="26" xfId="0" applyFont="1" applyBorder="1"/>
    <xf numFmtId="167" fontId="17" fillId="0" borderId="26" xfId="0" applyNumberFormat="1" applyFont="1" applyBorder="1"/>
    <xf numFmtId="0" fontId="3" fillId="0" borderId="26" xfId="0" applyFont="1" applyFill="1" applyBorder="1"/>
    <xf numFmtId="166" fontId="17" fillId="0" borderId="19" xfId="5" applyNumberFormat="1" applyFont="1" applyBorder="1"/>
    <xf numFmtId="0" fontId="3" fillId="0" borderId="19" xfId="0" applyFont="1" applyBorder="1" applyAlignment="1">
      <alignment horizontal="right"/>
    </xf>
    <xf numFmtId="4" fontId="17" fillId="0" borderId="19" xfId="5" applyNumberFormat="1" applyFont="1" applyBorder="1"/>
    <xf numFmtId="0" fontId="3" fillId="0" borderId="27" xfId="0" applyFont="1" applyBorder="1"/>
    <xf numFmtId="167" fontId="17" fillId="0" borderId="27" xfId="0" applyNumberFormat="1" applyFont="1" applyBorder="1"/>
    <xf numFmtId="167" fontId="17" fillId="0" borderId="27" xfId="0" applyNumberFormat="1" applyFont="1" applyFill="1" applyBorder="1"/>
    <xf numFmtId="167" fontId="17" fillId="0" borderId="2" xfId="0" applyNumberFormat="1" applyFont="1" applyBorder="1"/>
    <xf numFmtId="0" fontId="3" fillId="0" borderId="19" xfId="0" applyFont="1" applyBorder="1" applyAlignment="1">
      <alignment horizontal="left" vertical="center"/>
    </xf>
    <xf numFmtId="4" fontId="17" fillId="0" borderId="19" xfId="5" applyNumberFormat="1" applyFont="1" applyBorder="1" applyAlignment="1">
      <alignment horizontal="right" vertical="center"/>
    </xf>
    <xf numFmtId="166" fontId="17" fillId="0" borderId="19" xfId="5" applyNumberFormat="1" applyFont="1" applyBorder="1" applyAlignment="1">
      <alignment horizontal="right" vertical="center"/>
    </xf>
    <xf numFmtId="0" fontId="3" fillId="0" borderId="21" xfId="0" quotePrefix="1" applyFont="1" applyBorder="1" applyAlignment="1">
      <alignment horizontal="right"/>
    </xf>
    <xf numFmtId="166" fontId="3" fillId="0" borderId="21" xfId="0" quotePrefix="1" applyNumberFormat="1" applyFont="1" applyBorder="1" applyAlignment="1">
      <alignment horizontal="right"/>
    </xf>
    <xf numFmtId="166" fontId="3" fillId="0" borderId="2" xfId="0" applyNumberFormat="1" applyFont="1" applyBorder="1" applyAlignment="1">
      <alignment horizontal="right"/>
    </xf>
    <xf numFmtId="167" fontId="17" fillId="2" borderId="27" xfId="0" applyNumberFormat="1" applyFont="1" applyFill="1" applyBorder="1" applyAlignment="1">
      <alignment horizontal="right" vertical="center"/>
    </xf>
    <xf numFmtId="4" fontId="17" fillId="2" borderId="19" xfId="5" applyNumberFormat="1" applyFont="1" applyFill="1" applyBorder="1" applyAlignment="1">
      <alignment horizontal="right" vertical="center"/>
    </xf>
    <xf numFmtId="167" fontId="17" fillId="0" borderId="18" xfId="0" applyNumberFormat="1" applyFont="1" applyBorder="1" applyAlignment="1">
      <alignment horizontal="right"/>
    </xf>
    <xf numFmtId="0" fontId="3" fillId="0" borderId="21" xfId="0" applyFont="1" applyBorder="1" applyAlignment="1">
      <alignment horizontal="left"/>
    </xf>
    <xf numFmtId="0" fontId="17" fillId="0" borderId="21" xfId="0" applyFont="1" applyBorder="1" applyAlignment="1">
      <alignment horizontal="right"/>
    </xf>
    <xf numFmtId="166" fontId="17" fillId="0" borderId="2" xfId="5" applyNumberFormat="1" applyFont="1" applyBorder="1" applyAlignment="1">
      <alignment horizontal="right"/>
    </xf>
    <xf numFmtId="167" fontId="17" fillId="0" borderId="2" xfId="0" applyNumberFormat="1" applyFont="1" applyBorder="1" applyAlignment="1">
      <alignment horizontal="right"/>
    </xf>
    <xf numFmtId="167" fontId="17" fillId="0" borderId="1" xfId="0" applyNumberFormat="1" applyFont="1" applyBorder="1" applyAlignment="1">
      <alignment horizontal="right"/>
    </xf>
    <xf numFmtId="167" fontId="17" fillId="0" borderId="1" xfId="0" applyNumberFormat="1" applyFont="1" applyFill="1" applyBorder="1" applyAlignment="1">
      <alignment horizontal="right"/>
    </xf>
    <xf numFmtId="167" fontId="17" fillId="0" borderId="27" xfId="0" applyNumberFormat="1" applyFont="1" applyBorder="1" applyAlignment="1">
      <alignment horizontal="right" vertical="center"/>
    </xf>
    <xf numFmtId="167" fontId="17" fillId="0" borderId="27" xfId="0" applyNumberFormat="1" applyFont="1" applyFill="1" applyBorder="1" applyAlignment="1">
      <alignment horizontal="right" vertical="center"/>
    </xf>
    <xf numFmtId="0" fontId="3" fillId="2" borderId="28" xfId="0" applyFont="1" applyFill="1" applyBorder="1" applyAlignment="1">
      <alignment horizontal="left"/>
    </xf>
    <xf numFmtId="0" fontId="3" fillId="2" borderId="14" xfId="0" applyFont="1" applyFill="1" applyBorder="1" applyAlignment="1">
      <alignment horizontal="right"/>
    </xf>
    <xf numFmtId="166" fontId="17" fillId="2" borderId="1" xfId="5" applyNumberFormat="1" applyFont="1" applyFill="1" applyBorder="1" applyAlignment="1">
      <alignment horizontal="right"/>
    </xf>
    <xf numFmtId="167" fontId="17" fillId="2" borderId="1" xfId="5" applyNumberFormat="1" applyFont="1" applyFill="1" applyBorder="1" applyAlignment="1">
      <alignment horizontal="right"/>
    </xf>
    <xf numFmtId="0" fontId="3" fillId="2" borderId="18" xfId="0" quotePrefix="1" applyFont="1" applyFill="1" applyBorder="1" applyAlignment="1">
      <alignment horizontal="right"/>
    </xf>
    <xf numFmtId="4" fontId="17" fillId="2" borderId="18" xfId="5" applyNumberFormat="1" applyFont="1" applyFill="1" applyBorder="1" applyAlignment="1">
      <alignment horizontal="right"/>
    </xf>
    <xf numFmtId="166" fontId="17" fillId="2" borderId="18" xfId="5" applyNumberFormat="1" applyFont="1" applyFill="1" applyBorder="1" applyAlignment="1">
      <alignment horizontal="right"/>
    </xf>
    <xf numFmtId="167" fontId="17" fillId="2" borderId="14" xfId="0" applyNumberFormat="1" applyFont="1" applyFill="1" applyBorder="1" applyAlignment="1">
      <alignment horizontal="right"/>
    </xf>
    <xf numFmtId="166" fontId="17" fillId="0" borderId="18" xfId="0" applyNumberFormat="1" applyFont="1" applyBorder="1" applyAlignment="1">
      <alignment horizontal="right"/>
    </xf>
    <xf numFmtId="0" fontId="5" fillId="0" borderId="21" xfId="0" applyFont="1" applyBorder="1" applyAlignment="1">
      <alignment horizontal="left"/>
    </xf>
    <xf numFmtId="166" fontId="17" fillId="2" borderId="21" xfId="5" applyNumberFormat="1" applyFont="1" applyFill="1" applyBorder="1" applyAlignment="1">
      <alignment horizontal="right"/>
    </xf>
    <xf numFmtId="0" fontId="3" fillId="2" borderId="21" xfId="0" applyFont="1" applyFill="1" applyBorder="1" applyAlignment="1">
      <alignment horizontal="right"/>
    </xf>
    <xf numFmtId="0" fontId="3" fillId="0" borderId="21" xfId="0" applyFont="1" applyBorder="1" applyAlignment="1">
      <alignment horizontal="right"/>
    </xf>
    <xf numFmtId="167" fontId="17" fillId="0" borderId="19" xfId="0" applyNumberFormat="1" applyFont="1" applyBorder="1" applyAlignment="1">
      <alignment horizontal="right"/>
    </xf>
    <xf numFmtId="167" fontId="17" fillId="0" borderId="19" xfId="0" applyNumberFormat="1" applyFont="1" applyFill="1" applyBorder="1" applyAlignment="1">
      <alignment horizontal="right"/>
    </xf>
    <xf numFmtId="167" fontId="3" fillId="0" borderId="1" xfId="0" applyNumberFormat="1" applyFont="1" applyBorder="1" applyAlignment="1">
      <alignment horizontal="right"/>
    </xf>
    <xf numFmtId="167" fontId="3" fillId="0" borderId="1" xfId="0" applyNumberFormat="1" applyFont="1" applyBorder="1"/>
    <xf numFmtId="0" fontId="3" fillId="3" borderId="16" xfId="0" applyFont="1" applyFill="1" applyBorder="1"/>
    <xf numFmtId="0" fontId="3" fillId="3" borderId="29" xfId="0" applyFont="1" applyFill="1" applyBorder="1"/>
    <xf numFmtId="0" fontId="17" fillId="0" borderId="5" xfId="0" applyFont="1" applyBorder="1" applyAlignment="1">
      <alignment horizontal="left" vertical="center" wrapText="1"/>
    </xf>
    <xf numFmtId="0" fontId="17" fillId="0" borderId="16" xfId="0" applyFont="1" applyBorder="1" applyAlignment="1">
      <alignment horizontal="left" vertical="center" wrapText="1"/>
    </xf>
    <xf numFmtId="0" fontId="17" fillId="0" borderId="4" xfId="0" applyFont="1" applyBorder="1" applyAlignment="1">
      <alignment horizontal="left" vertical="center" wrapText="1"/>
    </xf>
    <xf numFmtId="165" fontId="16" fillId="2" borderId="0" xfId="1" applyNumberFormat="1" applyFont="1" applyFill="1"/>
    <xf numFmtId="165" fontId="16" fillId="2" borderId="0" xfId="1" applyNumberFormat="1" applyFont="1" applyFill="1" applyAlignment="1">
      <alignment horizontal="right" vertical="center"/>
    </xf>
    <xf numFmtId="2" fontId="16" fillId="0" borderId="1" xfId="3" applyNumberFormat="1" applyFont="1" applyBorder="1" applyAlignment="1">
      <alignment horizontal="right" vertical="center"/>
    </xf>
    <xf numFmtId="41" fontId="16" fillId="0" borderId="0" xfId="2" applyFont="1" applyAlignment="1">
      <alignment horizontal="right" vertical="center"/>
    </xf>
    <xf numFmtId="0" fontId="5" fillId="5" borderId="1" xfId="0" applyFont="1" applyFill="1" applyBorder="1"/>
    <xf numFmtId="165" fontId="16" fillId="0" borderId="0" xfId="1" applyNumberFormat="1" applyFont="1"/>
    <xf numFmtId="0" fontId="21" fillId="2" borderId="1" xfId="4" applyFont="1" applyFill="1" applyBorder="1" applyAlignment="1" applyProtection="1"/>
    <xf numFmtId="165" fontId="16" fillId="5" borderId="1" xfId="1" applyNumberFormat="1" applyFont="1" applyFill="1" applyBorder="1"/>
    <xf numFmtId="0" fontId="21" fillId="5" borderId="1" xfId="4" applyFont="1" applyFill="1" applyBorder="1" applyAlignment="1" applyProtection="1"/>
    <xf numFmtId="165" fontId="16" fillId="0" borderId="0" xfId="1" applyNumberFormat="1" applyFont="1" applyBorder="1"/>
    <xf numFmtId="165" fontId="16" fillId="0" borderId="0" xfId="1" applyNumberFormat="1" applyFont="1" applyBorder="1" applyAlignment="1">
      <alignment horizontal="right"/>
    </xf>
    <xf numFmtId="3" fontId="16" fillId="2" borderId="1" xfId="5" applyNumberFormat="1" applyFont="1" applyFill="1" applyBorder="1" applyAlignment="1">
      <alignment vertical="center"/>
    </xf>
    <xf numFmtId="0" fontId="5" fillId="2" borderId="1" xfId="0" applyFont="1" applyFill="1" applyBorder="1" applyAlignment="1">
      <alignment vertical="center"/>
    </xf>
    <xf numFmtId="10" fontId="16" fillId="2" borderId="1" xfId="0" applyNumberFormat="1" applyFont="1" applyFill="1" applyBorder="1"/>
    <xf numFmtId="3" fontId="16" fillId="2" borderId="1" xfId="5" applyNumberFormat="1" applyFont="1" applyFill="1" applyBorder="1" applyAlignment="1">
      <alignment horizontal="right"/>
    </xf>
    <xf numFmtId="3" fontId="5" fillId="2" borderId="16" xfId="0" applyNumberFormat="1" applyFont="1" applyFill="1" applyBorder="1"/>
    <xf numFmtId="0" fontId="5" fillId="0" borderId="1" xfId="0" applyFont="1" applyFill="1" applyBorder="1"/>
    <xf numFmtId="166" fontId="16" fillId="0" borderId="1" xfId="5" applyNumberFormat="1" applyFont="1" applyBorder="1" applyAlignment="1">
      <alignment horizontal="right"/>
    </xf>
    <xf numFmtId="3" fontId="16" fillId="0" borderId="19" xfId="5" applyNumberFormat="1" applyFont="1" applyBorder="1" applyAlignment="1">
      <alignment horizontal="right"/>
    </xf>
    <xf numFmtId="3" fontId="5" fillId="0" borderId="19" xfId="0" applyNumberFormat="1" applyFont="1" applyBorder="1"/>
    <xf numFmtId="0" fontId="16" fillId="0" borderId="1" xfId="0" applyFont="1" applyFill="1" applyBorder="1"/>
    <xf numFmtId="3" fontId="5" fillId="0" borderId="1" xfId="0" applyNumberFormat="1" applyFont="1" applyBorder="1"/>
    <xf numFmtId="3" fontId="5" fillId="0" borderId="2" xfId="0" applyNumberFormat="1" applyFont="1" applyBorder="1"/>
    <xf numFmtId="3" fontId="16" fillId="0" borderId="20" xfId="5" applyNumberFormat="1" applyFont="1" applyBorder="1" applyAlignment="1">
      <alignment horizontal="right" vertical="center"/>
    </xf>
    <xf numFmtId="3" fontId="5" fillId="0" borderId="20" xfId="0" applyNumberFormat="1" applyFont="1" applyBorder="1" applyAlignment="1">
      <alignment vertical="center"/>
    </xf>
    <xf numFmtId="3" fontId="16" fillId="2" borderId="0" xfId="5" applyNumberFormat="1" applyFont="1" applyFill="1"/>
    <xf numFmtId="3" fontId="5" fillId="2" borderId="0" xfId="0" applyNumberFormat="1" applyFont="1" applyFill="1" applyBorder="1"/>
    <xf numFmtId="3" fontId="16" fillId="0" borderId="18" xfId="5" applyNumberFormat="1" applyFont="1" applyBorder="1"/>
    <xf numFmtId="3" fontId="5" fillId="0" borderId="18" xfId="0" applyNumberFormat="1" applyFont="1" applyBorder="1"/>
    <xf numFmtId="3" fontId="16" fillId="0" borderId="19" xfId="5" applyNumberFormat="1" applyFont="1" applyBorder="1" applyAlignment="1">
      <alignment horizontal="right" vertical="center"/>
    </xf>
    <xf numFmtId="0" fontId="5" fillId="0" borderId="14" xfId="0" applyFont="1" applyBorder="1" applyAlignment="1">
      <alignment vertical="center"/>
    </xf>
    <xf numFmtId="167" fontId="16" fillId="0" borderId="18" xfId="0" applyNumberFormat="1" applyFont="1" applyFill="1" applyBorder="1"/>
    <xf numFmtId="0" fontId="5" fillId="0" borderId="18" xfId="0" applyFont="1" applyFill="1" applyBorder="1"/>
    <xf numFmtId="167" fontId="5" fillId="0" borderId="21" xfId="0" applyNumberFormat="1" applyFont="1" applyFill="1" applyBorder="1"/>
    <xf numFmtId="0" fontId="5" fillId="0" borderId="21" xfId="0" applyFont="1" applyFill="1" applyBorder="1"/>
    <xf numFmtId="0" fontId="5" fillId="2" borderId="18" xfId="0" applyFont="1" applyFill="1" applyBorder="1" applyAlignment="1">
      <alignment vertical="center"/>
    </xf>
    <xf numFmtId="167" fontId="16" fillId="0" borderId="1" xfId="5" applyNumberFormat="1" applyFont="1" applyBorder="1" applyAlignment="1">
      <alignment horizontal="right"/>
    </xf>
    <xf numFmtId="0" fontId="5" fillId="2" borderId="18" xfId="0" applyFont="1" applyFill="1" applyBorder="1"/>
    <xf numFmtId="0" fontId="16" fillId="2" borderId="18" xfId="0" applyFont="1" applyFill="1" applyBorder="1" applyAlignment="1">
      <alignment horizontal="right"/>
    </xf>
    <xf numFmtId="0" fontId="16" fillId="2" borderId="20" xfId="0" applyFont="1" applyFill="1" applyBorder="1" applyAlignment="1">
      <alignment horizontal="right" vertical="center"/>
    </xf>
    <xf numFmtId="3" fontId="16" fillId="2" borderId="20" xfId="5" applyNumberFormat="1" applyFont="1" applyFill="1" applyBorder="1" applyAlignment="1">
      <alignment horizontal="right" vertical="center"/>
    </xf>
    <xf numFmtId="3" fontId="16" fillId="2" borderId="0" xfId="5" applyNumberFormat="1" applyFont="1" applyFill="1" applyAlignment="1">
      <alignment horizontal="right"/>
    </xf>
    <xf numFmtId="3" fontId="16" fillId="2" borderId="25" xfId="5" applyNumberFormat="1" applyFont="1" applyFill="1" applyBorder="1" applyAlignment="1">
      <alignment horizontal="right"/>
    </xf>
    <xf numFmtId="3" fontId="16" fillId="2" borderId="14" xfId="5" applyNumberFormat="1" applyFont="1" applyFill="1" applyBorder="1" applyAlignment="1">
      <alignment horizontal="right"/>
    </xf>
    <xf numFmtId="3" fontId="5" fillId="0" borderId="19" xfId="0" applyNumberFormat="1" applyFont="1" applyFill="1" applyBorder="1"/>
    <xf numFmtId="167" fontId="16" fillId="0" borderId="1" xfId="0" applyNumberFormat="1" applyFont="1" applyFill="1" applyBorder="1"/>
    <xf numFmtId="4" fontId="16" fillId="2" borderId="1" xfId="5" applyNumberFormat="1" applyFont="1" applyFill="1" applyBorder="1" applyAlignment="1">
      <alignment horizontal="right"/>
    </xf>
    <xf numFmtId="167" fontId="16" fillId="0" borderId="27" xfId="0" applyNumberFormat="1" applyFont="1" applyFill="1" applyBorder="1"/>
    <xf numFmtId="4" fontId="16" fillId="0" borderId="19" xfId="5" applyNumberFormat="1" applyFont="1" applyBorder="1" applyAlignment="1">
      <alignment horizontal="right" vertical="center"/>
    </xf>
    <xf numFmtId="4" fontId="16" fillId="0" borderId="1" xfId="5" applyNumberFormat="1" applyFont="1" applyBorder="1" applyAlignment="1">
      <alignment horizontal="right"/>
    </xf>
    <xf numFmtId="0" fontId="5" fillId="0" borderId="21" xfId="0" quotePrefix="1" applyFont="1" applyBorder="1" applyAlignment="1">
      <alignment horizontal="right"/>
    </xf>
    <xf numFmtId="0" fontId="5" fillId="0" borderId="2" xfId="0" applyFont="1" applyBorder="1" applyAlignment="1">
      <alignment horizontal="right"/>
    </xf>
    <xf numFmtId="167" fontId="16" fillId="2" borderId="27" xfId="0" applyNumberFormat="1" applyFont="1" applyFill="1" applyBorder="1" applyAlignment="1">
      <alignment horizontal="right" vertical="center"/>
    </xf>
    <xf numFmtId="4" fontId="16" fillId="2" borderId="19" xfId="5" applyNumberFormat="1" applyFont="1" applyFill="1" applyBorder="1" applyAlignment="1">
      <alignment horizontal="right" vertical="center"/>
    </xf>
    <xf numFmtId="167" fontId="16" fillId="0" borderId="18" xfId="0" applyNumberFormat="1" applyFont="1" applyBorder="1" applyAlignment="1">
      <alignment horizontal="right"/>
    </xf>
    <xf numFmtId="0" fontId="5" fillId="0" borderId="18" xfId="0" applyFont="1" applyBorder="1"/>
    <xf numFmtId="0" fontId="5" fillId="0" borderId="21" xfId="0" applyFont="1" applyBorder="1"/>
    <xf numFmtId="167" fontId="16" fillId="0" borderId="27" xfId="0" applyNumberFormat="1" applyFont="1" applyFill="1" applyBorder="1" applyAlignment="1">
      <alignment horizontal="right" vertical="center"/>
    </xf>
    <xf numFmtId="167" fontId="16" fillId="2" borderId="1" xfId="5" applyNumberFormat="1" applyFont="1" applyFill="1" applyBorder="1" applyAlignment="1">
      <alignment horizontal="right"/>
    </xf>
    <xf numFmtId="0" fontId="5" fillId="2" borderId="18" xfId="0" applyFont="1" applyFill="1" applyBorder="1" applyAlignment="1">
      <alignment horizontal="right"/>
    </xf>
    <xf numFmtId="166" fontId="16" fillId="0" borderId="18" xfId="0" applyNumberFormat="1" applyFont="1" applyBorder="1" applyAlignment="1">
      <alignment horizontal="right"/>
    </xf>
    <xf numFmtId="0" fontId="5" fillId="0" borderId="21" xfId="0" applyFont="1" applyBorder="1" applyAlignment="1">
      <alignment horizontal="right"/>
    </xf>
    <xf numFmtId="167" fontId="16" fillId="0" borderId="19" xfId="0" applyNumberFormat="1" applyFont="1" applyFill="1" applyBorder="1" applyAlignment="1">
      <alignment horizontal="right"/>
    </xf>
    <xf numFmtId="167" fontId="16" fillId="0" borderId="19" xfId="0" applyNumberFormat="1" applyFont="1" applyBorder="1" applyAlignment="1">
      <alignment horizontal="right"/>
    </xf>
    <xf numFmtId="167" fontId="5" fillId="0" borderId="1" xfId="0" applyNumberFormat="1" applyFont="1" applyBorder="1"/>
    <xf numFmtId="0" fontId="21" fillId="2" borderId="1" xfId="4" applyFont="1" applyFill="1" applyBorder="1" applyAlignment="1" applyProtection="1">
      <alignment horizontal="left"/>
    </xf>
    <xf numFmtId="0" fontId="21" fillId="2" borderId="1" xfId="4" applyFont="1" applyFill="1" applyBorder="1" applyAlignment="1" applyProtection="1">
      <alignment horizontal="center" vertical="center"/>
    </xf>
    <xf numFmtId="0" fontId="16" fillId="0" borderId="5" xfId="0" applyFont="1" applyBorder="1" applyAlignment="1">
      <alignment horizontal="left" vertical="center" wrapText="1"/>
    </xf>
    <xf numFmtId="0" fontId="16" fillId="0" borderId="16" xfId="0" applyFont="1" applyBorder="1" applyAlignment="1">
      <alignment horizontal="left" vertical="center" wrapText="1"/>
    </xf>
    <xf numFmtId="0" fontId="16" fillId="0" borderId="4" xfId="0" applyFont="1" applyBorder="1" applyAlignment="1">
      <alignment horizontal="left" vertical="center" wrapText="1"/>
    </xf>
    <xf numFmtId="0" fontId="16" fillId="2" borderId="5" xfId="0" applyFont="1" applyFill="1" applyBorder="1" applyAlignment="1">
      <alignment horizontal="left" vertical="center" wrapText="1"/>
    </xf>
    <xf numFmtId="0" fontId="16" fillId="2" borderId="16" xfId="0" applyFont="1" applyFill="1" applyBorder="1" applyAlignment="1">
      <alignment horizontal="left" vertical="center" wrapText="1"/>
    </xf>
    <xf numFmtId="0" fontId="16" fillId="2" borderId="4" xfId="0" applyFont="1" applyFill="1" applyBorder="1" applyAlignment="1">
      <alignment horizontal="left" vertical="center" wrapText="1"/>
    </xf>
    <xf numFmtId="0" fontId="10" fillId="2" borderId="9" xfId="0" applyFont="1" applyFill="1" applyBorder="1" applyAlignment="1">
      <alignment horizontal="center"/>
    </xf>
    <xf numFmtId="0" fontId="10" fillId="2" borderId="0" xfId="0" applyFont="1" applyFill="1" applyBorder="1" applyAlignment="1">
      <alignment horizontal="center"/>
    </xf>
    <xf numFmtId="0" fontId="10" fillId="2" borderId="10" xfId="0" applyFont="1" applyFill="1" applyBorder="1" applyAlignment="1">
      <alignment horizontal="center"/>
    </xf>
  </cellXfs>
  <cellStyles count="9">
    <cellStyle name="Hipervínculo" xfId="4" builtinId="8"/>
    <cellStyle name="Hyperlink 2" xfId="8" xr:uid="{6A7D50C8-3C0A-48CB-B3A1-034838A33BCA}"/>
    <cellStyle name="Millares" xfId="1" builtinId="3"/>
    <cellStyle name="Millares [0]" xfId="2" builtinId="6"/>
    <cellStyle name="Normal" xfId="0" builtinId="0"/>
    <cellStyle name="Normal 2 2" xfId="7" xr:uid="{E9A167DB-6FE4-439E-A065-1DCC6CE90A56}"/>
    <cellStyle name="Normal 7" xfId="6" xr:uid="{FBE731B1-5743-45E6-A73C-F45600469E73}"/>
    <cellStyle name="Normal_Base_conversion" xfId="5" xr:uid="{4AC41221-CFBA-4ED2-839E-30A6C4AB10DF}"/>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unitednations-my.sharepoint.com/personal/nincen_figueroa_un_org/Documents/Escritorio/VERSIONES%20&#218;LTIMAS%20BASES/PTC_Maestra.xlsx" TargetMode="External"/><Relationship Id="rId1" Type="http://schemas.openxmlformats.org/officeDocument/2006/relationships/externalLinkPath" Target="https://unitednations-my.sharepoint.com/personal/nincen_figueroa_un_org/Documents/Escritorio/VERSIONES%20&#218;LTIMAS%20BASES/PTC_Maes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ncipal"/>
      <sheetName val="Glosario"/>
      <sheetName val="Acerca de la base de datos"/>
      <sheetName val="Programas por país"/>
      <sheetName val="Cambios recientes"/>
      <sheetName val="Argentina"/>
      <sheetName val="AUH_e"/>
      <sheetName val="AUH_i "/>
      <sheetName val="AUH_d"/>
      <sheetName val="FIS_e"/>
      <sheetName val="FIS_i"/>
      <sheetName val="FIS_d"/>
      <sheetName val="PJJHD_e"/>
      <sheetName val="PJJHD_i"/>
      <sheetName val="PJJHD_d"/>
      <sheetName val="PCP_e"/>
      <sheetName val="PCP_i"/>
      <sheetName val="PCP_d"/>
      <sheetName val="Belize"/>
      <sheetName val="BOOST_e"/>
      <sheetName val="BOOST_i"/>
      <sheetName val="BOOST_d"/>
      <sheetName val="Bolivia"/>
      <sheetName val="BJP_e"/>
      <sheetName val="BJP_i"/>
      <sheetName val="BJP_d"/>
      <sheetName val="BJA_e"/>
      <sheetName val="BJA_i"/>
      <sheetName val="BJA_d"/>
      <sheetName val="Brasil"/>
      <sheetName val="PBA_e"/>
      <sheetName val="PBA_i"/>
      <sheetName val="PBA_d"/>
      <sheetName val="BE_e"/>
      <sheetName val="BE_i"/>
      <sheetName val="BE_d"/>
      <sheetName val="PBF_e"/>
      <sheetName val="PBF_i"/>
      <sheetName val="PBF_d"/>
      <sheetName val="CA_e"/>
      <sheetName val="CA_i"/>
      <sheetName val="CA_d"/>
      <sheetName val="PBV_e"/>
      <sheetName val="PBV_i"/>
      <sheetName val="PBV_d"/>
      <sheetName val="PETI_e"/>
      <sheetName val="PETI_i"/>
      <sheetName val="PETI_d"/>
      <sheetName val="PAB_e"/>
      <sheetName val="PAB_i"/>
      <sheetName val="PAB_d"/>
      <sheetName val="Chile"/>
      <sheetName val="CS_e"/>
      <sheetName val="CS_i"/>
      <sheetName val="CS_d"/>
      <sheetName val="CS_d (desag)"/>
      <sheetName val="SSOO_e"/>
      <sheetName val="SSOO_i"/>
      <sheetName val="SSOO_d"/>
      <sheetName val="SUF_e"/>
      <sheetName val="SUF_i"/>
      <sheetName val="SUF_d"/>
      <sheetName val="Colombia"/>
      <sheetName val="FA_e"/>
      <sheetName val="FA_i"/>
      <sheetName val="FA_d"/>
      <sheetName val="RU_e"/>
      <sheetName val="RU_i"/>
      <sheetName val="RU_d"/>
      <sheetName val="SAE_e"/>
      <sheetName val="SAE_i"/>
      <sheetName val="SAE_d"/>
      <sheetName val="Costa Rica"/>
      <sheetName val="AVC_e"/>
      <sheetName val="AVC_i"/>
      <sheetName val="AVC_d"/>
      <sheetName val="CRE_e"/>
      <sheetName val="CRE_i"/>
      <sheetName val="CRE_d"/>
      <sheetName val="SPF_e"/>
      <sheetName val="SPF_i"/>
      <sheetName val="SPF_d"/>
      <sheetName val="Ecuador"/>
      <sheetName val="BDH_e"/>
      <sheetName val="BDH_i"/>
      <sheetName val="BDH_d"/>
      <sheetName val="BS_e"/>
      <sheetName val="BS_i"/>
      <sheetName val="BS_d"/>
      <sheetName val="DC_e"/>
      <sheetName val="DC_i"/>
      <sheetName val="DC_d"/>
      <sheetName val="El Salvador"/>
      <sheetName val="PACSES_e"/>
      <sheetName val="PACSES_i"/>
      <sheetName val="PACSES_d (2)"/>
      <sheetName val="PACSES_d"/>
      <sheetName val="PFS_e"/>
      <sheetName val="PFS_i"/>
      <sheetName val="PFS_d"/>
      <sheetName val="Guatemala"/>
      <sheetName val="MFP_e"/>
      <sheetName val="MFP_i"/>
      <sheetName val="MFP_d"/>
      <sheetName val="MBS_e"/>
      <sheetName val="MBS_i"/>
      <sheetName val="MBS_d"/>
      <sheetName val="PDNA_e"/>
      <sheetName val="PDNA_i"/>
      <sheetName val="PNDA_d"/>
      <sheetName val="VIDA_e"/>
      <sheetName val="VIDA_i"/>
      <sheetName val="VIDA_d"/>
      <sheetName val="PBS_e"/>
      <sheetName val="PBS_i"/>
      <sheetName val="PBS_d"/>
      <sheetName val="Haití"/>
      <sheetName val="TMC_e"/>
      <sheetName val="TMC_i"/>
      <sheetName val="TMC_d"/>
      <sheetName val="Honduras"/>
      <sheetName val="PRAF_e"/>
      <sheetName val="PRAF_i"/>
      <sheetName val="PRAF_d"/>
      <sheetName val="PRAFII_e"/>
      <sheetName val="PRAFII_i"/>
      <sheetName val="PRAFII_d"/>
      <sheetName val="PRAFIII_e"/>
      <sheetName val="PRAFIII_i"/>
      <sheetName val="PRAFIII_d"/>
      <sheetName val="BVM_e"/>
      <sheetName val="BVM_i"/>
      <sheetName val="BVM_d"/>
      <sheetName val="Jamaica"/>
      <sheetName val="PATH_e"/>
      <sheetName val="PATH_i"/>
      <sheetName val="PATH_d"/>
      <sheetName val="México"/>
      <sheetName val="OPR_e"/>
      <sheetName val="OPR_i"/>
      <sheetName val="OPR_d"/>
      <sheetName val="PRO_e"/>
      <sheetName val="PRO_i"/>
      <sheetName val="PRO_d"/>
      <sheetName val="PRS_e"/>
      <sheetName val="PRS_i"/>
      <sheetName val="PRS_d"/>
      <sheetName val="BBBJ_e"/>
      <sheetName val="BBBJ_i"/>
      <sheetName val="BBBJ_d"/>
      <sheetName val="Nicaragua"/>
      <sheetName val="RPS_e"/>
      <sheetName val="RPS_i"/>
      <sheetName val="RPS_d"/>
      <sheetName val="SAC_e"/>
      <sheetName val="SAC_i"/>
      <sheetName val="SAC_d"/>
      <sheetName val="Panamá"/>
      <sheetName val="RO_e"/>
      <sheetName val="RO_i"/>
      <sheetName val="RO_d"/>
      <sheetName val="BFCA_e"/>
      <sheetName val="BFCA_i"/>
      <sheetName val="BFCA_d"/>
      <sheetName val="PASE-U_e"/>
      <sheetName val="PASE-U_i "/>
      <sheetName val="PASE-U_d"/>
      <sheetName val="Paraguay"/>
      <sheetName val="TKO_e"/>
      <sheetName val="TKO_i"/>
      <sheetName val="TKO_d"/>
      <sheetName val="ABR_e"/>
      <sheetName val="ABR_i"/>
      <sheetName val="ABR_d"/>
      <sheetName val="Perú"/>
      <sheetName val="JUN_e"/>
      <sheetName val="JUN_i"/>
      <sheetName val="JUN_d"/>
      <sheetName val="República Dominicana"/>
      <sheetName val="SOL_e"/>
      <sheetName val="SOL_i"/>
      <sheetName val="SOL_d"/>
      <sheetName val="PROSOLI_e"/>
      <sheetName val="PROSOLI_i"/>
      <sheetName val="PROSOLI_d"/>
      <sheetName val="IES_e"/>
      <sheetName val="IES_i"/>
      <sheetName val="IES_d"/>
      <sheetName val="Trinidad y Tobago"/>
      <sheetName val="FSP_e"/>
      <sheetName val="FSP_i"/>
      <sheetName val="FSP_d"/>
      <sheetName val="Uruguay"/>
      <sheetName val="AF_e"/>
      <sheetName val="AF_i"/>
      <sheetName val="AF_d"/>
      <sheetName val="TUS_e"/>
      <sheetName val="TUS_i"/>
      <sheetName val="TUS_d"/>
      <sheetName val="PANES_e"/>
      <sheetName val="PANES_i"/>
      <sheetName val="PANES_d"/>
      <sheetName val="Población"/>
      <sheetName val="PIB"/>
      <sheetName val="Tasa de cambio"/>
      <sheetName val="THogar"/>
      <sheetName val="THogar_E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row r="13">
          <cell r="AC13">
            <v>181809246</v>
          </cell>
          <cell r="AE13">
            <v>184006481</v>
          </cell>
          <cell r="AG13">
            <v>186127103</v>
          </cell>
          <cell r="AI13">
            <v>188167356</v>
          </cell>
          <cell r="AK13">
            <v>190130443</v>
          </cell>
          <cell r="AM13">
            <v>192030362</v>
          </cell>
          <cell r="AO13">
            <v>193886508</v>
          </cell>
          <cell r="AQ13">
            <v>195713635</v>
          </cell>
          <cell r="AS13">
            <v>197514536</v>
          </cell>
          <cell r="AU13">
            <v>199287299</v>
          </cell>
          <cell r="AW13">
            <v>201035912</v>
          </cell>
          <cell r="AY13">
            <v>202763739</v>
          </cell>
          <cell r="BA13">
            <v>204471769</v>
          </cell>
          <cell r="BC13">
            <v>206163053</v>
          </cell>
          <cell r="BE13">
            <v>207833823</v>
          </cell>
          <cell r="BG13">
            <v>209469323</v>
          </cell>
          <cell r="BI13">
            <v>211049527</v>
          </cell>
          <cell r="BK13">
            <v>212559417</v>
          </cell>
          <cell r="BM13">
            <v>213993437</v>
          </cell>
        </row>
      </sheetData>
      <sheetData sheetId="203">
        <row r="14">
          <cell r="AF14">
            <v>558233724200</v>
          </cell>
          <cell r="AH14">
            <v>669289321900</v>
          </cell>
          <cell r="AJ14">
            <v>891633826600</v>
          </cell>
          <cell r="AL14">
            <v>1107626711000</v>
          </cell>
          <cell r="AN14">
            <v>1397114247000</v>
          </cell>
          <cell r="AP14">
            <v>1695855392000</v>
          </cell>
          <cell r="AR14">
            <v>1666996294000</v>
          </cell>
          <cell r="AT14">
            <v>2208838109000</v>
          </cell>
          <cell r="AV14">
            <v>2616156607000</v>
          </cell>
          <cell r="AX14">
            <v>2465228294000</v>
          </cell>
          <cell r="AZ14">
            <v>2472819362000</v>
          </cell>
          <cell r="BB14">
            <v>2456043766000</v>
          </cell>
          <cell r="BD14">
            <v>1802212000000</v>
          </cell>
          <cell r="BF14">
            <v>1795693266000</v>
          </cell>
          <cell r="BH14">
            <v>2063514689000</v>
          </cell>
          <cell r="BJ14">
            <v>1916933708000</v>
          </cell>
          <cell r="BL14">
            <v>1873288159000</v>
          </cell>
          <cell r="BN14">
            <v>1448565937000</v>
          </cell>
          <cell r="BP14">
            <v>1608981221000</v>
          </cell>
        </row>
      </sheetData>
      <sheetData sheetId="204">
        <row r="9">
          <cell r="AD9">
            <v>3.0774751184780098</v>
          </cell>
          <cell r="AF9">
            <v>2.9251194495158601</v>
          </cell>
          <cell r="AH9">
            <v>2.4343900362318802</v>
          </cell>
          <cell r="AJ9">
            <v>2.17532666666667</v>
          </cell>
          <cell r="AL9">
            <v>1.94705833333333</v>
          </cell>
          <cell r="AN9">
            <v>1.8337666666666701</v>
          </cell>
          <cell r="AP9">
            <v>1.99942817314426</v>
          </cell>
          <cell r="AR9">
            <v>1.7592267105871799</v>
          </cell>
          <cell r="AT9">
            <v>1.6728287552565899</v>
          </cell>
          <cell r="AV9">
            <v>1.9530686111248701</v>
          </cell>
          <cell r="AX9">
            <v>2.1560891512631102</v>
          </cell>
          <cell r="AZ9">
            <v>2.3529519627666899</v>
          </cell>
          <cell r="BB9">
            <v>3.3269043827687899</v>
          </cell>
          <cell r="BD9">
            <v>3.49131342157271</v>
          </cell>
          <cell r="BF9">
            <v>3.1913894463004802</v>
          </cell>
          <cell r="BH9">
            <v>3.65382536145755</v>
          </cell>
          <cell r="BJ9">
            <v>3.9444710972507</v>
          </cell>
          <cell r="BL9">
            <v>5.1551787875128099</v>
          </cell>
          <cell r="BN9">
            <v>5.3944007896250303</v>
          </cell>
        </row>
      </sheetData>
      <sheetData sheetId="205"/>
      <sheetData sheetId="206">
        <row r="12">
          <cell r="AB12">
            <v>4.4789430000000001</v>
          </cell>
          <cell r="AD12">
            <v>4.4789430000000001</v>
          </cell>
          <cell r="AF12">
            <v>4.4789430000000001</v>
          </cell>
          <cell r="AH12">
            <v>4.4789430000000001</v>
          </cell>
          <cell r="AJ12">
            <v>4.4789430000000001</v>
          </cell>
          <cell r="AL12">
            <v>4.4789430000000001</v>
          </cell>
          <cell r="AN12">
            <v>4.4050685000000005</v>
          </cell>
          <cell r="AP12">
            <v>4.331194</v>
          </cell>
          <cell r="AR12">
            <v>4.2573194999999995</v>
          </cell>
          <cell r="AT12">
            <v>4.183444999999999</v>
          </cell>
          <cell r="AV12">
            <v>4.1095704999999985</v>
          </cell>
          <cell r="AX12">
            <v>4.0356959999999997</v>
          </cell>
          <cell r="AZ12">
            <v>4.0356959999999997</v>
          </cell>
          <cell r="BB12">
            <v>4.0356959999999997</v>
          </cell>
          <cell r="BD12">
            <v>4.0356959999999997</v>
          </cell>
          <cell r="BF12">
            <v>4.0356959999999997</v>
          </cell>
          <cell r="BH12">
            <v>4.0356959999999997</v>
          </cell>
          <cell r="BJ12">
            <v>4.0356959999999997</v>
          </cell>
          <cell r="BL12">
            <v>4.0356959999999997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file:///\\sgo-win12-fs-p3\NFIGUEROA\AppData\Roaming\Roaming\Microsoft\Local%20Settings\Temp\AppData\Roaming\Microsoft\AppData\Local\Temp\Local%20Settings\Local%20Settings\Temp\Application%20Data\Microsoft\Excel\Instru&#231;&#227;o%20Operacional%20n&#186;%2056\SENARC\%20MDS" TargetMode="External"/><Relationship Id="rId2" Type="http://schemas.openxmlformats.org/officeDocument/2006/relationships/hyperlink" Target="file:///\\sgo-win12-fs-p3\NFIGUEROA\AppData\Roaming\Roaming\Microsoft\Local%20Settings\Temp\AppData\Roaming\Microsoft\AppData\Local\Temp\Local%20Settings\Local%20Settings\Temp\Application%20Data\Microsoft\Excel\Instru&#231;&#227;o%20Operacional%20n&#186;%2056\SENARC\%20MDS" TargetMode="External"/><Relationship Id="rId1" Type="http://schemas.openxmlformats.org/officeDocument/2006/relationships/hyperlink" Target="file:///\\sgo-win12-fs-p3\NFIGUEROA\AppData\Roaming\Roaming\Microsoft\Local%20Settings\Temp\AppData\Roaming\Microsoft\AppData\Local\Temp\Local%20Settings\Local%20Settings\Temp\Application%20Data\Microsoft\Excel\Instru&#231;&#227;o%20Operacional%20n&#186;%2056\SENARC\%20MDS" TargetMode="External"/><Relationship Id="rId5" Type="http://schemas.openxmlformats.org/officeDocument/2006/relationships/printerSettings" Target="../printerSettings/printerSettings1.bin"/><Relationship Id="rId4" Type="http://schemas.openxmlformats.org/officeDocument/2006/relationships/hyperlink" Target="file:///\\sgo-win12-fs-p3\NFIGUEROA\AppData\Roaming\Roaming\Microsoft\Local%20Settings\Temp\AppData\Roaming\Microsoft\AppData\Local\Temp\Local%20Settings\Local%20Settings\Temp\Application%20Data\Microsoft\Excel\Instru&#231;&#227;o%20Operacional%20n&#186;%2056\SENARC\%20M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0CFE3-A863-40E6-BCD0-76F629F513E3}">
  <sheetPr>
    <tabColor theme="0"/>
  </sheetPr>
  <dimension ref="A1:AP112"/>
  <sheetViews>
    <sheetView tabSelected="1" workbookViewId="0">
      <selection activeCell="F10" sqref="F10"/>
    </sheetView>
  </sheetViews>
  <sheetFormatPr baseColWidth="10" defaultColWidth="9.140625" defaultRowHeight="12" x14ac:dyDescent="0.2"/>
  <cols>
    <col min="1" max="1" width="3.42578125" style="1" customWidth="1"/>
    <col min="2" max="2" width="65.42578125" style="35" bestFit="1" customWidth="1"/>
    <col min="3" max="3" width="3.42578125" style="1" customWidth="1"/>
    <col min="4" max="4" width="4.42578125" style="3" customWidth="1"/>
    <col min="5" max="5" width="14.42578125" style="1" customWidth="1"/>
    <col min="6" max="6" width="3.42578125" style="1" customWidth="1"/>
    <col min="7" max="7" width="14.42578125" style="1" customWidth="1"/>
    <col min="8" max="8" width="3.42578125" style="1" customWidth="1"/>
    <col min="9" max="9" width="14.42578125" style="1" customWidth="1"/>
    <col min="10" max="10" width="3.42578125" style="1" customWidth="1"/>
    <col min="11" max="11" width="14.42578125" style="1" customWidth="1"/>
    <col min="12" max="12" width="3.42578125" style="1" customWidth="1"/>
    <col min="13" max="13" width="14.42578125" style="1" customWidth="1"/>
    <col min="14" max="14" width="3.42578125" style="1" customWidth="1"/>
    <col min="15" max="15" width="15" style="1" bestFit="1" customWidth="1"/>
    <col min="16" max="16" width="3.42578125" style="1" customWidth="1"/>
    <col min="17" max="17" width="14.42578125" style="1" customWidth="1"/>
    <col min="18" max="18" width="3.42578125" style="1" customWidth="1"/>
    <col min="19" max="19" width="14.42578125" style="1" customWidth="1"/>
    <col min="20" max="20" width="3.42578125" style="1" customWidth="1"/>
    <col min="21" max="21" width="14.42578125" style="1" customWidth="1"/>
    <col min="22" max="22" width="3.42578125" style="1" customWidth="1"/>
    <col min="23" max="23" width="14.42578125" style="1" customWidth="1"/>
    <col min="24" max="24" width="3.42578125" style="1" customWidth="1"/>
    <col min="25" max="25" width="14.42578125" style="1" customWidth="1"/>
    <col min="26" max="26" width="3.42578125" style="1" customWidth="1"/>
    <col min="27" max="27" width="14.42578125" style="1" customWidth="1"/>
    <col min="28" max="28" width="3.42578125" style="1" customWidth="1"/>
    <col min="29" max="29" width="14.42578125" style="1" customWidth="1"/>
    <col min="30" max="30" width="3.42578125" style="1" customWidth="1"/>
    <col min="31" max="31" width="14.42578125" style="1" customWidth="1"/>
    <col min="32" max="32" width="3.42578125" style="1" customWidth="1"/>
    <col min="33" max="33" width="14.42578125" style="35" customWidth="1"/>
    <col min="34" max="34" width="3.42578125" style="35" customWidth="1"/>
    <col min="35" max="35" width="14.42578125" style="35" customWidth="1"/>
    <col min="36" max="36" width="3.42578125" style="35" customWidth="1"/>
    <col min="37" max="37" width="14.42578125" style="35" customWidth="1"/>
    <col min="38" max="38" width="3.42578125" style="35" customWidth="1"/>
    <col min="39" max="39" width="14.42578125" style="35" customWidth="1"/>
    <col min="40" max="40" width="3.42578125" style="35" customWidth="1"/>
    <col min="41" max="41" width="14.42578125" style="35" customWidth="1"/>
    <col min="42" max="42" width="3.42578125" style="35" customWidth="1"/>
    <col min="43" max="16384" width="9.140625" style="1"/>
  </cols>
  <sheetData>
    <row r="1" spans="1:42" x14ac:dyDescent="0.2">
      <c r="A1" s="1" t="s">
        <v>0</v>
      </c>
      <c r="B1" s="2"/>
      <c r="M1" s="4"/>
      <c r="N1" s="4"/>
      <c r="O1" s="4"/>
      <c r="P1" s="4"/>
      <c r="Q1" s="4"/>
      <c r="R1" s="4"/>
      <c r="S1" s="4"/>
      <c r="T1" s="4"/>
      <c r="U1" s="4"/>
      <c r="V1" s="4"/>
      <c r="W1" s="4"/>
      <c r="X1" s="4"/>
      <c r="Y1" s="4"/>
      <c r="Z1" s="4"/>
      <c r="AA1" s="4"/>
      <c r="AB1" s="4"/>
      <c r="AC1" s="4"/>
      <c r="AD1" s="4"/>
    </row>
    <row r="2" spans="1:42" x14ac:dyDescent="0.2">
      <c r="B2" s="5"/>
      <c r="C2" s="4"/>
      <c r="D2" s="6"/>
      <c r="E2" s="4"/>
      <c r="F2" s="4"/>
      <c r="G2" s="4"/>
      <c r="H2" s="4"/>
      <c r="I2" s="4"/>
      <c r="J2" s="4"/>
      <c r="K2" s="4"/>
      <c r="L2" s="7"/>
      <c r="M2" s="8"/>
      <c r="N2" s="8"/>
      <c r="O2" s="8"/>
      <c r="P2" s="8"/>
      <c r="Q2" s="8"/>
      <c r="R2" s="8"/>
      <c r="S2" s="8"/>
      <c r="T2" s="8"/>
      <c r="U2" s="8"/>
      <c r="V2" s="8"/>
      <c r="W2" s="8"/>
      <c r="X2" s="8"/>
      <c r="Y2" s="8"/>
      <c r="Z2" s="8"/>
      <c r="AA2" s="8"/>
      <c r="AB2" s="8"/>
      <c r="AC2" s="8"/>
      <c r="AD2" s="8"/>
      <c r="AE2" s="9"/>
    </row>
    <row r="3" spans="1:42" x14ac:dyDescent="0.2">
      <c r="A3" s="10"/>
      <c r="B3" s="11"/>
      <c r="C3" s="12"/>
      <c r="D3" s="12"/>
      <c r="E3" s="12"/>
      <c r="F3" s="12"/>
      <c r="G3" s="12"/>
      <c r="H3" s="12"/>
      <c r="I3" s="12"/>
      <c r="J3" s="12"/>
      <c r="K3" s="12"/>
      <c r="L3" s="12"/>
      <c r="M3" s="12"/>
      <c r="N3" s="13"/>
      <c r="O3" s="8"/>
      <c r="P3" s="8"/>
      <c r="Q3" s="8"/>
      <c r="R3" s="8"/>
      <c r="S3" s="8"/>
      <c r="T3" s="8"/>
      <c r="U3" s="8"/>
      <c r="V3" s="8"/>
      <c r="W3" s="8"/>
      <c r="X3" s="8"/>
      <c r="Y3" s="8"/>
      <c r="Z3" s="8"/>
      <c r="AA3" s="8"/>
      <c r="AB3" s="8"/>
      <c r="AC3" s="8"/>
      <c r="AD3" s="8"/>
      <c r="AE3" s="9"/>
    </row>
    <row r="4" spans="1:42" ht="18" x14ac:dyDescent="0.35">
      <c r="A4" s="10"/>
      <c r="B4" s="14" t="s">
        <v>1</v>
      </c>
      <c r="C4" s="15"/>
      <c r="D4" s="15"/>
      <c r="E4" s="15"/>
      <c r="F4" s="15"/>
      <c r="G4" s="15"/>
      <c r="H4" s="15"/>
      <c r="I4" s="15"/>
      <c r="J4" s="15"/>
      <c r="K4" s="15"/>
      <c r="L4" s="15"/>
      <c r="M4" s="15"/>
      <c r="N4" s="16"/>
      <c r="O4" s="17"/>
      <c r="P4" s="17"/>
      <c r="Q4" s="17"/>
      <c r="R4" s="17"/>
      <c r="S4" s="17"/>
      <c r="T4" s="17"/>
      <c r="U4" s="17"/>
      <c r="V4" s="17"/>
      <c r="W4" s="17"/>
      <c r="X4" s="17"/>
      <c r="Y4" s="8"/>
      <c r="Z4" s="8"/>
      <c r="AA4" s="8"/>
      <c r="AB4" s="8"/>
      <c r="AC4" s="8"/>
      <c r="AD4" s="8"/>
      <c r="AE4" s="9"/>
    </row>
    <row r="5" spans="1:42" ht="12.75" customHeight="1" x14ac:dyDescent="0.2">
      <c r="A5" s="10"/>
      <c r="B5" s="18" t="s">
        <v>2</v>
      </c>
      <c r="C5" s="19"/>
      <c r="D5" s="19"/>
      <c r="E5" s="19"/>
      <c r="F5" s="19"/>
      <c r="G5" s="19"/>
      <c r="H5" s="19"/>
      <c r="I5" s="19"/>
      <c r="J5" s="19"/>
      <c r="K5" s="19"/>
      <c r="L5" s="19"/>
      <c r="M5" s="19"/>
      <c r="N5" s="20"/>
      <c r="O5" s="21"/>
      <c r="P5" s="21"/>
      <c r="Q5" s="21"/>
      <c r="R5" s="21"/>
      <c r="S5" s="21"/>
      <c r="T5" s="21"/>
      <c r="U5" s="21"/>
      <c r="V5" s="21"/>
      <c r="W5" s="21"/>
      <c r="X5" s="21"/>
      <c r="Y5" s="8"/>
      <c r="Z5" s="8"/>
      <c r="AA5" s="8"/>
      <c r="AB5" s="8"/>
      <c r="AC5" s="8"/>
      <c r="AD5" s="8"/>
      <c r="AE5" s="9"/>
    </row>
    <row r="6" spans="1:42" ht="12.75" x14ac:dyDescent="0.2">
      <c r="A6" s="10"/>
      <c r="B6" s="353" t="s">
        <v>3</v>
      </c>
      <c r="C6" s="354"/>
      <c r="D6" s="354"/>
      <c r="E6" s="354"/>
      <c r="F6" s="354"/>
      <c r="G6" s="354"/>
      <c r="H6" s="354"/>
      <c r="I6" s="354"/>
      <c r="J6" s="354"/>
      <c r="K6" s="354"/>
      <c r="L6" s="354"/>
      <c r="M6" s="354"/>
      <c r="N6" s="355"/>
      <c r="O6" s="21"/>
      <c r="P6" s="21"/>
      <c r="Q6" s="21"/>
      <c r="R6" s="21"/>
      <c r="S6" s="21"/>
      <c r="T6" s="21"/>
      <c r="U6" s="21"/>
      <c r="V6" s="21"/>
      <c r="W6" s="21"/>
      <c r="X6" s="21"/>
      <c r="Y6" s="8"/>
      <c r="Z6" s="8"/>
      <c r="AA6" s="8"/>
      <c r="AB6" s="8"/>
      <c r="AC6" s="8"/>
      <c r="AD6" s="8"/>
      <c r="AE6" s="9"/>
    </row>
    <row r="7" spans="1:42" ht="12.75" x14ac:dyDescent="0.2">
      <c r="A7" s="10"/>
      <c r="B7" s="22"/>
      <c r="C7" s="23"/>
      <c r="D7" s="23"/>
      <c r="E7" s="23"/>
      <c r="F7" s="23"/>
      <c r="G7" s="23"/>
      <c r="H7" s="23"/>
      <c r="I7" s="23"/>
      <c r="J7" s="23"/>
      <c r="K7" s="23"/>
      <c r="L7" s="23"/>
      <c r="M7" s="23"/>
      <c r="N7" s="24"/>
      <c r="O7" s="8"/>
      <c r="P7" s="8"/>
      <c r="Q7" s="8"/>
      <c r="R7" s="8"/>
      <c r="S7" s="8"/>
      <c r="T7" s="8"/>
      <c r="U7" s="8"/>
      <c r="V7" s="8"/>
      <c r="W7" s="8"/>
      <c r="X7" s="8"/>
      <c r="Y7" s="8"/>
      <c r="Z7" s="8"/>
      <c r="AA7" s="8"/>
      <c r="AB7" s="8"/>
      <c r="AC7" s="8"/>
      <c r="AD7" s="8"/>
      <c r="AE7" s="9"/>
    </row>
    <row r="8" spans="1:42" ht="12.75" x14ac:dyDescent="0.2">
      <c r="A8" s="10"/>
      <c r="B8" s="22"/>
      <c r="C8" s="23"/>
      <c r="D8" s="23"/>
      <c r="E8" s="23"/>
      <c r="F8" s="23"/>
      <c r="G8" s="23"/>
      <c r="H8" s="23"/>
      <c r="I8" s="23"/>
      <c r="J8" s="23"/>
      <c r="K8" s="23"/>
      <c r="L8" s="23"/>
      <c r="M8" s="23"/>
      <c r="N8" s="24"/>
      <c r="O8" s="25"/>
      <c r="P8" s="25"/>
      <c r="Q8" s="25"/>
      <c r="R8" s="25"/>
      <c r="S8" s="25"/>
      <c r="T8" s="25"/>
      <c r="U8" s="25"/>
      <c r="V8" s="25"/>
      <c r="W8" s="25"/>
      <c r="X8" s="25"/>
      <c r="Y8" s="8"/>
      <c r="Z8" s="8"/>
      <c r="AA8" s="8"/>
      <c r="AB8" s="8"/>
      <c r="AC8" s="8"/>
      <c r="AD8" s="8"/>
      <c r="AE8" s="9"/>
    </row>
    <row r="9" spans="1:42" x14ac:dyDescent="0.2">
      <c r="A9" s="10"/>
      <c r="B9" s="26"/>
      <c r="C9" s="27"/>
      <c r="D9" s="27"/>
      <c r="E9" s="27"/>
      <c r="F9" s="27"/>
      <c r="G9" s="27"/>
      <c r="H9" s="27"/>
      <c r="I9" s="27"/>
      <c r="J9" s="27"/>
      <c r="K9" s="27"/>
      <c r="L9" s="27"/>
      <c r="M9" s="27"/>
      <c r="N9" s="28"/>
      <c r="O9" s="29"/>
      <c r="P9" s="29"/>
      <c r="Q9" s="29"/>
      <c r="R9" s="29"/>
      <c r="S9" s="29"/>
      <c r="T9" s="29"/>
      <c r="U9" s="29"/>
      <c r="V9" s="29"/>
      <c r="W9" s="29"/>
      <c r="X9" s="29"/>
      <c r="Y9" s="8"/>
      <c r="Z9" s="8"/>
      <c r="AA9" s="8"/>
      <c r="AB9" s="8"/>
      <c r="AC9" s="8"/>
      <c r="AD9" s="8"/>
      <c r="AE9" s="9"/>
    </row>
    <row r="10" spans="1:42" ht="12.75" x14ac:dyDescent="0.2">
      <c r="A10" s="10"/>
      <c r="B10" s="30"/>
      <c r="C10" s="31"/>
      <c r="D10" s="32"/>
      <c r="E10" s="31"/>
      <c r="F10" s="31"/>
      <c r="G10" s="31"/>
      <c r="H10" s="31"/>
      <c r="I10" s="31"/>
      <c r="J10" s="31"/>
      <c r="K10" s="31"/>
      <c r="L10" s="33"/>
      <c r="M10" s="34"/>
      <c r="N10" s="34"/>
      <c r="O10" s="8"/>
      <c r="P10" s="8"/>
      <c r="Q10" s="8"/>
      <c r="R10" s="8"/>
      <c r="S10" s="8"/>
      <c r="T10" s="8"/>
      <c r="U10" s="8"/>
      <c r="V10" s="8"/>
      <c r="W10" s="8"/>
      <c r="X10" s="8"/>
      <c r="Y10" s="8"/>
      <c r="Z10" s="8"/>
      <c r="AA10" s="8"/>
      <c r="AB10" s="8"/>
      <c r="AC10" s="8"/>
      <c r="AD10" s="8"/>
      <c r="AE10" s="9"/>
    </row>
    <row r="11" spans="1:42" x14ac:dyDescent="0.2">
      <c r="A11" s="10"/>
      <c r="M11" s="36"/>
      <c r="N11" s="36"/>
      <c r="O11" s="36"/>
      <c r="P11" s="36"/>
      <c r="Q11" s="36"/>
      <c r="R11" s="36"/>
      <c r="S11" s="36"/>
      <c r="T11" s="36"/>
      <c r="U11" s="36"/>
      <c r="V11" s="36"/>
      <c r="W11" s="36"/>
      <c r="X11" s="36"/>
      <c r="Y11" s="36"/>
      <c r="Z11" s="36"/>
      <c r="AA11" s="36"/>
      <c r="AB11" s="36"/>
      <c r="AC11" s="36"/>
      <c r="AD11" s="36"/>
    </row>
    <row r="13" spans="1:42" x14ac:dyDescent="0.2">
      <c r="A13" s="37">
        <v>1</v>
      </c>
      <c r="B13" s="38"/>
      <c r="C13" s="39"/>
      <c r="D13" s="40"/>
      <c r="E13" s="39">
        <v>2003</v>
      </c>
      <c r="F13" s="39"/>
      <c r="G13" s="39">
        <v>2004</v>
      </c>
      <c r="H13" s="39"/>
      <c r="I13" s="39">
        <v>2005</v>
      </c>
      <c r="J13" s="39"/>
      <c r="K13" s="39">
        <v>2006</v>
      </c>
      <c r="L13" s="39"/>
      <c r="M13" s="39">
        <v>2007</v>
      </c>
      <c r="N13" s="39"/>
      <c r="O13" s="39">
        <v>2008</v>
      </c>
      <c r="P13" s="39"/>
      <c r="Q13" s="39">
        <v>2009</v>
      </c>
      <c r="R13" s="39"/>
      <c r="S13" s="39">
        <v>2010</v>
      </c>
      <c r="T13" s="39"/>
      <c r="U13" s="39">
        <v>2011</v>
      </c>
      <c r="V13" s="39"/>
      <c r="W13" s="41">
        <v>2012</v>
      </c>
      <c r="X13" s="41"/>
      <c r="Y13" s="41">
        <v>2013</v>
      </c>
      <c r="Z13" s="39"/>
      <c r="AA13" s="39">
        <v>2014</v>
      </c>
      <c r="AB13" s="39"/>
      <c r="AC13" s="39">
        <v>2015</v>
      </c>
      <c r="AD13" s="39"/>
      <c r="AE13" s="39">
        <v>2016</v>
      </c>
      <c r="AF13" s="39"/>
      <c r="AG13" s="38">
        <v>2017</v>
      </c>
      <c r="AH13" s="38"/>
      <c r="AI13" s="38">
        <v>2018</v>
      </c>
      <c r="AJ13" s="38"/>
      <c r="AK13" s="38">
        <v>2019</v>
      </c>
      <c r="AL13" s="38"/>
      <c r="AM13" s="38">
        <v>2020</v>
      </c>
      <c r="AN13" s="38"/>
      <c r="AO13" s="38">
        <v>2021</v>
      </c>
      <c r="AP13" s="38"/>
    </row>
    <row r="14" spans="1:42" ht="12.75" customHeight="1" x14ac:dyDescent="0.2">
      <c r="B14" s="42" t="s">
        <v>4</v>
      </c>
      <c r="C14" s="43"/>
      <c r="D14" s="44"/>
      <c r="E14" s="43"/>
      <c r="F14" s="43"/>
      <c r="G14" s="43"/>
      <c r="H14" s="43"/>
      <c r="I14" s="43"/>
      <c r="J14" s="43"/>
      <c r="K14" s="43"/>
      <c r="L14" s="43"/>
      <c r="M14" s="43"/>
      <c r="N14" s="43"/>
      <c r="O14" s="43"/>
      <c r="P14" s="43"/>
      <c r="Q14" s="43"/>
      <c r="R14" s="43"/>
      <c r="S14" s="43"/>
      <c r="T14" s="43"/>
      <c r="U14" s="43"/>
      <c r="V14" s="43"/>
      <c r="W14" s="45"/>
      <c r="X14" s="45"/>
      <c r="Y14" s="45"/>
      <c r="Z14" s="43"/>
      <c r="AA14" s="43"/>
      <c r="AB14" s="43"/>
      <c r="AC14" s="43"/>
      <c r="AD14" s="43"/>
      <c r="AE14" s="43"/>
      <c r="AF14" s="43"/>
      <c r="AG14" s="67"/>
      <c r="AH14" s="67"/>
      <c r="AI14" s="67"/>
      <c r="AJ14" s="67"/>
      <c r="AK14" s="67"/>
      <c r="AL14" s="67"/>
      <c r="AM14" s="67"/>
      <c r="AN14" s="67"/>
      <c r="AO14" s="67"/>
      <c r="AP14" s="67"/>
    </row>
    <row r="15" spans="1:42" s="35" customFormat="1" ht="12.75" x14ac:dyDescent="0.2">
      <c r="A15" s="35">
        <v>2</v>
      </c>
      <c r="B15" s="47" t="s">
        <v>5</v>
      </c>
      <c r="C15" s="47"/>
      <c r="D15" s="48"/>
      <c r="E15" s="49" t="s">
        <v>6</v>
      </c>
      <c r="F15" s="50"/>
      <c r="G15" s="51">
        <v>5907153081</v>
      </c>
      <c r="H15" s="52"/>
      <c r="I15" s="51">
        <v>6930420777</v>
      </c>
      <c r="J15" s="52"/>
      <c r="K15" s="51">
        <v>8911703950</v>
      </c>
      <c r="L15" s="52"/>
      <c r="M15" s="51">
        <v>9207844141</v>
      </c>
      <c r="N15" s="53"/>
      <c r="O15" s="51">
        <v>11096257347</v>
      </c>
      <c r="P15" s="53"/>
      <c r="Q15" s="51">
        <v>12389366266</v>
      </c>
      <c r="R15" s="53"/>
      <c r="S15" s="51">
        <v>14079025000</v>
      </c>
      <c r="T15" s="53"/>
      <c r="U15" s="51">
        <v>17319262500</v>
      </c>
      <c r="V15" s="53"/>
      <c r="W15" s="51">
        <v>21081063841</v>
      </c>
      <c r="X15" s="53"/>
      <c r="Y15" s="51">
        <v>24573953581</v>
      </c>
      <c r="Z15" s="53"/>
      <c r="AA15" s="51">
        <v>26725937102</v>
      </c>
      <c r="AB15" s="53"/>
      <c r="AC15" s="51">
        <v>27488690000</v>
      </c>
      <c r="AD15" s="53"/>
      <c r="AE15" s="51">
        <v>28285992492</v>
      </c>
      <c r="AF15" s="54"/>
      <c r="AG15" s="280">
        <v>28488232054</v>
      </c>
      <c r="AH15" s="54"/>
      <c r="AI15" s="280">
        <v>29974727387</v>
      </c>
      <c r="AK15" s="280">
        <v>33070493349</v>
      </c>
      <c r="AM15" s="280">
        <v>344017826413</v>
      </c>
      <c r="AO15" s="281">
        <v>78376754992</v>
      </c>
      <c r="AP15" s="345" t="s">
        <v>7</v>
      </c>
    </row>
    <row r="16" spans="1:42" s="35" customFormat="1" x14ac:dyDescent="0.2">
      <c r="A16" s="35">
        <v>3</v>
      </c>
      <c r="B16" s="47" t="s">
        <v>8</v>
      </c>
      <c r="C16" s="47"/>
      <c r="D16" s="48"/>
      <c r="E16" s="49" t="s">
        <v>6</v>
      </c>
      <c r="G16" s="55">
        <f>G15/'[1]Tasa de cambio'!AF9</f>
        <v>2019457045.4132051</v>
      </c>
      <c r="H16" s="55"/>
      <c r="I16" s="55">
        <f>I15/'[1]Tasa de cambio'!AH9</f>
        <v>2846881836.45682</v>
      </c>
      <c r="J16" s="55"/>
      <c r="K16" s="55">
        <f>K15/'[1]Tasa de cambio'!AJ9</f>
        <v>4096719856.634553</v>
      </c>
      <c r="L16" s="55"/>
      <c r="M16" s="55">
        <f>M15/'[1]Tasa de cambio'!AL9</f>
        <v>4729105432.2118492</v>
      </c>
      <c r="N16" s="55"/>
      <c r="O16" s="55">
        <f>O15/'[1]Tasa de cambio'!AN9</f>
        <v>6051073753.6582146</v>
      </c>
      <c r="P16" s="55"/>
      <c r="Q16" s="55">
        <f>Q15/'[1]Tasa de cambio'!AP9</f>
        <v>6196454782.6275425</v>
      </c>
      <c r="R16" s="55"/>
      <c r="S16" s="55">
        <f>S15/'[1]Tasa de cambio'!AR9</f>
        <v>8002962276.1359854</v>
      </c>
      <c r="T16" s="55"/>
      <c r="U16" s="55">
        <f>U15/'[1]Tasa de cambio'!AT9</f>
        <v>10353278807.276033</v>
      </c>
      <c r="V16" s="55"/>
      <c r="W16" s="55">
        <f>W15/'[1]Tasa de cambio'!AV9</f>
        <v>10793816315.986134</v>
      </c>
      <c r="X16" s="55"/>
      <c r="Y16" s="55">
        <f>Y15/'[1]Tasa de cambio'!AX9</f>
        <v>11397466364.7854</v>
      </c>
      <c r="Z16" s="55"/>
      <c r="AA16" s="55">
        <f>AA15/'[1]Tasa de cambio'!AZ9</f>
        <v>11358471199.120712</v>
      </c>
      <c r="AB16" s="55"/>
      <c r="AC16" s="55">
        <f>AC15/'[1]Tasa de cambio'!BB9</f>
        <v>8262542843.8441486</v>
      </c>
      <c r="AD16" s="55"/>
      <c r="AE16" s="55">
        <f>AE15/'[1]Tasa de cambio'!BD9</f>
        <v>8101819881.658802</v>
      </c>
      <c r="AG16" s="55">
        <f>AG15/'[1]Tasa de cambio'!BF9</f>
        <v>8926592173.5199394</v>
      </c>
      <c r="AI16" s="55">
        <f>AI15/'[1]Tasa de cambio'!BH9</f>
        <v>8203656283.9562645</v>
      </c>
      <c r="AK16" s="55">
        <f>AK15/'[1]Tasa de cambio'!BJ9</f>
        <v>8384012085.1817532</v>
      </c>
      <c r="AM16" s="55">
        <f>AM15/'[1]Tasa de cambio'!BL9</f>
        <v>66732472450.092529</v>
      </c>
      <c r="AN16" s="55"/>
      <c r="AO16" s="55">
        <f>AO15/'[1]Tasa de cambio'!BN9</f>
        <v>14529279163.450523</v>
      </c>
    </row>
    <row r="17" spans="1:42" s="35" customFormat="1" x14ac:dyDescent="0.2">
      <c r="A17" s="35">
        <v>4</v>
      </c>
      <c r="B17" s="47" t="s">
        <v>9</v>
      </c>
      <c r="D17" s="48"/>
      <c r="E17" s="49" t="s">
        <v>6</v>
      </c>
      <c r="G17" s="56">
        <f>G16/[1]PIB!AH14</f>
        <v>3.0173155006870656E-3</v>
      </c>
      <c r="H17" s="56"/>
      <c r="I17" s="56">
        <f>I16/[1]PIB!AJ14</f>
        <v>3.1928822701945032E-3</v>
      </c>
      <c r="J17" s="56"/>
      <c r="K17" s="56">
        <f>K16/[1]PIB!AL14</f>
        <v>3.6986466793816359E-3</v>
      </c>
      <c r="L17" s="56"/>
      <c r="M17" s="56">
        <f>M16/[1]PIB!AN14</f>
        <v>3.3849096037540079E-3</v>
      </c>
      <c r="N17" s="56"/>
      <c r="O17" s="56">
        <f>O16/[1]PIB!AP14</f>
        <v>3.5681543262494251E-3</v>
      </c>
      <c r="P17" s="56"/>
      <c r="Q17" s="56">
        <f>Q16/[1]PIB!AR14</f>
        <v>3.7171377074624395E-3</v>
      </c>
      <c r="R17" s="56"/>
      <c r="S17" s="56">
        <f>S16/[1]PIB!AT14</f>
        <v>3.6231547452606839E-3</v>
      </c>
      <c r="T17" s="56"/>
      <c r="U17" s="56">
        <f>U16/[1]PIB!AV14</f>
        <v>3.957438472748139E-3</v>
      </c>
      <c r="V17" s="56"/>
      <c r="W17" s="56">
        <f>W16/[1]PIB!AX14</f>
        <v>4.3784246441827242E-3</v>
      </c>
      <c r="X17" s="56"/>
      <c r="Y17" s="56">
        <f>Y16/[1]PIB!AZ14</f>
        <v>4.6090978338050557E-3</v>
      </c>
      <c r="Z17" s="56"/>
      <c r="AA17" s="56">
        <f>AA16/[1]PIB!BB14</f>
        <v>4.6247022778504966E-3</v>
      </c>
      <c r="AB17" s="56"/>
      <c r="AC17" s="56">
        <f>AC16/[1]PIB!BD14</f>
        <v>4.5846675329229572E-3</v>
      </c>
      <c r="AD17" s="56"/>
      <c r="AE17" s="56">
        <f>AE16/[1]PIB!BF14</f>
        <v>4.5118061280621869E-3</v>
      </c>
      <c r="AG17" s="56">
        <f>AG16/[1]PIB!BH14</f>
        <v>4.3259164672318643E-3</v>
      </c>
      <c r="AI17" s="56">
        <f>AI16/[1]PIB!BJ14</f>
        <v>4.2795722406673148E-3</v>
      </c>
      <c r="AK17" s="56">
        <f>AK16/[1]PIB!BL14</f>
        <v>4.4755592165047963E-3</v>
      </c>
      <c r="AL17" s="56"/>
      <c r="AM17" s="56">
        <f>AM16/[1]PIB!BN14</f>
        <v>4.6067956415084835E-2</v>
      </c>
      <c r="AN17" s="56"/>
      <c r="AO17" s="56">
        <f>AO16/[1]PIB!BP14</f>
        <v>9.0301110875740439E-3</v>
      </c>
    </row>
    <row r="18" spans="1:42" s="35" customFormat="1" x14ac:dyDescent="0.2">
      <c r="B18" s="57"/>
      <c r="C18" s="57"/>
      <c r="D18" s="57"/>
      <c r="E18" s="57"/>
      <c r="F18" s="57"/>
      <c r="G18" s="57"/>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8"/>
      <c r="AH18" s="57"/>
      <c r="AI18" s="58"/>
      <c r="AJ18" s="57"/>
      <c r="AK18" s="58"/>
      <c r="AL18" s="57"/>
      <c r="AM18" s="282"/>
      <c r="AN18" s="57"/>
      <c r="AP18" s="57"/>
    </row>
    <row r="19" spans="1:42" s="35" customFormat="1" ht="12.75" x14ac:dyDescent="0.2">
      <c r="B19" s="59" t="s">
        <v>10</v>
      </c>
      <c r="C19" s="57"/>
      <c r="D19" s="57"/>
      <c r="E19" s="49" t="s">
        <v>6</v>
      </c>
      <c r="F19" s="57"/>
      <c r="G19" s="49" t="s">
        <v>6</v>
      </c>
      <c r="H19" s="57"/>
      <c r="I19" s="49" t="s">
        <v>6</v>
      </c>
      <c r="J19" s="57"/>
      <c r="K19" s="60">
        <v>6228500000</v>
      </c>
      <c r="L19" s="61"/>
      <c r="M19" s="60">
        <v>8605200000</v>
      </c>
      <c r="N19" s="61"/>
      <c r="O19" s="60">
        <v>10548462345</v>
      </c>
      <c r="P19" s="61"/>
      <c r="Q19" s="60">
        <v>11844280000</v>
      </c>
      <c r="R19" s="61"/>
      <c r="S19" s="60">
        <v>13110000000</v>
      </c>
      <c r="T19" s="61"/>
      <c r="U19" s="60">
        <v>16699040000</v>
      </c>
      <c r="V19" s="57"/>
      <c r="W19" s="60">
        <v>18669640000</v>
      </c>
      <c r="X19" s="57"/>
      <c r="Y19" s="60">
        <v>21434660000</v>
      </c>
      <c r="Z19" s="57"/>
      <c r="AA19" s="60">
        <v>24650890000</v>
      </c>
      <c r="AB19" s="57"/>
      <c r="AC19" s="60">
        <v>27115890000</v>
      </c>
      <c r="AD19" s="57"/>
      <c r="AE19" s="60">
        <v>28116590000</v>
      </c>
      <c r="AF19" s="57"/>
      <c r="AG19" s="281">
        <v>29272690000</v>
      </c>
      <c r="AH19" s="57"/>
      <c r="AI19" s="283">
        <v>28200000000</v>
      </c>
      <c r="AJ19" s="57"/>
      <c r="AK19" s="283">
        <v>22933787592</v>
      </c>
      <c r="AL19" s="57"/>
      <c r="AM19" s="283">
        <v>28970256009</v>
      </c>
      <c r="AN19" s="57"/>
      <c r="AO19" s="281">
        <v>34322518000</v>
      </c>
      <c r="AP19" s="345" t="s">
        <v>7</v>
      </c>
    </row>
    <row r="20" spans="1:42" s="35" customFormat="1" x14ac:dyDescent="0.2">
      <c r="B20" s="59" t="s">
        <v>11</v>
      </c>
      <c r="C20" s="57"/>
      <c r="D20" s="57"/>
      <c r="E20" s="49" t="s">
        <v>6</v>
      </c>
      <c r="F20" s="57"/>
      <c r="G20" s="49" t="s">
        <v>6</v>
      </c>
      <c r="H20" s="57"/>
      <c r="I20" s="49" t="s">
        <v>6</v>
      </c>
      <c r="J20" s="57"/>
      <c r="K20" s="57">
        <f>K19/'[1]Tasa de cambio'!AJ9</f>
        <v>2863248125.1857915</v>
      </c>
      <c r="L20" s="57"/>
      <c r="M20" s="57">
        <f>M19/'[1]Tasa de cambio'!AL9</f>
        <v>4419590236.553441</v>
      </c>
      <c r="N20" s="57"/>
      <c r="O20" s="57">
        <f>O19/'[1]Tasa de cambio'!AN9</f>
        <v>5752347087.9610167</v>
      </c>
      <c r="P20" s="57"/>
      <c r="Q20" s="57">
        <f>Q19/'[1]Tasa de cambio'!AP9</f>
        <v>5923833703.6003284</v>
      </c>
      <c r="R20" s="57"/>
      <c r="S20" s="57">
        <f>S19/'[1]Tasa de cambio'!AR9</f>
        <v>7452137874.6143837</v>
      </c>
      <c r="T20" s="57"/>
      <c r="U20" s="57">
        <f>U19/'[1]Tasa de cambio'!AT9</f>
        <v>9982516110.8248558</v>
      </c>
      <c r="V20" s="57"/>
      <c r="W20" s="57">
        <f>W19/'[1]Tasa de cambio'!AV9</f>
        <v>9559131662.6850185</v>
      </c>
      <c r="X20" s="57"/>
      <c r="Y20" s="57">
        <f>Y19/'[1]Tasa de cambio'!AX9</f>
        <v>9941453481.8483028</v>
      </c>
      <c r="Z20" s="57"/>
      <c r="AA20" s="57">
        <f>AA19/'[1]Tasa de cambio'!AZ9</f>
        <v>10476580223.514019</v>
      </c>
      <c r="AB20" s="57"/>
      <c r="AC20" s="57">
        <f>AC19/'[1]Tasa de cambio'!BB9</f>
        <v>8150486722.8654814</v>
      </c>
      <c r="AD20" s="57"/>
      <c r="AE20" s="57">
        <f>AE19/'[1]Tasa de cambio'!BD9</f>
        <v>8053298746.0445461</v>
      </c>
      <c r="AF20" s="57"/>
      <c r="AG20" s="57">
        <f>AG19/'[1]Tasa de cambio'!BF9</f>
        <v>9172396691.9591923</v>
      </c>
      <c r="AH20" s="57"/>
      <c r="AI20" s="57">
        <f>AI19/'[1]Tasa de cambio'!BH9</f>
        <v>7717938656.146039</v>
      </c>
      <c r="AJ20" s="57"/>
      <c r="AK20" s="57">
        <f>AK19/'[1]Tasa de cambio'!BJ9</f>
        <v>5814160384.6419029</v>
      </c>
      <c r="AL20" s="57"/>
      <c r="AM20" s="57">
        <f>AM19/'[1]Tasa de cambio'!BL9</f>
        <v>5619641374.8391285</v>
      </c>
      <c r="AN20" s="57"/>
      <c r="AO20" s="57">
        <f>AO19/'[1]Tasa de cambio'!BN9</f>
        <v>6362619193.2219763</v>
      </c>
      <c r="AP20" s="57"/>
    </row>
    <row r="21" spans="1:42" s="35" customFormat="1" x14ac:dyDescent="0.2">
      <c r="B21" s="59" t="s">
        <v>12</v>
      </c>
      <c r="C21" s="57"/>
      <c r="D21" s="57"/>
      <c r="E21" s="49" t="s">
        <v>6</v>
      </c>
      <c r="F21" s="57"/>
      <c r="G21" s="49" t="s">
        <v>6</v>
      </c>
      <c r="H21" s="57"/>
      <c r="I21" s="49" t="s">
        <v>6</v>
      </c>
      <c r="J21" s="57"/>
      <c r="K21" s="62">
        <f>K20/[1]PIB!AL14</f>
        <v>2.5850298631754391E-3</v>
      </c>
      <c r="L21" s="57"/>
      <c r="M21" s="62">
        <f>M20/[1]PIB!AN14</f>
        <v>3.1633706735462422E-3</v>
      </c>
      <c r="N21" s="57"/>
      <c r="O21" s="62">
        <f>O20/[1]PIB!AP14</f>
        <v>3.3920033011641459E-3</v>
      </c>
      <c r="P21" s="57"/>
      <c r="Q21" s="62">
        <f>Q20/[1]PIB!AR14</f>
        <v>3.553597404458494E-3</v>
      </c>
      <c r="R21" s="57"/>
      <c r="S21" s="62">
        <f>S20/[1]PIB!AT14</f>
        <v>3.3737818286683607E-3</v>
      </c>
      <c r="T21" s="57"/>
      <c r="U21" s="62">
        <f>U20/[1]PIB!AV14</f>
        <v>3.8157180973473945E-3</v>
      </c>
      <c r="V21" s="57"/>
      <c r="W21" s="62">
        <f>W20/[1]PIB!AX14</f>
        <v>3.8775847599796446E-3</v>
      </c>
      <c r="X21" s="57"/>
      <c r="Y21" s="62">
        <f>Y20/[1]PIB!AZ14</f>
        <v>4.0202910227165644E-3</v>
      </c>
      <c r="Z21" s="57"/>
      <c r="AA21" s="62">
        <f>AA20/[1]PIB!BB14</f>
        <v>4.2656325463517894E-3</v>
      </c>
      <c r="AB21" s="57"/>
      <c r="AC21" s="62">
        <f>AC20/[1]PIB!BD14</f>
        <v>4.5224905409937798E-3</v>
      </c>
      <c r="AD21" s="57"/>
      <c r="AE21" s="62">
        <f>AE20/[1]PIB!BF14</f>
        <v>4.484785290743829E-3</v>
      </c>
      <c r="AF21" s="57"/>
      <c r="AG21" s="62">
        <f>AG20/[1]PIB!BH14</f>
        <v>4.4450358123712839E-3</v>
      </c>
      <c r="AH21" s="62"/>
      <c r="AI21" s="62">
        <f>AI20/[1]PIB!BJ14</f>
        <v>4.0261896506574649E-3</v>
      </c>
      <c r="AJ21" s="62"/>
      <c r="AK21" s="62">
        <f>AK20/[1]PIB!BL14</f>
        <v>3.1037191778042423E-3</v>
      </c>
      <c r="AL21" s="62"/>
      <c r="AM21" s="62">
        <f>AM20/[1]PIB!BN14</f>
        <v>3.8794515536362006E-3</v>
      </c>
      <c r="AN21" s="62"/>
      <c r="AO21" s="62">
        <f>AO20/[1]PIB!BP14</f>
        <v>3.9544396852982137E-3</v>
      </c>
      <c r="AP21" s="57"/>
    </row>
    <row r="22" spans="1:42" s="35" customFormat="1" x14ac:dyDescent="0.2">
      <c r="B22" s="63"/>
      <c r="C22" s="64"/>
      <c r="D22" s="65"/>
      <c r="E22" s="64"/>
      <c r="F22" s="64"/>
      <c r="G22" s="64"/>
      <c r="H22" s="64"/>
      <c r="I22" s="64"/>
      <c r="J22" s="64"/>
      <c r="K22" s="64"/>
      <c r="L22" s="64"/>
      <c r="M22" s="64"/>
      <c r="N22" s="64"/>
      <c r="O22" s="64"/>
      <c r="P22" s="64"/>
      <c r="Q22" s="64"/>
      <c r="R22" s="64"/>
      <c r="S22" s="64"/>
      <c r="T22" s="64"/>
      <c r="U22" s="64"/>
      <c r="V22" s="64"/>
      <c r="W22" s="64"/>
      <c r="X22" s="66"/>
      <c r="Y22" s="66"/>
      <c r="Z22" s="64"/>
      <c r="AA22" s="64"/>
      <c r="AB22" s="64"/>
      <c r="AC22" s="64"/>
      <c r="AD22" s="64"/>
    </row>
    <row r="23" spans="1:42" ht="12.75" customHeight="1" x14ac:dyDescent="0.2">
      <c r="B23" s="67" t="s">
        <v>13</v>
      </c>
      <c r="C23" s="44"/>
      <c r="D23" s="44"/>
      <c r="E23" s="43"/>
      <c r="F23" s="43"/>
      <c r="G23" s="43"/>
      <c r="H23" s="43"/>
      <c r="I23" s="43"/>
      <c r="J23" s="43"/>
      <c r="K23" s="43"/>
      <c r="L23" s="43"/>
      <c r="M23" s="43"/>
      <c r="N23" s="43"/>
      <c r="O23" s="43"/>
      <c r="P23" s="43"/>
      <c r="Q23" s="43"/>
      <c r="R23" s="43"/>
      <c r="S23" s="43"/>
      <c r="T23" s="43"/>
      <c r="U23" s="43"/>
      <c r="V23" s="43"/>
      <c r="W23" s="45"/>
      <c r="X23" s="45"/>
      <c r="Y23" s="45"/>
      <c r="Z23" s="43"/>
      <c r="AA23" s="46"/>
      <c r="AB23" s="46"/>
      <c r="AC23" s="46"/>
      <c r="AD23" s="43"/>
      <c r="AE23" s="46"/>
      <c r="AF23" s="43"/>
      <c r="AG23" s="67"/>
      <c r="AH23" s="67"/>
      <c r="AI23" s="67"/>
      <c r="AJ23" s="67"/>
      <c r="AK23" s="67"/>
      <c r="AL23" s="67"/>
      <c r="AM23" s="67"/>
      <c r="AN23" s="67"/>
      <c r="AO23" s="67"/>
      <c r="AP23" s="67"/>
    </row>
    <row r="24" spans="1:42" s="68" customFormat="1" ht="12.75" x14ac:dyDescent="0.2">
      <c r="A24" s="68">
        <v>5</v>
      </c>
      <c r="B24" s="47" t="s">
        <v>14</v>
      </c>
      <c r="C24" s="69"/>
      <c r="D24" s="70"/>
      <c r="E24" s="71">
        <f>0.57*1000000*1000+(2.43*1000000*1000)</f>
        <v>3000000000</v>
      </c>
      <c r="F24" s="71"/>
      <c r="G24" s="72">
        <v>5748476297</v>
      </c>
      <c r="H24" s="73"/>
      <c r="I24" s="72">
        <v>6581917178</v>
      </c>
      <c r="J24" s="73"/>
      <c r="K24" s="72">
        <v>8131734994</v>
      </c>
      <c r="L24" s="74"/>
      <c r="M24" s="52">
        <v>9179952816.0799999</v>
      </c>
      <c r="N24" s="52"/>
      <c r="O24" s="52">
        <v>10940066128</v>
      </c>
      <c r="P24" s="73"/>
      <c r="Q24" s="51">
        <v>12189824812.17</v>
      </c>
      <c r="R24" s="73"/>
      <c r="S24" s="51">
        <v>13970601542.99</v>
      </c>
      <c r="T24" s="73"/>
      <c r="U24" s="51">
        <v>17161237325.360001</v>
      </c>
      <c r="V24" s="73"/>
      <c r="W24" s="51">
        <v>20978642693</v>
      </c>
      <c r="X24" s="54"/>
      <c r="Y24" s="51">
        <v>24451326808</v>
      </c>
      <c r="Z24" s="54"/>
      <c r="AA24" s="51">
        <v>26499003331</v>
      </c>
      <c r="AB24" s="54"/>
      <c r="AC24" s="51">
        <v>26787453516</v>
      </c>
      <c r="AD24" s="75"/>
      <c r="AE24" s="51">
        <f>27491590000+12428513+10301520+375691098</f>
        <v>27890011131</v>
      </c>
      <c r="AF24" s="73"/>
      <c r="AG24" s="280">
        <v>28267866599</v>
      </c>
      <c r="AH24" s="54"/>
      <c r="AI24" s="280">
        <v>29915170461.150002</v>
      </c>
      <c r="AJ24" s="284"/>
      <c r="AK24" s="281">
        <v>33008261522.82</v>
      </c>
      <c r="AL24" s="284"/>
      <c r="AM24" s="281">
        <v>312346838364</v>
      </c>
      <c r="AN24" s="284"/>
      <c r="AO24" s="281">
        <v>28427833661</v>
      </c>
      <c r="AP24" s="345" t="s">
        <v>7</v>
      </c>
    </row>
    <row r="25" spans="1:42" x14ac:dyDescent="0.2">
      <c r="A25" s="1">
        <v>6</v>
      </c>
      <c r="B25" s="47" t="s">
        <v>15</v>
      </c>
      <c r="C25" s="76"/>
      <c r="E25" s="57">
        <f>E24/'[1]Tasa de cambio'!AD9</f>
        <v>974825103.21112657</v>
      </c>
      <c r="F25" s="57"/>
      <c r="G25" s="57">
        <f>G24/'[1]Tasa de cambio'!AF9</f>
        <v>1965210787.5291851</v>
      </c>
      <c r="H25" s="57"/>
      <c r="I25" s="57">
        <f>I24/'[1]Tasa de cambio'!AH9</f>
        <v>2703723347.5486751</v>
      </c>
      <c r="J25" s="57"/>
      <c r="K25" s="57">
        <f>K24/'[1]Tasa de cambio'!AJ9</f>
        <v>3738167291.655807</v>
      </c>
      <c r="L25" s="57"/>
      <c r="M25" s="57">
        <f>M24/'[1]Tasa de cambio'!AL9</f>
        <v>4714780578.9485931</v>
      </c>
      <c r="N25" s="57"/>
      <c r="O25" s="57">
        <f>O24/'[1]Tasa de cambio'!AN9</f>
        <v>5965898675.5857592</v>
      </c>
      <c r="P25" s="57"/>
      <c r="Q25" s="57">
        <f>Q24/'[1]Tasa de cambio'!AP9</f>
        <v>6096655521.7637701</v>
      </c>
      <c r="R25" s="57"/>
      <c r="S25" s="57">
        <f>S24/'[1]Tasa de cambio'!AR9</f>
        <v>7941330960.3098335</v>
      </c>
      <c r="T25" s="57"/>
      <c r="U25" s="57">
        <f>U24/'[1]Tasa de cambio'!AT9</f>
        <v>10258812966.619343</v>
      </c>
      <c r="V25" s="57"/>
      <c r="W25" s="57">
        <f>W24/'[1]Tasa de cambio'!AV9</f>
        <v>10741375174.176472</v>
      </c>
      <c r="X25" s="57"/>
      <c r="Y25" s="57">
        <f>Y24/'[1]Tasa de cambio'!AX9</f>
        <v>11340591734.657904</v>
      </c>
      <c r="Z25" s="57"/>
      <c r="AA25" s="57">
        <f>AA24/'[1]Tasa de cambio'!AZ9</f>
        <v>11262024788.573019</v>
      </c>
      <c r="AB25" s="57"/>
      <c r="AC25" s="57">
        <f>AC24/'[1]Tasa de cambio'!BB9</f>
        <v>8051765375.2664671</v>
      </c>
      <c r="AD25" s="57"/>
      <c r="AE25" s="57">
        <f>AE24/'[1]Tasa de cambio'!BD9</f>
        <v>7988400857.5880194</v>
      </c>
      <c r="AG25" s="57">
        <f>AG24/'[1]Tasa de cambio'!BF9</f>
        <v>8857542169.216814</v>
      </c>
      <c r="AI25" s="57">
        <f>AI24/'[1]Tasa de cambio'!BH9</f>
        <v>8187356400.968359</v>
      </c>
      <c r="AK25" s="57">
        <f>AK24/'[1]Tasa de cambio'!BJ9</f>
        <v>8368235109.0940399</v>
      </c>
      <c r="AM25" s="52">
        <f>AM24/'[1]Tasa de cambio'!BL9</f>
        <v>60588943902.505508</v>
      </c>
      <c r="AO25" s="281" t="s">
        <v>6</v>
      </c>
    </row>
    <row r="26" spans="1:42" s="37" customFormat="1" x14ac:dyDescent="0.2">
      <c r="A26" s="37">
        <v>7</v>
      </c>
      <c r="B26" s="77" t="s">
        <v>15</v>
      </c>
      <c r="C26" s="78"/>
      <c r="D26" s="78"/>
      <c r="E26" s="78">
        <f>E25/[1]PIB!AF14</f>
        <v>1.7462669504751619E-3</v>
      </c>
      <c r="F26" s="78"/>
      <c r="G26" s="78">
        <f>G25/[1]PIB!AH14</f>
        <v>2.9362649652773208E-3</v>
      </c>
      <c r="H26" s="78"/>
      <c r="I26" s="78">
        <f>I25/[1]PIB!AJ14</f>
        <v>3.0323247805195764E-3</v>
      </c>
      <c r="J26" s="78"/>
      <c r="K26" s="78">
        <f>K25/[1]PIB!AL14</f>
        <v>3.3749342215491289E-3</v>
      </c>
      <c r="L26" s="78"/>
      <c r="M26" s="78">
        <f>M25/[1]PIB!AN14</f>
        <v>3.3746564313352056E-3</v>
      </c>
      <c r="N26" s="78"/>
      <c r="O26" s="78">
        <f>O25/[1]PIB!AP14</f>
        <v>3.5179288892963341E-3</v>
      </c>
      <c r="P26" s="78"/>
      <c r="Q26" s="78">
        <f>Q25/[1]PIB!AR14</f>
        <v>3.6572699913655416E-3</v>
      </c>
      <c r="R26" s="78"/>
      <c r="S26" s="78">
        <f>S25/[1]PIB!AT14</f>
        <v>3.5952526026930449E-3</v>
      </c>
      <c r="T26" s="78"/>
      <c r="U26" s="78">
        <f>U25/[1]PIB!AV14</f>
        <v>3.9213298390356425E-3</v>
      </c>
      <c r="V26" s="78"/>
      <c r="W26" s="78">
        <f>W25/[1]PIB!AX14</f>
        <v>4.3571523174220361E-3</v>
      </c>
      <c r="X26" s="78"/>
      <c r="Y26" s="78">
        <f>Y25/[1]PIB!AZ14</f>
        <v>4.5860979208306217E-3</v>
      </c>
      <c r="Z26" s="78"/>
      <c r="AA26" s="78">
        <f>AA25/[1]PIB!BB14</f>
        <v>4.585433266490504E-3</v>
      </c>
      <c r="AB26" s="78"/>
      <c r="AC26" s="78">
        <f>AC25/[1]PIB!BD14</f>
        <v>4.4677126638078468E-3</v>
      </c>
      <c r="AD26" s="78"/>
      <c r="AE26" s="78">
        <f>AE25/[1]PIB!BF14</f>
        <v>4.4486444365760738E-3</v>
      </c>
      <c r="AF26" s="78"/>
      <c r="AG26" s="78">
        <f>AG25/[1]PIB!BH14</f>
        <v>4.2924541397421643E-3</v>
      </c>
      <c r="AH26" s="78"/>
      <c r="AI26" s="78">
        <f>AI25/[1]PIB!BJ14</f>
        <v>4.2710691385934767E-3</v>
      </c>
      <c r="AJ26" s="78"/>
      <c r="AK26" s="78">
        <f>AK25/[1]PIB!BL14</f>
        <v>4.4671371400549376E-3</v>
      </c>
      <c r="AL26" s="78"/>
      <c r="AM26" s="78"/>
      <c r="AN26" s="78"/>
      <c r="AO26" s="281" t="s">
        <v>6</v>
      </c>
      <c r="AP26" s="78"/>
    </row>
    <row r="27" spans="1:42" s="37" customFormat="1" x14ac:dyDescent="0.2">
      <c r="B27" s="78"/>
      <c r="C27" s="78"/>
      <c r="D27" s="78"/>
      <c r="E27" s="78"/>
      <c r="F27" s="78"/>
      <c r="G27" s="78"/>
      <c r="H27" s="78"/>
      <c r="I27" s="78"/>
      <c r="J27" s="78"/>
      <c r="K27" s="78"/>
      <c r="L27" s="78"/>
      <c r="M27" s="78"/>
      <c r="N27" s="78"/>
      <c r="O27" s="78"/>
      <c r="P27" s="78"/>
      <c r="Q27" s="78"/>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row>
    <row r="28" spans="1:42" s="37" customFormat="1" ht="12.75" x14ac:dyDescent="0.2">
      <c r="B28" s="79" t="s">
        <v>16</v>
      </c>
      <c r="C28" s="80" t="s">
        <v>17</v>
      </c>
      <c r="D28" s="78"/>
      <c r="E28" s="49" t="s">
        <v>6</v>
      </c>
      <c r="F28" s="78"/>
      <c r="G28" s="81">
        <v>3781448958</v>
      </c>
      <c r="H28" s="82"/>
      <c r="I28" s="81">
        <v>5691381374</v>
      </c>
      <c r="J28" s="78"/>
      <c r="K28" s="49" t="s">
        <v>6</v>
      </c>
      <c r="L28" s="78"/>
      <c r="M28" s="60">
        <v>8755556442.1599998</v>
      </c>
      <c r="O28" s="60">
        <v>10472865407.040001</v>
      </c>
      <c r="Q28" s="60">
        <v>11734280000</v>
      </c>
      <c r="S28" s="60">
        <v>13457000000</v>
      </c>
      <c r="U28" s="60">
        <v>16643978332.450001</v>
      </c>
      <c r="W28" s="60">
        <v>20530030000</v>
      </c>
      <c r="X28" s="78"/>
      <c r="Y28" s="60">
        <v>23997460000</v>
      </c>
      <c r="Z28" s="78"/>
      <c r="AA28" s="60">
        <v>26125678118</v>
      </c>
      <c r="AB28" s="78"/>
      <c r="AC28" s="60">
        <v>26385345680</v>
      </c>
      <c r="AD28" s="78"/>
      <c r="AE28" s="60">
        <v>27491590000</v>
      </c>
      <c r="AF28" s="78"/>
      <c r="AG28" s="285">
        <v>29046112934</v>
      </c>
      <c r="AH28" s="78"/>
      <c r="AI28" s="285">
        <v>30625641619</v>
      </c>
      <c r="AJ28" s="78"/>
      <c r="AK28" s="285">
        <v>31159235696</v>
      </c>
      <c r="AL28" s="286"/>
      <c r="AM28" s="285">
        <v>9667753462</v>
      </c>
      <c r="AN28" s="286"/>
      <c r="AO28" s="281">
        <v>10476355168</v>
      </c>
      <c r="AP28" s="345" t="s">
        <v>7</v>
      </c>
    </row>
    <row r="29" spans="1:42" s="37" customFormat="1" x14ac:dyDescent="0.2">
      <c r="B29" s="79" t="s">
        <v>18</v>
      </c>
      <c r="C29" s="78"/>
      <c r="D29" s="78"/>
      <c r="E29" s="49" t="s">
        <v>6</v>
      </c>
      <c r="F29" s="78"/>
      <c r="G29" s="83">
        <f>G28/'[1]Tasa de cambio'!AF9</f>
        <v>1292750269.9508123</v>
      </c>
      <c r="H29" s="78"/>
      <c r="I29" s="83">
        <f>I28/'[1]Tasa de cambio'!AH9</f>
        <v>2337908588.7196283</v>
      </c>
      <c r="J29" s="78"/>
      <c r="K29" s="49" t="s">
        <v>6</v>
      </c>
      <c r="L29" s="78"/>
      <c r="M29" s="83">
        <f>M28/'[1]Tasa de cambio'!AL9</f>
        <v>4496812597.889987</v>
      </c>
      <c r="N29" s="78"/>
      <c r="O29" s="83">
        <f>O28/'[1]Tasa de cambio'!AN9</f>
        <v>5711122138.6072283</v>
      </c>
      <c r="P29" s="78"/>
      <c r="Q29" s="83">
        <f>Q28/'[1]Tasa de cambio'!AP9</f>
        <v>5868817973.8644524</v>
      </c>
      <c r="R29" s="78"/>
      <c r="S29" s="83">
        <f>S28/'[1]Tasa de cambio'!AR9</f>
        <v>7649383629.1903706</v>
      </c>
      <c r="T29" s="78"/>
      <c r="U29" s="83">
        <f>U28/'[1]Tasa de cambio'!AT9</f>
        <v>9949600806.5075569</v>
      </c>
      <c r="V29" s="78"/>
      <c r="W29" s="83">
        <f>W28/'[1]Tasa de cambio'!AV9</f>
        <v>10511678843.773813</v>
      </c>
      <c r="X29" s="78"/>
      <c r="Y29" s="83">
        <f>Y28/'[1]Tasa de cambio'!AX9</f>
        <v>11130087077.309153</v>
      </c>
      <c r="Z29" s="78"/>
      <c r="AA29" s="83">
        <f>AA28/'[1]Tasa de cambio'!AZ9</f>
        <v>11103362300.384764</v>
      </c>
      <c r="AB29" s="78"/>
      <c r="AC29" s="83">
        <f>AC28/'[1]Tasa de cambio'!BB9</f>
        <v>7930899913.0419865</v>
      </c>
      <c r="AD29" s="78"/>
      <c r="AE29" s="83">
        <f>AE28/'[1]Tasa de cambio'!BD9</f>
        <v>7874283022.0083866</v>
      </c>
      <c r="AF29" s="78"/>
      <c r="AG29" s="83">
        <f>AG28/'[1]Tasa de cambio'!BF9</f>
        <v>9101400321.9415321</v>
      </c>
      <c r="AH29" s="78"/>
      <c r="AI29" s="83">
        <f>AI28/'[1]Tasa de cambio'!BH9</f>
        <v>8381802245.4097548</v>
      </c>
      <c r="AJ29" s="78"/>
      <c r="AK29" s="83">
        <f>AK28/'[1]Tasa de cambio'!BJ9</f>
        <v>7899471165.5304098</v>
      </c>
      <c r="AL29" s="83"/>
      <c r="AM29" s="83">
        <f>AM28/'[1]Tasa de cambio'!BL9</f>
        <v>1875347851.2554841</v>
      </c>
      <c r="AN29" s="78"/>
      <c r="AO29" s="281" t="s">
        <v>6</v>
      </c>
      <c r="AP29" s="78"/>
    </row>
    <row r="30" spans="1:42" s="37" customFormat="1" x14ac:dyDescent="0.2">
      <c r="B30" s="77" t="s">
        <v>19</v>
      </c>
      <c r="C30" s="78"/>
      <c r="D30" s="78"/>
      <c r="E30" s="49" t="s">
        <v>6</v>
      </c>
      <c r="F30" s="78"/>
      <c r="G30" s="78">
        <f>G29/[1]PIB!AH14</f>
        <v>1.9315268115751667E-3</v>
      </c>
      <c r="H30" s="78"/>
      <c r="I30" s="78">
        <f>I29/[1]PIB!AJ14</f>
        <v>2.6220501274997593E-3</v>
      </c>
      <c r="J30" s="78"/>
      <c r="K30" s="49" t="s">
        <v>6</v>
      </c>
      <c r="L30" s="78"/>
      <c r="M30" s="78">
        <f>M29/[1]PIB!AN14</f>
        <v>3.218643434168621E-3</v>
      </c>
      <c r="N30" s="78"/>
      <c r="O30" s="78">
        <f>O29/[1]PIB!AP14</f>
        <v>3.3676940649236846E-3</v>
      </c>
      <c r="P30" s="78"/>
      <c r="Q30" s="78">
        <f>Q29/[1]PIB!AR14</f>
        <v>3.5205944938138251E-3</v>
      </c>
      <c r="R30" s="78"/>
      <c r="S30" s="78">
        <f>S29/[1]PIB!AT14</f>
        <v>3.4630802493051203E-3</v>
      </c>
      <c r="T30" s="78"/>
      <c r="U30" s="78">
        <f>U29/[1]PIB!AV14</f>
        <v>3.8031365476690507E-3</v>
      </c>
      <c r="V30" s="78"/>
      <c r="W30" s="78">
        <f>W29/[1]PIB!AX14</f>
        <v>4.2639778512025359E-3</v>
      </c>
      <c r="X30" s="78"/>
      <c r="Y30" s="78">
        <f>Y29/[1]PIB!AZ14</f>
        <v>4.5009705311863995E-3</v>
      </c>
      <c r="Z30" s="78"/>
      <c r="AA30" s="78">
        <f>AA29/[1]PIB!BB14</f>
        <v>4.5208324273748974E-3</v>
      </c>
      <c r="AB30" s="78"/>
      <c r="AC30" s="78">
        <f>AC29/[1]PIB!BD14</f>
        <v>4.4006476003056166E-3</v>
      </c>
      <c r="AD30" s="78"/>
      <c r="AE30" s="78">
        <f>AE29/[1]PIB!BF14</f>
        <v>4.3850935853586848E-3</v>
      </c>
      <c r="AF30" s="78"/>
      <c r="AG30" s="78">
        <f>AG29/[1]PIB!BH14</f>
        <v>4.4106302564544198E-3</v>
      </c>
      <c r="AH30" s="78"/>
      <c r="AI30" s="78">
        <f>AI29/[1]PIB!BJ14</f>
        <v>4.3725050117433455E-3</v>
      </c>
      <c r="AJ30" s="78"/>
      <c r="AK30" s="78">
        <f>AK29/[1]PIB!BL14</f>
        <v>4.21690124265095E-3</v>
      </c>
      <c r="AL30" s="78"/>
      <c r="AM30" s="281" t="s">
        <v>6</v>
      </c>
      <c r="AN30" s="78"/>
      <c r="AO30" s="281" t="s">
        <v>6</v>
      </c>
      <c r="AP30" s="78"/>
    </row>
    <row r="31" spans="1:42" s="73" customFormat="1" x14ac:dyDescent="0.2">
      <c r="B31" s="78"/>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row>
    <row r="32" spans="1:42" ht="12.75" x14ac:dyDescent="0.2">
      <c r="B32" s="67" t="s">
        <v>20</v>
      </c>
      <c r="C32" s="84" t="s">
        <v>21</v>
      </c>
      <c r="D32" s="44"/>
      <c r="E32" s="43"/>
      <c r="F32" s="43"/>
      <c r="G32" s="43"/>
      <c r="H32" s="43"/>
      <c r="I32" s="43"/>
      <c r="J32" s="43"/>
      <c r="K32" s="43"/>
      <c r="L32" s="43"/>
      <c r="M32" s="43"/>
      <c r="N32" s="43"/>
      <c r="O32" s="43"/>
      <c r="P32" s="43"/>
      <c r="Q32" s="43"/>
      <c r="R32" s="43"/>
      <c r="S32" s="43"/>
      <c r="T32" s="43"/>
      <c r="U32" s="43"/>
      <c r="V32" s="43"/>
      <c r="W32" s="45"/>
      <c r="X32" s="45"/>
      <c r="Y32" s="45"/>
      <c r="Z32" s="43"/>
      <c r="AA32" s="43"/>
      <c r="AB32" s="43"/>
      <c r="AC32" s="43"/>
      <c r="AD32" s="43"/>
      <c r="AE32" s="46"/>
      <c r="AF32" s="43"/>
      <c r="AG32" s="67"/>
      <c r="AH32" s="67"/>
      <c r="AI32" s="67"/>
      <c r="AJ32" s="67"/>
      <c r="AK32" s="67"/>
      <c r="AL32" s="67"/>
      <c r="AM32" s="67"/>
      <c r="AN32" s="67"/>
      <c r="AO32" s="67"/>
      <c r="AP32" s="67"/>
    </row>
    <row r="33" spans="1:42" s="68" customFormat="1" ht="12.75" x14ac:dyDescent="0.2">
      <c r="A33" s="68">
        <v>8</v>
      </c>
      <c r="B33" s="85" t="s">
        <v>22</v>
      </c>
      <c r="C33" s="69"/>
      <c r="D33" s="70"/>
      <c r="E33" s="86">
        <v>3600000</v>
      </c>
      <c r="F33" s="86"/>
      <c r="G33" s="86">
        <v>6571842</v>
      </c>
      <c r="H33" s="87"/>
      <c r="I33" s="86">
        <v>8700441</v>
      </c>
      <c r="J33" s="87"/>
      <c r="K33" s="86">
        <v>10965810</v>
      </c>
      <c r="L33" s="87"/>
      <c r="M33" s="86">
        <v>11043076</v>
      </c>
      <c r="N33" s="87"/>
      <c r="O33" s="86">
        <v>10557996</v>
      </c>
      <c r="P33" s="87"/>
      <c r="Q33" s="86">
        <v>12370915</v>
      </c>
      <c r="R33" s="87"/>
      <c r="S33" s="86">
        <v>12778220</v>
      </c>
      <c r="T33" s="87"/>
      <c r="U33" s="86">
        <v>13361503</v>
      </c>
      <c r="V33" s="87"/>
      <c r="W33" s="86">
        <v>13902155</v>
      </c>
      <c r="X33" s="88"/>
      <c r="Y33" s="86">
        <v>14086199</v>
      </c>
      <c r="Z33" s="88"/>
      <c r="AA33" s="86">
        <v>14003441</v>
      </c>
      <c r="AB33" s="88"/>
      <c r="AC33" s="86">
        <v>13936791</v>
      </c>
      <c r="AD33" s="88"/>
      <c r="AE33" s="86">
        <v>13569576</v>
      </c>
      <c r="AG33" s="287">
        <v>13828609</v>
      </c>
      <c r="AH33" s="284"/>
      <c r="AI33" s="287">
        <v>14142764</v>
      </c>
      <c r="AJ33" s="288"/>
      <c r="AK33" s="287">
        <v>13170607</v>
      </c>
      <c r="AL33" s="286"/>
      <c r="AM33" s="287">
        <v>14274021</v>
      </c>
      <c r="AN33" s="286"/>
      <c r="AO33" s="281">
        <v>14695095</v>
      </c>
      <c r="AP33" s="345" t="s">
        <v>7</v>
      </c>
    </row>
    <row r="34" spans="1:42" x14ac:dyDescent="0.2">
      <c r="A34" s="1">
        <v>9</v>
      </c>
      <c r="B34" s="90" t="s">
        <v>23</v>
      </c>
      <c r="C34" s="76"/>
      <c r="E34" s="91" t="s">
        <v>6</v>
      </c>
      <c r="F34" s="92"/>
      <c r="G34" s="91" t="s">
        <v>6</v>
      </c>
      <c r="H34" s="92"/>
      <c r="I34" s="91" t="s">
        <v>6</v>
      </c>
      <c r="J34" s="92"/>
      <c r="K34" s="91" t="s">
        <v>6</v>
      </c>
      <c r="L34" s="92"/>
      <c r="M34" s="93">
        <v>11120353</v>
      </c>
      <c r="N34" s="92"/>
      <c r="O34" s="93">
        <v>11101833</v>
      </c>
      <c r="P34" s="92"/>
      <c r="Q34" s="93">
        <v>11562794</v>
      </c>
      <c r="R34" s="92"/>
      <c r="S34" s="93">
        <v>12700000</v>
      </c>
      <c r="T34" s="92"/>
      <c r="U34" s="93">
        <v>12996291</v>
      </c>
      <c r="V34" s="92"/>
      <c r="W34" s="93">
        <v>13640000</v>
      </c>
      <c r="X34" s="92"/>
      <c r="Y34" s="94">
        <v>13800000</v>
      </c>
      <c r="Z34" s="92"/>
      <c r="AA34" s="93">
        <v>14100000</v>
      </c>
      <c r="AB34" s="92"/>
      <c r="AC34" s="93">
        <v>13864481.1666667</v>
      </c>
      <c r="AD34" s="92"/>
      <c r="AE34" s="93">
        <v>13738415</v>
      </c>
      <c r="AG34" s="289">
        <v>13738415</v>
      </c>
      <c r="AI34" s="290" t="s">
        <v>6</v>
      </c>
      <c r="AK34" s="290" t="s">
        <v>6</v>
      </c>
      <c r="AM34" s="290"/>
      <c r="AO34" s="290"/>
    </row>
    <row r="35" spans="1:42" x14ac:dyDescent="0.2">
      <c r="AE35" s="95"/>
    </row>
    <row r="36" spans="1:42" ht="12.75" x14ac:dyDescent="0.2">
      <c r="B36" s="42" t="s">
        <v>24</v>
      </c>
      <c r="C36" s="96"/>
      <c r="D36" s="44"/>
      <c r="E36" s="43"/>
      <c r="F36" s="43"/>
      <c r="G36" s="43"/>
      <c r="H36" s="43"/>
      <c r="I36" s="43"/>
      <c r="J36" s="43"/>
      <c r="K36" s="43"/>
      <c r="L36" s="43"/>
      <c r="M36" s="43"/>
      <c r="N36" s="43"/>
      <c r="O36" s="43"/>
      <c r="P36" s="43"/>
      <c r="Q36" s="43"/>
      <c r="R36" s="43"/>
      <c r="S36" s="43"/>
      <c r="T36" s="43"/>
      <c r="U36" s="43"/>
      <c r="V36" s="43"/>
      <c r="W36" s="45"/>
      <c r="X36" s="45"/>
      <c r="Y36" s="45"/>
      <c r="Z36" s="43"/>
      <c r="AA36" s="43"/>
      <c r="AB36" s="43"/>
      <c r="AC36" s="43"/>
      <c r="AD36" s="43"/>
      <c r="AE36" s="46"/>
      <c r="AF36" s="43"/>
      <c r="AG36" s="67"/>
      <c r="AH36" s="67"/>
      <c r="AI36" s="67"/>
      <c r="AJ36" s="67"/>
      <c r="AK36" s="67"/>
      <c r="AL36" s="67"/>
      <c r="AM36" s="67"/>
      <c r="AN36" s="67"/>
      <c r="AO36" s="67"/>
      <c r="AP36" s="67"/>
    </row>
    <row r="37" spans="1:42" s="97" customFormat="1" ht="30" customHeight="1" x14ac:dyDescent="0.2">
      <c r="A37" s="97">
        <v>10</v>
      </c>
      <c r="B37" s="98" t="s">
        <v>25</v>
      </c>
      <c r="C37" s="99" t="s">
        <v>26</v>
      </c>
      <c r="D37" s="100"/>
      <c r="E37" s="101">
        <f>E33*[1]THogar_EH!AB12</f>
        <v>16124194.800000001</v>
      </c>
      <c r="F37" s="101"/>
      <c r="G37" s="101">
        <f>G33*[1]THogar_EH!AD12</f>
        <v>29434905.723006003</v>
      </c>
      <c r="H37" s="101"/>
      <c r="I37" s="101">
        <f>I33*[1]THogar_EH!AF12</f>
        <v>38968779.313863002</v>
      </c>
      <c r="J37" s="101"/>
      <c r="K37" s="101">
        <f>K33*[1]THogar_EH!AH12</f>
        <v>49115237.938830003</v>
      </c>
      <c r="L37" s="101"/>
      <c r="M37" s="101">
        <f>M33*[1]THogar_EH!AJ12</f>
        <v>49461307.948668003</v>
      </c>
      <c r="N37" s="101"/>
      <c r="O37" s="101">
        <f>O33*[1]THogar_EH!AL12</f>
        <v>47288662.278228</v>
      </c>
      <c r="P37" s="101"/>
      <c r="Q37" s="101">
        <f>Q33*[1]THogar_EH!AN12</f>
        <v>54494727.982677504</v>
      </c>
      <c r="R37" s="101"/>
      <c r="S37" s="101">
        <f>S33*[1]THogar_EH!AP12</f>
        <v>55344949.794679999</v>
      </c>
      <c r="T37" s="101"/>
      <c r="U37" s="101">
        <f>U33*[1]THogar_EH!AR12</f>
        <v>56884187.271208495</v>
      </c>
      <c r="V37" s="101"/>
      <c r="W37" s="101">
        <f>W33*[1]THogar_EH!AT12</f>
        <v>58158900.823974989</v>
      </c>
      <c r="X37" s="101"/>
      <c r="Y37" s="101">
        <f>Y33*[1]THogar_EH!AV12</f>
        <v>57888227.867529482</v>
      </c>
      <c r="Z37" s="101"/>
      <c r="AA37" s="101">
        <f>AA33*[1]THogar_EH!AX12</f>
        <v>56513630.829935998</v>
      </c>
      <c r="AB37" s="101"/>
      <c r="AC37" s="101">
        <f>AC33*[1]THogar_EH!AZ12</f>
        <v>56244651.691535994</v>
      </c>
      <c r="AD37" s="101"/>
      <c r="AE37" s="101">
        <f>AE33*[1]THogar_EH!BB12</f>
        <v>54762683.584895998</v>
      </c>
      <c r="AG37" s="291">
        <f>AG33*[1]THogar_EH!BD12</f>
        <v>55808062.026864</v>
      </c>
      <c r="AH37" s="292"/>
      <c r="AI37" s="291">
        <f>AI33*[1]THogar_EH!BF12</f>
        <v>57075896.103743993</v>
      </c>
      <c r="AJ37" s="292"/>
      <c r="AK37" s="291">
        <f>AK33*[1]THogar_EH!BH12</f>
        <v>53152565.987471998</v>
      </c>
      <c r="AL37" s="291"/>
      <c r="AM37" s="291">
        <f>AM33*[1]THogar_EH!BJ12</f>
        <v>57605609.453615993</v>
      </c>
      <c r="AN37" s="291"/>
      <c r="AO37" s="291">
        <f>AO33*[1]THogar_EH!BL12</f>
        <v>59304936.111119993</v>
      </c>
      <c r="AP37" s="346"/>
    </row>
    <row r="38" spans="1:42" s="73" customFormat="1" ht="12.75" x14ac:dyDescent="0.2">
      <c r="A38" s="73">
        <v>11</v>
      </c>
      <c r="B38" s="102" t="s">
        <v>27</v>
      </c>
      <c r="D38" s="103"/>
      <c r="E38" s="104">
        <f>E37/[1]Población!AC13</f>
        <v>8.8687430121128161E-2</v>
      </c>
      <c r="F38" s="104"/>
      <c r="G38" s="104">
        <f>G37/[1]Población!AE13</f>
        <v>0.1599666792334668</v>
      </c>
      <c r="H38" s="104"/>
      <c r="I38" s="104">
        <f>I37/[1]Población!AG13</f>
        <v>0.20936649572127602</v>
      </c>
      <c r="J38" s="104"/>
      <c r="K38" s="104">
        <f>K37/[1]Población!AI13</f>
        <v>0.26101890882087964</v>
      </c>
      <c r="L38" s="104"/>
      <c r="M38" s="104">
        <f>M37/[1]Población!AK13</f>
        <v>0.26014407355411256</v>
      </c>
      <c r="N38" s="104"/>
      <c r="O38" s="104">
        <f>O37/[1]Población!AM13</f>
        <v>0.2462561742097221</v>
      </c>
      <c r="P38" s="104"/>
      <c r="Q38" s="104">
        <f>Q37/[1]Población!AO13</f>
        <v>0.2810650856772226</v>
      </c>
      <c r="R38" s="104"/>
      <c r="S38" s="104">
        <f>S37/[1]Población!AQ13</f>
        <v>0.28278535521901682</v>
      </c>
      <c r="T38" s="104"/>
      <c r="U38" s="104">
        <f>U37/[1]Población!AS13</f>
        <v>0.288000004572871</v>
      </c>
      <c r="V38" s="104"/>
      <c r="W38" s="104">
        <f>W37/[1]Población!AU13</f>
        <v>0.29183445766895055</v>
      </c>
      <c r="X38" s="104"/>
      <c r="Y38" s="104">
        <f>Y37/[1]Población!AW13</f>
        <v>0.28794968665861792</v>
      </c>
      <c r="Z38" s="104"/>
      <c r="AA38" s="104">
        <f>AA37/[1]Población!AY13</f>
        <v>0.27871665372049587</v>
      </c>
      <c r="AB38" s="104"/>
      <c r="AC38" s="104">
        <f>AC37/[1]Población!BA13</f>
        <v>0.27507294511417857</v>
      </c>
      <c r="AD38" s="104"/>
      <c r="AE38" s="104">
        <f>AE37/[1]Población!BC13</f>
        <v>0.26562802009386233</v>
      </c>
      <c r="AG38" s="293">
        <f>AG37/[1]Población!BE13</f>
        <v>0.26852252064315824</v>
      </c>
      <c r="AH38" s="54"/>
      <c r="AI38" s="293">
        <f>AI37/[1]Población!BG13</f>
        <v>0.27247854380922398</v>
      </c>
      <c r="AJ38" s="54"/>
      <c r="AK38" s="293">
        <f>AK37/[1]Población!BI13</f>
        <v>0.25184878044039394</v>
      </c>
      <c r="AL38" s="293"/>
      <c r="AM38" s="293">
        <f>AM37/[1]Población!BK13</f>
        <v>0.27100944416692674</v>
      </c>
      <c r="AN38" s="293"/>
      <c r="AO38" s="293">
        <f>AO37/[1]Población!BM13</f>
        <v>0.27713436889711712</v>
      </c>
      <c r="AP38" s="54"/>
    </row>
    <row r="39" spans="1:42" s="73" customFormat="1" ht="12.75" x14ac:dyDescent="0.2">
      <c r="B39" s="105" t="s">
        <v>28</v>
      </c>
      <c r="C39" s="106"/>
      <c r="D39" s="103"/>
      <c r="E39" s="107" t="s">
        <v>6</v>
      </c>
      <c r="F39" s="108"/>
      <c r="G39" s="107" t="s">
        <v>6</v>
      </c>
      <c r="H39" s="108"/>
      <c r="I39" s="107" t="s">
        <v>6</v>
      </c>
      <c r="J39" s="108"/>
      <c r="K39" s="107" t="s">
        <v>6</v>
      </c>
      <c r="M39" s="107" t="s">
        <v>6</v>
      </c>
      <c r="N39" s="108"/>
      <c r="O39" s="107" t="s">
        <v>6</v>
      </c>
      <c r="P39" s="108"/>
      <c r="Q39" s="107" t="s">
        <v>6</v>
      </c>
      <c r="R39" s="108"/>
      <c r="S39" s="107" t="s">
        <v>6</v>
      </c>
      <c r="T39" s="108"/>
      <c r="U39" s="107" t="s">
        <v>6</v>
      </c>
      <c r="V39" s="108"/>
      <c r="W39" s="107" t="s">
        <v>6</v>
      </c>
      <c r="X39" s="108"/>
      <c r="Y39" s="107" t="s">
        <v>6</v>
      </c>
      <c r="Z39" s="108"/>
      <c r="AA39" s="107" t="s">
        <v>6</v>
      </c>
      <c r="AB39" s="108"/>
      <c r="AC39" s="107" t="s">
        <v>6</v>
      </c>
      <c r="AD39" s="108"/>
      <c r="AE39" s="107" t="s">
        <v>6</v>
      </c>
      <c r="AG39" s="294" t="s">
        <v>6</v>
      </c>
      <c r="AH39" s="54"/>
      <c r="AI39" s="294" t="s">
        <v>6</v>
      </c>
      <c r="AJ39" s="54"/>
      <c r="AK39" s="294" t="s">
        <v>6</v>
      </c>
      <c r="AL39" s="54"/>
      <c r="AM39" s="294" t="s">
        <v>6</v>
      </c>
      <c r="AN39" s="54"/>
      <c r="AO39" s="281" t="s">
        <v>6</v>
      </c>
      <c r="AP39" s="54"/>
    </row>
    <row r="40" spans="1:42" s="73" customFormat="1" ht="12.75" x14ac:dyDescent="0.2">
      <c r="B40" s="109" t="s">
        <v>27</v>
      </c>
      <c r="C40" s="110"/>
      <c r="D40" s="111"/>
      <c r="E40" s="107" t="s">
        <v>6</v>
      </c>
      <c r="G40" s="107" t="s">
        <v>6</v>
      </c>
      <c r="I40" s="107" t="s">
        <v>6</v>
      </c>
      <c r="K40" s="107" t="s">
        <v>6</v>
      </c>
      <c r="M40" s="107" t="s">
        <v>6</v>
      </c>
      <c r="O40" s="107" t="s">
        <v>6</v>
      </c>
      <c r="Q40" s="107" t="s">
        <v>6</v>
      </c>
      <c r="S40" s="107" t="s">
        <v>6</v>
      </c>
      <c r="U40" s="107" t="s">
        <v>6</v>
      </c>
      <c r="W40" s="107" t="s">
        <v>6</v>
      </c>
      <c r="Y40" s="107" t="s">
        <v>6</v>
      </c>
      <c r="AA40" s="107" t="s">
        <v>6</v>
      </c>
      <c r="AC40" s="107" t="s">
        <v>6</v>
      </c>
      <c r="AE40" s="107" t="s">
        <v>6</v>
      </c>
      <c r="AG40" s="294" t="s">
        <v>6</v>
      </c>
      <c r="AH40" s="54"/>
      <c r="AI40" s="294" t="s">
        <v>6</v>
      </c>
      <c r="AJ40" s="54"/>
      <c r="AK40" s="294" t="s">
        <v>6</v>
      </c>
      <c r="AL40" s="54"/>
      <c r="AM40" s="294" t="s">
        <v>6</v>
      </c>
      <c r="AN40" s="54"/>
      <c r="AO40" s="281" t="s">
        <v>6</v>
      </c>
      <c r="AP40" s="54"/>
    </row>
    <row r="41" spans="1:42" s="37" customFormat="1" x14ac:dyDescent="0.2">
      <c r="B41" s="112"/>
      <c r="C41" s="110"/>
      <c r="D41" s="111"/>
      <c r="E41" s="113"/>
      <c r="F41" s="110"/>
      <c r="G41" s="113"/>
      <c r="H41" s="110"/>
      <c r="I41" s="113"/>
      <c r="J41" s="110"/>
      <c r="K41" s="113"/>
      <c r="L41" s="110"/>
      <c r="M41" s="113"/>
      <c r="N41" s="110"/>
      <c r="O41" s="113"/>
      <c r="P41" s="110"/>
      <c r="Q41" s="113"/>
      <c r="R41" s="110"/>
      <c r="S41" s="114"/>
      <c r="T41" s="110"/>
      <c r="U41" s="114"/>
      <c r="V41" s="110"/>
      <c r="W41" s="114"/>
      <c r="X41" s="115"/>
      <c r="Y41" s="114"/>
      <c r="Z41" s="110"/>
      <c r="AA41" s="114"/>
      <c r="AB41" s="110"/>
      <c r="AC41" s="114"/>
      <c r="AD41" s="110"/>
      <c r="AE41" s="114"/>
      <c r="AG41" s="295"/>
      <c r="AH41" s="296"/>
      <c r="AI41" s="295"/>
      <c r="AJ41" s="296"/>
      <c r="AK41" s="295"/>
      <c r="AL41" s="296"/>
      <c r="AM41" s="295"/>
      <c r="AN41" s="296"/>
      <c r="AO41" s="295"/>
      <c r="AP41" s="296"/>
    </row>
    <row r="42" spans="1:42" ht="12.75" customHeight="1" x14ac:dyDescent="0.2">
      <c r="B42" s="67" t="s">
        <v>29</v>
      </c>
      <c r="C42" s="43"/>
      <c r="D42" s="44"/>
      <c r="E42" s="43"/>
      <c r="F42" s="43"/>
      <c r="G42" s="43"/>
      <c r="H42" s="43"/>
      <c r="I42" s="43"/>
      <c r="J42" s="43"/>
      <c r="K42" s="43"/>
      <c r="L42" s="43"/>
      <c r="M42" s="43"/>
      <c r="N42" s="43"/>
      <c r="O42" s="43"/>
      <c r="P42" s="43"/>
      <c r="Q42" s="43"/>
      <c r="R42" s="43"/>
      <c r="S42" s="43"/>
      <c r="T42" s="43"/>
      <c r="U42" s="43"/>
      <c r="V42" s="43"/>
      <c r="W42" s="45"/>
      <c r="X42" s="45"/>
      <c r="Y42" s="116"/>
      <c r="Z42" s="43"/>
      <c r="AA42" s="43"/>
      <c r="AB42" s="43"/>
      <c r="AC42" s="43"/>
      <c r="AD42" s="43"/>
      <c r="AE42" s="43"/>
      <c r="AF42" s="43"/>
      <c r="AG42" s="67"/>
      <c r="AH42" s="67"/>
      <c r="AI42" s="67"/>
      <c r="AJ42" s="67"/>
      <c r="AK42" s="67"/>
      <c r="AL42" s="67"/>
      <c r="AM42" s="67"/>
      <c r="AN42" s="67"/>
      <c r="AO42" s="67"/>
      <c r="AP42" s="67"/>
    </row>
    <row r="43" spans="1:42" ht="12.75" x14ac:dyDescent="0.2">
      <c r="B43" s="47" t="s">
        <v>66</v>
      </c>
      <c r="C43" s="76"/>
      <c r="D43" s="117" t="s">
        <v>30</v>
      </c>
      <c r="E43" s="118">
        <v>50</v>
      </c>
      <c r="F43" s="119"/>
      <c r="G43" s="118">
        <v>50</v>
      </c>
      <c r="H43" s="119"/>
      <c r="I43" s="118">
        <v>50</v>
      </c>
      <c r="J43" s="119"/>
      <c r="K43" s="118">
        <v>50</v>
      </c>
      <c r="L43" s="119"/>
      <c r="M43" s="118">
        <v>58</v>
      </c>
      <c r="O43" s="118">
        <v>62</v>
      </c>
      <c r="Q43" s="120">
        <v>68</v>
      </c>
      <c r="S43" s="120">
        <v>68</v>
      </c>
      <c r="U43" s="121">
        <v>70</v>
      </c>
      <c r="W43" s="121">
        <v>70</v>
      </c>
      <c r="Y43" s="121">
        <v>70</v>
      </c>
      <c r="AA43" s="120">
        <v>77</v>
      </c>
      <c r="AB43" s="89" t="s">
        <v>31</v>
      </c>
      <c r="AC43" s="120">
        <v>77</v>
      </c>
      <c r="AE43" s="120">
        <v>85</v>
      </c>
      <c r="AG43" s="55">
        <v>85</v>
      </c>
      <c r="AI43" s="55">
        <v>89</v>
      </c>
      <c r="AK43" s="55">
        <v>89</v>
      </c>
      <c r="AM43" s="55">
        <v>89</v>
      </c>
      <c r="AO43" s="55">
        <v>89</v>
      </c>
    </row>
    <row r="44" spans="1:42" x14ac:dyDescent="0.2">
      <c r="B44" s="47"/>
      <c r="C44" s="76"/>
      <c r="D44" s="117" t="s">
        <v>32</v>
      </c>
      <c r="E44" s="122" t="s">
        <v>6</v>
      </c>
      <c r="F44" s="123"/>
      <c r="G44" s="122" t="s">
        <v>6</v>
      </c>
      <c r="H44" s="124"/>
      <c r="I44" s="122" t="s">
        <v>6</v>
      </c>
      <c r="J44" s="125"/>
      <c r="K44" s="122" t="s">
        <v>6</v>
      </c>
      <c r="L44" s="125"/>
      <c r="M44" s="122" t="s">
        <v>6</v>
      </c>
      <c r="N44" s="125"/>
      <c r="O44" s="122" t="s">
        <v>6</v>
      </c>
      <c r="P44" s="126"/>
      <c r="Q44" s="122" t="s">
        <v>6</v>
      </c>
      <c r="R44" s="126"/>
      <c r="S44" s="122" t="s">
        <v>6</v>
      </c>
      <c r="T44" s="126"/>
      <c r="U44" s="122" t="s">
        <v>6</v>
      </c>
      <c r="W44" s="122" t="s">
        <v>6</v>
      </c>
      <c r="Y44" s="122" t="s">
        <v>6</v>
      </c>
      <c r="AA44" s="122" t="s">
        <v>6</v>
      </c>
      <c r="AC44" s="122" t="s">
        <v>6</v>
      </c>
      <c r="AE44" s="127" t="s">
        <v>6</v>
      </c>
      <c r="AG44" s="297" t="s">
        <v>6</v>
      </c>
      <c r="AI44" s="297" t="s">
        <v>6</v>
      </c>
      <c r="AK44" s="297" t="s">
        <v>6</v>
      </c>
      <c r="AM44" s="297" t="s">
        <v>6</v>
      </c>
      <c r="AO44" s="297" t="s">
        <v>6</v>
      </c>
    </row>
    <row r="45" spans="1:42" x14ac:dyDescent="0.2">
      <c r="B45" s="128"/>
      <c r="C45" s="129"/>
      <c r="D45" s="130"/>
      <c r="E45" s="131"/>
      <c r="F45" s="132"/>
      <c r="G45" s="131"/>
      <c r="H45" s="132"/>
      <c r="I45" s="131"/>
      <c r="J45" s="132"/>
      <c r="K45" s="131"/>
      <c r="L45" s="132"/>
      <c r="M45" s="131"/>
      <c r="N45" s="4"/>
      <c r="O45" s="131"/>
      <c r="P45" s="4"/>
      <c r="Q45" s="4"/>
      <c r="R45" s="4"/>
      <c r="S45" s="4"/>
      <c r="U45" s="121"/>
      <c r="Z45" s="4"/>
      <c r="AA45" s="4"/>
      <c r="AB45" s="4"/>
      <c r="AC45" s="4"/>
      <c r="AD45" s="4"/>
      <c r="AE45" s="4"/>
      <c r="AF45" s="4"/>
      <c r="AG45" s="5"/>
      <c r="AH45" s="5"/>
      <c r="AI45" s="5"/>
      <c r="AJ45" s="5"/>
      <c r="AK45" s="5"/>
      <c r="AL45" s="5"/>
      <c r="AM45" s="5"/>
      <c r="AN45" s="5"/>
      <c r="AO45" s="5"/>
      <c r="AP45" s="5"/>
    </row>
    <row r="46" spans="1:42" x14ac:dyDescent="0.2">
      <c r="B46" s="133" t="s">
        <v>67</v>
      </c>
      <c r="C46" s="134"/>
      <c r="D46" s="135" t="s">
        <v>30</v>
      </c>
      <c r="E46" s="136">
        <v>15</v>
      </c>
      <c r="F46" s="137"/>
      <c r="G46" s="136">
        <v>15</v>
      </c>
      <c r="H46" s="137"/>
      <c r="I46" s="136">
        <v>15</v>
      </c>
      <c r="J46" s="137"/>
      <c r="K46" s="136">
        <v>15</v>
      </c>
      <c r="L46" s="137"/>
      <c r="M46" s="136">
        <v>18</v>
      </c>
      <c r="N46" s="138"/>
      <c r="O46" s="136">
        <v>20</v>
      </c>
      <c r="P46" s="138"/>
      <c r="Q46" s="137">
        <v>22</v>
      </c>
      <c r="R46" s="138"/>
      <c r="S46" s="137">
        <v>22</v>
      </c>
      <c r="T46" s="139"/>
      <c r="U46" s="140">
        <v>32</v>
      </c>
      <c r="V46" s="139"/>
      <c r="W46" s="140">
        <v>32</v>
      </c>
      <c r="X46" s="140"/>
      <c r="Y46" s="141">
        <v>32</v>
      </c>
      <c r="Z46" s="138"/>
      <c r="AA46" s="137">
        <v>35</v>
      </c>
      <c r="AB46" s="138"/>
      <c r="AC46" s="137">
        <v>35</v>
      </c>
      <c r="AD46" s="138"/>
      <c r="AE46" s="137">
        <v>39</v>
      </c>
      <c r="AF46" s="138"/>
      <c r="AG46" s="298">
        <v>39</v>
      </c>
      <c r="AH46" s="299"/>
      <c r="AI46" s="298">
        <v>41</v>
      </c>
      <c r="AJ46" s="299"/>
      <c r="AK46" s="298">
        <v>41</v>
      </c>
      <c r="AL46" s="299"/>
      <c r="AM46" s="298">
        <v>41</v>
      </c>
      <c r="AN46" s="299"/>
      <c r="AO46" s="298">
        <v>41</v>
      </c>
      <c r="AP46" s="299"/>
    </row>
    <row r="47" spans="1:42" x14ac:dyDescent="0.2">
      <c r="B47" s="47"/>
      <c r="C47" s="76"/>
      <c r="D47" s="117" t="s">
        <v>32</v>
      </c>
      <c r="E47" s="118">
        <f>E46*3</f>
        <v>45</v>
      </c>
      <c r="F47" s="120"/>
      <c r="G47" s="118">
        <f>G46*3</f>
        <v>45</v>
      </c>
      <c r="H47" s="120"/>
      <c r="I47" s="118">
        <f>I46*3</f>
        <v>45</v>
      </c>
      <c r="J47" s="120"/>
      <c r="K47" s="118">
        <f>K46*3</f>
        <v>45</v>
      </c>
      <c r="L47" s="120"/>
      <c r="M47" s="118">
        <f>M46*3</f>
        <v>54</v>
      </c>
      <c r="N47" s="142"/>
      <c r="O47" s="118">
        <f>O46*3</f>
        <v>60</v>
      </c>
      <c r="P47" s="142"/>
      <c r="Q47" s="118">
        <f>Q46*3</f>
        <v>66</v>
      </c>
      <c r="R47" s="142"/>
      <c r="S47" s="118">
        <f>S46*3</f>
        <v>66</v>
      </c>
      <c r="U47" s="121">
        <v>160</v>
      </c>
      <c r="W47" s="121">
        <v>160</v>
      </c>
      <c r="X47" s="121"/>
      <c r="Y47" s="143">
        <v>160</v>
      </c>
      <c r="Z47" s="142"/>
      <c r="AA47" s="143">
        <f>AA46*5</f>
        <v>175</v>
      </c>
      <c r="AB47" s="142"/>
      <c r="AC47" s="143">
        <f>AC46*5</f>
        <v>175</v>
      </c>
      <c r="AD47" s="142"/>
      <c r="AE47" s="143">
        <f>AE46*5</f>
        <v>195</v>
      </c>
      <c r="AF47" s="142"/>
      <c r="AG47" s="300">
        <f>AG46*5</f>
        <v>195</v>
      </c>
      <c r="AH47" s="301"/>
      <c r="AI47" s="300">
        <f>AI46*5</f>
        <v>205</v>
      </c>
      <c r="AJ47" s="301"/>
      <c r="AK47" s="300">
        <f>AK46*5</f>
        <v>205</v>
      </c>
      <c r="AL47" s="301"/>
      <c r="AM47" s="300">
        <f>AM46*5</f>
        <v>205</v>
      </c>
      <c r="AN47" s="301"/>
      <c r="AO47" s="300">
        <f>AO46*5</f>
        <v>205</v>
      </c>
      <c r="AP47" s="301"/>
    </row>
    <row r="48" spans="1:42" ht="10.5" customHeight="1" x14ac:dyDescent="0.2">
      <c r="B48" s="128"/>
      <c r="C48" s="129"/>
      <c r="D48" s="130"/>
      <c r="E48" s="144"/>
      <c r="F48" s="145"/>
      <c r="G48" s="144"/>
      <c r="H48" s="145"/>
      <c r="I48" s="144"/>
      <c r="J48" s="145"/>
      <c r="K48" s="144"/>
      <c r="L48" s="145"/>
      <c r="M48" s="144"/>
      <c r="N48" s="146"/>
      <c r="O48" s="144"/>
      <c r="P48" s="146"/>
      <c r="Q48" s="146"/>
      <c r="R48" s="146"/>
      <c r="S48" s="146"/>
      <c r="U48" s="121"/>
      <c r="Y48" s="37"/>
      <c r="Z48" s="146"/>
      <c r="AA48" s="146"/>
      <c r="AB48" s="146"/>
      <c r="AC48" s="146"/>
      <c r="AD48" s="146"/>
      <c r="AE48" s="146"/>
      <c r="AF48" s="146"/>
      <c r="AG48" s="302"/>
      <c r="AH48" s="302"/>
      <c r="AI48" s="302"/>
      <c r="AJ48" s="302"/>
      <c r="AK48" s="302"/>
      <c r="AL48" s="302"/>
      <c r="AM48" s="302"/>
      <c r="AN48" s="302"/>
      <c r="AO48" s="302"/>
      <c r="AP48" s="302"/>
    </row>
    <row r="49" spans="1:42" s="147" customFormat="1" x14ac:dyDescent="0.2">
      <c r="B49" s="148" t="s">
        <v>68</v>
      </c>
      <c r="C49" s="149"/>
      <c r="D49" s="150" t="s">
        <v>30</v>
      </c>
      <c r="E49" s="151" t="s">
        <v>6</v>
      </c>
      <c r="F49" s="151"/>
      <c r="G49" s="151" t="s">
        <v>6</v>
      </c>
      <c r="H49" s="151"/>
      <c r="I49" s="151" t="s">
        <v>6</v>
      </c>
      <c r="J49" s="151"/>
      <c r="K49" s="151" t="s">
        <v>6</v>
      </c>
      <c r="L49" s="151"/>
      <c r="M49" s="151">
        <v>30</v>
      </c>
      <c r="N49" s="152"/>
      <c r="O49" s="151">
        <v>30</v>
      </c>
      <c r="P49" s="152"/>
      <c r="Q49" s="151">
        <v>33</v>
      </c>
      <c r="R49" s="152"/>
      <c r="S49" s="151">
        <v>33</v>
      </c>
      <c r="T49" s="153"/>
      <c r="U49" s="150">
        <v>38</v>
      </c>
      <c r="V49" s="153"/>
      <c r="W49" s="150">
        <v>38</v>
      </c>
      <c r="X49" s="150"/>
      <c r="Y49" s="154">
        <v>38</v>
      </c>
      <c r="Z49" s="152"/>
      <c r="AA49" s="151">
        <v>42</v>
      </c>
      <c r="AB49" s="152"/>
      <c r="AC49" s="151">
        <v>42</v>
      </c>
      <c r="AD49" s="155"/>
      <c r="AE49" s="151">
        <v>46</v>
      </c>
      <c r="AF49" s="155"/>
      <c r="AG49" s="303">
        <v>46</v>
      </c>
      <c r="AH49" s="304"/>
      <c r="AI49" s="303">
        <v>48</v>
      </c>
      <c r="AJ49" s="304"/>
      <c r="AK49" s="303">
        <v>48</v>
      </c>
      <c r="AL49" s="304"/>
      <c r="AM49" s="303">
        <v>48</v>
      </c>
      <c r="AN49" s="304"/>
      <c r="AO49" s="303">
        <v>48</v>
      </c>
      <c r="AP49" s="304"/>
    </row>
    <row r="50" spans="1:42" x14ac:dyDescent="0.2">
      <c r="A50" s="10"/>
      <c r="B50" s="156"/>
      <c r="C50" s="157"/>
      <c r="D50" s="158" t="s">
        <v>32</v>
      </c>
      <c r="E50" s="159" t="s">
        <v>6</v>
      </c>
      <c r="F50" s="159"/>
      <c r="G50" s="159" t="s">
        <v>6</v>
      </c>
      <c r="H50" s="159"/>
      <c r="I50" s="159" t="s">
        <v>6</v>
      </c>
      <c r="J50" s="159"/>
      <c r="K50" s="159" t="s">
        <v>6</v>
      </c>
      <c r="L50" s="159"/>
      <c r="M50" s="159">
        <v>60</v>
      </c>
      <c r="N50" s="160"/>
      <c r="O50" s="161">
        <f>O49*2</f>
        <v>60</v>
      </c>
      <c r="P50" s="160"/>
      <c r="Q50" s="161">
        <f>Q49*2</f>
        <v>66</v>
      </c>
      <c r="R50" s="160"/>
      <c r="S50" s="161">
        <f>S49*2</f>
        <v>66</v>
      </c>
      <c r="T50" s="8"/>
      <c r="U50" s="162">
        <v>76</v>
      </c>
      <c r="V50" s="8"/>
      <c r="W50" s="162">
        <v>76</v>
      </c>
      <c r="X50" s="162"/>
      <c r="Y50" s="162">
        <v>76</v>
      </c>
      <c r="Z50" s="160"/>
      <c r="AA50" s="161">
        <f>AA49*2</f>
        <v>84</v>
      </c>
      <c r="AB50" s="160"/>
      <c r="AC50" s="161">
        <f>AC49*2</f>
        <v>84</v>
      </c>
      <c r="AD50" s="160"/>
      <c r="AE50" s="161">
        <f>AE49*2</f>
        <v>92</v>
      </c>
      <c r="AF50" s="160"/>
      <c r="AG50" s="305">
        <f>AG49*2</f>
        <v>92</v>
      </c>
      <c r="AH50" s="306"/>
      <c r="AI50" s="305">
        <f>AI49*2</f>
        <v>96</v>
      </c>
      <c r="AJ50" s="306"/>
      <c r="AK50" s="305">
        <f>AK49*2</f>
        <v>96</v>
      </c>
      <c r="AL50" s="306"/>
      <c r="AM50" s="305">
        <f>AM49*2</f>
        <v>96</v>
      </c>
      <c r="AN50" s="306"/>
      <c r="AO50" s="305">
        <f>AO49*2</f>
        <v>96</v>
      </c>
      <c r="AP50" s="306"/>
    </row>
    <row r="51" spans="1:42" x14ac:dyDescent="0.2">
      <c r="B51" s="163"/>
      <c r="C51" s="164"/>
      <c r="D51" s="165"/>
      <c r="E51" s="166"/>
      <c r="F51" s="166"/>
      <c r="G51" s="166"/>
      <c r="H51" s="166"/>
      <c r="I51" s="166"/>
      <c r="J51" s="166"/>
      <c r="K51" s="166"/>
      <c r="L51" s="166"/>
      <c r="M51" s="166"/>
      <c r="N51" s="167"/>
      <c r="O51" s="168"/>
      <c r="P51" s="167"/>
      <c r="Q51" s="168"/>
      <c r="R51" s="167"/>
      <c r="S51" s="168"/>
      <c r="T51" s="126"/>
      <c r="U51" s="169"/>
      <c r="V51" s="126"/>
      <c r="W51" s="169"/>
      <c r="X51" s="169"/>
      <c r="Y51" s="170"/>
      <c r="Z51" s="167"/>
      <c r="AA51" s="168"/>
      <c r="AB51" s="167"/>
      <c r="AC51" s="168"/>
      <c r="AD51" s="167"/>
      <c r="AE51" s="168"/>
      <c r="AF51" s="167"/>
      <c r="AG51" s="307"/>
      <c r="AH51" s="308"/>
      <c r="AI51" s="307"/>
      <c r="AJ51" s="308"/>
      <c r="AK51" s="307"/>
      <c r="AL51" s="308"/>
      <c r="AM51" s="307"/>
      <c r="AN51" s="308"/>
      <c r="AO51" s="307"/>
      <c r="AP51" s="308"/>
    </row>
    <row r="52" spans="1:42" s="147" customFormat="1" x14ac:dyDescent="0.2">
      <c r="B52" s="171" t="s">
        <v>69</v>
      </c>
      <c r="C52" s="172"/>
      <c r="D52" s="173" t="s">
        <v>30</v>
      </c>
      <c r="E52" s="174" t="s">
        <v>6</v>
      </c>
      <c r="F52" s="175"/>
      <c r="G52" s="174" t="s">
        <v>6</v>
      </c>
      <c r="H52" s="174"/>
      <c r="I52" s="174" t="s">
        <v>6</v>
      </c>
      <c r="J52" s="174"/>
      <c r="K52" s="174" t="s">
        <v>6</v>
      </c>
      <c r="L52" s="174"/>
      <c r="M52" s="174" t="s">
        <v>6</v>
      </c>
      <c r="N52" s="176"/>
      <c r="O52" s="174" t="s">
        <v>6</v>
      </c>
      <c r="P52" s="176"/>
      <c r="Q52" s="174" t="s">
        <v>6</v>
      </c>
      <c r="R52" s="176"/>
      <c r="S52" s="174" t="s">
        <v>6</v>
      </c>
      <c r="T52" s="177"/>
      <c r="U52" s="174" t="s">
        <v>6</v>
      </c>
      <c r="V52" s="177"/>
      <c r="W52" s="178">
        <v>32</v>
      </c>
      <c r="X52" s="178"/>
      <c r="Y52" s="179">
        <v>32</v>
      </c>
      <c r="Z52" s="176"/>
      <c r="AA52" s="174">
        <v>35</v>
      </c>
      <c r="AB52" s="176"/>
      <c r="AC52" s="174">
        <v>35</v>
      </c>
      <c r="AD52" s="180"/>
      <c r="AE52" s="174">
        <v>39</v>
      </c>
      <c r="AF52" s="180"/>
      <c r="AG52" s="309">
        <v>39</v>
      </c>
      <c r="AH52" s="310"/>
      <c r="AI52" s="309">
        <v>41</v>
      </c>
      <c r="AJ52" s="310"/>
      <c r="AK52" s="309">
        <v>41</v>
      </c>
      <c r="AL52" s="310"/>
      <c r="AM52" s="309">
        <v>41</v>
      </c>
      <c r="AN52" s="310"/>
      <c r="AO52" s="309">
        <v>41</v>
      </c>
      <c r="AP52" s="310"/>
    </row>
    <row r="53" spans="1:42" x14ac:dyDescent="0.2">
      <c r="B53" s="181"/>
      <c r="C53" s="182"/>
      <c r="D53" s="183" t="s">
        <v>32</v>
      </c>
      <c r="E53" s="122" t="s">
        <v>6</v>
      </c>
      <c r="F53" s="123"/>
      <c r="G53" s="122" t="s">
        <v>6</v>
      </c>
      <c r="H53" s="124"/>
      <c r="I53" s="122" t="s">
        <v>6</v>
      </c>
      <c r="J53" s="125"/>
      <c r="K53" s="122" t="s">
        <v>6</v>
      </c>
      <c r="L53" s="125"/>
      <c r="M53" s="122" t="s">
        <v>6</v>
      </c>
      <c r="N53" s="125"/>
      <c r="O53" s="122" t="s">
        <v>6</v>
      </c>
      <c r="P53" s="126"/>
      <c r="Q53" s="122" t="s">
        <v>6</v>
      </c>
      <c r="R53" s="126"/>
      <c r="S53" s="122" t="s">
        <v>6</v>
      </c>
      <c r="T53" s="126"/>
      <c r="U53" s="122" t="s">
        <v>6</v>
      </c>
      <c r="V53" s="184"/>
      <c r="W53" s="185">
        <f>W52*5</f>
        <v>160</v>
      </c>
      <c r="X53" s="184"/>
      <c r="Y53" s="185">
        <f>Y52*5</f>
        <v>160</v>
      </c>
      <c r="Z53" s="184"/>
      <c r="AA53" s="185">
        <f>AA52*5</f>
        <v>175</v>
      </c>
      <c r="AB53" s="184"/>
      <c r="AC53" s="185">
        <f>AC52*5</f>
        <v>175</v>
      </c>
      <c r="AD53" s="184"/>
      <c r="AE53" s="185">
        <f>AE52*5</f>
        <v>195</v>
      </c>
      <c r="AF53" s="184"/>
      <c r="AG53" s="311">
        <f>AG52*5</f>
        <v>195</v>
      </c>
      <c r="AH53" s="312"/>
      <c r="AI53" s="311">
        <f>AI52*5</f>
        <v>205</v>
      </c>
      <c r="AJ53" s="312"/>
      <c r="AK53" s="311">
        <f>AK52*5</f>
        <v>205</v>
      </c>
      <c r="AL53" s="312"/>
      <c r="AM53" s="311">
        <f>AM52*5</f>
        <v>205</v>
      </c>
      <c r="AN53" s="312"/>
      <c r="AO53" s="311">
        <f>AO52*5</f>
        <v>205</v>
      </c>
      <c r="AP53" s="312"/>
    </row>
    <row r="54" spans="1:42" x14ac:dyDescent="0.2">
      <c r="B54" s="186"/>
      <c r="C54" s="187"/>
      <c r="D54" s="188"/>
      <c r="E54" s="189"/>
      <c r="F54" s="190"/>
      <c r="G54" s="191"/>
      <c r="H54" s="191"/>
      <c r="I54" s="191"/>
      <c r="J54" s="191"/>
      <c r="K54" s="191"/>
      <c r="L54" s="191"/>
      <c r="M54" s="191"/>
      <c r="N54" s="191"/>
      <c r="O54" s="192"/>
      <c r="P54" s="193"/>
      <c r="Q54" s="193"/>
      <c r="R54" s="193"/>
      <c r="S54" s="193"/>
      <c r="T54" s="193"/>
      <c r="U54" s="193"/>
      <c r="V54" s="194"/>
      <c r="W54" s="194"/>
      <c r="X54" s="194"/>
      <c r="Y54" s="195"/>
      <c r="Z54" s="194"/>
      <c r="AA54" s="195"/>
      <c r="AB54" s="194"/>
      <c r="AC54" s="195"/>
      <c r="AD54" s="194"/>
      <c r="AE54" s="195"/>
      <c r="AF54" s="194"/>
      <c r="AG54" s="313"/>
      <c r="AH54" s="314"/>
      <c r="AI54" s="313"/>
      <c r="AJ54" s="314"/>
      <c r="AK54" s="313"/>
      <c r="AL54" s="314"/>
      <c r="AM54" s="313"/>
      <c r="AN54" s="314"/>
      <c r="AO54" s="313"/>
      <c r="AP54" s="314"/>
    </row>
    <row r="55" spans="1:42" s="147" customFormat="1" x14ac:dyDescent="0.2">
      <c r="B55" s="196" t="s">
        <v>70</v>
      </c>
      <c r="C55" s="99" t="s">
        <v>33</v>
      </c>
      <c r="D55" s="173" t="s">
        <v>30</v>
      </c>
      <c r="E55" s="174" t="s">
        <v>6</v>
      </c>
      <c r="F55" s="175"/>
      <c r="G55" s="174" t="s">
        <v>6</v>
      </c>
      <c r="H55" s="174"/>
      <c r="I55" s="174" t="s">
        <v>6</v>
      </c>
      <c r="J55" s="174"/>
      <c r="K55" s="174" t="s">
        <v>6</v>
      </c>
      <c r="L55" s="174"/>
      <c r="M55" s="174" t="s">
        <v>6</v>
      </c>
      <c r="N55" s="176"/>
      <c r="O55" s="174" t="s">
        <v>6</v>
      </c>
      <c r="P55" s="176"/>
      <c r="Q55" s="174" t="s">
        <v>6</v>
      </c>
      <c r="R55" s="176"/>
      <c r="S55" s="174" t="s">
        <v>6</v>
      </c>
      <c r="T55" s="177"/>
      <c r="U55" s="174" t="s">
        <v>6</v>
      </c>
      <c r="V55" s="197"/>
      <c r="W55" s="179">
        <v>32</v>
      </c>
      <c r="X55" s="179"/>
      <c r="Y55" s="179">
        <v>32</v>
      </c>
      <c r="Z55" s="198"/>
      <c r="AA55" s="174">
        <v>35</v>
      </c>
      <c r="AB55" s="198"/>
      <c r="AC55" s="174">
        <v>35</v>
      </c>
      <c r="AD55" s="199"/>
      <c r="AE55" s="174">
        <v>39</v>
      </c>
      <c r="AF55" s="199"/>
      <c r="AG55" s="309">
        <v>39</v>
      </c>
      <c r="AH55" s="315"/>
      <c r="AI55" s="309">
        <v>41</v>
      </c>
      <c r="AJ55" s="315"/>
      <c r="AK55" s="309">
        <v>41</v>
      </c>
      <c r="AL55" s="315"/>
      <c r="AM55" s="309">
        <v>41</v>
      </c>
      <c r="AN55" s="315"/>
      <c r="AO55" s="309">
        <v>41</v>
      </c>
      <c r="AP55" s="315"/>
    </row>
    <row r="56" spans="1:42" x14ac:dyDescent="0.2">
      <c r="B56" s="181"/>
      <c r="C56" s="182"/>
      <c r="D56" s="183" t="s">
        <v>32</v>
      </c>
      <c r="E56" s="122" t="s">
        <v>6</v>
      </c>
      <c r="F56" s="123"/>
      <c r="G56" s="122" t="s">
        <v>6</v>
      </c>
      <c r="H56" s="124"/>
      <c r="I56" s="122" t="s">
        <v>6</v>
      </c>
      <c r="J56" s="125"/>
      <c r="K56" s="122" t="s">
        <v>6</v>
      </c>
      <c r="L56" s="125"/>
      <c r="M56" s="122" t="s">
        <v>6</v>
      </c>
      <c r="N56" s="125"/>
      <c r="O56" s="122" t="s">
        <v>6</v>
      </c>
      <c r="P56" s="126"/>
      <c r="Q56" s="122" t="s">
        <v>6</v>
      </c>
      <c r="R56" s="126"/>
      <c r="S56" s="122" t="s">
        <v>6</v>
      </c>
      <c r="T56" s="126"/>
      <c r="U56" s="122" t="s">
        <v>6</v>
      </c>
      <c r="V56" s="200"/>
      <c r="W56" s="201">
        <f>W55*5</f>
        <v>160</v>
      </c>
      <c r="X56" s="200"/>
      <c r="Y56" s="201">
        <f>Y55*5</f>
        <v>160</v>
      </c>
      <c r="Z56" s="184"/>
      <c r="AA56" s="201">
        <f>AA55*5</f>
        <v>175</v>
      </c>
      <c r="AB56" s="184"/>
      <c r="AC56" s="201">
        <f>AC55*5</f>
        <v>175</v>
      </c>
      <c r="AD56" s="202"/>
      <c r="AE56" s="201">
        <f>AE55*5</f>
        <v>195</v>
      </c>
      <c r="AF56" s="202"/>
      <c r="AG56" s="316">
        <f>AG55*5</f>
        <v>195</v>
      </c>
      <c r="AH56" s="317"/>
      <c r="AI56" s="316">
        <f>AI55*5</f>
        <v>205</v>
      </c>
      <c r="AJ56" s="317"/>
      <c r="AK56" s="316">
        <f>AK55*5</f>
        <v>205</v>
      </c>
      <c r="AL56" s="317"/>
      <c r="AM56" s="316">
        <f>AM55*5</f>
        <v>205</v>
      </c>
      <c r="AN56" s="317"/>
      <c r="AO56" s="316">
        <f>AO55*5</f>
        <v>205</v>
      </c>
      <c r="AP56" s="317"/>
    </row>
    <row r="57" spans="1:42" x14ac:dyDescent="0.2">
      <c r="B57" s="203"/>
      <c r="C57" s="183"/>
      <c r="D57" s="183"/>
      <c r="E57" s="204"/>
      <c r="F57" s="204"/>
      <c r="G57" s="183"/>
      <c r="H57" s="204"/>
      <c r="I57" s="183"/>
      <c r="J57" s="183"/>
      <c r="K57" s="204"/>
      <c r="L57" s="183"/>
      <c r="M57" s="183"/>
      <c r="N57" s="183"/>
      <c r="O57" s="183"/>
      <c r="P57" s="183"/>
      <c r="Q57" s="183"/>
      <c r="R57" s="183"/>
      <c r="S57" s="183"/>
      <c r="T57" s="183"/>
      <c r="U57" s="183"/>
      <c r="V57" s="183"/>
      <c r="W57" s="183"/>
      <c r="X57" s="183"/>
      <c r="Y57" s="183"/>
      <c r="Z57" s="183"/>
      <c r="AA57" s="183"/>
      <c r="AB57" s="183"/>
      <c r="AC57" s="183"/>
      <c r="AD57" s="183"/>
      <c r="AE57" s="183"/>
      <c r="AF57" s="183"/>
      <c r="AG57" s="318"/>
      <c r="AH57" s="318"/>
      <c r="AI57" s="318"/>
      <c r="AJ57" s="318"/>
      <c r="AK57" s="318"/>
      <c r="AL57" s="318"/>
      <c r="AM57" s="318"/>
      <c r="AN57" s="318"/>
      <c r="AO57" s="318"/>
      <c r="AP57" s="318"/>
    </row>
    <row r="58" spans="1:42" s="97" customFormat="1" ht="24" x14ac:dyDescent="0.2">
      <c r="B58" s="205" t="s">
        <v>71</v>
      </c>
      <c r="C58" s="206"/>
      <c r="D58" s="173" t="s">
        <v>30</v>
      </c>
      <c r="E58" s="174" t="s">
        <v>6</v>
      </c>
      <c r="F58" s="175"/>
      <c r="G58" s="174" t="s">
        <v>6</v>
      </c>
      <c r="H58" s="174"/>
      <c r="I58" s="174" t="s">
        <v>6</v>
      </c>
      <c r="J58" s="174"/>
      <c r="K58" s="174" t="s">
        <v>6</v>
      </c>
      <c r="L58" s="174"/>
      <c r="M58" s="174" t="s">
        <v>6</v>
      </c>
      <c r="N58" s="176"/>
      <c r="O58" s="174" t="s">
        <v>6</v>
      </c>
      <c r="P58" s="176"/>
      <c r="Q58" s="174" t="s">
        <v>6</v>
      </c>
      <c r="R58" s="176"/>
      <c r="S58" s="174" t="s">
        <v>6</v>
      </c>
      <c r="T58" s="177"/>
      <c r="U58" s="174" t="s">
        <v>6</v>
      </c>
      <c r="V58" s="207"/>
      <c r="W58" s="208">
        <v>2</v>
      </c>
      <c r="X58" s="208"/>
      <c r="Y58" s="208">
        <v>2</v>
      </c>
      <c r="Z58" s="209"/>
      <c r="AA58" s="208">
        <v>2</v>
      </c>
      <c r="AB58" s="209"/>
      <c r="AC58" s="208">
        <v>2</v>
      </c>
      <c r="AD58" s="210"/>
      <c r="AE58" s="208">
        <v>2</v>
      </c>
      <c r="AF58" s="210"/>
      <c r="AG58" s="319">
        <v>2</v>
      </c>
      <c r="AH58" s="320"/>
      <c r="AI58" s="319">
        <v>2</v>
      </c>
      <c r="AJ58" s="320"/>
      <c r="AK58" s="319">
        <v>2</v>
      </c>
      <c r="AL58" s="320"/>
      <c r="AM58" s="319">
        <v>2</v>
      </c>
      <c r="AN58" s="320"/>
      <c r="AO58" s="319">
        <v>2</v>
      </c>
      <c r="AP58" s="320"/>
    </row>
    <row r="59" spans="1:42" s="73" customFormat="1" ht="12.75" x14ac:dyDescent="0.2">
      <c r="B59" s="181"/>
      <c r="C59" s="211" t="s">
        <v>34</v>
      </c>
      <c r="D59" s="183" t="s">
        <v>32</v>
      </c>
      <c r="E59" s="122" t="s">
        <v>6</v>
      </c>
      <c r="F59" s="123"/>
      <c r="G59" s="122" t="s">
        <v>6</v>
      </c>
      <c r="H59" s="123"/>
      <c r="I59" s="122" t="s">
        <v>6</v>
      </c>
      <c r="J59" s="212"/>
      <c r="K59" s="122" t="s">
        <v>6</v>
      </c>
      <c r="L59" s="212"/>
      <c r="M59" s="122" t="s">
        <v>6</v>
      </c>
      <c r="N59" s="212"/>
      <c r="O59" s="122" t="s">
        <v>6</v>
      </c>
      <c r="P59" s="202"/>
      <c r="Q59" s="122" t="s">
        <v>6</v>
      </c>
      <c r="R59" s="202"/>
      <c r="S59" s="122" t="s">
        <v>6</v>
      </c>
      <c r="T59" s="202"/>
      <c r="U59" s="122" t="s">
        <v>6</v>
      </c>
      <c r="V59" s="213"/>
      <c r="W59" s="159">
        <f>MROUND(W43*[1]THogar_EH!AT$12,2)</f>
        <v>292</v>
      </c>
      <c r="X59" s="159"/>
      <c r="Y59" s="159">
        <f>MROUND(Y43*[1]THogar_EH!AV$12,2)</f>
        <v>288</v>
      </c>
      <c r="Z59" s="159"/>
      <c r="AA59" s="159">
        <f>MROUND(AA43*[1]THogar_EH!AX$12,2)</f>
        <v>310</v>
      </c>
      <c r="AB59" s="159"/>
      <c r="AC59" s="159">
        <f>MROUND(AC43*[1]THogar_EH!AZ$12,2)</f>
        <v>310</v>
      </c>
      <c r="AD59" s="159"/>
      <c r="AE59" s="159">
        <f>MROUND(AE43*[1]THogar_EH!BB$12,2)</f>
        <v>344</v>
      </c>
      <c r="AF59" s="159"/>
      <c r="AG59" s="321">
        <f>MROUND(AG43*[1]THogar_EH!BD$12,2)</f>
        <v>344</v>
      </c>
      <c r="AH59" s="321"/>
      <c r="AI59" s="321">
        <f>MROUND(AI43*[1]THogar_EH!BF$12,2)</f>
        <v>360</v>
      </c>
      <c r="AJ59" s="322"/>
      <c r="AK59" s="321">
        <f>MROUND(AK43*[1]THogar_EH!BH$12,2)</f>
        <v>360</v>
      </c>
      <c r="AL59" s="322"/>
      <c r="AM59" s="321">
        <f>MROUND(AM43*[1]THogar_EH!BJ$12,2)</f>
        <v>360</v>
      </c>
      <c r="AN59" s="322"/>
      <c r="AO59" s="321">
        <f>MROUND(AO43*[1]THogar_EH!BL$12,2)</f>
        <v>360</v>
      </c>
      <c r="AP59" s="322"/>
    </row>
    <row r="60" spans="1:42" s="73" customFormat="1" x14ac:dyDescent="0.2">
      <c r="B60" s="214"/>
      <c r="C60" s="215"/>
      <c r="D60" s="216"/>
      <c r="E60" s="107"/>
      <c r="F60" s="217"/>
      <c r="G60" s="218"/>
      <c r="H60" s="219"/>
      <c r="I60" s="218"/>
      <c r="J60" s="218"/>
      <c r="K60" s="219"/>
      <c r="L60" s="217"/>
      <c r="M60" s="107"/>
      <c r="N60" s="107"/>
      <c r="O60" s="107"/>
      <c r="P60" s="107"/>
      <c r="Q60" s="107"/>
      <c r="R60" s="107"/>
      <c r="S60" s="107"/>
      <c r="T60" s="107"/>
      <c r="U60" s="107"/>
      <c r="V60" s="107"/>
      <c r="W60" s="220"/>
      <c r="X60" s="221"/>
      <c r="Y60" s="221"/>
      <c r="Z60" s="219"/>
      <c r="AA60" s="219"/>
      <c r="AB60" s="219"/>
      <c r="AC60" s="219"/>
      <c r="AD60" s="219"/>
      <c r="AE60" s="219"/>
      <c r="AF60" s="219"/>
      <c r="AG60" s="323"/>
      <c r="AH60" s="323"/>
      <c r="AI60" s="323"/>
      <c r="AJ60" s="294"/>
      <c r="AK60" s="323"/>
      <c r="AL60" s="294"/>
      <c r="AM60" s="323"/>
      <c r="AN60" s="294"/>
      <c r="AO60" s="323"/>
      <c r="AP60" s="294"/>
    </row>
    <row r="61" spans="1:42" x14ac:dyDescent="0.2">
      <c r="A61" s="222" t="s">
        <v>35</v>
      </c>
      <c r="B61" s="223" t="s">
        <v>36</v>
      </c>
      <c r="C61" s="139"/>
      <c r="D61" s="135"/>
      <c r="E61" s="137">
        <f>(E43)/[1]THogar_EH!AB$12</f>
        <v>11.163348138165635</v>
      </c>
      <c r="F61" s="137"/>
      <c r="G61" s="137">
        <f>(G43)/[1]THogar_EH!AD$12</f>
        <v>11.163348138165635</v>
      </c>
      <c r="H61" s="137"/>
      <c r="I61" s="137">
        <f>(I43)/[1]THogar_EH!AF$12</f>
        <v>11.163348138165635</v>
      </c>
      <c r="J61" s="137"/>
      <c r="K61" s="137">
        <f>(K43)/[1]THogar_EH!AH$12</f>
        <v>11.163348138165635</v>
      </c>
      <c r="L61" s="137"/>
      <c r="M61" s="137">
        <f>(M43)/[1]THogar_EH!AJ$12</f>
        <v>12.949483840272135</v>
      </c>
      <c r="N61" s="137"/>
      <c r="O61" s="137">
        <f>(O43)/[1]THogar_EH!AL$12</f>
        <v>13.842551691325387</v>
      </c>
      <c r="P61" s="137"/>
      <c r="Q61" s="137">
        <f>(Q43)/[1]THogar_EH!AN$12</f>
        <v>15.436763355666317</v>
      </c>
      <c r="R61" s="137"/>
      <c r="S61" s="137">
        <f>(S43)/[1]THogar_EH!AP$12</f>
        <v>15.700058690513517</v>
      </c>
      <c r="T61" s="137"/>
      <c r="U61" s="137">
        <f>(U43)/[1]THogar_EH!AR$12</f>
        <v>16.442270776247828</v>
      </c>
      <c r="V61" s="137"/>
      <c r="W61" s="137">
        <f>(W43)/[1]THogar_EH!AT$12</f>
        <v>16.732621081429304</v>
      </c>
      <c r="X61" s="137"/>
      <c r="Y61" s="137">
        <f>(Y43)/[1]THogar_EH!AV$12</f>
        <v>17.033410182402278</v>
      </c>
      <c r="Z61" s="137"/>
      <c r="AA61" s="137">
        <f>(AA43)/[1]THogar_EH!AX$12</f>
        <v>19.079732467460385</v>
      </c>
      <c r="AB61" s="137"/>
      <c r="AC61" s="137">
        <f>(AC43)/[1]THogar_EH!AZ$12</f>
        <v>19.079732467460385</v>
      </c>
      <c r="AD61" s="224"/>
      <c r="AE61" s="137">
        <f>(AE43)/[1]THogar_EH!BB$12</f>
        <v>21.062042334209515</v>
      </c>
      <c r="AF61" s="224"/>
      <c r="AG61" s="298">
        <f>(AG43)/[1]THogar_EH!BD$12</f>
        <v>21.062042334209515</v>
      </c>
      <c r="AH61" s="324"/>
      <c r="AI61" s="298">
        <f>(AI43)/[1]THogar_EH!BF$12</f>
        <v>22.053197267584082</v>
      </c>
      <c r="AJ61" s="324"/>
      <c r="AK61" s="298">
        <f>(AK43)/[1]THogar_EH!BH$12</f>
        <v>22.053197267584082</v>
      </c>
      <c r="AL61" s="324"/>
      <c r="AM61" s="298">
        <f>(AM43)/[1]THogar_EH!BJ$12</f>
        <v>22.053197267584082</v>
      </c>
      <c r="AN61" s="324"/>
      <c r="AO61" s="298">
        <f>(AO43)/[1]THogar_EH!BL$12</f>
        <v>22.053197267584082</v>
      </c>
      <c r="AP61" s="324"/>
    </row>
    <row r="62" spans="1:42" ht="12.75" x14ac:dyDescent="0.2">
      <c r="A62" s="222" t="s">
        <v>37</v>
      </c>
      <c r="B62" s="35" t="s">
        <v>38</v>
      </c>
      <c r="C62" s="211" t="s">
        <v>39</v>
      </c>
      <c r="D62" s="117"/>
      <c r="E62" s="118">
        <f>E47+E43</f>
        <v>95</v>
      </c>
      <c r="F62" s="118"/>
      <c r="G62" s="118">
        <f>G47+G43</f>
        <v>95</v>
      </c>
      <c r="H62" s="118"/>
      <c r="I62" s="118">
        <f>I47+I43</f>
        <v>95</v>
      </c>
      <c r="J62" s="118"/>
      <c r="K62" s="118">
        <f>K47+K43</f>
        <v>95</v>
      </c>
      <c r="L62" s="118"/>
      <c r="M62" s="118">
        <f>M47+M43</f>
        <v>112</v>
      </c>
      <c r="N62" s="118"/>
      <c r="O62" s="118">
        <f>O50+O47+O43</f>
        <v>182</v>
      </c>
      <c r="P62" s="142"/>
      <c r="Q62" s="118">
        <f>Q50+Q47+Q43</f>
        <v>200</v>
      </c>
      <c r="R62" s="142"/>
      <c r="S62" s="118">
        <f>S50+S47+S43</f>
        <v>200</v>
      </c>
      <c r="U62" s="118">
        <f>U50+U47+U43</f>
        <v>306</v>
      </c>
      <c r="V62" s="37"/>
      <c r="W62" s="120" t="s">
        <v>6</v>
      </c>
      <c r="X62" s="145"/>
      <c r="Y62" s="120" t="s">
        <v>6</v>
      </c>
      <c r="Z62" s="142"/>
      <c r="AA62" s="120" t="s">
        <v>6</v>
      </c>
      <c r="AB62" s="142"/>
      <c r="AC62" s="120" t="s">
        <v>6</v>
      </c>
      <c r="AD62" s="142"/>
      <c r="AE62" s="120" t="s">
        <v>6</v>
      </c>
      <c r="AF62" s="142"/>
      <c r="AG62" s="55" t="s">
        <v>6</v>
      </c>
      <c r="AH62" s="301"/>
      <c r="AI62" s="294">
        <v>372</v>
      </c>
      <c r="AJ62" s="301"/>
      <c r="AK62" s="294">
        <v>372</v>
      </c>
      <c r="AL62" s="301"/>
      <c r="AM62" s="294">
        <v>372</v>
      </c>
      <c r="AN62" s="301"/>
      <c r="AO62" s="294">
        <v>372</v>
      </c>
      <c r="AP62" s="301"/>
    </row>
    <row r="63" spans="1:42" x14ac:dyDescent="0.2">
      <c r="B63" s="47"/>
      <c r="C63" s="76"/>
      <c r="D63" s="117"/>
      <c r="I63" s="225"/>
      <c r="K63" s="225"/>
      <c r="M63" s="225"/>
      <c r="V63" s="37"/>
      <c r="W63" s="220"/>
      <c r="X63" s="37"/>
    </row>
    <row r="64" spans="1:42" x14ac:dyDescent="0.2">
      <c r="B64" s="67" t="s">
        <v>40</v>
      </c>
      <c r="C64" s="43"/>
      <c r="D64" s="44"/>
      <c r="E64" s="43"/>
      <c r="F64" s="43"/>
      <c r="G64" s="43"/>
      <c r="H64" s="43"/>
      <c r="I64" s="43"/>
      <c r="J64" s="43"/>
      <c r="K64" s="43"/>
      <c r="L64" s="43"/>
      <c r="M64" s="43"/>
      <c r="N64" s="43"/>
      <c r="O64" s="43"/>
      <c r="P64" s="43"/>
      <c r="Q64" s="43"/>
      <c r="R64" s="43"/>
      <c r="S64" s="43"/>
      <c r="T64" s="43"/>
      <c r="U64" s="43"/>
      <c r="V64" s="43"/>
      <c r="W64" s="45"/>
      <c r="X64" s="45"/>
      <c r="Y64" s="45"/>
      <c r="Z64" s="43"/>
      <c r="AA64" s="43"/>
      <c r="AB64" s="43"/>
      <c r="AC64" s="43"/>
      <c r="AD64" s="43"/>
      <c r="AE64" s="43"/>
      <c r="AF64" s="43"/>
      <c r="AG64" s="67"/>
      <c r="AH64" s="67"/>
      <c r="AI64" s="67"/>
      <c r="AJ64" s="67"/>
      <c r="AK64" s="67"/>
      <c r="AL64" s="67"/>
      <c r="AM64" s="67"/>
      <c r="AN64" s="67"/>
      <c r="AO64" s="67"/>
      <c r="AP64" s="67"/>
    </row>
    <row r="65" spans="2:42" x14ac:dyDescent="0.2">
      <c r="B65" s="47" t="s">
        <v>66</v>
      </c>
      <c r="C65" s="76"/>
      <c r="D65" s="117" t="s">
        <v>30</v>
      </c>
      <c r="E65" s="226">
        <f>E43/'[1]Tasa de cambio'!AD$9</f>
        <v>16.247085053518777</v>
      </c>
      <c r="G65" s="226">
        <f>G43/'[1]Tasa de cambio'!AF$9</f>
        <v>17.093319046603568</v>
      </c>
      <c r="I65" s="226">
        <f>I43/'[1]Tasa de cambio'!AH$9</f>
        <v>20.539025898000105</v>
      </c>
      <c r="K65" s="226">
        <f>K43/'[1]Tasa de cambio'!AJ$9</f>
        <v>22.985053585821557</v>
      </c>
      <c r="M65" s="226">
        <f>M43/'[1]Tasa de cambio'!AL$9</f>
        <v>29.788527137091474</v>
      </c>
      <c r="N65" s="119"/>
      <c r="O65" s="226">
        <f>O43/'[1]Tasa de cambio'!AN$9</f>
        <v>33.810190318651891</v>
      </c>
      <c r="P65" s="119"/>
      <c r="Q65" s="226">
        <f>Q43/'[1]Tasa de cambio'!AP$9</f>
        <v>34.009723836723069</v>
      </c>
      <c r="S65" s="226">
        <f>S43/'[1]Tasa de cambio'!AR$9</f>
        <v>38.653346718060874</v>
      </c>
      <c r="U65" s="227">
        <f>+U43/'[1]Tasa de cambio'!AT$9</f>
        <v>41.845287379258927</v>
      </c>
      <c r="W65" s="228">
        <f>+W43/'[1]Tasa de cambio'!$AV$9</f>
        <v>35.841034770244704</v>
      </c>
      <c r="Y65" s="229">
        <f>Y43/'[1]Tasa de cambio'!AX9</f>
        <v>32.466189980591302</v>
      </c>
      <c r="AA65" s="229">
        <f>AA43/'[1]Tasa de cambio'!AZ9</f>
        <v>32.724849983533232</v>
      </c>
      <c r="AC65" s="229">
        <f>AC43/'[1]Tasa de cambio'!BB9</f>
        <v>23.144638721452331</v>
      </c>
      <c r="AD65" s="229"/>
      <c r="AE65" s="229">
        <f>AE43/'[1]Tasa de cambio'!BD9</f>
        <v>24.34613846891769</v>
      </c>
      <c r="AG65" s="325">
        <f>AG43/'[1]Tasa de cambio'!BF9</f>
        <v>26.634167164566403</v>
      </c>
      <c r="AI65" s="325">
        <f>AI43/'[1]Tasa de cambio'!BH9</f>
        <v>24.358033347411258</v>
      </c>
      <c r="AK65" s="325">
        <f>AK43/'[1]Tasa de cambio'!BJ9</f>
        <v>22.56322782084348</v>
      </c>
      <c r="AM65" s="325">
        <f>AM43/'[1]Tasa de cambio'!BL9</f>
        <v>17.264192701828549</v>
      </c>
      <c r="AO65" s="281" t="s">
        <v>6</v>
      </c>
    </row>
    <row r="66" spans="2:42" x14ac:dyDescent="0.2">
      <c r="B66" s="47"/>
      <c r="C66" s="76"/>
      <c r="D66" s="117" t="s">
        <v>32</v>
      </c>
      <c r="E66" s="122" t="s">
        <v>6</v>
      </c>
      <c r="F66" s="123"/>
      <c r="G66" s="122" t="s">
        <v>6</v>
      </c>
      <c r="H66" s="124"/>
      <c r="I66" s="122" t="s">
        <v>6</v>
      </c>
      <c r="J66" s="125"/>
      <c r="K66" s="122" t="s">
        <v>6</v>
      </c>
      <c r="L66" s="125"/>
      <c r="M66" s="122" t="s">
        <v>6</v>
      </c>
      <c r="N66" s="125"/>
      <c r="O66" s="122" t="s">
        <v>6</v>
      </c>
      <c r="P66" s="126"/>
      <c r="Q66" s="122" t="s">
        <v>6</v>
      </c>
      <c r="R66" s="126"/>
      <c r="S66" s="122" t="s">
        <v>6</v>
      </c>
      <c r="T66" s="126"/>
      <c r="U66" s="122" t="s">
        <v>6</v>
      </c>
      <c r="W66" s="122" t="s">
        <v>6</v>
      </c>
      <c r="Y66" s="122" t="s">
        <v>6</v>
      </c>
      <c r="AA66" s="122" t="s">
        <v>6</v>
      </c>
      <c r="AC66" s="122" t="s">
        <v>6</v>
      </c>
      <c r="AD66" s="122"/>
      <c r="AE66" s="122" t="s">
        <v>6</v>
      </c>
      <c r="AG66" s="326" t="s">
        <v>6</v>
      </c>
      <c r="AI66" s="326" t="s">
        <v>6</v>
      </c>
      <c r="AK66" s="326" t="s">
        <v>6</v>
      </c>
      <c r="AM66" s="326" t="s">
        <v>6</v>
      </c>
      <c r="AO66" s="281" t="s">
        <v>6</v>
      </c>
    </row>
    <row r="67" spans="2:42" x14ac:dyDescent="0.2">
      <c r="B67" s="128"/>
      <c r="C67" s="129"/>
      <c r="D67" s="130"/>
      <c r="E67" s="131"/>
      <c r="F67" s="6"/>
      <c r="G67" s="131"/>
      <c r="H67" s="6"/>
      <c r="I67" s="131"/>
      <c r="J67" s="230"/>
      <c r="K67" s="131"/>
      <c r="L67" s="230"/>
      <c r="M67" s="131"/>
      <c r="N67" s="230"/>
      <c r="O67" s="131"/>
      <c r="P67" s="4"/>
      <c r="Q67" s="4"/>
      <c r="R67" s="4"/>
      <c r="S67" s="4"/>
      <c r="T67" s="231"/>
      <c r="U67" s="232"/>
      <c r="V67" s="231"/>
      <c r="W67" s="231"/>
      <c r="X67" s="231"/>
      <c r="Y67" s="233"/>
      <c r="Z67" s="4"/>
      <c r="AA67" s="4"/>
      <c r="AB67" s="4"/>
      <c r="AC67" s="4"/>
      <c r="AD67" s="4"/>
      <c r="AE67" s="4"/>
      <c r="AF67" s="4"/>
      <c r="AG67" s="5"/>
      <c r="AH67" s="5"/>
      <c r="AI67" s="5"/>
      <c r="AJ67" s="5"/>
      <c r="AK67" s="5"/>
      <c r="AL67" s="5"/>
      <c r="AM67" s="5"/>
      <c r="AN67" s="5"/>
      <c r="AO67" s="5"/>
      <c r="AP67" s="5"/>
    </row>
    <row r="68" spans="2:42" x14ac:dyDescent="0.2">
      <c r="B68" s="133" t="s">
        <v>67</v>
      </c>
      <c r="C68" s="134"/>
      <c r="D68" s="135" t="s">
        <v>30</v>
      </c>
      <c r="E68" s="234">
        <f>E46/'[1]Tasa de cambio'!AD$9</f>
        <v>4.8741255160556332</v>
      </c>
      <c r="F68" s="235"/>
      <c r="G68" s="234">
        <f>G46/'[1]Tasa de cambio'!AF$9</f>
        <v>5.127995713981071</v>
      </c>
      <c r="H68" s="235"/>
      <c r="I68" s="234">
        <f>I46/'[1]Tasa de cambio'!AH$9</f>
        <v>6.1617077694000315</v>
      </c>
      <c r="J68" s="236"/>
      <c r="K68" s="234">
        <f>K46/'[1]Tasa de cambio'!AJ$9</f>
        <v>6.8955160757464675</v>
      </c>
      <c r="L68" s="236"/>
      <c r="M68" s="234">
        <f>M46/'[1]Tasa de cambio'!AL$9</f>
        <v>9.2447153184076996</v>
      </c>
      <c r="N68" s="236"/>
      <c r="O68" s="234">
        <f>O46/'[1]Tasa de cambio'!AN$9</f>
        <v>10.906513006016739</v>
      </c>
      <c r="P68" s="139"/>
      <c r="Q68" s="234">
        <f>Q46/'[1]Tasa de cambio'!AP$9</f>
        <v>11.00314594717511</v>
      </c>
      <c r="R68" s="139"/>
      <c r="S68" s="234">
        <f>S46/'[1]Tasa de cambio'!AR$9</f>
        <v>12.505494526431459</v>
      </c>
      <c r="T68" s="237"/>
      <c r="U68" s="238">
        <f>+U46/'[1]Tasa de cambio'!AT$9</f>
        <v>19.129274230518366</v>
      </c>
      <c r="V68" s="237"/>
      <c r="W68" s="238">
        <f>+W46/'[1]Tasa de cambio'!$AV$9</f>
        <v>16.384473037826151</v>
      </c>
      <c r="X68" s="238"/>
      <c r="Y68" s="239">
        <f>Y46/'[1]Tasa de cambio'!AX9</f>
        <v>14.841686848270312</v>
      </c>
      <c r="Z68" s="139"/>
      <c r="AA68" s="239">
        <f>AA46/'[1]Tasa de cambio'!AZ9</f>
        <v>14.874931810696923</v>
      </c>
      <c r="AB68" s="139"/>
      <c r="AC68" s="239">
        <f>AC46/'[1]Tasa de cambio'!BB9</f>
        <v>10.520290327932878</v>
      </c>
      <c r="AD68" s="239"/>
      <c r="AE68" s="239">
        <f>AE46/'[1]Tasa de cambio'!BD9</f>
        <v>11.170581179856352</v>
      </c>
      <c r="AF68" s="139"/>
      <c r="AG68" s="327">
        <f>AG46/'[1]Tasa de cambio'!BF9</f>
        <v>12.220382581389291</v>
      </c>
      <c r="AH68" s="223"/>
      <c r="AI68" s="327">
        <f>AI46/'[1]Tasa de cambio'!BH9</f>
        <v>11.221116485886085</v>
      </c>
      <c r="AJ68" s="223"/>
      <c r="AK68" s="327">
        <f>AK46/'[1]Tasa de cambio'!BJ9</f>
        <v>10.394295962411041</v>
      </c>
      <c r="AL68" s="223"/>
      <c r="AM68" s="327">
        <f>AM46/'[1]Tasa de cambio'!BL9</f>
        <v>7.9531674244378712</v>
      </c>
      <c r="AN68" s="223"/>
      <c r="AO68" s="309" t="s">
        <v>6</v>
      </c>
      <c r="AP68" s="223"/>
    </row>
    <row r="69" spans="2:42" x14ac:dyDescent="0.2">
      <c r="B69" s="47"/>
      <c r="C69" s="76"/>
      <c r="D69" s="117" t="s">
        <v>32</v>
      </c>
      <c r="E69" s="226">
        <f>E47/'[1]Tasa de cambio'!AD$9</f>
        <v>14.622376548166899</v>
      </c>
      <c r="F69" s="3"/>
      <c r="G69" s="226">
        <f>G47/'[1]Tasa de cambio'!AF$9</f>
        <v>15.383987141943212</v>
      </c>
      <c r="H69" s="3"/>
      <c r="I69" s="226">
        <f>I47/'[1]Tasa de cambio'!AH$9</f>
        <v>18.485123308200095</v>
      </c>
      <c r="J69" s="225"/>
      <c r="K69" s="226">
        <f>K47/'[1]Tasa de cambio'!AJ$9</f>
        <v>20.686548227239403</v>
      </c>
      <c r="L69" s="225"/>
      <c r="M69" s="226">
        <f>M47/'[1]Tasa de cambio'!AL$9</f>
        <v>27.734145955223099</v>
      </c>
      <c r="N69" s="225"/>
      <c r="O69" s="226">
        <f>O47/'[1]Tasa de cambio'!AN$9</f>
        <v>32.71953901805022</v>
      </c>
      <c r="Q69" s="226">
        <f>Q47/'[1]Tasa de cambio'!AP$9</f>
        <v>33.009437841525333</v>
      </c>
      <c r="S69" s="226">
        <f>S47/'[1]Tasa de cambio'!AR$9</f>
        <v>37.51648357929438</v>
      </c>
      <c r="U69" s="228">
        <f>+U47/'[1]Tasa de cambio'!AT$9</f>
        <v>95.646371152591826</v>
      </c>
      <c r="W69" s="228">
        <f>+W47/'[1]Tasa de cambio'!$AV$9</f>
        <v>81.922365189130758</v>
      </c>
      <c r="X69" s="228"/>
      <c r="Y69" s="229">
        <f>Y47/'[1]Tasa de cambio'!AX9</f>
        <v>74.208434241351554</v>
      </c>
      <c r="AA69" s="229">
        <f>AA47/'[1]Tasa de cambio'!AZ9</f>
        <v>74.374659053484621</v>
      </c>
      <c r="AC69" s="229">
        <f>AC47/'[1]Tasa de cambio'!BB9</f>
        <v>52.60145163966439</v>
      </c>
      <c r="AD69" s="229"/>
      <c r="AE69" s="229">
        <f>AE47/'[1]Tasa de cambio'!BD9</f>
        <v>55.852905899281758</v>
      </c>
      <c r="AG69" s="325">
        <f>AG47/'[1]Tasa de cambio'!BF9</f>
        <v>61.101912906946453</v>
      </c>
      <c r="AI69" s="325">
        <f>AI47/'[1]Tasa de cambio'!BH9</f>
        <v>56.105582429430427</v>
      </c>
      <c r="AK69" s="325">
        <f>AK47/'[1]Tasa de cambio'!BJ9</f>
        <v>51.971479812055208</v>
      </c>
      <c r="AM69" s="325">
        <f>AM47/'[1]Tasa de cambio'!BL9</f>
        <v>39.765837122189353</v>
      </c>
      <c r="AO69" s="326" t="s">
        <v>6</v>
      </c>
    </row>
    <row r="70" spans="2:42" x14ac:dyDescent="0.2">
      <c r="B70" s="128"/>
      <c r="C70" s="129"/>
      <c r="D70" s="130"/>
      <c r="E70" s="131"/>
      <c r="F70" s="6"/>
      <c r="G70" s="131"/>
      <c r="H70" s="6"/>
      <c r="I70" s="131"/>
      <c r="J70" s="230"/>
      <c r="K70" s="131"/>
      <c r="L70" s="230"/>
      <c r="M70" s="131"/>
      <c r="N70" s="230"/>
      <c r="O70" s="131"/>
      <c r="P70" s="4"/>
      <c r="Q70" s="4"/>
      <c r="R70" s="4"/>
      <c r="S70" s="4"/>
      <c r="U70" s="240"/>
      <c r="W70" s="228"/>
      <c r="X70" s="228"/>
      <c r="Y70" s="229"/>
      <c r="Z70" s="4"/>
      <c r="AA70" s="4"/>
      <c r="AB70" s="4"/>
      <c r="AC70" s="4"/>
      <c r="AD70" s="4"/>
      <c r="AE70" s="4"/>
      <c r="AF70" s="4"/>
      <c r="AG70" s="5"/>
      <c r="AH70" s="5"/>
      <c r="AI70" s="5"/>
      <c r="AJ70" s="5"/>
      <c r="AK70" s="5"/>
      <c r="AL70" s="5"/>
      <c r="AM70" s="5"/>
      <c r="AN70" s="5"/>
      <c r="AO70" s="302"/>
      <c r="AP70" s="5"/>
    </row>
    <row r="71" spans="2:42" s="147" customFormat="1" x14ac:dyDescent="0.2">
      <c r="B71" s="148" t="s">
        <v>68</v>
      </c>
      <c r="C71" s="241"/>
      <c r="D71" s="178" t="s">
        <v>30</v>
      </c>
      <c r="E71" s="174" t="s">
        <v>6</v>
      </c>
      <c r="F71" s="175"/>
      <c r="G71" s="174" t="s">
        <v>6</v>
      </c>
      <c r="H71" s="174"/>
      <c r="I71" s="174" t="s">
        <v>6</v>
      </c>
      <c r="J71" s="174"/>
      <c r="K71" s="174" t="s">
        <v>6</v>
      </c>
      <c r="L71" s="242"/>
      <c r="M71" s="243">
        <f>M46/'[1]Tasa de cambio'!AL9</f>
        <v>9.2447153184076996</v>
      </c>
      <c r="N71" s="243"/>
      <c r="O71" s="243">
        <f>O49/'[1]Tasa de cambio'!AN$9</f>
        <v>16.35976950902511</v>
      </c>
      <c r="P71" s="178"/>
      <c r="Q71" s="242">
        <f>Q49/'[1]Tasa de cambio'!AP$9</f>
        <v>16.504718920762667</v>
      </c>
      <c r="R71" s="242"/>
      <c r="S71" s="243">
        <f>S49/'[1]Tasa de cambio'!AR$9</f>
        <v>18.75824178964719</v>
      </c>
      <c r="T71" s="243"/>
      <c r="U71" s="243">
        <f>+U49/'[1]Tasa de cambio'!AT9</f>
        <v>22.716013148740558</v>
      </c>
      <c r="V71" s="178"/>
      <c r="W71" s="242">
        <f>+W49/'[1]Tasa de cambio'!$AV$9</f>
        <v>19.456561732418553</v>
      </c>
      <c r="X71" s="242"/>
      <c r="Y71" s="243">
        <f>Y49/'[1]Tasa de cambio'!AX9</f>
        <v>17.624503132320996</v>
      </c>
      <c r="Z71" s="243"/>
      <c r="AA71" s="243">
        <f>AA49/'[1]Tasa de cambio'!AZ9</f>
        <v>17.849918172836308</v>
      </c>
      <c r="AB71" s="178"/>
      <c r="AC71" s="242">
        <f>AC49/'[1]Tasa de cambio'!BB9</f>
        <v>12.624348393519453</v>
      </c>
      <c r="AD71" s="242"/>
      <c r="AE71" s="242">
        <f>AE49/'[1]Tasa de cambio'!BD9</f>
        <v>13.175557289061338</v>
      </c>
      <c r="AF71" s="242"/>
      <c r="AG71" s="328">
        <f>AG49/'[1]Tasa de cambio'!BF9</f>
        <v>14.413784583177112</v>
      </c>
      <c r="AH71" s="328"/>
      <c r="AI71" s="328">
        <f>AI49/'[1]Tasa de cambio'!BH9</f>
        <v>13.136916861525174</v>
      </c>
      <c r="AJ71" s="328"/>
      <c r="AK71" s="328">
        <f>AK49/'[1]Tasa de cambio'!BJ9</f>
        <v>12.168931858432439</v>
      </c>
      <c r="AL71" s="328"/>
      <c r="AM71" s="328">
        <f>AM49/'[1]Tasa de cambio'!BL9</f>
        <v>9.3110252773906783</v>
      </c>
      <c r="AN71" s="328"/>
      <c r="AO71" s="309" t="s">
        <v>6</v>
      </c>
      <c r="AP71" s="328"/>
    </row>
    <row r="72" spans="2:42" x14ac:dyDescent="0.2">
      <c r="B72" s="156"/>
      <c r="C72" s="76"/>
      <c r="D72" s="117" t="s">
        <v>32</v>
      </c>
      <c r="E72" s="122" t="s">
        <v>6</v>
      </c>
      <c r="F72" s="123"/>
      <c r="G72" s="122" t="s">
        <v>6</v>
      </c>
      <c r="H72" s="124"/>
      <c r="I72" s="122" t="s">
        <v>6</v>
      </c>
      <c r="J72" s="125"/>
      <c r="K72" s="122" t="s">
        <v>6</v>
      </c>
      <c r="L72" s="119"/>
      <c r="M72" s="127">
        <f>M47/'[1]Tasa de cambio'!AL9</f>
        <v>27.734145955223099</v>
      </c>
      <c r="N72" s="127"/>
      <c r="O72" s="127">
        <f>O50/'[1]Tasa de cambio'!AN$9</f>
        <v>32.71953901805022</v>
      </c>
      <c r="P72" s="117"/>
      <c r="Q72" s="119">
        <f>Q50/'[1]Tasa de cambio'!AP$9</f>
        <v>33.009437841525333</v>
      </c>
      <c r="R72" s="119"/>
      <c r="S72" s="127">
        <f>S50/'[1]Tasa de cambio'!AR$9</f>
        <v>37.51648357929438</v>
      </c>
      <c r="T72" s="127"/>
      <c r="U72" s="127">
        <f>+U50/'[1]Tasa de cambio'!AT9</f>
        <v>45.432026297481116</v>
      </c>
      <c r="V72" s="117"/>
      <c r="W72" s="119">
        <f>+W50/'[1]Tasa de cambio'!$AV$9</f>
        <v>38.913123464837106</v>
      </c>
      <c r="X72" s="119"/>
      <c r="Y72" s="127">
        <f>Y50/'[1]Tasa de cambio'!AX9</f>
        <v>35.249006264641991</v>
      </c>
      <c r="Z72" s="127"/>
      <c r="AA72" s="127">
        <f>AA50/'[1]Tasa de cambio'!AZ9</f>
        <v>35.699836345672615</v>
      </c>
      <c r="AB72" s="117"/>
      <c r="AC72" s="119">
        <f>AC50/'[1]Tasa de cambio'!BB9</f>
        <v>25.248696787038906</v>
      </c>
      <c r="AD72" s="119"/>
      <c r="AE72" s="119">
        <f>AE50/'[1]Tasa de cambio'!BD9</f>
        <v>26.351114578122676</v>
      </c>
      <c r="AF72" s="119"/>
      <c r="AG72" s="329">
        <f>AG50/'[1]Tasa de cambio'!BF9</f>
        <v>28.827569166354223</v>
      </c>
      <c r="AH72" s="329"/>
      <c r="AI72" s="329">
        <f>AI50/'[1]Tasa de cambio'!BH9</f>
        <v>26.273833723050348</v>
      </c>
      <c r="AJ72" s="329"/>
      <c r="AK72" s="329">
        <f>AK50/'[1]Tasa de cambio'!BJ9</f>
        <v>24.337863716864877</v>
      </c>
      <c r="AL72" s="329"/>
      <c r="AM72" s="329">
        <f>AM50/'[1]Tasa de cambio'!BL9</f>
        <v>18.622050554781357</v>
      </c>
      <c r="AN72" s="329"/>
      <c r="AO72" s="326" t="s">
        <v>6</v>
      </c>
      <c r="AP72" s="329"/>
    </row>
    <row r="73" spans="2:42" x14ac:dyDescent="0.2">
      <c r="B73" s="163"/>
      <c r="C73" s="129"/>
      <c r="D73" s="130"/>
      <c r="E73" s="244"/>
      <c r="F73" s="6"/>
      <c r="G73" s="245"/>
      <c r="H73" s="246"/>
      <c r="I73" s="245"/>
      <c r="J73" s="130"/>
      <c r="K73" s="244"/>
      <c r="L73" s="6"/>
      <c r="M73" s="245"/>
      <c r="N73" s="246"/>
      <c r="O73" s="245"/>
      <c r="P73" s="130"/>
      <c r="Q73" s="244"/>
      <c r="R73" s="6"/>
      <c r="S73" s="245"/>
      <c r="T73" s="246"/>
      <c r="U73" s="245"/>
      <c r="V73" s="130"/>
      <c r="W73" s="244"/>
      <c r="X73" s="6"/>
      <c r="Y73" s="245"/>
      <c r="Z73" s="246"/>
      <c r="AA73" s="245"/>
      <c r="AB73" s="130"/>
      <c r="AC73" s="244"/>
      <c r="AD73" s="244"/>
      <c r="AE73" s="244"/>
      <c r="AF73" s="6"/>
      <c r="AG73" s="330"/>
      <c r="AH73" s="331"/>
      <c r="AI73" s="330"/>
      <c r="AJ73" s="331"/>
      <c r="AK73" s="330"/>
      <c r="AL73" s="331"/>
      <c r="AM73" s="330"/>
      <c r="AN73" s="331"/>
      <c r="AO73" s="307"/>
      <c r="AP73" s="331"/>
    </row>
    <row r="74" spans="2:42" s="97" customFormat="1" x14ac:dyDescent="0.2">
      <c r="B74" s="171" t="s">
        <v>69</v>
      </c>
      <c r="C74" s="172"/>
      <c r="D74" s="173" t="s">
        <v>30</v>
      </c>
      <c r="E74" s="174" t="s">
        <v>6</v>
      </c>
      <c r="F74" s="175"/>
      <c r="G74" s="174" t="s">
        <v>6</v>
      </c>
      <c r="H74" s="174"/>
      <c r="I74" s="174" t="s">
        <v>6</v>
      </c>
      <c r="J74" s="174"/>
      <c r="K74" s="174" t="s">
        <v>6</v>
      </c>
      <c r="L74" s="174"/>
      <c r="M74" s="174" t="s">
        <v>6</v>
      </c>
      <c r="N74" s="176"/>
      <c r="O74" s="174" t="s">
        <v>6</v>
      </c>
      <c r="P74" s="176"/>
      <c r="Q74" s="174" t="s">
        <v>6</v>
      </c>
      <c r="R74" s="176"/>
      <c r="S74" s="174" t="s">
        <v>6</v>
      </c>
      <c r="T74" s="177"/>
      <c r="U74" s="174" t="s">
        <v>6</v>
      </c>
      <c r="V74" s="207"/>
      <c r="W74" s="247">
        <f>W52/'[1]Tasa de cambio'!AV9</f>
        <v>16.384473037826151</v>
      </c>
      <c r="X74" s="247"/>
      <c r="Y74" s="247">
        <f>Y52/'[1]Tasa de cambio'!AX9</f>
        <v>14.841686848270312</v>
      </c>
      <c r="Z74" s="207"/>
      <c r="AA74" s="247">
        <f>AA52/'[1]Tasa de cambio'!AZ9</f>
        <v>14.874931810696923</v>
      </c>
      <c r="AB74" s="207"/>
      <c r="AC74" s="247">
        <f>AC52/'[1]Tasa de cambio'!BB9</f>
        <v>10.520290327932878</v>
      </c>
      <c r="AD74" s="247"/>
      <c r="AE74" s="247">
        <f>AE52/'[1]Tasa de cambio'!BD9</f>
        <v>11.170581179856352</v>
      </c>
      <c r="AF74" s="248"/>
      <c r="AG74" s="332">
        <f>AG52/'[1]Tasa de cambio'!BF9</f>
        <v>12.220382581389291</v>
      </c>
      <c r="AH74" s="333"/>
      <c r="AI74" s="332">
        <f>AI52/'[1]Tasa de cambio'!BH9</f>
        <v>11.221116485886085</v>
      </c>
      <c r="AJ74" s="333"/>
      <c r="AK74" s="332">
        <f>AK52/'[1]Tasa de cambio'!BJ9</f>
        <v>10.394295962411041</v>
      </c>
      <c r="AL74" s="333"/>
      <c r="AM74" s="332">
        <f>AM52/'[1]Tasa de cambio'!BL9</f>
        <v>7.9531674244378712</v>
      </c>
      <c r="AN74" s="333"/>
      <c r="AO74" s="309" t="s">
        <v>6</v>
      </c>
      <c r="AP74" s="333"/>
    </row>
    <row r="75" spans="2:42" x14ac:dyDescent="0.2">
      <c r="B75" s="181"/>
      <c r="C75" s="164"/>
      <c r="D75" s="165" t="s">
        <v>32</v>
      </c>
      <c r="E75" s="122" t="s">
        <v>6</v>
      </c>
      <c r="F75" s="123"/>
      <c r="G75" s="122" t="s">
        <v>6</v>
      </c>
      <c r="H75" s="124"/>
      <c r="I75" s="122" t="s">
        <v>6</v>
      </c>
      <c r="J75" s="125"/>
      <c r="K75" s="122" t="s">
        <v>6</v>
      </c>
      <c r="L75" s="125"/>
      <c r="M75" s="122" t="s">
        <v>6</v>
      </c>
      <c r="N75" s="125"/>
      <c r="O75" s="122" t="s">
        <v>6</v>
      </c>
      <c r="P75" s="126"/>
      <c r="Q75" s="122" t="s">
        <v>6</v>
      </c>
      <c r="R75" s="126"/>
      <c r="S75" s="122" t="s">
        <v>6</v>
      </c>
      <c r="T75" s="126"/>
      <c r="U75" s="122" t="s">
        <v>6</v>
      </c>
      <c r="V75" s="124"/>
      <c r="W75" s="249">
        <f>W74</f>
        <v>16.384473037826151</v>
      </c>
      <c r="X75" s="124"/>
      <c r="Y75" s="249">
        <f>Y74</f>
        <v>14.841686848270312</v>
      </c>
      <c r="Z75" s="124"/>
      <c r="AA75" s="249">
        <f>AA74</f>
        <v>14.874931810696923</v>
      </c>
      <c r="AB75" s="124"/>
      <c r="AC75" s="249">
        <f>AC74</f>
        <v>10.520290327932878</v>
      </c>
      <c r="AD75" s="249"/>
      <c r="AE75" s="249">
        <f>AE74</f>
        <v>11.170581179856352</v>
      </c>
      <c r="AF75" s="126"/>
      <c r="AG75" s="334">
        <f>AG74</f>
        <v>12.220382581389291</v>
      </c>
      <c r="AH75" s="335"/>
      <c r="AI75" s="334">
        <f>AI74</f>
        <v>11.221116485886085</v>
      </c>
      <c r="AJ75" s="335"/>
      <c r="AK75" s="334">
        <f>AK74</f>
        <v>10.394295962411041</v>
      </c>
      <c r="AL75" s="335"/>
      <c r="AM75" s="334">
        <f>AM74</f>
        <v>7.9531674244378712</v>
      </c>
      <c r="AN75" s="335"/>
      <c r="AO75" s="326" t="s">
        <v>6</v>
      </c>
      <c r="AP75" s="335"/>
    </row>
    <row r="76" spans="2:42" x14ac:dyDescent="0.2">
      <c r="B76" s="186"/>
      <c r="C76" s="250"/>
      <c r="D76" s="251"/>
      <c r="E76" s="252"/>
      <c r="F76" s="6"/>
      <c r="G76" s="252"/>
      <c r="H76" s="6"/>
      <c r="I76" s="252"/>
      <c r="J76" s="132"/>
      <c r="K76" s="252"/>
      <c r="L76" s="132"/>
      <c r="M76" s="252"/>
      <c r="N76" s="132"/>
      <c r="O76" s="252"/>
      <c r="P76" s="6"/>
      <c r="Q76" s="6"/>
      <c r="R76" s="6"/>
      <c r="S76" s="6"/>
      <c r="T76" s="3"/>
      <c r="U76" s="253"/>
      <c r="V76" s="3"/>
      <c r="W76" s="254"/>
      <c r="X76" s="254"/>
      <c r="Y76" s="255"/>
      <c r="Z76" s="6"/>
      <c r="AA76" s="6"/>
      <c r="AB76" s="6"/>
      <c r="AC76" s="6"/>
      <c r="AD76" s="6"/>
      <c r="AE76" s="6"/>
      <c r="AF76" s="193"/>
      <c r="AG76" s="331"/>
      <c r="AH76" s="336"/>
      <c r="AI76" s="331"/>
      <c r="AJ76" s="336"/>
      <c r="AK76" s="331"/>
      <c r="AL76" s="336"/>
      <c r="AM76" s="331"/>
      <c r="AN76" s="336"/>
      <c r="AO76" s="313"/>
      <c r="AP76" s="336"/>
    </row>
    <row r="77" spans="2:42" s="147" customFormat="1" x14ac:dyDescent="0.2">
      <c r="B77" s="196" t="s">
        <v>70</v>
      </c>
      <c r="C77" s="99" t="s">
        <v>33</v>
      </c>
      <c r="D77" s="150" t="s">
        <v>30</v>
      </c>
      <c r="E77" s="174" t="s">
        <v>6</v>
      </c>
      <c r="F77" s="175"/>
      <c r="G77" s="174" t="s">
        <v>6</v>
      </c>
      <c r="H77" s="174"/>
      <c r="I77" s="174" t="s">
        <v>6</v>
      </c>
      <c r="J77" s="174"/>
      <c r="K77" s="174" t="s">
        <v>6</v>
      </c>
      <c r="L77" s="174"/>
      <c r="M77" s="174" t="s">
        <v>6</v>
      </c>
      <c r="N77" s="176"/>
      <c r="O77" s="174" t="s">
        <v>6</v>
      </c>
      <c r="P77" s="176"/>
      <c r="Q77" s="174" t="s">
        <v>6</v>
      </c>
      <c r="R77" s="176"/>
      <c r="S77" s="174" t="s">
        <v>6</v>
      </c>
      <c r="T77" s="177"/>
      <c r="U77" s="174" t="s">
        <v>6</v>
      </c>
      <c r="V77" s="207"/>
      <c r="W77" s="256">
        <f>W74</f>
        <v>16.384473037826151</v>
      </c>
      <c r="X77" s="256"/>
      <c r="Y77" s="257">
        <f>Y75</f>
        <v>14.841686848270312</v>
      </c>
      <c r="Z77" s="177"/>
      <c r="AA77" s="257">
        <f>AA75</f>
        <v>14.874931810696923</v>
      </c>
      <c r="AB77" s="177"/>
      <c r="AC77" s="257">
        <f>AC75</f>
        <v>10.520290327932878</v>
      </c>
      <c r="AD77" s="257"/>
      <c r="AE77" s="257">
        <f>AE75</f>
        <v>11.170581179856352</v>
      </c>
      <c r="AF77" s="242"/>
      <c r="AG77" s="337">
        <f>AG75</f>
        <v>12.220382581389291</v>
      </c>
      <c r="AH77" s="328"/>
      <c r="AI77" s="337">
        <f>AI75</f>
        <v>11.221116485886085</v>
      </c>
      <c r="AJ77" s="328"/>
      <c r="AK77" s="337">
        <f>AK75</f>
        <v>10.394295962411041</v>
      </c>
      <c r="AL77" s="328"/>
      <c r="AM77" s="337">
        <f>AM75</f>
        <v>7.9531674244378712</v>
      </c>
      <c r="AN77" s="328"/>
      <c r="AO77" s="309" t="s">
        <v>6</v>
      </c>
      <c r="AP77" s="328"/>
    </row>
    <row r="78" spans="2:42" x14ac:dyDescent="0.2">
      <c r="B78" s="181"/>
      <c r="C78" s="258"/>
      <c r="D78" s="158" t="s">
        <v>32</v>
      </c>
      <c r="E78" s="122" t="s">
        <v>6</v>
      </c>
      <c r="F78" s="123"/>
      <c r="G78" s="122" t="s">
        <v>6</v>
      </c>
      <c r="H78" s="124"/>
      <c r="I78" s="122" t="s">
        <v>6</v>
      </c>
      <c r="J78" s="125"/>
      <c r="K78" s="122" t="s">
        <v>6</v>
      </c>
      <c r="L78" s="125"/>
      <c r="M78" s="122" t="s">
        <v>6</v>
      </c>
      <c r="N78" s="125"/>
      <c r="O78" s="122" t="s">
        <v>6</v>
      </c>
      <c r="P78" s="126"/>
      <c r="Q78" s="122" t="s">
        <v>6</v>
      </c>
      <c r="R78" s="126"/>
      <c r="S78" s="122" t="s">
        <v>6</v>
      </c>
      <c r="T78" s="126"/>
      <c r="U78" s="122" t="s">
        <v>6</v>
      </c>
      <c r="V78" s="259"/>
      <c r="W78" s="260">
        <f>W56/'[1]Tasa de cambio'!AV9</f>
        <v>81.922365189130758</v>
      </c>
      <c r="X78" s="259"/>
      <c r="Y78" s="261">
        <f>Y56/'[1]Tasa de cambio'!AX9</f>
        <v>74.208434241351554</v>
      </c>
      <c r="Z78" s="123"/>
      <c r="AA78" s="261">
        <f>AA56/'[1]Tasa de cambio'!AZ9</f>
        <v>74.374659053484621</v>
      </c>
      <c r="AB78" s="123"/>
      <c r="AC78" s="261">
        <f>AC56/'[1]Tasa de cambio'!BB9</f>
        <v>52.60145163966439</v>
      </c>
      <c r="AD78" s="261"/>
      <c r="AE78" s="261">
        <f>AE56/'[1]Tasa de cambio'!BD9</f>
        <v>55.852905899281758</v>
      </c>
      <c r="AF78" s="202"/>
      <c r="AG78" s="338">
        <f>AG56/'[1]Tasa de cambio'!BF9</f>
        <v>61.101912906946453</v>
      </c>
      <c r="AH78" s="317"/>
      <c r="AI78" s="338">
        <f>AI56/'[1]Tasa de cambio'!BH9</f>
        <v>56.105582429430427</v>
      </c>
      <c r="AJ78" s="317"/>
      <c r="AK78" s="338">
        <f>AK56/'[1]Tasa de cambio'!BJ9</f>
        <v>51.971479812055208</v>
      </c>
      <c r="AL78" s="317"/>
      <c r="AM78" s="338">
        <f>AM56/'[1]Tasa de cambio'!BL9</f>
        <v>39.765837122189353</v>
      </c>
      <c r="AN78" s="317"/>
      <c r="AO78" s="326" t="s">
        <v>6</v>
      </c>
      <c r="AP78" s="317"/>
    </row>
    <row r="79" spans="2:42" x14ac:dyDescent="0.2">
      <c r="B79" s="203"/>
      <c r="C79" s="182"/>
      <c r="D79" s="259"/>
      <c r="E79" s="262"/>
      <c r="F79" s="123"/>
      <c r="G79" s="263"/>
      <c r="H79" s="123"/>
      <c r="I79" s="263"/>
      <c r="J79" s="263"/>
      <c r="K79" s="263"/>
      <c r="L79" s="263"/>
      <c r="M79" s="263"/>
      <c r="N79" s="263"/>
      <c r="O79" s="264"/>
      <c r="P79" s="123"/>
      <c r="Q79" s="123"/>
      <c r="R79" s="123"/>
      <c r="S79" s="123"/>
      <c r="T79" s="259"/>
      <c r="U79" s="265"/>
      <c r="V79" s="265"/>
      <c r="W79" s="265"/>
      <c r="X79" s="265"/>
      <c r="Y79" s="265"/>
      <c r="Z79" s="123"/>
      <c r="AA79" s="123"/>
      <c r="AB79" s="123"/>
      <c r="AC79" s="123"/>
      <c r="AD79" s="123"/>
      <c r="AE79" s="123"/>
      <c r="AF79" s="202"/>
      <c r="AG79" s="339"/>
      <c r="AH79" s="317"/>
      <c r="AI79" s="339"/>
      <c r="AJ79" s="317"/>
      <c r="AK79" s="339"/>
      <c r="AL79" s="317"/>
      <c r="AM79" s="339"/>
      <c r="AN79" s="317"/>
      <c r="AO79" s="318"/>
      <c r="AP79" s="317"/>
    </row>
    <row r="80" spans="2:42" s="147" customFormat="1" ht="24" x14ac:dyDescent="0.2">
      <c r="B80" s="205" t="s">
        <v>71</v>
      </c>
      <c r="C80" s="172"/>
      <c r="D80" s="208" t="s">
        <v>30</v>
      </c>
      <c r="E80" s="174" t="s">
        <v>6</v>
      </c>
      <c r="F80" s="175"/>
      <c r="G80" s="174" t="s">
        <v>6</v>
      </c>
      <c r="H80" s="174"/>
      <c r="I80" s="174" t="s">
        <v>6</v>
      </c>
      <c r="J80" s="174"/>
      <c r="K80" s="174" t="s">
        <v>6</v>
      </c>
      <c r="L80" s="174"/>
      <c r="M80" s="174" t="s">
        <v>6</v>
      </c>
      <c r="N80" s="176"/>
      <c r="O80" s="174" t="s">
        <v>6</v>
      </c>
      <c r="P80" s="176"/>
      <c r="Q80" s="174" t="s">
        <v>6</v>
      </c>
      <c r="R80" s="176"/>
      <c r="S80" s="174" t="s">
        <v>6</v>
      </c>
      <c r="T80" s="177"/>
      <c r="U80" s="174" t="s">
        <v>6</v>
      </c>
      <c r="V80" s="207"/>
      <c r="W80" s="256">
        <f>W58/'[1]Tasa de cambio'!AV9</f>
        <v>1.0240295648641344</v>
      </c>
      <c r="X80" s="256"/>
      <c r="Y80" s="257">
        <f>Y58/'[1]Tasa de cambio'!AX9</f>
        <v>0.9276054280168945</v>
      </c>
      <c r="Z80" s="177"/>
      <c r="AA80" s="257">
        <f>AA58/'[1]Tasa de cambio'!AZ9</f>
        <v>0.8499961034683956</v>
      </c>
      <c r="AB80" s="177"/>
      <c r="AC80" s="257">
        <f>AC58/'[1]Tasa de cambio'!BB9</f>
        <v>0.60115944731045012</v>
      </c>
      <c r="AD80" s="257"/>
      <c r="AE80" s="257">
        <f>AE58/'[1]Tasa de cambio'!BD9</f>
        <v>0.57285031691571031</v>
      </c>
      <c r="AF80" s="242"/>
      <c r="AG80" s="337">
        <f>AG58/'[1]Tasa de cambio'!BF9</f>
        <v>0.62668628622509182</v>
      </c>
      <c r="AH80" s="328"/>
      <c r="AI80" s="337">
        <f>AI58/'[1]Tasa de cambio'!BH9</f>
        <v>0.54737153589688226</v>
      </c>
      <c r="AJ80" s="328"/>
      <c r="AK80" s="337">
        <f>AK58/'[1]Tasa de cambio'!BJ9</f>
        <v>0.50703882743468498</v>
      </c>
      <c r="AL80" s="328"/>
      <c r="AM80" s="337">
        <f>AM58/'[1]Tasa de cambio'!BL9</f>
        <v>0.38795938655794493</v>
      </c>
      <c r="AN80" s="328"/>
      <c r="AO80" s="309" t="s">
        <v>6</v>
      </c>
      <c r="AP80" s="328"/>
    </row>
    <row r="81" spans="1:42" ht="12.75" x14ac:dyDescent="0.2">
      <c r="B81" s="163"/>
      <c r="C81" s="211" t="s">
        <v>34</v>
      </c>
      <c r="D81" s="183" t="s">
        <v>32</v>
      </c>
      <c r="E81" s="122" t="s">
        <v>6</v>
      </c>
      <c r="F81" s="123"/>
      <c r="G81" s="122" t="s">
        <v>6</v>
      </c>
      <c r="H81" s="124"/>
      <c r="I81" s="122" t="s">
        <v>6</v>
      </c>
      <c r="J81" s="125"/>
      <c r="K81" s="122" t="s">
        <v>6</v>
      </c>
      <c r="L81" s="125"/>
      <c r="M81" s="122" t="s">
        <v>6</v>
      </c>
      <c r="N81" s="125"/>
      <c r="O81" s="122" t="s">
        <v>6</v>
      </c>
      <c r="P81" s="126"/>
      <c r="Q81" s="122" t="s">
        <v>6</v>
      </c>
      <c r="R81" s="126"/>
      <c r="S81" s="122" t="s">
        <v>6</v>
      </c>
      <c r="T81" s="126"/>
      <c r="U81" s="122" t="s">
        <v>6</v>
      </c>
      <c r="V81" s="123"/>
      <c r="W81" s="249">
        <f>W59/'[1]Tasa de cambio'!AV9</f>
        <v>149.50831647016363</v>
      </c>
      <c r="X81" s="124"/>
      <c r="Y81" s="266">
        <f>Y59/'[1]Tasa de cambio'!AX9</f>
        <v>133.57518163443279</v>
      </c>
      <c r="Z81" s="124"/>
      <c r="AA81" s="266">
        <f>AA59/'[1]Tasa de cambio'!AZ9</f>
        <v>131.74939603760131</v>
      </c>
      <c r="AB81" s="124"/>
      <c r="AC81" s="266">
        <f>AC59/'[1]Tasa de cambio'!BB9</f>
        <v>93.179714333119776</v>
      </c>
      <c r="AD81" s="266"/>
      <c r="AE81" s="266">
        <f>AE59/'[1]Tasa de cambio'!BD9</f>
        <v>98.530254509502186</v>
      </c>
      <c r="AF81" s="126"/>
      <c r="AG81" s="340">
        <f>AG59/'[1]Tasa de cambio'!BF9</f>
        <v>107.79004123071579</v>
      </c>
      <c r="AH81" s="335"/>
      <c r="AI81" s="340">
        <f>AI59/'[1]Tasa de cambio'!BH9</f>
        <v>98.526876461438803</v>
      </c>
      <c r="AJ81" s="335"/>
      <c r="AK81" s="340">
        <f>AK59/'[1]Tasa de cambio'!BJ9</f>
        <v>91.266988938243287</v>
      </c>
      <c r="AL81" s="335"/>
      <c r="AM81" s="340">
        <f>AM59/'[1]Tasa de cambio'!BL9</f>
        <v>69.832689580430085</v>
      </c>
      <c r="AN81" s="335"/>
      <c r="AO81" s="326" t="s">
        <v>6</v>
      </c>
      <c r="AP81" s="335"/>
    </row>
    <row r="82" spans="1:42" x14ac:dyDescent="0.2">
      <c r="B82" s="267"/>
      <c r="C82" s="215"/>
      <c r="D82" s="188"/>
      <c r="E82" s="189"/>
      <c r="F82" s="190"/>
      <c r="G82" s="191"/>
      <c r="H82" s="191"/>
      <c r="I82" s="191"/>
      <c r="J82" s="191"/>
      <c r="K82" s="191"/>
      <c r="L82" s="191"/>
      <c r="M82" s="191"/>
      <c r="N82" s="191"/>
      <c r="O82" s="268"/>
      <c r="P82" s="269"/>
      <c r="Q82" s="269"/>
      <c r="R82" s="269"/>
      <c r="S82" s="269"/>
      <c r="T82" s="269"/>
      <c r="U82" s="269"/>
      <c r="V82" s="269"/>
      <c r="W82" s="270"/>
      <c r="X82" s="270"/>
      <c r="Y82" s="270"/>
      <c r="Z82" s="270"/>
      <c r="AA82" s="270"/>
      <c r="AB82" s="270"/>
      <c r="AC82" s="270"/>
      <c r="AD82" s="270"/>
      <c r="AE82" s="270"/>
      <c r="AF82" s="193"/>
      <c r="AG82" s="341"/>
      <c r="AH82" s="336"/>
      <c r="AI82" s="341"/>
      <c r="AJ82" s="336"/>
      <c r="AK82" s="341"/>
      <c r="AL82" s="336"/>
      <c r="AM82" s="341"/>
      <c r="AN82" s="336"/>
      <c r="AO82" s="323"/>
      <c r="AP82" s="336"/>
    </row>
    <row r="83" spans="1:42" x14ac:dyDescent="0.2">
      <c r="A83" s="222" t="s">
        <v>41</v>
      </c>
      <c r="B83" s="223" t="s">
        <v>36</v>
      </c>
      <c r="C83" s="139"/>
      <c r="D83" s="135"/>
      <c r="E83" s="271">
        <f>E61/'[1]Tasa de cambio'!AD$9</f>
        <v>3.627437333656351</v>
      </c>
      <c r="F83" s="271"/>
      <c r="G83" s="271">
        <f>G61/'[1]Tasa de cambio'!AF$9</f>
        <v>3.8163734270794629</v>
      </c>
      <c r="H83" s="271"/>
      <c r="I83" s="271">
        <f>I61/'[1]Tasa de cambio'!AH$9</f>
        <v>4.5856859303635042</v>
      </c>
      <c r="J83" s="271"/>
      <c r="K83" s="271">
        <f>K61/'[1]Tasa de cambio'!AJ$9</f>
        <v>5.1318031030583686</v>
      </c>
      <c r="L83" s="271"/>
      <c r="M83" s="271">
        <f>M61/'[1]Tasa de cambio'!AL$9</f>
        <v>6.6507939790909312</v>
      </c>
      <c r="N83" s="271"/>
      <c r="O83" s="271">
        <f>O61/'[1]Tasa de cambio'!AN$9</f>
        <v>7.5486985028949674</v>
      </c>
      <c r="P83" s="271"/>
      <c r="Q83" s="271">
        <f>Q61/'[1]Tasa de cambio'!AP$9</f>
        <v>7.7205890979273226</v>
      </c>
      <c r="R83" s="271"/>
      <c r="S83" s="271">
        <f>S61/'[1]Tasa de cambio'!AR$9</f>
        <v>8.9244090008577022</v>
      </c>
      <c r="T83" s="135"/>
      <c r="U83" s="271">
        <f>+U61/'[1]Tasa de cambio'!AT9</f>
        <v>9.8290220828525872</v>
      </c>
      <c r="V83" s="135"/>
      <c r="W83" s="271">
        <f>+W61/'[1]Tasa de cambio'!$AV$9</f>
        <v>8.5673493425262457</v>
      </c>
      <c r="X83" s="271"/>
      <c r="Y83" s="272">
        <f>Y61/'[1]Tasa de cambio'!AX9</f>
        <v>7.9001418714172971</v>
      </c>
      <c r="Z83" s="271"/>
      <c r="AA83" s="272">
        <f>AA61/'[1]Tasa de cambio'!AZ9</f>
        <v>8.1088491262803828</v>
      </c>
      <c r="AB83" s="271"/>
      <c r="AC83" s="272">
        <f>AC61/'[1]Tasa de cambio'!BB9</f>
        <v>5.7349807124848677</v>
      </c>
      <c r="AD83" s="272"/>
      <c r="AE83" s="272">
        <f>AE61/'[1]Tasa de cambio'!BD9</f>
        <v>6.0326988130220141</v>
      </c>
      <c r="AF83" s="271"/>
      <c r="AG83" s="342">
        <f>AG61/'[1]Tasa de cambio'!BF9</f>
        <v>6.5996465453707129</v>
      </c>
      <c r="AH83" s="343"/>
      <c r="AI83" s="342">
        <f>AI61/'[1]Tasa de cambio'!BH9</f>
        <v>6.0356462298972122</v>
      </c>
      <c r="AJ83" s="343"/>
      <c r="AK83" s="342">
        <f>AK61/'[1]Tasa de cambio'!BJ9</f>
        <v>5.5909136418708156</v>
      </c>
      <c r="AL83" s="343"/>
      <c r="AM83" s="342">
        <f>AM61/'[1]Tasa de cambio'!BL9</f>
        <v>4.2778724417866334</v>
      </c>
      <c r="AN83" s="343"/>
      <c r="AO83" s="309" t="s">
        <v>6</v>
      </c>
      <c r="AP83" s="343"/>
    </row>
    <row r="84" spans="1:42" ht="12.75" x14ac:dyDescent="0.2">
      <c r="A84" s="222" t="s">
        <v>42</v>
      </c>
      <c r="B84" s="35" t="s">
        <v>38</v>
      </c>
      <c r="C84" s="211" t="s">
        <v>39</v>
      </c>
      <c r="D84" s="117"/>
      <c r="E84" s="201">
        <f>E62/'[1]Tasa de cambio'!AD$9</f>
        <v>30.869461601685675</v>
      </c>
      <c r="F84" s="201"/>
      <c r="G84" s="201">
        <f>G62/'[1]Tasa de cambio'!AF$9</f>
        <v>32.477306188546784</v>
      </c>
      <c r="H84" s="201"/>
      <c r="I84" s="201">
        <f>I62/'[1]Tasa de cambio'!AH$9</f>
        <v>39.0241492062002</v>
      </c>
      <c r="J84" s="201"/>
      <c r="K84" s="201">
        <f>K62/'[1]Tasa de cambio'!AJ$9</f>
        <v>43.67160181306096</v>
      </c>
      <c r="L84" s="201"/>
      <c r="M84" s="201">
        <f>M62/'[1]Tasa de cambio'!AL$9</f>
        <v>57.522673092314569</v>
      </c>
      <c r="N84" s="201"/>
      <c r="O84" s="201">
        <f>O62/'[1]Tasa de cambio'!AN$9</f>
        <v>99.249268354752331</v>
      </c>
      <c r="P84" s="273"/>
      <c r="Q84" s="201">
        <f>Q62/'[1]Tasa de cambio'!AP$9</f>
        <v>100.02859951977373</v>
      </c>
      <c r="R84" s="273"/>
      <c r="S84" s="201">
        <f>S62/'[1]Tasa de cambio'!AR$9</f>
        <v>113.68631387664963</v>
      </c>
      <c r="T84" s="3"/>
      <c r="U84" s="254">
        <f>+U62/'[1]Tasa de cambio'!AT9</f>
        <v>182.92368482933188</v>
      </c>
      <c r="V84" s="3"/>
      <c r="W84" s="122" t="s">
        <v>6</v>
      </c>
      <c r="X84" s="217"/>
      <c r="Y84" s="122" t="s">
        <v>6</v>
      </c>
      <c r="Z84" s="273"/>
      <c r="AA84" s="122" t="s">
        <v>6</v>
      </c>
      <c r="AB84" s="273"/>
      <c r="AC84" s="122" t="s">
        <v>6</v>
      </c>
      <c r="AD84" s="274"/>
      <c r="AE84" s="122" t="s">
        <v>6</v>
      </c>
      <c r="AF84" s="274"/>
      <c r="AG84" s="326" t="s">
        <v>6</v>
      </c>
      <c r="AH84" s="344"/>
      <c r="AI84" s="326" t="s">
        <v>6</v>
      </c>
      <c r="AJ84" s="344"/>
      <c r="AK84" s="326" t="s">
        <v>6</v>
      </c>
      <c r="AL84" s="344"/>
      <c r="AM84" s="326" t="s">
        <v>6</v>
      </c>
      <c r="AN84" s="344"/>
      <c r="AO84" s="326" t="s">
        <v>6</v>
      </c>
      <c r="AP84" s="344"/>
    </row>
    <row r="85" spans="1:42" x14ac:dyDescent="0.2">
      <c r="I85" s="225"/>
      <c r="J85" s="225"/>
      <c r="K85" s="225"/>
      <c r="L85" s="225"/>
      <c r="M85" s="225"/>
      <c r="N85" s="225"/>
      <c r="O85" s="225"/>
      <c r="W85" s="220"/>
      <c r="X85" s="220"/>
    </row>
    <row r="86" spans="1:42" x14ac:dyDescent="0.2">
      <c r="B86" s="38"/>
      <c r="C86" s="39"/>
      <c r="D86" s="40"/>
      <c r="E86" s="39"/>
      <c r="F86" s="39"/>
      <c r="G86" s="39"/>
      <c r="H86" s="39"/>
      <c r="I86" s="39"/>
      <c r="J86" s="39"/>
      <c r="K86" s="39"/>
      <c r="L86" s="39"/>
      <c r="M86" s="39"/>
      <c r="N86" s="39"/>
      <c r="O86" s="39"/>
      <c r="P86" s="39"/>
      <c r="Q86" s="39"/>
      <c r="R86" s="39"/>
      <c r="S86" s="39"/>
      <c r="T86" s="39"/>
      <c r="U86" s="39"/>
      <c r="V86" s="39"/>
      <c r="W86" s="275"/>
      <c r="X86" s="276"/>
      <c r="Y86" s="275"/>
      <c r="Z86" s="39"/>
      <c r="AA86" s="39"/>
      <c r="AB86" s="39"/>
      <c r="AC86" s="39"/>
      <c r="AD86" s="39"/>
      <c r="AE86" s="39"/>
      <c r="AF86" s="39"/>
      <c r="AG86" s="38"/>
      <c r="AH86" s="38"/>
      <c r="AI86" s="38"/>
      <c r="AJ86" s="38"/>
      <c r="AK86" s="38"/>
      <c r="AL86" s="38"/>
      <c r="AM86" s="38"/>
      <c r="AN86" s="38"/>
      <c r="AO86" s="38"/>
      <c r="AP86" s="38"/>
    </row>
    <row r="87" spans="1:42" x14ac:dyDescent="0.2">
      <c r="B87" s="277" t="s">
        <v>43</v>
      </c>
      <c r="C87" s="278"/>
      <c r="D87" s="278"/>
      <c r="E87" s="278"/>
      <c r="F87" s="278"/>
      <c r="G87" s="278"/>
      <c r="H87" s="278"/>
      <c r="I87" s="278"/>
      <c r="J87" s="278"/>
      <c r="K87" s="278"/>
      <c r="L87" s="278"/>
      <c r="M87" s="278"/>
      <c r="N87" s="279"/>
      <c r="X87" s="36"/>
    </row>
    <row r="88" spans="1:42" ht="59.25" customHeight="1" x14ac:dyDescent="0.2">
      <c r="B88" s="277" t="s">
        <v>44</v>
      </c>
      <c r="C88" s="278"/>
      <c r="D88" s="278"/>
      <c r="E88" s="278"/>
      <c r="F88" s="278"/>
      <c r="G88" s="278"/>
      <c r="H88" s="278"/>
      <c r="I88" s="278"/>
      <c r="J88" s="278"/>
      <c r="K88" s="278"/>
      <c r="L88" s="278"/>
      <c r="M88" s="278"/>
      <c r="N88" s="279"/>
      <c r="O88" s="73"/>
      <c r="X88" s="36"/>
    </row>
    <row r="89" spans="1:42" x14ac:dyDescent="0.2">
      <c r="B89" s="277"/>
      <c r="C89" s="278"/>
      <c r="D89" s="278"/>
      <c r="E89" s="278"/>
      <c r="F89" s="278"/>
      <c r="G89" s="278"/>
      <c r="H89" s="278"/>
      <c r="I89" s="278"/>
      <c r="J89" s="278"/>
      <c r="K89" s="278"/>
      <c r="L89" s="278"/>
      <c r="M89" s="278"/>
      <c r="N89" s="279"/>
      <c r="O89" s="73"/>
    </row>
    <row r="90" spans="1:42" ht="12" customHeight="1" x14ac:dyDescent="0.2">
      <c r="B90" s="277" t="s">
        <v>45</v>
      </c>
      <c r="C90" s="278"/>
      <c r="D90" s="278"/>
      <c r="E90" s="278"/>
      <c r="F90" s="278"/>
      <c r="G90" s="278"/>
      <c r="H90" s="278"/>
      <c r="I90" s="278"/>
      <c r="J90" s="278"/>
      <c r="K90" s="278"/>
      <c r="L90" s="278"/>
      <c r="M90" s="278"/>
      <c r="N90" s="279"/>
      <c r="O90" s="73"/>
    </row>
    <row r="91" spans="1:42" ht="12" customHeight="1" x14ac:dyDescent="0.2">
      <c r="B91" s="277" t="s">
        <v>46</v>
      </c>
      <c r="C91" s="278"/>
      <c r="D91" s="278"/>
      <c r="E91" s="278"/>
      <c r="F91" s="278"/>
      <c r="G91" s="278"/>
      <c r="H91" s="278"/>
      <c r="I91" s="278"/>
      <c r="J91" s="278"/>
      <c r="K91" s="278"/>
      <c r="L91" s="278"/>
      <c r="M91" s="278"/>
      <c r="N91" s="279"/>
    </row>
    <row r="92" spans="1:42" x14ac:dyDescent="0.2">
      <c r="B92" s="347" t="s">
        <v>47</v>
      </c>
      <c r="C92" s="348"/>
      <c r="D92" s="348"/>
      <c r="E92" s="348"/>
      <c r="F92" s="348"/>
      <c r="G92" s="348"/>
      <c r="H92" s="348"/>
      <c r="I92" s="348"/>
      <c r="J92" s="348"/>
      <c r="K92" s="348"/>
      <c r="L92" s="348"/>
      <c r="M92" s="348"/>
      <c r="N92" s="349"/>
    </row>
    <row r="93" spans="1:42" ht="24" customHeight="1" x14ac:dyDescent="0.2">
      <c r="B93" s="347" t="s">
        <v>48</v>
      </c>
      <c r="C93" s="348"/>
      <c r="D93" s="348"/>
      <c r="E93" s="348"/>
      <c r="F93" s="348"/>
      <c r="G93" s="348"/>
      <c r="H93" s="348"/>
      <c r="I93" s="348"/>
      <c r="J93" s="348"/>
      <c r="K93" s="348"/>
      <c r="L93" s="348"/>
      <c r="M93" s="348"/>
      <c r="N93" s="349"/>
    </row>
    <row r="94" spans="1:42" s="73" customFormat="1" ht="24" customHeight="1" x14ac:dyDescent="0.2">
      <c r="B94" s="347" t="s">
        <v>49</v>
      </c>
      <c r="C94" s="348"/>
      <c r="D94" s="348"/>
      <c r="E94" s="348"/>
      <c r="F94" s="348"/>
      <c r="G94" s="348"/>
      <c r="H94" s="348"/>
      <c r="I94" s="348"/>
      <c r="J94" s="348"/>
      <c r="K94" s="348"/>
      <c r="L94" s="348"/>
      <c r="M94" s="348"/>
      <c r="N94" s="349"/>
      <c r="AG94" s="54"/>
      <c r="AH94" s="54"/>
      <c r="AI94" s="54"/>
      <c r="AJ94" s="54"/>
      <c r="AK94" s="54"/>
      <c r="AL94" s="54"/>
      <c r="AM94" s="54"/>
      <c r="AN94" s="54"/>
      <c r="AO94" s="54"/>
      <c r="AP94" s="54"/>
    </row>
    <row r="95" spans="1:42" s="73" customFormat="1" x14ac:dyDescent="0.2">
      <c r="B95" s="347" t="s">
        <v>50</v>
      </c>
      <c r="C95" s="348"/>
      <c r="D95" s="348"/>
      <c r="E95" s="348"/>
      <c r="F95" s="348"/>
      <c r="G95" s="348"/>
      <c r="H95" s="348"/>
      <c r="I95" s="348"/>
      <c r="J95" s="348"/>
      <c r="K95" s="348"/>
      <c r="L95" s="348"/>
      <c r="M95" s="348"/>
      <c r="N95" s="349"/>
      <c r="AG95" s="54"/>
      <c r="AH95" s="54"/>
      <c r="AI95" s="54"/>
      <c r="AJ95" s="54"/>
      <c r="AK95" s="54"/>
      <c r="AL95" s="54"/>
      <c r="AM95" s="54"/>
      <c r="AN95" s="54"/>
      <c r="AO95" s="54"/>
      <c r="AP95" s="54"/>
    </row>
    <row r="96" spans="1:42" s="73" customFormat="1" ht="24" customHeight="1" x14ac:dyDescent="0.2">
      <c r="B96" s="347" t="s">
        <v>51</v>
      </c>
      <c r="C96" s="348"/>
      <c r="D96" s="348"/>
      <c r="E96" s="348"/>
      <c r="F96" s="348"/>
      <c r="G96" s="348"/>
      <c r="H96" s="348"/>
      <c r="I96" s="348"/>
      <c r="J96" s="348"/>
      <c r="K96" s="348"/>
      <c r="L96" s="348"/>
      <c r="M96" s="348"/>
      <c r="N96" s="349"/>
      <c r="AG96" s="54"/>
      <c r="AH96" s="54"/>
      <c r="AI96" s="54"/>
      <c r="AJ96" s="54"/>
      <c r="AK96" s="54"/>
      <c r="AL96" s="54"/>
      <c r="AM96" s="54"/>
      <c r="AN96" s="54"/>
      <c r="AO96" s="54"/>
      <c r="AP96" s="54"/>
    </row>
    <row r="97" spans="2:42" s="73" customFormat="1" x14ac:dyDescent="0.2">
      <c r="B97" s="347" t="s">
        <v>52</v>
      </c>
      <c r="C97" s="348"/>
      <c r="D97" s="348"/>
      <c r="E97" s="348"/>
      <c r="F97" s="348"/>
      <c r="G97" s="348"/>
      <c r="H97" s="348"/>
      <c r="I97" s="348"/>
      <c r="J97" s="348"/>
      <c r="K97" s="348"/>
      <c r="L97" s="348"/>
      <c r="M97" s="348"/>
      <c r="N97" s="349"/>
      <c r="AG97" s="54"/>
      <c r="AH97" s="54"/>
      <c r="AI97" s="54"/>
      <c r="AJ97" s="54"/>
      <c r="AK97" s="54"/>
      <c r="AL97" s="54"/>
      <c r="AM97" s="54"/>
      <c r="AN97" s="54"/>
      <c r="AO97" s="54"/>
      <c r="AP97" s="54"/>
    </row>
    <row r="98" spans="2:42" x14ac:dyDescent="0.2">
      <c r="B98" s="347" t="s">
        <v>53</v>
      </c>
      <c r="C98" s="348"/>
      <c r="D98" s="348"/>
      <c r="E98" s="348"/>
      <c r="F98" s="348"/>
      <c r="G98" s="348"/>
      <c r="H98" s="348"/>
      <c r="I98" s="348"/>
      <c r="J98" s="348"/>
      <c r="K98" s="348"/>
      <c r="L98" s="348"/>
      <c r="M98" s="348"/>
      <c r="N98" s="349"/>
    </row>
    <row r="99" spans="2:42" s="73" customFormat="1" x14ac:dyDescent="0.2">
      <c r="B99" s="350"/>
      <c r="C99" s="351"/>
      <c r="D99" s="351"/>
      <c r="E99" s="351"/>
      <c r="F99" s="351"/>
      <c r="G99" s="351"/>
      <c r="H99" s="351"/>
      <c r="I99" s="351"/>
      <c r="J99" s="351"/>
      <c r="K99" s="351"/>
      <c r="L99" s="351"/>
      <c r="M99" s="351"/>
      <c r="N99" s="352"/>
      <c r="AG99" s="54"/>
      <c r="AH99" s="54"/>
      <c r="AI99" s="54"/>
      <c r="AJ99" s="54"/>
      <c r="AK99" s="54"/>
      <c r="AL99" s="54"/>
      <c r="AM99" s="54"/>
      <c r="AN99" s="54"/>
      <c r="AO99" s="54"/>
      <c r="AP99" s="54"/>
    </row>
    <row r="100" spans="2:42" x14ac:dyDescent="0.2">
      <c r="B100" s="347" t="s">
        <v>54</v>
      </c>
      <c r="C100" s="348"/>
      <c r="D100" s="348"/>
      <c r="E100" s="348"/>
      <c r="F100" s="348"/>
      <c r="G100" s="348"/>
      <c r="H100" s="348"/>
      <c r="I100" s="348"/>
      <c r="J100" s="348"/>
      <c r="K100" s="348"/>
      <c r="L100" s="348"/>
      <c r="M100" s="348"/>
      <c r="N100" s="349"/>
    </row>
    <row r="101" spans="2:42" ht="12" customHeight="1" x14ac:dyDescent="0.2">
      <c r="B101" s="347" t="s">
        <v>55</v>
      </c>
      <c r="C101" s="348"/>
      <c r="D101" s="348"/>
      <c r="E101" s="348"/>
      <c r="F101" s="348"/>
      <c r="G101" s="348"/>
      <c r="H101" s="348"/>
      <c r="I101" s="348"/>
      <c r="J101" s="348"/>
      <c r="K101" s="348"/>
      <c r="L101" s="348"/>
      <c r="M101" s="348"/>
      <c r="N101" s="349"/>
    </row>
    <row r="102" spans="2:42" ht="60" customHeight="1" x14ac:dyDescent="0.2">
      <c r="B102" s="347" t="s">
        <v>56</v>
      </c>
      <c r="C102" s="348"/>
      <c r="D102" s="348"/>
      <c r="E102" s="348"/>
      <c r="F102" s="348"/>
      <c r="G102" s="348"/>
      <c r="H102" s="348"/>
      <c r="I102" s="348"/>
      <c r="J102" s="348"/>
      <c r="K102" s="348"/>
      <c r="L102" s="348"/>
      <c r="M102" s="348"/>
      <c r="N102" s="349"/>
    </row>
    <row r="103" spans="2:42" x14ac:dyDescent="0.2">
      <c r="B103" s="347"/>
      <c r="C103" s="348"/>
      <c r="D103" s="348"/>
      <c r="E103" s="348"/>
      <c r="F103" s="348"/>
      <c r="G103" s="348"/>
      <c r="H103" s="348"/>
      <c r="I103" s="348"/>
      <c r="J103" s="348"/>
      <c r="K103" s="348"/>
      <c r="L103" s="348"/>
      <c r="M103" s="348"/>
      <c r="N103" s="349"/>
    </row>
    <row r="104" spans="2:42" x14ac:dyDescent="0.2">
      <c r="B104" s="347" t="s">
        <v>57</v>
      </c>
      <c r="C104" s="348"/>
      <c r="D104" s="348"/>
      <c r="E104" s="348"/>
      <c r="F104" s="348"/>
      <c r="G104" s="348"/>
      <c r="H104" s="348"/>
      <c r="I104" s="348"/>
      <c r="J104" s="348"/>
      <c r="K104" s="348"/>
      <c r="L104" s="348"/>
      <c r="M104" s="348"/>
      <c r="N104" s="349"/>
    </row>
    <row r="105" spans="2:42" ht="12" customHeight="1" x14ac:dyDescent="0.2">
      <c r="B105" s="347" t="s">
        <v>58</v>
      </c>
      <c r="C105" s="348"/>
      <c r="D105" s="348"/>
      <c r="E105" s="348"/>
      <c r="F105" s="348"/>
      <c r="G105" s="348"/>
      <c r="H105" s="348"/>
      <c r="I105" s="348"/>
      <c r="J105" s="348"/>
      <c r="K105" s="348"/>
      <c r="L105" s="348"/>
      <c r="M105" s="348"/>
      <c r="N105" s="349"/>
    </row>
    <row r="106" spans="2:42" x14ac:dyDescent="0.2">
      <c r="B106" s="347" t="s">
        <v>59</v>
      </c>
      <c r="C106" s="348"/>
      <c r="D106" s="348"/>
      <c r="E106" s="348"/>
      <c r="F106" s="348"/>
      <c r="G106" s="348"/>
      <c r="H106" s="348"/>
      <c r="I106" s="348"/>
      <c r="J106" s="348"/>
      <c r="K106" s="348"/>
      <c r="L106" s="348"/>
      <c r="M106" s="348"/>
      <c r="N106" s="349"/>
    </row>
    <row r="107" spans="2:42" ht="24.75" customHeight="1" x14ac:dyDescent="0.2">
      <c r="B107" s="347" t="s">
        <v>60</v>
      </c>
      <c r="C107" s="348"/>
      <c r="D107" s="348"/>
      <c r="E107" s="348"/>
      <c r="F107" s="348"/>
      <c r="G107" s="348"/>
      <c r="H107" s="348"/>
      <c r="I107" s="348"/>
      <c r="J107" s="348"/>
      <c r="K107" s="348"/>
      <c r="L107" s="348"/>
      <c r="M107" s="348"/>
      <c r="N107" s="349"/>
    </row>
    <row r="108" spans="2:42" ht="23.25" customHeight="1" x14ac:dyDescent="0.2">
      <c r="B108" s="347" t="s">
        <v>61</v>
      </c>
      <c r="C108" s="348"/>
      <c r="D108" s="348"/>
      <c r="E108" s="348"/>
      <c r="F108" s="348"/>
      <c r="G108" s="348"/>
      <c r="H108" s="348"/>
      <c r="I108" s="348"/>
      <c r="J108" s="348"/>
      <c r="K108" s="348"/>
      <c r="L108" s="348"/>
      <c r="M108" s="348"/>
      <c r="N108" s="349"/>
    </row>
    <row r="109" spans="2:42" ht="24" customHeight="1" x14ac:dyDescent="0.2">
      <c r="B109" s="347" t="s">
        <v>62</v>
      </c>
      <c r="C109" s="348"/>
      <c r="D109" s="348"/>
      <c r="E109" s="348"/>
      <c r="F109" s="348"/>
      <c r="G109" s="348"/>
      <c r="H109" s="348"/>
      <c r="I109" s="348"/>
      <c r="J109" s="348"/>
      <c r="K109" s="348"/>
      <c r="L109" s="348"/>
      <c r="M109" s="348"/>
      <c r="N109" s="349"/>
    </row>
    <row r="110" spans="2:42" ht="36.75" customHeight="1" x14ac:dyDescent="0.2">
      <c r="B110" s="347" t="s">
        <v>63</v>
      </c>
      <c r="C110" s="348"/>
      <c r="D110" s="348"/>
      <c r="E110" s="348"/>
      <c r="F110" s="348"/>
      <c r="G110" s="348"/>
      <c r="H110" s="348"/>
      <c r="I110" s="348"/>
      <c r="J110" s="348"/>
      <c r="K110" s="348"/>
      <c r="L110" s="348"/>
      <c r="M110" s="348"/>
      <c r="N110" s="349"/>
    </row>
    <row r="111" spans="2:42" x14ac:dyDescent="0.2">
      <c r="B111" s="347" t="s">
        <v>64</v>
      </c>
      <c r="C111" s="348"/>
      <c r="D111" s="348"/>
      <c r="E111" s="348"/>
      <c r="F111" s="348"/>
      <c r="G111" s="348"/>
      <c r="H111" s="348"/>
      <c r="I111" s="348"/>
      <c r="J111" s="348"/>
      <c r="K111" s="348"/>
      <c r="L111" s="348"/>
      <c r="M111" s="348"/>
      <c r="N111" s="349"/>
    </row>
    <row r="112" spans="2:42" x14ac:dyDescent="0.2">
      <c r="B112" s="347" t="s">
        <v>65</v>
      </c>
      <c r="C112" s="348"/>
      <c r="D112" s="348"/>
      <c r="E112" s="348"/>
      <c r="F112" s="348"/>
      <c r="G112" s="348"/>
      <c r="H112" s="348"/>
      <c r="I112" s="348"/>
      <c r="J112" s="348"/>
      <c r="K112" s="348"/>
      <c r="L112" s="348"/>
      <c r="M112" s="348"/>
      <c r="N112" s="349"/>
    </row>
  </sheetData>
  <mergeCells count="32">
    <mergeCell ref="B111:N111"/>
    <mergeCell ref="B112:N112"/>
    <mergeCell ref="B105:N105"/>
    <mergeCell ref="B106:N106"/>
    <mergeCell ref="B107:N107"/>
    <mergeCell ref="B108:N108"/>
    <mergeCell ref="B109:N109"/>
    <mergeCell ref="B110:N110"/>
    <mergeCell ref="B98:N98"/>
    <mergeCell ref="B100:N100"/>
    <mergeCell ref="B101:N101"/>
    <mergeCell ref="B102:N102"/>
    <mergeCell ref="B103:N103"/>
    <mergeCell ref="B104:N104"/>
    <mergeCell ref="B92:N92"/>
    <mergeCell ref="B93:N93"/>
    <mergeCell ref="B94:N94"/>
    <mergeCell ref="B95:N95"/>
    <mergeCell ref="B96:N96"/>
    <mergeCell ref="B97:N97"/>
    <mergeCell ref="B9:N9"/>
    <mergeCell ref="B87:N87"/>
    <mergeCell ref="B88:N88"/>
    <mergeCell ref="B89:N89"/>
    <mergeCell ref="B90:N90"/>
    <mergeCell ref="B91:N91"/>
    <mergeCell ref="B3:N3"/>
    <mergeCell ref="B4:N4"/>
    <mergeCell ref="B5:N5"/>
    <mergeCell ref="B6:N6"/>
    <mergeCell ref="B7:N7"/>
    <mergeCell ref="B8:N8"/>
  </mergeCells>
  <hyperlinks>
    <hyperlink ref="B93:N93" r:id="rId1" display="d/ el monto del beneficio variable para niño menor de 6 años se calcula sobre la base del ingreso del hogar después de haber recibido las transferencias del Bolsa Familia:  corresponde a la diferencia entre el ingreso per cápira después de haber recibido " xr:uid="{8A77055C-DA3A-4E54-973D-BB3B185E0947}"/>
    <hyperlink ref="B107:N107" r:id="rId2" display="d/ el monto del beneficio variable para niño menor de 6 años se calcula sobre la base del ingreso del hogar después de haber recibido las transferencias del Bolsa Familia:  corresponde a la diferencia entre el ingreso per cápira después de haber recibido " xr:uid="{539DE7AF-C416-488E-AED6-768ECED544F1}"/>
    <hyperlink ref="B23" location="Glosario!A1" tooltip="Ver glosario" display="Gasto" xr:uid="{73C505A6-E6E2-47B7-996B-8AF86B62F3B6}"/>
    <hyperlink ref="B33:B34" location="Glosario!A1" display="Efectiva" xr:uid="{37B8AA35-CACA-4775-913C-B3A3023CA1C7}"/>
    <hyperlink ref="B32:B34" location="Glosario!A1" tooltip="Ver glosario" display="Cobertura hogares" xr:uid="{5BBAEA03-8AFA-4C90-A1E0-B90431AE45D8}"/>
    <hyperlink ref="B61" location="Glosario!A1" display="Monto mínimo per cápita" xr:uid="{FE88AB56-0D44-4348-B8E6-21B3ED7170C1}"/>
    <hyperlink ref="B62" location="Glosario!A1" display="Monto máximo por familia" xr:uid="{2B282966-37CE-4F02-B09F-B891AC571A97}"/>
    <hyperlink ref="B61:B62" location="Glosario!A1" tooltip="Ver glosario" display="Monto mínimo per cápita" xr:uid="{25D09EA2-24E7-4995-B1D5-20623282187A}"/>
    <hyperlink ref="B83" location="Glosario!A1" display="Monto mínimo per cápita" xr:uid="{84AA2E0B-DC55-4297-9F3F-FA1E6B8ACD82}"/>
    <hyperlink ref="B84" location="Glosario!A1" display="Monto máximo por familia" xr:uid="{B9DB2668-7655-4872-8055-E86987A7046D}"/>
    <hyperlink ref="B83:B84" location="Glosario!A1" tooltip="Ver glosario" display="Monto mínimo per cápita" xr:uid="{3FAB35F3-6492-4E48-A834-BDE5CF13B01C}"/>
    <hyperlink ref="B64" location="Glosario!A1" tooltip="Ver glosario" display="Transferencias monetarias (US$)" xr:uid="{7D2057AD-7D47-4B7A-A08D-46059F352C0F}"/>
    <hyperlink ref="B42" location="Glosario!A1" tooltip="Ver glosario" display="Transferencias monetarias (US$)" xr:uid="{CA5530EE-22A0-41A8-9DB3-70AD779009F3}"/>
    <hyperlink ref="B93" r:id="rId3" display="d/ el monto del beneficio variable para niño menor de 6 años se calcula sobre la base del ingreso del hogar después de haber recibido las transferencias del Bolsa Familia:  corresponde a la diferencia entre el ingreso per cápira después de haber recibido " xr:uid="{8471E39C-FCB5-4092-8B33-A4E70691D864}"/>
    <hyperlink ref="B107" r:id="rId4" display="d/ el monto del beneficio variable para niño menor de 6 años se calcula sobre la base del ingreso del hogar después de haber recibido las transferencias del Bolsa Familia:  corresponde a la diferencia entre el ingreso per cápira después de haber recibido " xr:uid="{5C733DCB-3FD5-49FB-80F5-E1B8D3CF8366}"/>
  </hyperlinks>
  <pageMargins left="0.75" right="0.75" top="1" bottom="1" header="0.5" footer="0.5"/>
  <pageSetup paperSize="9" orientation="portrait" r:id="rId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PBF_d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Nincen FIGUEROA</dc:creator>
  <cp:lastModifiedBy>Nincen FIGUEROA</cp:lastModifiedBy>
  <dcterms:created xsi:type="dcterms:W3CDTF">2023-03-08T19:56:51Z</dcterms:created>
  <dcterms:modified xsi:type="dcterms:W3CDTF">2023-03-08T20:01:56Z</dcterms:modified>
</cp:coreProperties>
</file>