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estogarciadepasosanz/Dropbox (Next-Step)/Ernesto/TFG/Excel/"/>
    </mc:Choice>
  </mc:AlternateContent>
  <xr:revisionPtr revIDLastSave="0" documentId="13_ncr:1_{3D3388A0-0CA8-EC41-BD3A-58D601784F38}" xr6:coauthVersionLast="45" xr6:coauthVersionMax="45" xr10:uidLastSave="{00000000-0000-0000-0000-000000000000}"/>
  <bookViews>
    <workbookView xWindow="-16620" yWindow="-4020" windowWidth="17080" windowHeight="20040" xr2:uid="{51CB9759-12F5-4D76-A3FD-D502481843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C42" i="1"/>
  <c r="C29" i="1"/>
  <c r="C30" i="1"/>
  <c r="C31" i="1"/>
  <c r="C32" i="1"/>
  <c r="C33" i="1"/>
  <c r="C34" i="1"/>
  <c r="G29" i="1"/>
  <c r="J29" i="1"/>
  <c r="G30" i="1"/>
  <c r="J30" i="1"/>
  <c r="G31" i="1"/>
  <c r="J31" i="1"/>
  <c r="G32" i="1"/>
  <c r="J32" i="1"/>
  <c r="G33" i="1"/>
  <c r="J33" i="1"/>
  <c r="G34" i="1"/>
  <c r="J34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<sst xmlns="http://schemas.openxmlformats.org/spreadsheetml/2006/main" count="93" uniqueCount="70">
  <si>
    <t>Feature</t>
  </si>
  <si>
    <t>Count</t>
  </si>
  <si>
    <t>Miss</t>
  </si>
  <si>
    <t>Card</t>
  </si>
  <si>
    <t>Min</t>
  </si>
  <si>
    <t>Qrt</t>
  </si>
  <si>
    <t>Mean</t>
  </si>
  <si>
    <t>Median</t>
  </si>
  <si>
    <t>Max</t>
  </si>
  <si>
    <t>Dev</t>
  </si>
  <si>
    <t>%</t>
  </si>
  <si>
    <t>1 st</t>
  </si>
  <si>
    <t>3rd</t>
  </si>
  <si>
    <t>Std</t>
  </si>
  <si>
    <t>Qrt.</t>
  </si>
  <si>
    <t>taxi_id</t>
  </si>
  <si>
    <t>trip_start_timestamp</t>
  </si>
  <si>
    <t>trip_seconds</t>
  </si>
  <si>
    <t>trip_end_timestamp</t>
  </si>
  <si>
    <t>trip_miles</t>
  </si>
  <si>
    <t>pickup_census_tract</t>
  </si>
  <si>
    <t>dropoff_census_tract</t>
  </si>
  <si>
    <t>pickup_community_area</t>
  </si>
  <si>
    <t>dropoff_community_area</t>
  </si>
  <si>
    <t>fare</t>
  </si>
  <si>
    <t>tips</t>
  </si>
  <si>
    <t>tolls</t>
  </si>
  <si>
    <t>extras</t>
  </si>
  <si>
    <t>trip_total</t>
  </si>
  <si>
    <t>pickup_latitude</t>
  </si>
  <si>
    <t>dropoff_latitude</t>
  </si>
  <si>
    <t>pickup_longitude</t>
  </si>
  <si>
    <t>dropoff_longitude</t>
  </si>
  <si>
    <t>Features</t>
  </si>
  <si>
    <t>Mode</t>
  </si>
  <si>
    <t>Freq</t>
  </si>
  <si>
    <t>% 2nd</t>
  </si>
  <si>
    <t>Freq 2nd</t>
  </si>
  <si>
    <t>Mode 2nd</t>
  </si>
  <si>
    <t>% Mode</t>
  </si>
  <si>
    <t>unique_key</t>
  </si>
  <si>
    <t>payment_type</t>
  </si>
  <si>
    <t>company</t>
  </si>
  <si>
    <t>pickup_location</t>
  </si>
  <si>
    <t>dropoff_location</t>
  </si>
  <si>
    <t>Dataset:</t>
  </si>
  <si>
    <t>Total filas</t>
  </si>
  <si>
    <t>2013-01-01 00:00:00 UTC</t>
  </si>
  <si>
    <t>1900-01-01 00:00:00 UTC</t>
  </si>
  <si>
    <t>2020-09-01 00:00:00 UTC</t>
  </si>
  <si>
    <t>2020-09-01 18:45:00 UTC</t>
  </si>
  <si>
    <t>3460.0</t>
  </si>
  <si>
    <t xml:space="preserve">	
-87.65954529766975</t>
  </si>
  <si>
    <t>2014-07-31 14:30:00 UTC</t>
  </si>
  <si>
    <t>2016-01-02 16:45:00 UTC</t>
  </si>
  <si>
    <t>2017-08-26 18:45:00 UTC</t>
  </si>
  <si>
    <t>2014-07-31 10:30:00 UTC</t>
  </si>
  <si>
    <t>2016-01-02 10:15:00 UTC</t>
  </si>
  <si>
    <t>2017-08-27 00:30:00 UTC</t>
  </si>
  <si>
    <t>Taxi Affiliation Services</t>
  </si>
  <si>
    <t>9eb860ce5cb7ff8e35eaf83b4a6d5a5f97710448b10fd7b0c3daf9c3c997c7ceba798cea504c8fa1268e91c850f4180a86ed7221ac3d42c68a92b931da61132b</t>
  </si>
  <si>
    <t>Flash Cab</t>
  </si>
  <si>
    <t>f68eb3233f3e33e98e337a0442bfe5eb660e6f58de5df0bf5950f92efae803e34c430d71038e2d6a0d2472595c305e4f54be0c42f946d3971af121f08734ac08</t>
  </si>
  <si>
    <t>Cash</t>
  </si>
  <si>
    <t>Credit Card</t>
  </si>
  <si>
    <t>POINT (-87.6327464887 41.8809944707)</t>
  </si>
  <si>
    <t>POINT (-87.6209929134 41.8849871918)</t>
  </si>
  <si>
    <t>Variables Continuas</t>
  </si>
  <si>
    <t>Variables Categoricas</t>
  </si>
  <si>
    <t>Variables de 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</si>
</sst>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Inherit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EEEEEE"/>
      </left>
      <right/>
      <top style="medium">
        <color rgb="FFD3D3D3"/>
      </top>
      <bottom style="medium">
        <color rgb="FFD3D3D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4" fillId="0" borderId="0" xfId="0" applyFont="1"/>
    <xf numFmtId="0" fontId="4" fillId="3" borderId="1" xfId="0" applyFont="1" applyFill="1" applyBorder="1"/>
    <xf numFmtId="0" fontId="0" fillId="4" borderId="0" xfId="0" applyFill="1"/>
    <xf numFmtId="0" fontId="0" fillId="0" borderId="0" xfId="0" applyAlignment="1">
      <alignment horizontal="right"/>
    </xf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Alignment="1">
      <alignment horizontal="right" wrapText="1"/>
    </xf>
    <xf numFmtId="9" fontId="0" fillId="0" borderId="0" xfId="1" applyFont="1" applyAlignment="1">
      <alignment horizontal="right"/>
    </xf>
    <xf numFmtId="0" fontId="4" fillId="0" borderId="0" xfId="0" applyFont="1" applyFill="1"/>
    <xf numFmtId="0" fontId="2" fillId="0" borderId="2" xfId="0" applyFont="1" applyFill="1" applyBorder="1" applyAlignment="1">
      <alignment horizontal="right" vertical="center" wrapText="1"/>
    </xf>
  </cellXfs>
  <cellStyles count="2">
    <cellStyle name="Normal" xfId="0" builtinId="0"/>
    <cellStyle name="Porcentaje" xfId="1" builtinId="5"/>
  </cellStyles>
  <dxfs count="12">
    <dxf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numFmt numFmtId="0" formatCode="General"/>
      <alignment horizontal="right" vertical="bottom" textRotation="0" wrapText="0" indent="0" justifyLastLine="0" shrinkToFit="0" readingOrder="0"/>
    </dxf>
    <dxf>
      <numFmt numFmtId="13" formatCode="0%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E16ED-06F9-4800-B135-9EB6FEDF1C7F}" name="Tabla1" displayName="Tabla1" ref="A7:K22" totalsRowShown="0">
  <autoFilter ref="A7:K22" xr:uid="{A255DAE4-5901-4227-A1E9-7BE482F18D7A}"/>
  <tableColumns count="11">
    <tableColumn id="1" xr3:uid="{30E09163-B43F-4717-B71F-E2319E0F3F60}" name="Feature"/>
    <tableColumn id="2" xr3:uid="{192CA079-76C9-4B44-A735-555BF0E2F6F3}" name="Count"/>
    <tableColumn id="3" xr3:uid="{4491992E-3A7C-4167-827A-5ED611126088}" name="Miss" dataDxfId="4">
      <calculatedColumnFormula>ROUND(100-(Tabla1[[#This Row],[Count]]/194212416*100),2) &amp; "%"</calculatedColumnFormula>
    </tableColumn>
    <tableColumn id="4" xr3:uid="{033DF3BF-7BCB-43F5-840D-7B9A65FB6458}" name="Card"/>
    <tableColumn id="5" xr3:uid="{5AD85D14-80BF-400A-ABB5-21AF1EB8ABAE}" name="Min"/>
    <tableColumn id="6" xr3:uid="{5F772D5D-830C-452A-AA12-B44A964F16D5}" name="Qrt"/>
    <tableColumn id="7" xr3:uid="{B86AF117-D431-43AD-862A-EA3A9290BB33}" name="Mean"/>
    <tableColumn id="8" xr3:uid="{A4BF93A0-F927-45EB-BEB8-0E18124929F4}" name="Median"/>
    <tableColumn id="9" xr3:uid="{51F2AF59-9EBB-4A97-A62A-E9FDD6312435}" name="Qrt."/>
    <tableColumn id="10" xr3:uid="{2B0792D9-DD6F-48FA-95A5-EF54E446E524}" name="Max"/>
    <tableColumn id="11" xr3:uid="{4C5315A0-48E1-4806-91C1-25F2D61077F9}" name="Dev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FAC1B7-06BF-3E49-A625-1B58F8AC75E7}" name="Tabla2" displayName="Tabla2" ref="A40:I42" totalsRowShown="0">
  <autoFilter ref="A40:I42" xr:uid="{8C7BA569-5F76-9946-8939-30910CBB6AEA}"/>
  <tableColumns count="9">
    <tableColumn id="1" xr3:uid="{649E9315-12CB-1347-A325-2717047BE066}" name="Features"/>
    <tableColumn id="2" xr3:uid="{A24F6D08-2753-8D4E-BE07-F7D9BF852BEE}" name="Count" dataDxfId="2"/>
    <tableColumn id="3" xr3:uid="{86111A9F-A4FB-EA47-9023-88FE5D21637F}" name="Miss" dataDxfId="0">
      <calculatedColumnFormula>ROUND(100-(Tabla2[[#This Row],[Count]]/194212416*100),2)&amp;"%"</calculatedColumnFormula>
    </tableColumn>
    <tableColumn id="4" xr3:uid="{42D23D0E-8CEC-5040-A125-5961A9164548}" name="Card" dataDxfId="1"/>
    <tableColumn id="5" xr3:uid="{58F468A8-A9F4-F645-A77D-45BD6EF29787}" name="Min" dataDxfId="9"/>
    <tableColumn id="6" xr3:uid="{9C4918B1-20AA-C64F-8DF6-B30F78AD7890}" name="Qrt" dataDxfId="8"/>
    <tableColumn id="7" xr3:uid="{F3D03265-A6E2-5948-BE02-750E63D4DC83}" name="Median" dataDxfId="7"/>
    <tableColumn id="8" xr3:uid="{4CB16128-56C6-DD43-A5BF-D4244563DFE7}" name="Qrt." dataDxfId="6"/>
    <tableColumn id="9" xr3:uid="{A8A664C2-7205-2545-94FD-BDB52D5FF360}" name="Max" dataDxfId="5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872348-8782-415C-B340-F7EDA8F3D6F4}" name="Tabla3" displayName="Tabla3" ref="A28:J34" totalsRowShown="0">
  <autoFilter ref="A28:J34" xr:uid="{25E88100-AD85-4A24-8AD1-16BC46FC98F1}"/>
  <tableColumns count="10">
    <tableColumn id="1" xr3:uid="{E0542914-8507-4661-B9D5-6BECF9EE6174}" name="Feature"/>
    <tableColumn id="2" xr3:uid="{254E3395-168E-48F7-9354-EFAC83113206}" name="Count"/>
    <tableColumn id="3" xr3:uid="{388634CA-51C0-42F0-82C5-76E42252B673}" name="Miss" dataDxfId="3">
      <calculatedColumnFormula>ROUND(100-(Tabla3[[#This Row],[Count]]/194212416*100),2) &amp; "%"</calculatedColumnFormula>
    </tableColumn>
    <tableColumn id="4" xr3:uid="{0AF9CC15-BAC3-4F1A-B0D9-00BB5E904FB7}" name="Card"/>
    <tableColumn id="5" xr3:uid="{AA24A984-C619-4CEF-ADAF-9D8AC0CAAEC5}" name="Mode"/>
    <tableColumn id="6" xr3:uid="{B5E28381-706B-47A1-9CAC-B19BC0570C15}" name="Freq"/>
    <tableColumn id="7" xr3:uid="{B6B4B37D-252A-41DB-8FC7-C36795DFC009}" name="% Mode" dataDxfId="11" dataCellStyle="Porcentaje">
      <calculatedColumnFormula>ROUND(Tabla3[[#This Row],[Freq]]/Tabla3[[#This Row],[Count]]*100, 2)&amp;" %"</calculatedColumnFormula>
    </tableColumn>
    <tableColumn id="8" xr3:uid="{777451D1-5B5F-4823-A740-6B84C474A34D}" name="Mode 2nd"/>
    <tableColumn id="9" xr3:uid="{F6940D57-69AA-45C5-A4BD-70C195A2DEAE}" name="Freq 2nd"/>
    <tableColumn id="10" xr3:uid="{7ECA2DAA-C0F7-4F51-8CFF-957585EB1EB0}" name="% 2nd" dataDxfId="10">
      <calculatedColumnFormula>ROUND(Tabla3[[#This Row],[Freq 2nd]]/Tabla3[[#This Row],[Count]]*100,2)&amp;" %"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A4FE-2FF1-4BC7-9A8A-68BF785F354B}">
  <dimension ref="A2:K42"/>
  <sheetViews>
    <sheetView tabSelected="1" workbookViewId="0">
      <selection activeCell="C39" sqref="C39"/>
    </sheetView>
  </sheetViews>
  <sheetFormatPr baseColWidth="10" defaultRowHeight="15"/>
  <cols>
    <col min="1" max="1" width="24.5" customWidth="1"/>
    <col min="2" max="4" width="12" customWidth="1"/>
    <col min="5" max="5" width="22.6640625" customWidth="1"/>
    <col min="6" max="6" width="22.33203125" customWidth="1"/>
    <col min="7" max="7" width="22" customWidth="1"/>
    <col min="8" max="8" width="21.83203125" customWidth="1"/>
    <col min="9" max="9" width="22.1640625" customWidth="1"/>
    <col min="10" max="10" width="22.5" customWidth="1"/>
    <col min="11" max="11" width="13" customWidth="1"/>
  </cols>
  <sheetData>
    <row r="2" spans="1:11">
      <c r="A2" s="4"/>
      <c r="B2" s="4" t="s">
        <v>46</v>
      </c>
    </row>
    <row r="3" spans="1:11">
      <c r="A3" s="4" t="s">
        <v>45</v>
      </c>
      <c r="B3" s="3">
        <v>194212416</v>
      </c>
    </row>
    <row r="5" spans="1:11">
      <c r="A5" s="1" t="s">
        <v>67</v>
      </c>
      <c r="B5" s="1"/>
    </row>
    <row r="6" spans="1:11">
      <c r="C6" t="s">
        <v>10</v>
      </c>
      <c r="F6" t="s">
        <v>11</v>
      </c>
      <c r="I6" t="s">
        <v>12</v>
      </c>
      <c r="K6" t="s">
        <v>13</v>
      </c>
    </row>
    <row r="7" spans="1:11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14</v>
      </c>
      <c r="J7" t="s">
        <v>8</v>
      </c>
      <c r="K7" t="s">
        <v>9</v>
      </c>
    </row>
    <row r="8" spans="1:11">
      <c r="A8" t="s">
        <v>17</v>
      </c>
      <c r="B8" s="2">
        <v>192914720</v>
      </c>
      <c r="C8" s="5" t="str">
        <f>ROUND(100-(Tabla1[[#This Row],[Count]]/194212416*100),2) &amp; "%"</f>
        <v>0,67%</v>
      </c>
      <c r="D8" s="2">
        <v>38586</v>
      </c>
      <c r="E8">
        <v>0</v>
      </c>
      <c r="F8" s="2">
        <v>308</v>
      </c>
      <c r="G8">
        <v>784.65</v>
      </c>
      <c r="H8" s="2">
        <v>540</v>
      </c>
      <c r="I8" s="2">
        <v>950</v>
      </c>
      <c r="J8" s="2">
        <v>86400</v>
      </c>
      <c r="K8" s="8">
        <v>1210.44515053902</v>
      </c>
    </row>
    <row r="9" spans="1:11">
      <c r="A9" t="s">
        <v>19</v>
      </c>
      <c r="B9" s="2">
        <v>194210114</v>
      </c>
      <c r="C9" s="5" t="str">
        <f>ROUND(100-(Tabla1[[#This Row],[Count]]/194212416*100),2) &amp; "%"</f>
        <v>0%</v>
      </c>
      <c r="D9" s="2">
        <v>12880</v>
      </c>
      <c r="E9" s="5">
        <v>0</v>
      </c>
      <c r="F9" s="2">
        <v>0.2</v>
      </c>
      <c r="G9" s="6">
        <v>3.2447583353975098</v>
      </c>
      <c r="H9">
        <v>1.17</v>
      </c>
      <c r="I9">
        <v>3</v>
      </c>
      <c r="J9" s="7" t="s">
        <v>51</v>
      </c>
      <c r="K9" s="8">
        <v>11.2579060409566</v>
      </c>
    </row>
    <row r="10" spans="1:11">
      <c r="A10" t="s">
        <v>20</v>
      </c>
      <c r="B10" s="2">
        <v>127066389</v>
      </c>
      <c r="C10" s="5" t="str">
        <f>ROUND(100-(Tabla1[[#This Row],[Count]]/194212416*100),2) &amp; "%"</f>
        <v>34,57%</v>
      </c>
      <c r="D10" s="2">
        <v>1281</v>
      </c>
      <c r="E10" s="2">
        <v>17031010100</v>
      </c>
      <c r="F10" s="2">
        <v>17031081403</v>
      </c>
      <c r="G10" s="8">
        <v>17031373160</v>
      </c>
      <c r="H10" s="2">
        <v>17031281900</v>
      </c>
      <c r="I10" s="2">
        <v>17031839100</v>
      </c>
      <c r="J10" s="2">
        <v>17031990000</v>
      </c>
      <c r="K10" s="8">
        <v>342954.319233983</v>
      </c>
    </row>
    <row r="11" spans="1:11">
      <c r="A11" t="s">
        <v>21</v>
      </c>
      <c r="B11" s="2">
        <v>126141187</v>
      </c>
      <c r="C11" s="5" t="str">
        <f>ROUND(100-(Tabla1[[#This Row],[Count]]/194212416*100),2) &amp; "%"</f>
        <v>35,05%</v>
      </c>
      <c r="D11" s="2">
        <v>1306</v>
      </c>
      <c r="E11" s="2">
        <v>17031010100</v>
      </c>
      <c r="F11" s="2">
        <v>17031081402</v>
      </c>
      <c r="G11" s="8">
        <v>17031359194</v>
      </c>
      <c r="H11" s="2">
        <v>17031280100</v>
      </c>
      <c r="I11" s="2">
        <v>17031833000</v>
      </c>
      <c r="J11" s="2">
        <v>17031990000</v>
      </c>
      <c r="K11" s="8">
        <v>334243.78637269302</v>
      </c>
    </row>
    <row r="12" spans="1:11">
      <c r="A12" t="s">
        <v>22</v>
      </c>
      <c r="B12" s="2">
        <v>171147091</v>
      </c>
      <c r="C12" s="5" t="str">
        <f>ROUND(100-(Tabla1[[#This Row],[Count]]/194212416*100),2) &amp; "%"</f>
        <v>11,88%</v>
      </c>
      <c r="D12" s="2">
        <v>77</v>
      </c>
      <c r="E12">
        <v>1</v>
      </c>
      <c r="F12">
        <v>8</v>
      </c>
      <c r="G12">
        <v>23.58</v>
      </c>
      <c r="H12">
        <v>24</v>
      </c>
      <c r="I12">
        <v>32</v>
      </c>
      <c r="J12" s="2">
        <v>77</v>
      </c>
      <c r="K12" s="8">
        <v>19.898213126265201</v>
      </c>
    </row>
    <row r="13" spans="1:11">
      <c r="A13" t="s">
        <v>23</v>
      </c>
      <c r="B13" s="2">
        <v>167388016</v>
      </c>
      <c r="C13" s="5" t="str">
        <f>ROUND(100-(Tabla1[[#This Row],[Count]]/194212416*100),2) &amp; "%"</f>
        <v>13,81%</v>
      </c>
      <c r="D13" s="2">
        <v>77</v>
      </c>
      <c r="E13">
        <v>1</v>
      </c>
      <c r="F13">
        <v>8</v>
      </c>
      <c r="G13">
        <v>21.8</v>
      </c>
      <c r="H13">
        <v>21</v>
      </c>
      <c r="I13">
        <v>32</v>
      </c>
      <c r="J13" s="2">
        <v>77</v>
      </c>
      <c r="K13" s="8">
        <v>17.9757662767841</v>
      </c>
    </row>
    <row r="14" spans="1:11">
      <c r="A14" t="s">
        <v>24</v>
      </c>
      <c r="B14" s="2">
        <v>194207659</v>
      </c>
      <c r="C14" s="5" t="str">
        <f>ROUND(100-(Tabla1[[#This Row],[Count]]/194212416*100),2) &amp; "%"</f>
        <v>0%</v>
      </c>
      <c r="D14" s="2">
        <v>20581</v>
      </c>
      <c r="E14" s="5">
        <v>0</v>
      </c>
      <c r="F14" s="2">
        <v>6</v>
      </c>
      <c r="G14">
        <v>13.1</v>
      </c>
      <c r="H14" s="2">
        <v>8.0500000000000007</v>
      </c>
      <c r="I14" s="2">
        <v>13.45</v>
      </c>
      <c r="J14" s="7">
        <v>9999.99</v>
      </c>
      <c r="K14" s="8">
        <v>45.034257785591798</v>
      </c>
    </row>
    <row r="15" spans="1:11">
      <c r="A15" t="s">
        <v>25</v>
      </c>
      <c r="B15" s="2">
        <v>194207659</v>
      </c>
      <c r="C15" s="5" t="str">
        <f>ROUND(100-(Tabla1[[#This Row],[Count]]/194212416*100),2) &amp; "%"</f>
        <v>0%</v>
      </c>
      <c r="D15" s="2">
        <v>5944</v>
      </c>
      <c r="E15" s="5">
        <v>0</v>
      </c>
      <c r="F15">
        <v>0</v>
      </c>
      <c r="G15">
        <v>1.39</v>
      </c>
      <c r="H15">
        <v>0</v>
      </c>
      <c r="I15">
        <v>2</v>
      </c>
      <c r="J15" s="7">
        <v>999.99</v>
      </c>
      <c r="K15" s="8">
        <v>2.6542795534322701</v>
      </c>
    </row>
    <row r="16" spans="1:11">
      <c r="A16" t="s">
        <v>26</v>
      </c>
      <c r="B16" s="2">
        <v>161319855</v>
      </c>
      <c r="C16" s="5" t="str">
        <f>ROUND(100-(Tabla1[[#This Row],[Count]]/194212416*100),2) &amp; "%"</f>
        <v>16,94%</v>
      </c>
      <c r="D16" s="2">
        <v>1362</v>
      </c>
      <c r="E16" s="5">
        <v>0</v>
      </c>
      <c r="F16">
        <v>0</v>
      </c>
      <c r="G16">
        <v>6.0000000000000001E-3</v>
      </c>
      <c r="H16">
        <v>0</v>
      </c>
      <c r="I16">
        <v>0</v>
      </c>
      <c r="J16" s="7">
        <v>8099.94</v>
      </c>
      <c r="K16" s="8">
        <v>1.1522909096607801</v>
      </c>
    </row>
    <row r="17" spans="1:11">
      <c r="A17" t="s">
        <v>27</v>
      </c>
      <c r="B17" s="2">
        <v>194207659</v>
      </c>
      <c r="C17" s="5" t="str">
        <f>ROUND(100-(Tabla1[[#This Row],[Count]]/194212416*100),2) &amp; "%"</f>
        <v>0%</v>
      </c>
      <c r="D17" s="2">
        <v>9291</v>
      </c>
      <c r="E17" s="5">
        <v>0</v>
      </c>
      <c r="F17">
        <v>0</v>
      </c>
      <c r="G17">
        <v>0.96</v>
      </c>
      <c r="H17">
        <v>0</v>
      </c>
      <c r="I17">
        <v>1</v>
      </c>
      <c r="J17" s="7">
        <v>9993.41</v>
      </c>
      <c r="K17" s="8">
        <v>20.4501111248432</v>
      </c>
    </row>
    <row r="18" spans="1:11">
      <c r="A18" t="s">
        <v>28</v>
      </c>
      <c r="B18" s="2">
        <v>194207659</v>
      </c>
      <c r="C18" s="5" t="str">
        <f>ROUND(100-(Tabla1[[#This Row],[Count]]/194212416*100),2) &amp; "%"</f>
        <v>0%</v>
      </c>
      <c r="D18" s="2">
        <v>34874</v>
      </c>
      <c r="E18" s="5">
        <v>0</v>
      </c>
      <c r="F18">
        <v>7</v>
      </c>
      <c r="G18" s="2">
        <v>15.51</v>
      </c>
      <c r="H18">
        <v>9.5500000000000007</v>
      </c>
      <c r="I18">
        <v>15.25</v>
      </c>
      <c r="J18" s="7">
        <v>9999.99</v>
      </c>
      <c r="K18" s="8">
        <v>50.382981786780903</v>
      </c>
    </row>
    <row r="19" spans="1:11">
      <c r="A19" t="s">
        <v>29</v>
      </c>
      <c r="B19" s="2">
        <v>171168378</v>
      </c>
      <c r="C19" s="5" t="str">
        <f>ROUND(100-(Tabla1[[#This Row],[Count]]/194212416*100),2) &amp; "%"</f>
        <v>11,87%</v>
      </c>
      <c r="D19" s="2">
        <v>853</v>
      </c>
      <c r="E19" s="8">
        <v>41.650221676000001</v>
      </c>
      <c r="F19" s="8">
        <v>41.880994471000001</v>
      </c>
      <c r="G19" s="9">
        <v>41.901434220630001</v>
      </c>
      <c r="H19" s="8">
        <v>41.892507780999999</v>
      </c>
      <c r="I19" s="8">
        <v>41.909495669000002</v>
      </c>
      <c r="J19" s="8">
        <v>42.021223593000002</v>
      </c>
      <c r="K19" s="2">
        <v>3.8962549999999999E-2</v>
      </c>
    </row>
    <row r="20" spans="1:11" ht="33" thickBot="1">
      <c r="A20" t="s">
        <v>31</v>
      </c>
      <c r="B20" s="2">
        <v>171168378</v>
      </c>
      <c r="C20" s="5" t="str">
        <f>ROUND(100-(Tabla1[[#This Row],[Count]]/194212416*100),2) &amp; "%"</f>
        <v>11,87%</v>
      </c>
      <c r="D20" s="2">
        <v>853</v>
      </c>
      <c r="E20" s="8">
        <v>-87.913624596000005</v>
      </c>
      <c r="F20" s="8">
        <v>-87.655998182000005</v>
      </c>
      <c r="G20" s="11" t="s">
        <v>52</v>
      </c>
      <c r="H20" s="8">
        <v>-87.632746488999999</v>
      </c>
      <c r="I20" s="8">
        <v>-87.626210532000002</v>
      </c>
      <c r="J20" s="8">
        <v>-87.529950466000003</v>
      </c>
      <c r="K20" s="2">
        <v>7.2571328546748498E-2</v>
      </c>
    </row>
    <row r="21" spans="1:11" ht="16" thickBot="1">
      <c r="A21" t="s">
        <v>30</v>
      </c>
      <c r="B21" s="14">
        <v>167842582</v>
      </c>
      <c r="C21" s="5" t="str">
        <f>ROUND(100-(Tabla1[[#This Row],[Count]]/194212416*100),2) &amp; "%"</f>
        <v>13,58%</v>
      </c>
      <c r="D21" s="2">
        <v>871</v>
      </c>
      <c r="E21" s="8">
        <v>41.650221676000001</v>
      </c>
      <c r="F21" s="8">
        <v>41.880994471000001</v>
      </c>
      <c r="G21" s="10">
        <v>41.901320234499998</v>
      </c>
      <c r="H21" s="8">
        <v>41.892507780999999</v>
      </c>
      <c r="I21" s="8">
        <v>41.921701491999997</v>
      </c>
      <c r="J21" s="8">
        <v>42.021223593000002</v>
      </c>
      <c r="K21" s="2">
        <v>3.9088609404745199E-2</v>
      </c>
    </row>
    <row r="22" spans="1:11" ht="16" thickBot="1">
      <c r="A22" t="s">
        <v>32</v>
      </c>
      <c r="B22" s="14">
        <v>167842582</v>
      </c>
      <c r="C22" s="5" t="str">
        <f>ROUND(100-(Tabla1[[#This Row],[Count]]/194212416*100),2) &amp; "%"</f>
        <v>13,58%</v>
      </c>
      <c r="D22" s="2">
        <v>871</v>
      </c>
      <c r="E22" s="8">
        <v>-87.913624596000005</v>
      </c>
      <c r="F22" s="8">
        <v>-87.655998182000005</v>
      </c>
      <c r="G22" s="10">
        <v>-87.65</v>
      </c>
      <c r="H22" s="8">
        <v>-87.633308037000006</v>
      </c>
      <c r="I22" s="8">
        <v>-87.626210532000002</v>
      </c>
      <c r="J22" s="8">
        <v>-87.529950466000003</v>
      </c>
      <c r="K22" s="2">
        <v>5.9984132819714799E-2</v>
      </c>
    </row>
    <row r="26" spans="1:11">
      <c r="A26" s="1" t="s">
        <v>68</v>
      </c>
    </row>
    <row r="27" spans="1:11">
      <c r="C27" t="s">
        <v>10</v>
      </c>
      <c r="F27" t="s">
        <v>34</v>
      </c>
      <c r="I27" t="s">
        <v>34</v>
      </c>
      <c r="J27" t="s">
        <v>34</v>
      </c>
    </row>
    <row r="28" spans="1:11">
      <c r="A28" t="s">
        <v>0</v>
      </c>
      <c r="B28" t="s">
        <v>1</v>
      </c>
      <c r="C28" t="s">
        <v>2</v>
      </c>
      <c r="D28" t="s">
        <v>3</v>
      </c>
      <c r="E28" t="s">
        <v>34</v>
      </c>
      <c r="F28" t="s">
        <v>35</v>
      </c>
      <c r="G28" t="s">
        <v>39</v>
      </c>
      <c r="H28" t="s">
        <v>38</v>
      </c>
      <c r="I28" t="s">
        <v>37</v>
      </c>
      <c r="J28" t="s">
        <v>36</v>
      </c>
    </row>
    <row r="29" spans="1:11">
      <c r="A29" t="s">
        <v>40</v>
      </c>
      <c r="B29" s="2">
        <v>194212416</v>
      </c>
      <c r="C29" s="5" t="str">
        <f>ROUND(100-(Tabla3[[#This Row],[Count]]/194212416*100),2) &amp; "%"</f>
        <v>0%</v>
      </c>
      <c r="D29" s="2">
        <v>194212416</v>
      </c>
      <c r="E29" s="2" t="s">
        <v>59</v>
      </c>
      <c r="F29" s="2">
        <v>40364419</v>
      </c>
      <c r="G29" s="12" t="str">
        <f>ROUND(Tabla3[[#This Row],[Freq]]/Tabla3[[#This Row],[Count]]*100, 2)&amp;" %"</f>
        <v>20,78 %</v>
      </c>
      <c r="H29" s="2" t="s">
        <v>61</v>
      </c>
      <c r="I29" s="2">
        <v>17469489</v>
      </c>
      <c r="J29" s="5" t="str">
        <f>ROUND(Tabla3[[#This Row],[Freq 2nd]]/Tabla3[[#This Row],[Count]]*100,2)&amp;" %"</f>
        <v>9 %</v>
      </c>
    </row>
    <row r="30" spans="1:11">
      <c r="A30" t="s">
        <v>15</v>
      </c>
      <c r="B30" s="2">
        <v>194212416</v>
      </c>
      <c r="C30" s="5" t="str">
        <f>ROUND(100-(Tabla3[[#This Row],[Count]]/194212416*100),2) &amp; "%"</f>
        <v>0%</v>
      </c>
      <c r="D30" s="2">
        <v>9186</v>
      </c>
      <c r="E30" s="2" t="s">
        <v>60</v>
      </c>
      <c r="F30" s="2">
        <v>76475</v>
      </c>
      <c r="G30" s="12" t="str">
        <f>ROUND(Tabla3[[#This Row],[Freq]]/Tabla3[[#This Row],[Count]]*100, 2)&amp;" %"</f>
        <v>0,04 %</v>
      </c>
      <c r="H30" s="2" t="s">
        <v>62</v>
      </c>
      <c r="I30" s="2">
        <v>76212</v>
      </c>
      <c r="J30" s="5" t="str">
        <f>ROUND(Tabla3[[#This Row],[Freq 2nd]]/Tabla3[[#This Row],[Count]]*100,2)&amp;" %"</f>
        <v>0,04 %</v>
      </c>
    </row>
    <row r="31" spans="1:11">
      <c r="A31" t="s">
        <v>41</v>
      </c>
      <c r="B31" s="2">
        <v>192914720</v>
      </c>
      <c r="C31" s="5" t="str">
        <f>ROUND(100-(Tabla3[[#This Row],[Count]]/194212416*100),2) &amp; "%"</f>
        <v>0,67%</v>
      </c>
      <c r="D31" s="2">
        <v>11</v>
      </c>
      <c r="E31" s="2" t="s">
        <v>63</v>
      </c>
      <c r="F31" s="2">
        <v>112936790</v>
      </c>
      <c r="G31" s="12" t="str">
        <f>ROUND(Tabla3[[#This Row],[Freq]]/Tabla3[[#This Row],[Count]]*100, 2)&amp;" %"</f>
        <v>58,54 %</v>
      </c>
      <c r="H31" s="2" t="s">
        <v>64</v>
      </c>
      <c r="I31" s="2">
        <v>79003513</v>
      </c>
      <c r="J31" s="5" t="str">
        <f>ROUND(Tabla3[[#This Row],[Freq 2nd]]/Tabla3[[#This Row],[Count]]*100,2)&amp;" %"</f>
        <v>40,95 %</v>
      </c>
    </row>
    <row r="32" spans="1:11">
      <c r="A32" t="s">
        <v>42</v>
      </c>
      <c r="B32" s="2">
        <v>160619009</v>
      </c>
      <c r="C32" s="5" t="str">
        <f>ROUND(100-(Tabla3[[#This Row],[Count]]/194212416*100),2) &amp; "%"</f>
        <v>17,3%</v>
      </c>
      <c r="D32" s="2">
        <v>166</v>
      </c>
      <c r="E32" s="2" t="s">
        <v>59</v>
      </c>
      <c r="F32" s="2">
        <v>40364419</v>
      </c>
      <c r="G32" s="12" t="str">
        <f>ROUND(Tabla3[[#This Row],[Freq]]/Tabla3[[#This Row],[Count]]*100, 2)&amp;" %"</f>
        <v>25,13 %</v>
      </c>
      <c r="H32" s="2" t="s">
        <v>61</v>
      </c>
      <c r="I32" s="2">
        <v>17469489</v>
      </c>
      <c r="J32" s="5" t="str">
        <f>ROUND(Tabla3[[#This Row],[Freq 2nd]]/Tabla3[[#This Row],[Count]]*100,2)&amp;" %"</f>
        <v>10,88 %</v>
      </c>
    </row>
    <row r="33" spans="1:10">
      <c r="A33" t="s">
        <v>43</v>
      </c>
      <c r="B33" s="2">
        <v>171168378</v>
      </c>
      <c r="C33" s="5" t="str">
        <f>ROUND(100-(Tabla3[[#This Row],[Count]]/194212416*100),2) &amp; "%"</f>
        <v>11,87%</v>
      </c>
      <c r="D33" s="2">
        <v>924</v>
      </c>
      <c r="E33" s="2" t="s">
        <v>65</v>
      </c>
      <c r="F33" s="2">
        <v>19533934</v>
      </c>
      <c r="G33" s="12" t="str">
        <f>ROUND(Tabla3[[#This Row],[Freq]]/Tabla3[[#This Row],[Count]]*100, 2)&amp;" %"</f>
        <v>11,41 %</v>
      </c>
      <c r="H33" s="2" t="s">
        <v>66</v>
      </c>
      <c r="I33" s="2">
        <v>11113849</v>
      </c>
      <c r="J33" s="5" t="str">
        <f>ROUND(Tabla3[[#This Row],[Freq 2nd]]/Tabla3[[#This Row],[Count]]*100,2)&amp;" %"</f>
        <v>6,49 %</v>
      </c>
    </row>
    <row r="34" spans="1:10">
      <c r="A34" t="s">
        <v>44</v>
      </c>
      <c r="B34" s="2">
        <v>167842582</v>
      </c>
      <c r="C34" s="5" t="str">
        <f>ROUND(100-(Tabla3[[#This Row],[Count]]/194212416*100),2) &amp; "%"</f>
        <v>13,58%</v>
      </c>
      <c r="D34" s="2">
        <v>959</v>
      </c>
      <c r="E34" s="2" t="s">
        <v>65</v>
      </c>
      <c r="F34" s="2">
        <v>16614189</v>
      </c>
      <c r="G34" s="12" t="str">
        <f>ROUND(Tabla3[[#This Row],[Freq]]/Tabla3[[#This Row],[Count]]*100, 2)&amp;" %"</f>
        <v>9,9 %</v>
      </c>
      <c r="H34" s="2" t="s">
        <v>66</v>
      </c>
      <c r="I34" s="2">
        <v>9708320</v>
      </c>
      <c r="J34" s="5" t="str">
        <f>ROUND(Tabla3[[#This Row],[Freq 2nd]]/Tabla3[[#This Row],[Count]]*100,2)&amp;" %"</f>
        <v>5,78 %</v>
      </c>
    </row>
    <row r="35" spans="1:10">
      <c r="B35" s="2"/>
      <c r="D35" s="2"/>
      <c r="E35" s="2"/>
      <c r="F35" s="2"/>
      <c r="G35" s="12"/>
      <c r="H35" s="2"/>
      <c r="I35" s="2"/>
      <c r="J35" s="5"/>
    </row>
    <row r="36" spans="1:10">
      <c r="B36" s="2"/>
      <c r="D36" s="2"/>
      <c r="E36" s="2"/>
      <c r="F36" s="2"/>
      <c r="G36" s="12"/>
      <c r="H36" s="2"/>
      <c r="I36" s="2"/>
      <c r="J36" s="5"/>
    </row>
    <row r="38" spans="1:10">
      <c r="A38" s="1" t="s">
        <v>69</v>
      </c>
    </row>
    <row r="39" spans="1:10">
      <c r="C39" t="s">
        <v>10</v>
      </c>
      <c r="F39" t="s">
        <v>11</v>
      </c>
      <c r="H39" t="s">
        <v>12</v>
      </c>
    </row>
    <row r="40" spans="1:10">
      <c r="A40" t="s">
        <v>33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7</v>
      </c>
      <c r="H40" t="s">
        <v>14</v>
      </c>
      <c r="I40" t="s">
        <v>8</v>
      </c>
    </row>
    <row r="41" spans="1:10">
      <c r="A41" t="s">
        <v>16</v>
      </c>
      <c r="B41" s="2">
        <v>194212416</v>
      </c>
      <c r="C41" s="5" t="str">
        <f>ROUND(100-(Tabla2[[#This Row],[Count]]/194212416*100),2)&amp;"%"</f>
        <v>0%</v>
      </c>
      <c r="D41" s="2">
        <v>268733</v>
      </c>
      <c r="E41" s="13" t="s">
        <v>47</v>
      </c>
      <c r="F41" s="13" t="s">
        <v>53</v>
      </c>
      <c r="G41" s="13" t="s">
        <v>54</v>
      </c>
      <c r="H41" s="13" t="s">
        <v>55</v>
      </c>
      <c r="I41" s="13" t="s">
        <v>49</v>
      </c>
    </row>
    <row r="42" spans="1:10">
      <c r="A42" t="s">
        <v>18</v>
      </c>
      <c r="B42" s="2">
        <v>194195116</v>
      </c>
      <c r="C42" s="5" t="str">
        <f>ROUND(100-(Tabla2[[#This Row],[Count]]/194212416*100),2)&amp;"%"</f>
        <v>0,01%</v>
      </c>
      <c r="D42" s="2">
        <v>268741</v>
      </c>
      <c r="E42" s="13" t="s">
        <v>48</v>
      </c>
      <c r="F42" s="13" t="s">
        <v>56</v>
      </c>
      <c r="G42" s="13" t="s">
        <v>57</v>
      </c>
      <c r="H42" s="13" t="s">
        <v>58</v>
      </c>
      <c r="I42" s="13" t="s">
        <v>50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García de Paso Sanz</dc:creator>
  <cp:lastModifiedBy>Usuario de Microsoft Office</cp:lastModifiedBy>
  <dcterms:created xsi:type="dcterms:W3CDTF">2020-10-31T17:18:22Z</dcterms:created>
  <dcterms:modified xsi:type="dcterms:W3CDTF">2020-11-08T23:53:14Z</dcterms:modified>
</cp:coreProperties>
</file>