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P Jumbo\Datenfiles\"/>
    </mc:Choice>
  </mc:AlternateContent>
  <xr:revisionPtr revIDLastSave="0" documentId="8_{82FF7F26-DB34-4327-B43F-7C2426939A0B}" xr6:coauthVersionLast="47" xr6:coauthVersionMax="47" xr10:uidLastSave="{00000000-0000-0000-0000-000000000000}"/>
  <bookViews>
    <workbookView xWindow="39410" yWindow="1580" windowWidth="35250" windowHeight="15460" firstSheet="6" activeTab="10" xr2:uid="{1963A7A4-15CA-4297-9234-A3F128564E87}"/>
  </bookViews>
  <sheets>
    <sheet name="EDTF420D6UMT" sheetId="1" r:id="rId1"/>
    <sheet name="EDTN210D32UFZ nav5" sheetId="4" r:id="rId2"/>
    <sheet name="EDTM310D85UMT Nav8+" sheetId="5" r:id="rId3"/>
    <sheet name="EDTQ580D66UNT" sheetId="6" r:id="rId4"/>
    <sheet name="LDZM400D53UMC" sheetId="7" r:id="rId5"/>
    <sheet name="Tabelle1" sheetId="8" r:id="rId6"/>
    <sheet name="Mitsubishi SPB220F04MT Daniel" sheetId="2" r:id="rId7"/>
    <sheet name="Mitsubishi AVB87DA203-50kW" sheetId="9" r:id="rId8"/>
    <sheet name="Tabelle2" sheetId="10" r:id="rId9"/>
    <sheet name="Belaria_100_R32_Mitsubishi_Poly" sheetId="3" r:id="rId10"/>
    <sheet name="Emerson_YH33K1G-R290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1" l="1"/>
  <c r="G4" i="11"/>
  <c r="B27" i="11"/>
  <c r="A27" i="11"/>
  <c r="AA52" i="11" l="1"/>
  <c r="Z52" i="11"/>
  <c r="Y52" i="11"/>
  <c r="X52" i="11"/>
  <c r="T52" i="11"/>
  <c r="S52" i="11"/>
  <c r="R52" i="11"/>
  <c r="Q52" i="11"/>
  <c r="M52" i="11"/>
  <c r="L52" i="11"/>
  <c r="K52" i="11"/>
  <c r="J52" i="11"/>
  <c r="F52" i="11"/>
  <c r="E52" i="11"/>
  <c r="D52" i="11"/>
  <c r="C52" i="11"/>
  <c r="AA51" i="11"/>
  <c r="Z51" i="11"/>
  <c r="Y51" i="11"/>
  <c r="X51" i="11"/>
  <c r="T51" i="11"/>
  <c r="S51" i="11"/>
  <c r="R51" i="11"/>
  <c r="Q51" i="11"/>
  <c r="M51" i="11"/>
  <c r="L51" i="11"/>
  <c r="K51" i="11"/>
  <c r="J51" i="11"/>
  <c r="F51" i="11"/>
  <c r="E51" i="11"/>
  <c r="D51" i="11"/>
  <c r="C51" i="11"/>
  <c r="AA50" i="11"/>
  <c r="Z50" i="11"/>
  <c r="Y50" i="11"/>
  <c r="X50" i="11"/>
  <c r="T50" i="11"/>
  <c r="S50" i="11"/>
  <c r="R50" i="11"/>
  <c r="Q50" i="11"/>
  <c r="M50" i="11"/>
  <c r="L50" i="11"/>
  <c r="K50" i="11"/>
  <c r="J50" i="11"/>
  <c r="F50" i="11"/>
  <c r="E50" i="11"/>
  <c r="D50" i="11"/>
  <c r="C50" i="11"/>
  <c r="AA49" i="11"/>
  <c r="Z49" i="11"/>
  <c r="Y49" i="11"/>
  <c r="X49" i="11"/>
  <c r="T49" i="11"/>
  <c r="S49" i="11"/>
  <c r="R49" i="11"/>
  <c r="Q49" i="11"/>
  <c r="M49" i="11"/>
  <c r="L49" i="11"/>
  <c r="K49" i="11"/>
  <c r="J49" i="11"/>
  <c r="F49" i="11"/>
  <c r="E49" i="11"/>
  <c r="D49" i="11"/>
  <c r="C49" i="11"/>
  <c r="AA48" i="11"/>
  <c r="Z48" i="11"/>
  <c r="Y48" i="11"/>
  <c r="X48" i="11"/>
  <c r="T48" i="11"/>
  <c r="S48" i="11"/>
  <c r="R48" i="11"/>
  <c r="Q48" i="11"/>
  <c r="M48" i="11"/>
  <c r="L48" i="11"/>
  <c r="K48" i="11"/>
  <c r="J48" i="11"/>
  <c r="F48" i="11"/>
  <c r="E48" i="11"/>
  <c r="D48" i="11"/>
  <c r="C48" i="11"/>
  <c r="AA47" i="11"/>
  <c r="Z47" i="11"/>
  <c r="Y47" i="11"/>
  <c r="X47" i="11"/>
  <c r="T47" i="11"/>
  <c r="S47" i="11"/>
  <c r="R47" i="11"/>
  <c r="Q47" i="11"/>
  <c r="M47" i="11"/>
  <c r="L47" i="11"/>
  <c r="K47" i="11"/>
  <c r="J47" i="11"/>
  <c r="F47" i="11"/>
  <c r="E47" i="11"/>
  <c r="D47" i="11"/>
  <c r="C47" i="11"/>
  <c r="AA46" i="11"/>
  <c r="Z46" i="11"/>
  <c r="Y46" i="11"/>
  <c r="X46" i="11"/>
  <c r="T46" i="11"/>
  <c r="S46" i="11"/>
  <c r="R46" i="11"/>
  <c r="Q46" i="11"/>
  <c r="M46" i="11"/>
  <c r="L46" i="11"/>
  <c r="K46" i="11"/>
  <c r="J46" i="11"/>
  <c r="F46" i="11"/>
  <c r="E46" i="11"/>
  <c r="D46" i="11"/>
  <c r="C46" i="11"/>
  <c r="AA45" i="11"/>
  <c r="Z45" i="11"/>
  <c r="Y45" i="11"/>
  <c r="X45" i="11"/>
  <c r="T45" i="11"/>
  <c r="S45" i="11"/>
  <c r="R45" i="11"/>
  <c r="Q45" i="11"/>
  <c r="M45" i="11"/>
  <c r="L45" i="11"/>
  <c r="K45" i="11"/>
  <c r="J45" i="11"/>
  <c r="F45" i="11"/>
  <c r="E45" i="11"/>
  <c r="D45" i="11"/>
  <c r="C45" i="11"/>
  <c r="AA44" i="11"/>
  <c r="Z44" i="11"/>
  <c r="Y44" i="11"/>
  <c r="X44" i="11"/>
  <c r="T44" i="11"/>
  <c r="S44" i="11"/>
  <c r="R44" i="11"/>
  <c r="Q44" i="11"/>
  <c r="M44" i="11"/>
  <c r="L44" i="11"/>
  <c r="K44" i="11"/>
  <c r="J44" i="11"/>
  <c r="F44" i="11"/>
  <c r="E44" i="11"/>
  <c r="D44" i="11"/>
  <c r="C44" i="11"/>
  <c r="AA43" i="11"/>
  <c r="Z43" i="11"/>
  <c r="Y43" i="11"/>
  <c r="X43" i="11"/>
  <c r="T43" i="11"/>
  <c r="S43" i="11"/>
  <c r="R43" i="11"/>
  <c r="Q43" i="11"/>
  <c r="M43" i="11"/>
  <c r="L43" i="11"/>
  <c r="K43" i="11"/>
  <c r="J43" i="11"/>
  <c r="F43" i="11"/>
  <c r="E43" i="11"/>
  <c r="D43" i="11"/>
  <c r="C43" i="11"/>
  <c r="AA42" i="11"/>
  <c r="Z42" i="11"/>
  <c r="Y42" i="11"/>
  <c r="X42" i="11"/>
  <c r="T42" i="11"/>
  <c r="S42" i="11"/>
  <c r="R42" i="11"/>
  <c r="Q42" i="11"/>
  <c r="M42" i="11"/>
  <c r="L42" i="11"/>
  <c r="K42" i="11"/>
  <c r="J42" i="11"/>
  <c r="F42" i="11"/>
  <c r="E42" i="11"/>
  <c r="D42" i="11"/>
  <c r="C42" i="11"/>
  <c r="AA41" i="11"/>
  <c r="Z41" i="11"/>
  <c r="Y41" i="11"/>
  <c r="X41" i="11"/>
  <c r="T41" i="11"/>
  <c r="S41" i="11"/>
  <c r="R41" i="11"/>
  <c r="Q41" i="11"/>
  <c r="M41" i="11"/>
  <c r="L41" i="11"/>
  <c r="K41" i="11"/>
  <c r="J41" i="11"/>
  <c r="F41" i="11"/>
  <c r="E41" i="11"/>
  <c r="D41" i="11"/>
  <c r="C41" i="11"/>
  <c r="AA40" i="11"/>
  <c r="Z40" i="11"/>
  <c r="Y40" i="11"/>
  <c r="X40" i="11"/>
  <c r="T40" i="11"/>
  <c r="S40" i="11"/>
  <c r="R40" i="11"/>
  <c r="Q40" i="11"/>
  <c r="M40" i="11"/>
  <c r="L40" i="11"/>
  <c r="K40" i="11"/>
  <c r="J40" i="11"/>
  <c r="F40" i="11"/>
  <c r="E40" i="11"/>
  <c r="D40" i="11"/>
  <c r="C40" i="11"/>
  <c r="AA39" i="11"/>
  <c r="Z39" i="11"/>
  <c r="Y39" i="11"/>
  <c r="X39" i="11"/>
  <c r="T39" i="11"/>
  <c r="S39" i="11"/>
  <c r="R39" i="11"/>
  <c r="Q39" i="11"/>
  <c r="M39" i="11"/>
  <c r="L39" i="11"/>
  <c r="K39" i="11"/>
  <c r="J39" i="11"/>
  <c r="F39" i="11"/>
  <c r="E39" i="11"/>
  <c r="D39" i="11"/>
  <c r="C39" i="11"/>
  <c r="AA38" i="11"/>
  <c r="Z38" i="11"/>
  <c r="Y38" i="11"/>
  <c r="X38" i="11"/>
  <c r="T38" i="11"/>
  <c r="S38" i="11"/>
  <c r="R38" i="11"/>
  <c r="Q38" i="11"/>
  <c r="M38" i="11"/>
  <c r="L38" i="11"/>
  <c r="K38" i="11"/>
  <c r="J38" i="11"/>
  <c r="F38" i="11"/>
  <c r="E38" i="11"/>
  <c r="D38" i="11"/>
  <c r="C38" i="11"/>
  <c r="AA37" i="11"/>
  <c r="Z37" i="11"/>
  <c r="Y37" i="11"/>
  <c r="X37" i="11"/>
  <c r="T37" i="11"/>
  <c r="S37" i="11"/>
  <c r="R37" i="11"/>
  <c r="Q37" i="11"/>
  <c r="M37" i="11"/>
  <c r="L37" i="11"/>
  <c r="K37" i="11"/>
  <c r="J37" i="11"/>
  <c r="F37" i="11"/>
  <c r="E37" i="11"/>
  <c r="D37" i="11"/>
  <c r="C37" i="11"/>
  <c r="AA36" i="11"/>
  <c r="Z36" i="11"/>
  <c r="Y36" i="11"/>
  <c r="X36" i="11"/>
  <c r="T36" i="11"/>
  <c r="S36" i="11"/>
  <c r="R36" i="11"/>
  <c r="Q36" i="11"/>
  <c r="M36" i="11"/>
  <c r="L36" i="11"/>
  <c r="K36" i="11"/>
  <c r="J36" i="11"/>
  <c r="F36" i="11"/>
  <c r="E36" i="11"/>
  <c r="D36" i="11"/>
  <c r="C36" i="11"/>
  <c r="AA35" i="11"/>
  <c r="Z35" i="11"/>
  <c r="Y35" i="11"/>
  <c r="X35" i="11"/>
  <c r="T35" i="11"/>
  <c r="S35" i="11"/>
  <c r="R35" i="11"/>
  <c r="Q35" i="11"/>
  <c r="M35" i="11"/>
  <c r="L35" i="11"/>
  <c r="K35" i="11"/>
  <c r="J35" i="11"/>
  <c r="F35" i="11"/>
  <c r="E35" i="11"/>
  <c r="D35" i="11"/>
  <c r="C35" i="11"/>
  <c r="AA34" i="11"/>
  <c r="Z34" i="11"/>
  <c r="Y34" i="11"/>
  <c r="X34" i="11"/>
  <c r="T34" i="11"/>
  <c r="S34" i="11"/>
  <c r="R34" i="11"/>
  <c r="Q34" i="11"/>
  <c r="M34" i="11"/>
  <c r="L34" i="11"/>
  <c r="K34" i="11"/>
  <c r="J34" i="11"/>
  <c r="F34" i="11"/>
  <c r="E34" i="11"/>
  <c r="D34" i="11"/>
  <c r="C34" i="11"/>
  <c r="AA33" i="11"/>
  <c r="Z33" i="11"/>
  <c r="Y33" i="11"/>
  <c r="X33" i="11"/>
  <c r="T33" i="11"/>
  <c r="S33" i="11"/>
  <c r="R33" i="11"/>
  <c r="Q33" i="11"/>
  <c r="M33" i="11"/>
  <c r="L33" i="11"/>
  <c r="K33" i="11"/>
  <c r="J33" i="11"/>
  <c r="F33" i="11"/>
  <c r="E33" i="11"/>
  <c r="D33" i="11"/>
  <c r="C33" i="11"/>
  <c r="AA32" i="11"/>
  <c r="Z32" i="11"/>
  <c r="Y32" i="11"/>
  <c r="X32" i="11"/>
  <c r="T32" i="11"/>
  <c r="S32" i="11"/>
  <c r="R32" i="11"/>
  <c r="Q32" i="11"/>
  <c r="M32" i="11"/>
  <c r="L32" i="11"/>
  <c r="K32" i="11"/>
  <c r="J32" i="11"/>
  <c r="F32" i="11"/>
  <c r="E32" i="11"/>
  <c r="D32" i="11"/>
  <c r="C32" i="11"/>
  <c r="P1" i="11" s="1"/>
  <c r="AA31" i="11"/>
  <c r="Z31" i="11"/>
  <c r="Y31" i="11"/>
  <c r="X31" i="11"/>
  <c r="T31" i="11"/>
  <c r="S31" i="11"/>
  <c r="R31" i="11"/>
  <c r="Q31" i="11"/>
  <c r="M31" i="11"/>
  <c r="L31" i="11"/>
  <c r="K31" i="11"/>
  <c r="J31" i="11"/>
  <c r="F31" i="11"/>
  <c r="E31" i="11"/>
  <c r="D31" i="11"/>
  <c r="C31" i="11"/>
  <c r="AA30" i="11"/>
  <c r="Z30" i="11"/>
  <c r="Y30" i="11"/>
  <c r="X30" i="11"/>
  <c r="T30" i="11"/>
  <c r="S30" i="11"/>
  <c r="R30" i="11"/>
  <c r="Q30" i="11"/>
  <c r="M30" i="11"/>
  <c r="L30" i="11"/>
  <c r="K30" i="11"/>
  <c r="J30" i="11"/>
  <c r="F30" i="11"/>
  <c r="E30" i="11"/>
  <c r="D30" i="11"/>
  <c r="C30" i="11"/>
  <c r="AA29" i="11"/>
  <c r="Z29" i="11"/>
  <c r="Y29" i="11"/>
  <c r="X29" i="11"/>
  <c r="T29" i="11"/>
  <c r="S29" i="11"/>
  <c r="R29" i="11"/>
  <c r="Q29" i="11"/>
  <c r="M29" i="11"/>
  <c r="L29" i="11"/>
  <c r="K29" i="11"/>
  <c r="J29" i="11"/>
  <c r="F29" i="11"/>
  <c r="E29" i="11"/>
  <c r="D29" i="11"/>
  <c r="C29" i="11"/>
  <c r="AA28" i="11"/>
  <c r="Z28" i="11"/>
  <c r="Y28" i="11"/>
  <c r="X28" i="11"/>
  <c r="T28" i="11"/>
  <c r="S28" i="11"/>
  <c r="R28" i="11"/>
  <c r="Q28" i="11"/>
  <c r="M28" i="11"/>
  <c r="L28" i="11"/>
  <c r="K28" i="11"/>
  <c r="J28" i="11"/>
  <c r="F28" i="11"/>
  <c r="E28" i="11"/>
  <c r="D28" i="11"/>
  <c r="C28" i="11"/>
  <c r="Z27" i="11"/>
  <c r="E8" i="11" s="1"/>
  <c r="Y27" i="11"/>
  <c r="D8" i="11" s="1"/>
  <c r="X27" i="11"/>
  <c r="C8" i="11" s="1"/>
  <c r="V27" i="11"/>
  <c r="S27" i="11"/>
  <c r="E7" i="11" s="1"/>
  <c r="R27" i="11"/>
  <c r="D7" i="11" s="1"/>
  <c r="Q27" i="11"/>
  <c r="P27" i="11"/>
  <c r="O27" i="11"/>
  <c r="L27" i="11"/>
  <c r="E6" i="11" s="1"/>
  <c r="K27" i="11"/>
  <c r="D6" i="11" s="1"/>
  <c r="J27" i="11"/>
  <c r="Q2" i="11" s="1"/>
  <c r="I27" i="11"/>
  <c r="H27" i="11"/>
  <c r="E27" i="11"/>
  <c r="E5" i="11" s="1"/>
  <c r="D27" i="11"/>
  <c r="D5" i="11" s="1"/>
  <c r="C27" i="11"/>
  <c r="Q1" i="11" s="1"/>
  <c r="T27" i="11"/>
  <c r="F7" i="11" s="1"/>
  <c r="AA27" i="11"/>
  <c r="F8" i="11" s="1"/>
  <c r="AA26" i="11"/>
  <c r="Z26" i="11"/>
  <c r="Y26" i="11"/>
  <c r="X26" i="11"/>
  <c r="T26" i="11"/>
  <c r="S26" i="11"/>
  <c r="R26" i="11"/>
  <c r="Q26" i="11"/>
  <c r="M26" i="11"/>
  <c r="L26" i="11"/>
  <c r="K26" i="11"/>
  <c r="J26" i="11"/>
  <c r="F26" i="11"/>
  <c r="E26" i="11"/>
  <c r="D26" i="11"/>
  <c r="C26" i="11"/>
  <c r="C7" i="11"/>
  <c r="Q3" i="11"/>
  <c r="P3" i="11"/>
  <c r="O3" i="11"/>
  <c r="F3" i="11"/>
  <c r="E3" i="11"/>
  <c r="D3" i="11"/>
  <c r="C3" i="11"/>
  <c r="P2" i="11"/>
  <c r="O2" i="11"/>
  <c r="O1" i="11"/>
  <c r="J3" i="10"/>
  <c r="J4" i="10"/>
  <c r="J5" i="10"/>
  <c r="J6" i="10"/>
  <c r="J7" i="10"/>
  <c r="J8" i="10"/>
  <c r="J9" i="10"/>
  <c r="J10" i="10"/>
  <c r="J11" i="10"/>
  <c r="J2" i="10"/>
  <c r="I3" i="10"/>
  <c r="I4" i="10"/>
  <c r="I5" i="10"/>
  <c r="I6" i="10"/>
  <c r="I7" i="10"/>
  <c r="I8" i="10"/>
  <c r="I9" i="10"/>
  <c r="I10" i="10"/>
  <c r="I11" i="10"/>
  <c r="I2" i="10"/>
  <c r="H3" i="10"/>
  <c r="H4" i="10"/>
  <c r="H5" i="10"/>
  <c r="H6" i="10"/>
  <c r="H7" i="10"/>
  <c r="H8" i="10"/>
  <c r="H9" i="10"/>
  <c r="H10" i="10"/>
  <c r="H11" i="10"/>
  <c r="H2" i="10"/>
  <c r="G3" i="10"/>
  <c r="G4" i="10"/>
  <c r="G5" i="10"/>
  <c r="G6" i="10"/>
  <c r="G7" i="10"/>
  <c r="G8" i="10"/>
  <c r="G9" i="10"/>
  <c r="G10" i="10"/>
  <c r="G11" i="10"/>
  <c r="G2" i="10"/>
  <c r="C42" i="9"/>
  <c r="D42" i="9"/>
  <c r="E42" i="9"/>
  <c r="F42" i="9"/>
  <c r="J42" i="9"/>
  <c r="K42" i="9"/>
  <c r="L42" i="9"/>
  <c r="M42" i="9"/>
  <c r="Q42" i="9"/>
  <c r="R42" i="9"/>
  <c r="S42" i="9"/>
  <c r="T42" i="9"/>
  <c r="X42" i="9"/>
  <c r="Y42" i="9"/>
  <c r="Z42" i="9"/>
  <c r="AA42" i="9"/>
  <c r="C43" i="9"/>
  <c r="D43" i="9"/>
  <c r="E43" i="9"/>
  <c r="F43" i="9"/>
  <c r="J43" i="9"/>
  <c r="K43" i="9"/>
  <c r="L43" i="9"/>
  <c r="M43" i="9"/>
  <c r="Q43" i="9"/>
  <c r="R43" i="9"/>
  <c r="S43" i="9"/>
  <c r="T43" i="9"/>
  <c r="X43" i="9"/>
  <c r="Y43" i="9"/>
  <c r="Z43" i="9"/>
  <c r="AA43" i="9"/>
  <c r="C44" i="9"/>
  <c r="D44" i="9"/>
  <c r="E44" i="9"/>
  <c r="F44" i="9"/>
  <c r="J44" i="9"/>
  <c r="K44" i="9"/>
  <c r="L44" i="9"/>
  <c r="M44" i="9"/>
  <c r="Q44" i="9"/>
  <c r="R44" i="9"/>
  <c r="S44" i="9"/>
  <c r="T44" i="9"/>
  <c r="X44" i="9"/>
  <c r="Y44" i="9"/>
  <c r="Z44" i="9"/>
  <c r="AA44" i="9"/>
  <c r="C45" i="9"/>
  <c r="D45" i="9"/>
  <c r="E45" i="9"/>
  <c r="F45" i="9"/>
  <c r="J45" i="9"/>
  <c r="K45" i="9"/>
  <c r="L45" i="9"/>
  <c r="M45" i="9"/>
  <c r="Q45" i="9"/>
  <c r="R45" i="9"/>
  <c r="S45" i="9"/>
  <c r="T45" i="9"/>
  <c r="X45" i="9"/>
  <c r="Y45" i="9"/>
  <c r="Z45" i="9"/>
  <c r="AA45" i="9"/>
  <c r="C46" i="9"/>
  <c r="D46" i="9"/>
  <c r="E46" i="9"/>
  <c r="F46" i="9"/>
  <c r="J46" i="9"/>
  <c r="K46" i="9"/>
  <c r="L46" i="9"/>
  <c r="M46" i="9"/>
  <c r="Q46" i="9"/>
  <c r="R46" i="9"/>
  <c r="S46" i="9"/>
  <c r="T46" i="9"/>
  <c r="X46" i="9"/>
  <c r="Y46" i="9"/>
  <c r="Z46" i="9"/>
  <c r="AA46" i="9"/>
  <c r="C47" i="9"/>
  <c r="D47" i="9"/>
  <c r="E47" i="9"/>
  <c r="F47" i="9"/>
  <c r="J47" i="9"/>
  <c r="K47" i="9"/>
  <c r="L47" i="9"/>
  <c r="M47" i="9"/>
  <c r="Q47" i="9"/>
  <c r="R47" i="9"/>
  <c r="S47" i="9"/>
  <c r="T47" i="9"/>
  <c r="X47" i="9"/>
  <c r="Y47" i="9"/>
  <c r="Z47" i="9"/>
  <c r="AA47" i="9"/>
  <c r="C48" i="9"/>
  <c r="D48" i="9"/>
  <c r="E48" i="9"/>
  <c r="F48" i="9"/>
  <c r="J48" i="9"/>
  <c r="K48" i="9"/>
  <c r="L48" i="9"/>
  <c r="M48" i="9"/>
  <c r="Q48" i="9"/>
  <c r="R48" i="9"/>
  <c r="S48" i="9"/>
  <c r="T48" i="9"/>
  <c r="X48" i="9"/>
  <c r="Y48" i="9"/>
  <c r="Z48" i="9"/>
  <c r="AA48" i="9"/>
  <c r="C49" i="9"/>
  <c r="D49" i="9"/>
  <c r="E49" i="9"/>
  <c r="F49" i="9"/>
  <c r="J49" i="9"/>
  <c r="K49" i="9"/>
  <c r="L49" i="9"/>
  <c r="M49" i="9"/>
  <c r="Q49" i="9"/>
  <c r="R49" i="9"/>
  <c r="S49" i="9"/>
  <c r="T49" i="9"/>
  <c r="X49" i="9"/>
  <c r="Y49" i="9"/>
  <c r="Z49" i="9"/>
  <c r="AA49" i="9"/>
  <c r="C50" i="9"/>
  <c r="D50" i="9"/>
  <c r="E50" i="9"/>
  <c r="F50" i="9"/>
  <c r="J50" i="9"/>
  <c r="K50" i="9"/>
  <c r="L50" i="9"/>
  <c r="M50" i="9"/>
  <c r="Q50" i="9"/>
  <c r="R50" i="9"/>
  <c r="S50" i="9"/>
  <c r="T50" i="9"/>
  <c r="X50" i="9"/>
  <c r="Y50" i="9"/>
  <c r="Z50" i="9"/>
  <c r="AA50" i="9"/>
  <c r="C51" i="9"/>
  <c r="D51" i="9"/>
  <c r="E51" i="9"/>
  <c r="F51" i="9"/>
  <c r="J51" i="9"/>
  <c r="K51" i="9"/>
  <c r="L51" i="9"/>
  <c r="M51" i="9"/>
  <c r="Q51" i="9"/>
  <c r="R51" i="9"/>
  <c r="S51" i="9"/>
  <c r="T51" i="9"/>
  <c r="X51" i="9"/>
  <c r="Y51" i="9"/>
  <c r="Z51" i="9"/>
  <c r="AA51" i="9"/>
  <c r="C52" i="9"/>
  <c r="D52" i="9"/>
  <c r="E52" i="9"/>
  <c r="F52" i="9"/>
  <c r="J52" i="9"/>
  <c r="K52" i="9"/>
  <c r="L52" i="9"/>
  <c r="M52" i="9"/>
  <c r="Q52" i="9"/>
  <c r="R52" i="9"/>
  <c r="S52" i="9"/>
  <c r="T52" i="9"/>
  <c r="X52" i="9"/>
  <c r="Y52" i="9"/>
  <c r="Z52" i="9"/>
  <c r="AA52" i="9"/>
  <c r="AA41" i="9"/>
  <c r="Z41" i="9"/>
  <c r="Y41" i="9"/>
  <c r="X41" i="9"/>
  <c r="T41" i="9"/>
  <c r="S41" i="9"/>
  <c r="R41" i="9"/>
  <c r="Q41" i="9"/>
  <c r="M41" i="9"/>
  <c r="L41" i="9"/>
  <c r="K41" i="9"/>
  <c r="J41" i="9"/>
  <c r="F41" i="9"/>
  <c r="E41" i="9"/>
  <c r="D41" i="9"/>
  <c r="C41" i="9"/>
  <c r="AA40" i="9"/>
  <c r="Z40" i="9"/>
  <c r="Y40" i="9"/>
  <c r="X40" i="9"/>
  <c r="T40" i="9"/>
  <c r="S40" i="9"/>
  <c r="R40" i="9"/>
  <c r="Q40" i="9"/>
  <c r="M40" i="9"/>
  <c r="L40" i="9"/>
  <c r="K40" i="9"/>
  <c r="J40" i="9"/>
  <c r="F40" i="9"/>
  <c r="E40" i="9"/>
  <c r="D40" i="9"/>
  <c r="C40" i="9"/>
  <c r="AA39" i="9"/>
  <c r="Z39" i="9"/>
  <c r="Y39" i="9"/>
  <c r="X39" i="9"/>
  <c r="T39" i="9"/>
  <c r="S39" i="9"/>
  <c r="R39" i="9"/>
  <c r="Q39" i="9"/>
  <c r="M39" i="9"/>
  <c r="L39" i="9"/>
  <c r="K39" i="9"/>
  <c r="J39" i="9"/>
  <c r="F39" i="9"/>
  <c r="E39" i="9"/>
  <c r="D39" i="9"/>
  <c r="C39" i="9"/>
  <c r="AA38" i="9"/>
  <c r="Z38" i="9"/>
  <c r="Y38" i="9"/>
  <c r="X38" i="9"/>
  <c r="T38" i="9"/>
  <c r="S38" i="9"/>
  <c r="R38" i="9"/>
  <c r="Q38" i="9"/>
  <c r="M38" i="9"/>
  <c r="L38" i="9"/>
  <c r="K38" i="9"/>
  <c r="J38" i="9"/>
  <c r="F38" i="9"/>
  <c r="E38" i="9"/>
  <c r="D38" i="9"/>
  <c r="C38" i="9"/>
  <c r="AA37" i="9"/>
  <c r="Z37" i="9"/>
  <c r="Y37" i="9"/>
  <c r="X37" i="9"/>
  <c r="T37" i="9"/>
  <c r="S37" i="9"/>
  <c r="R37" i="9"/>
  <c r="Q37" i="9"/>
  <c r="M37" i="9"/>
  <c r="L37" i="9"/>
  <c r="K37" i="9"/>
  <c r="J37" i="9"/>
  <c r="F37" i="9"/>
  <c r="E37" i="9"/>
  <c r="D37" i="9"/>
  <c r="C37" i="9"/>
  <c r="AA36" i="9"/>
  <c r="Z36" i="9"/>
  <c r="Y36" i="9"/>
  <c r="X36" i="9"/>
  <c r="T36" i="9"/>
  <c r="S36" i="9"/>
  <c r="R36" i="9"/>
  <c r="Q36" i="9"/>
  <c r="M36" i="9"/>
  <c r="L36" i="9"/>
  <c r="K36" i="9"/>
  <c r="J36" i="9"/>
  <c r="F36" i="9"/>
  <c r="E36" i="9"/>
  <c r="D36" i="9"/>
  <c r="C36" i="9"/>
  <c r="AA35" i="9"/>
  <c r="Z35" i="9"/>
  <c r="Y35" i="9"/>
  <c r="X35" i="9"/>
  <c r="T35" i="9"/>
  <c r="S35" i="9"/>
  <c r="R35" i="9"/>
  <c r="Q35" i="9"/>
  <c r="M35" i="9"/>
  <c r="L35" i="9"/>
  <c r="K35" i="9"/>
  <c r="J35" i="9"/>
  <c r="F35" i="9"/>
  <c r="E35" i="9"/>
  <c r="D35" i="9"/>
  <c r="C35" i="9"/>
  <c r="AA34" i="9"/>
  <c r="Z34" i="9"/>
  <c r="Y34" i="9"/>
  <c r="X34" i="9"/>
  <c r="T34" i="9"/>
  <c r="S34" i="9"/>
  <c r="R34" i="9"/>
  <c r="Q34" i="9"/>
  <c r="M34" i="9"/>
  <c r="L34" i="9"/>
  <c r="K34" i="9"/>
  <c r="J34" i="9"/>
  <c r="F34" i="9"/>
  <c r="E34" i="9"/>
  <c r="D34" i="9"/>
  <c r="C34" i="9"/>
  <c r="AA33" i="9"/>
  <c r="Z33" i="9"/>
  <c r="Y33" i="9"/>
  <c r="X33" i="9"/>
  <c r="T33" i="9"/>
  <c r="S33" i="9"/>
  <c r="R33" i="9"/>
  <c r="Q33" i="9"/>
  <c r="M33" i="9"/>
  <c r="L33" i="9"/>
  <c r="K33" i="9"/>
  <c r="J33" i="9"/>
  <c r="F33" i="9"/>
  <c r="E33" i="9"/>
  <c r="D33" i="9"/>
  <c r="C33" i="9"/>
  <c r="AA32" i="9"/>
  <c r="Z32" i="9"/>
  <c r="Y32" i="9"/>
  <c r="X32" i="9"/>
  <c r="T32" i="9"/>
  <c r="S32" i="9"/>
  <c r="R32" i="9"/>
  <c r="Q32" i="9"/>
  <c r="P3" i="9" s="1"/>
  <c r="M32" i="9"/>
  <c r="L32" i="9"/>
  <c r="K32" i="9"/>
  <c r="J32" i="9"/>
  <c r="P2" i="9" s="1"/>
  <c r="F32" i="9"/>
  <c r="E32" i="9"/>
  <c r="D32" i="9"/>
  <c r="C32" i="9"/>
  <c r="P1" i="9" s="1"/>
  <c r="AA31" i="9"/>
  <c r="Z31" i="9"/>
  <c r="Y31" i="9"/>
  <c r="X31" i="9"/>
  <c r="T31" i="9"/>
  <c r="S31" i="9"/>
  <c r="R31" i="9"/>
  <c r="Q31" i="9"/>
  <c r="M31" i="9"/>
  <c r="L31" i="9"/>
  <c r="K31" i="9"/>
  <c r="J31" i="9"/>
  <c r="F31" i="9"/>
  <c r="E31" i="9"/>
  <c r="D31" i="9"/>
  <c r="C31" i="9"/>
  <c r="AA30" i="9"/>
  <c r="Z30" i="9"/>
  <c r="Y30" i="9"/>
  <c r="X30" i="9"/>
  <c r="T30" i="9"/>
  <c r="S30" i="9"/>
  <c r="R30" i="9"/>
  <c r="Q30" i="9"/>
  <c r="M30" i="9"/>
  <c r="L30" i="9"/>
  <c r="K30" i="9"/>
  <c r="J30" i="9"/>
  <c r="F30" i="9"/>
  <c r="E30" i="9"/>
  <c r="D30" i="9"/>
  <c r="C30" i="9"/>
  <c r="AA29" i="9"/>
  <c r="Z29" i="9"/>
  <c r="Y29" i="9"/>
  <c r="X29" i="9"/>
  <c r="T29" i="9"/>
  <c r="S29" i="9"/>
  <c r="R29" i="9"/>
  <c r="Q29" i="9"/>
  <c r="M29" i="9"/>
  <c r="L29" i="9"/>
  <c r="K29" i="9"/>
  <c r="J29" i="9"/>
  <c r="F29" i="9"/>
  <c r="E29" i="9"/>
  <c r="D29" i="9"/>
  <c r="C29" i="9"/>
  <c r="AA28" i="9"/>
  <c r="Z28" i="9"/>
  <c r="Y28" i="9"/>
  <c r="X28" i="9"/>
  <c r="T28" i="9"/>
  <c r="S28" i="9"/>
  <c r="R28" i="9"/>
  <c r="Q28" i="9"/>
  <c r="M28" i="9"/>
  <c r="L28" i="9"/>
  <c r="K28" i="9"/>
  <c r="J28" i="9"/>
  <c r="F28" i="9"/>
  <c r="E28" i="9"/>
  <c r="D28" i="9"/>
  <c r="C28" i="9"/>
  <c r="V27" i="9"/>
  <c r="P27" i="9"/>
  <c r="O27" i="9"/>
  <c r="I27" i="9"/>
  <c r="H27" i="9"/>
  <c r="B27" i="9"/>
  <c r="A27" i="9"/>
  <c r="AA26" i="9"/>
  <c r="Z26" i="9"/>
  <c r="Y26" i="9"/>
  <c r="X26" i="9"/>
  <c r="T26" i="9"/>
  <c r="S26" i="9"/>
  <c r="R26" i="9"/>
  <c r="Q26" i="9"/>
  <c r="M26" i="9"/>
  <c r="L26" i="9"/>
  <c r="K26" i="9"/>
  <c r="J26" i="9"/>
  <c r="F26" i="9"/>
  <c r="E26" i="9"/>
  <c r="D26" i="9"/>
  <c r="C26" i="9"/>
  <c r="O3" i="9"/>
  <c r="F3" i="9"/>
  <c r="E3" i="9"/>
  <c r="D3" i="9"/>
  <c r="C3" i="9"/>
  <c r="O2" i="9"/>
  <c r="O1" i="9"/>
  <c r="C6" i="11" l="1"/>
  <c r="I6" i="11" s="1"/>
  <c r="G7" i="11"/>
  <c r="I8" i="11"/>
  <c r="I7" i="11"/>
  <c r="E4" i="11"/>
  <c r="G8" i="11"/>
  <c r="D4" i="11"/>
  <c r="C5" i="11"/>
  <c r="F27" i="11"/>
  <c r="F5" i="11" s="1"/>
  <c r="M27" i="11"/>
  <c r="F6" i="11" s="1"/>
  <c r="C27" i="9"/>
  <c r="AA27" i="9"/>
  <c r="F8" i="9" s="1"/>
  <c r="R27" i="9"/>
  <c r="D7" i="9" s="1"/>
  <c r="Z27" i="9"/>
  <c r="E8" i="9" s="1"/>
  <c r="J27" i="9"/>
  <c r="K27" i="9"/>
  <c r="D6" i="9" s="1"/>
  <c r="T27" i="9"/>
  <c r="F7" i="9" s="1"/>
  <c r="L27" i="9"/>
  <c r="E6" i="9" s="1"/>
  <c r="D27" i="9"/>
  <c r="D5" i="9" s="1"/>
  <c r="M27" i="9"/>
  <c r="F6" i="9" s="1"/>
  <c r="E27" i="9"/>
  <c r="E5" i="9" s="1"/>
  <c r="X27" i="9"/>
  <c r="C8" i="9" s="1"/>
  <c r="S27" i="9"/>
  <c r="E7" i="9" s="1"/>
  <c r="F27" i="9"/>
  <c r="F5" i="9" s="1"/>
  <c r="Y27" i="9"/>
  <c r="D8" i="9" s="1"/>
  <c r="Q27" i="9"/>
  <c r="G418" i="2"/>
  <c r="G411" i="2"/>
  <c r="G335" i="2"/>
  <c r="G328" i="2"/>
  <c r="G252" i="2"/>
  <c r="G245" i="2"/>
  <c r="G169" i="2"/>
  <c r="G162" i="2"/>
  <c r="G163" i="2"/>
  <c r="G86" i="2"/>
  <c r="G79" i="2"/>
  <c r="AH44" i="2"/>
  <c r="AH35" i="2"/>
  <c r="AH26" i="2"/>
  <c r="AH17" i="2"/>
  <c r="I3" i="2"/>
  <c r="AH4" i="2"/>
  <c r="G6" i="11" l="1"/>
  <c r="I5" i="11"/>
  <c r="C4" i="11"/>
  <c r="F4" i="11"/>
  <c r="D4" i="9"/>
  <c r="F4" i="9"/>
  <c r="E4" i="9"/>
  <c r="G8" i="9"/>
  <c r="I8" i="9"/>
  <c r="C6" i="9"/>
  <c r="Q2" i="9"/>
  <c r="C7" i="9"/>
  <c r="Q3" i="9"/>
  <c r="Q1" i="9"/>
  <c r="C5" i="9"/>
  <c r="AI8" i="2"/>
  <c r="AH8" i="2"/>
  <c r="W8" i="2"/>
  <c r="K44" i="2"/>
  <c r="W44" i="2" s="1"/>
  <c r="AI44" i="2" s="1"/>
  <c r="M44" i="2"/>
  <c r="Y44" i="2" s="1"/>
  <c r="AK44" i="2" s="1"/>
  <c r="T45" i="2"/>
  <c r="U45" i="2"/>
  <c r="J44" i="2"/>
  <c r="J43" i="2"/>
  <c r="N3" i="2" s="1"/>
  <c r="J35" i="2"/>
  <c r="J34" i="2"/>
  <c r="M3" i="2" s="1"/>
  <c r="P25" i="2"/>
  <c r="P34" i="2" s="1"/>
  <c r="P43" i="2" s="1"/>
  <c r="K26" i="2"/>
  <c r="W26" i="2" s="1"/>
  <c r="AI26" i="2" s="1"/>
  <c r="S26" i="2"/>
  <c r="AE26" i="2" s="1"/>
  <c r="AQ26" i="2" s="1"/>
  <c r="T27" i="2"/>
  <c r="T36" i="2" s="1"/>
  <c r="U27" i="2"/>
  <c r="U36" i="2" s="1"/>
  <c r="J26" i="2"/>
  <c r="J25" i="2"/>
  <c r="L3" i="2" s="1"/>
  <c r="P16" i="2"/>
  <c r="K17" i="2"/>
  <c r="W17" i="2" s="1"/>
  <c r="AI17" i="2" s="1"/>
  <c r="T18" i="2"/>
  <c r="U18" i="2"/>
  <c r="J17" i="2"/>
  <c r="J16" i="2"/>
  <c r="K3" i="2" s="1"/>
  <c r="L338" i="2"/>
  <c r="M338" i="2" s="1"/>
  <c r="N338" i="2" s="1"/>
  <c r="O338" i="2" s="1"/>
  <c r="P338" i="2" s="1"/>
  <c r="Q338" i="2" s="1"/>
  <c r="R338" i="2" s="1"/>
  <c r="S338" i="2" s="1"/>
  <c r="T338" i="2" s="1"/>
  <c r="U338" i="2" s="1"/>
  <c r="U44" i="2" s="1"/>
  <c r="AG44" i="2" s="1"/>
  <c r="AS44" i="2" s="1"/>
  <c r="L255" i="2"/>
  <c r="M255" i="2" s="1"/>
  <c r="N255" i="2" s="1"/>
  <c r="O255" i="2" s="1"/>
  <c r="P255" i="2" s="1"/>
  <c r="Q255" i="2" s="1"/>
  <c r="R255" i="2" s="1"/>
  <c r="S255" i="2" s="1"/>
  <c r="T255" i="2" s="1"/>
  <c r="U255" i="2" s="1"/>
  <c r="L172" i="2"/>
  <c r="M172" i="2" s="1"/>
  <c r="N172" i="2" s="1"/>
  <c r="O172" i="2" s="1"/>
  <c r="P172" i="2" s="1"/>
  <c r="Q172" i="2" s="1"/>
  <c r="R172" i="2" s="1"/>
  <c r="S172" i="2" s="1"/>
  <c r="T172" i="2" s="1"/>
  <c r="U172" i="2" s="1"/>
  <c r="U26" i="2" s="1"/>
  <c r="L90" i="2"/>
  <c r="M90" i="2" s="1"/>
  <c r="N90" i="2" s="1"/>
  <c r="O90" i="2" s="1"/>
  <c r="P90" i="2" s="1"/>
  <c r="Q90" i="2" s="1"/>
  <c r="R90" i="2" s="1"/>
  <c r="S90" i="2" s="1"/>
  <c r="T90" i="2" s="1"/>
  <c r="U90" i="2" s="1"/>
  <c r="U17" i="2" s="1"/>
  <c r="AG17" i="2" s="1"/>
  <c r="AS17" i="2" s="1"/>
  <c r="G22" i="2"/>
  <c r="G23" i="2"/>
  <c r="G24" i="2"/>
  <c r="L10" i="2" s="1"/>
  <c r="G25" i="2"/>
  <c r="L11" i="2" s="1"/>
  <c r="G26" i="2"/>
  <c r="L12" i="2" s="1"/>
  <c r="G27" i="2"/>
  <c r="L13" i="2" s="1"/>
  <c r="G28" i="2"/>
  <c r="L14" i="2" s="1"/>
  <c r="G29" i="2"/>
  <c r="G30" i="2"/>
  <c r="M9" i="2" s="1"/>
  <c r="G31" i="2"/>
  <c r="M10" i="2" s="1"/>
  <c r="G32" i="2"/>
  <c r="M11" i="2" s="1"/>
  <c r="G33" i="2"/>
  <c r="M12" i="2" s="1"/>
  <c r="G34" i="2"/>
  <c r="M13" i="2" s="1"/>
  <c r="G35" i="2"/>
  <c r="M14" i="2" s="1"/>
  <c r="G36" i="2"/>
  <c r="G37" i="2"/>
  <c r="N9" i="2" s="1"/>
  <c r="G38" i="2"/>
  <c r="N10" i="2" s="1"/>
  <c r="G39" i="2"/>
  <c r="N11" i="2" s="1"/>
  <c r="G40" i="2"/>
  <c r="N12" i="2" s="1"/>
  <c r="G41" i="2"/>
  <c r="N13" i="2" s="1"/>
  <c r="G42" i="2"/>
  <c r="N14" i="2" s="1"/>
  <c r="G43" i="2"/>
  <c r="G44" i="2"/>
  <c r="G45" i="2"/>
  <c r="O10" i="2" s="1"/>
  <c r="G46" i="2"/>
  <c r="O11" i="2" s="1"/>
  <c r="G47" i="2"/>
  <c r="O12" i="2" s="1"/>
  <c r="G48" i="2"/>
  <c r="O13" i="2" s="1"/>
  <c r="G49" i="2"/>
  <c r="O14" i="2" s="1"/>
  <c r="G50" i="2"/>
  <c r="G51" i="2"/>
  <c r="P9" i="2" s="1"/>
  <c r="G52" i="2"/>
  <c r="P10" i="2" s="1"/>
  <c r="G53" i="2"/>
  <c r="P11" i="2" s="1"/>
  <c r="G54" i="2"/>
  <c r="P12" i="2" s="1"/>
  <c r="G55" i="2"/>
  <c r="P13" i="2" s="1"/>
  <c r="G56" i="2"/>
  <c r="P14" i="2" s="1"/>
  <c r="G57" i="2"/>
  <c r="G58" i="2"/>
  <c r="Q9" i="2" s="1"/>
  <c r="G59" i="2"/>
  <c r="Q10" i="2" s="1"/>
  <c r="G60" i="2"/>
  <c r="Q11" i="2" s="1"/>
  <c r="G61" i="2"/>
  <c r="Q12" i="2" s="1"/>
  <c r="G62" i="2"/>
  <c r="Q13" i="2" s="1"/>
  <c r="G63" i="2"/>
  <c r="Q14" i="2" s="1"/>
  <c r="G64" i="2"/>
  <c r="G65" i="2"/>
  <c r="R9" i="2" s="1"/>
  <c r="G66" i="2"/>
  <c r="R10" i="2" s="1"/>
  <c r="G67" i="2"/>
  <c r="R11" i="2" s="1"/>
  <c r="G68" i="2"/>
  <c r="R12" i="2" s="1"/>
  <c r="G69" i="2"/>
  <c r="R13" i="2" s="1"/>
  <c r="G70" i="2"/>
  <c r="R14" i="2" s="1"/>
  <c r="G71" i="2"/>
  <c r="G72" i="2"/>
  <c r="S9" i="2" s="1"/>
  <c r="G73" i="2"/>
  <c r="S10" i="2" s="1"/>
  <c r="G74" i="2"/>
  <c r="S11" i="2" s="1"/>
  <c r="G75" i="2"/>
  <c r="S12" i="2" s="1"/>
  <c r="G76" i="2"/>
  <c r="S13" i="2" s="1"/>
  <c r="G77" i="2"/>
  <c r="S14" i="2" s="1"/>
  <c r="G78" i="2"/>
  <c r="G80" i="2"/>
  <c r="T10" i="2" s="1"/>
  <c r="G81" i="2"/>
  <c r="T11" i="2" s="1"/>
  <c r="G82" i="2"/>
  <c r="T12" i="2" s="1"/>
  <c r="G83" i="2"/>
  <c r="T13" i="2" s="1"/>
  <c r="G84" i="2"/>
  <c r="T14" i="2" s="1"/>
  <c r="G85" i="2"/>
  <c r="G87" i="2"/>
  <c r="U10" i="2" s="1"/>
  <c r="G88" i="2"/>
  <c r="U11" i="2" s="1"/>
  <c r="G89" i="2"/>
  <c r="U12" i="2" s="1"/>
  <c r="G90" i="2"/>
  <c r="U13" i="2" s="1"/>
  <c r="G91" i="2"/>
  <c r="U14" i="2" s="1"/>
  <c r="G92" i="2"/>
  <c r="J91" i="2" s="1"/>
  <c r="J18" i="2" s="1"/>
  <c r="G93" i="2"/>
  <c r="J92" i="2" s="1"/>
  <c r="J19" i="2" s="1"/>
  <c r="G94" i="2"/>
  <c r="J93" i="2" s="1"/>
  <c r="J20" i="2" s="1"/>
  <c r="G95" i="2"/>
  <c r="J94" i="2" s="1"/>
  <c r="J21" i="2" s="1"/>
  <c r="G96" i="2"/>
  <c r="J95" i="2" s="1"/>
  <c r="J22" i="2" s="1"/>
  <c r="G97" i="2"/>
  <c r="J96" i="2" s="1"/>
  <c r="J23" i="2" s="1"/>
  <c r="G98" i="2"/>
  <c r="G99" i="2"/>
  <c r="K91" i="2" s="1"/>
  <c r="K18" i="2" s="1"/>
  <c r="G100" i="2"/>
  <c r="K92" i="2" s="1"/>
  <c r="K19" i="2" s="1"/>
  <c r="G101" i="2"/>
  <c r="K93" i="2" s="1"/>
  <c r="K20" i="2" s="1"/>
  <c r="G102" i="2"/>
  <c r="K94" i="2" s="1"/>
  <c r="K21" i="2" s="1"/>
  <c r="G103" i="2"/>
  <c r="K95" i="2" s="1"/>
  <c r="K22" i="2" s="1"/>
  <c r="G104" i="2"/>
  <c r="K96" i="2" s="1"/>
  <c r="K23" i="2" s="1"/>
  <c r="G105" i="2"/>
  <c r="G106" i="2"/>
  <c r="L91" i="2" s="1"/>
  <c r="L18" i="2" s="1"/>
  <c r="G107" i="2"/>
  <c r="L92" i="2" s="1"/>
  <c r="L19" i="2" s="1"/>
  <c r="G108" i="2"/>
  <c r="L93" i="2" s="1"/>
  <c r="L20" i="2" s="1"/>
  <c r="G109" i="2"/>
  <c r="L94" i="2" s="1"/>
  <c r="L21" i="2" s="1"/>
  <c r="G110" i="2"/>
  <c r="L95" i="2" s="1"/>
  <c r="L22" i="2" s="1"/>
  <c r="G111" i="2"/>
  <c r="L96" i="2" s="1"/>
  <c r="L23" i="2" s="1"/>
  <c r="G112" i="2"/>
  <c r="G113" i="2"/>
  <c r="M91" i="2" s="1"/>
  <c r="M18" i="2" s="1"/>
  <c r="G114" i="2"/>
  <c r="M92" i="2" s="1"/>
  <c r="M19" i="2" s="1"/>
  <c r="G115" i="2"/>
  <c r="M93" i="2" s="1"/>
  <c r="M20" i="2" s="1"/>
  <c r="G116" i="2"/>
  <c r="M94" i="2" s="1"/>
  <c r="M21" i="2" s="1"/>
  <c r="G117" i="2"/>
  <c r="M95" i="2" s="1"/>
  <c r="M22" i="2" s="1"/>
  <c r="G118" i="2"/>
  <c r="M96" i="2" s="1"/>
  <c r="M23" i="2" s="1"/>
  <c r="G119" i="2"/>
  <c r="G120" i="2"/>
  <c r="N91" i="2" s="1"/>
  <c r="N18" i="2" s="1"/>
  <c r="G121" i="2"/>
  <c r="N92" i="2" s="1"/>
  <c r="N19" i="2" s="1"/>
  <c r="G122" i="2"/>
  <c r="N93" i="2" s="1"/>
  <c r="N20" i="2" s="1"/>
  <c r="G123" i="2"/>
  <c r="N94" i="2" s="1"/>
  <c r="N21" i="2" s="1"/>
  <c r="G124" i="2"/>
  <c r="N95" i="2" s="1"/>
  <c r="N22" i="2" s="1"/>
  <c r="G125" i="2"/>
  <c r="N96" i="2" s="1"/>
  <c r="N23" i="2" s="1"/>
  <c r="G126" i="2"/>
  <c r="G127" i="2"/>
  <c r="O91" i="2" s="1"/>
  <c r="O18" i="2" s="1"/>
  <c r="G128" i="2"/>
  <c r="O92" i="2" s="1"/>
  <c r="O19" i="2" s="1"/>
  <c r="G129" i="2"/>
  <c r="O93" i="2" s="1"/>
  <c r="O20" i="2" s="1"/>
  <c r="G130" i="2"/>
  <c r="O94" i="2" s="1"/>
  <c r="O21" i="2" s="1"/>
  <c r="G131" i="2"/>
  <c r="O95" i="2" s="1"/>
  <c r="O22" i="2" s="1"/>
  <c r="G132" i="2"/>
  <c r="O96" i="2" s="1"/>
  <c r="O23" i="2" s="1"/>
  <c r="G133" i="2"/>
  <c r="G134" i="2"/>
  <c r="P91" i="2" s="1"/>
  <c r="P18" i="2" s="1"/>
  <c r="G135" i="2"/>
  <c r="P92" i="2" s="1"/>
  <c r="P19" i="2" s="1"/>
  <c r="G136" i="2"/>
  <c r="P93" i="2" s="1"/>
  <c r="P20" i="2" s="1"/>
  <c r="G137" i="2"/>
  <c r="P94" i="2" s="1"/>
  <c r="P21" i="2" s="1"/>
  <c r="G138" i="2"/>
  <c r="P95" i="2" s="1"/>
  <c r="P22" i="2" s="1"/>
  <c r="G139" i="2"/>
  <c r="P96" i="2" s="1"/>
  <c r="P23" i="2" s="1"/>
  <c r="G140" i="2"/>
  <c r="G141" i="2"/>
  <c r="Q91" i="2" s="1"/>
  <c r="Q18" i="2" s="1"/>
  <c r="G142" i="2"/>
  <c r="Q92" i="2" s="1"/>
  <c r="Q19" i="2" s="1"/>
  <c r="G143" i="2"/>
  <c r="Q93" i="2" s="1"/>
  <c r="Q20" i="2" s="1"/>
  <c r="G144" i="2"/>
  <c r="Q94" i="2" s="1"/>
  <c r="Q21" i="2" s="1"/>
  <c r="G145" i="2"/>
  <c r="Q95" i="2" s="1"/>
  <c r="Q22" i="2" s="1"/>
  <c r="G146" i="2"/>
  <c r="Q96" i="2" s="1"/>
  <c r="Q23" i="2" s="1"/>
  <c r="G147" i="2"/>
  <c r="G148" i="2"/>
  <c r="R91" i="2" s="1"/>
  <c r="R18" i="2" s="1"/>
  <c r="G149" i="2"/>
  <c r="R92" i="2" s="1"/>
  <c r="R19" i="2" s="1"/>
  <c r="G150" i="2"/>
  <c r="R93" i="2" s="1"/>
  <c r="R20" i="2" s="1"/>
  <c r="G151" i="2"/>
  <c r="R94" i="2" s="1"/>
  <c r="R21" i="2" s="1"/>
  <c r="G152" i="2"/>
  <c r="R95" i="2" s="1"/>
  <c r="R22" i="2" s="1"/>
  <c r="G153" i="2"/>
  <c r="R96" i="2" s="1"/>
  <c r="R23" i="2" s="1"/>
  <c r="G154" i="2"/>
  <c r="G155" i="2"/>
  <c r="S91" i="2" s="1"/>
  <c r="S18" i="2" s="1"/>
  <c r="G156" i="2"/>
  <c r="S92" i="2" s="1"/>
  <c r="S19" i="2" s="1"/>
  <c r="G157" i="2"/>
  <c r="S93" i="2" s="1"/>
  <c r="S20" i="2" s="1"/>
  <c r="G158" i="2"/>
  <c r="S94" i="2" s="1"/>
  <c r="S21" i="2" s="1"/>
  <c r="G159" i="2"/>
  <c r="S95" i="2" s="1"/>
  <c r="S22" i="2" s="1"/>
  <c r="G160" i="2"/>
  <c r="S96" i="2" s="1"/>
  <c r="S23" i="2" s="1"/>
  <c r="G161" i="2"/>
  <c r="T92" i="2"/>
  <c r="T19" i="2" s="1"/>
  <c r="G164" i="2"/>
  <c r="T93" i="2" s="1"/>
  <c r="T20" i="2" s="1"/>
  <c r="G165" i="2"/>
  <c r="T94" i="2" s="1"/>
  <c r="T21" i="2" s="1"/>
  <c r="G166" i="2"/>
  <c r="T95" i="2" s="1"/>
  <c r="T22" i="2" s="1"/>
  <c r="G167" i="2"/>
  <c r="T96" i="2" s="1"/>
  <c r="T23" i="2" s="1"/>
  <c r="G168" i="2"/>
  <c r="G170" i="2"/>
  <c r="U92" i="2" s="1"/>
  <c r="U19" i="2" s="1"/>
  <c r="G171" i="2"/>
  <c r="U93" i="2" s="1"/>
  <c r="U20" i="2" s="1"/>
  <c r="G172" i="2"/>
  <c r="U94" i="2" s="1"/>
  <c r="U21" i="2" s="1"/>
  <c r="G173" i="2"/>
  <c r="U95" i="2" s="1"/>
  <c r="U22" i="2" s="1"/>
  <c r="G174" i="2"/>
  <c r="U96" i="2" s="1"/>
  <c r="U23" i="2" s="1"/>
  <c r="G175" i="2"/>
  <c r="J173" i="2" s="1"/>
  <c r="J27" i="2" s="1"/>
  <c r="G176" i="2"/>
  <c r="J174" i="2" s="1"/>
  <c r="J28" i="2" s="1"/>
  <c r="G177" i="2"/>
  <c r="J175" i="2" s="1"/>
  <c r="J29" i="2" s="1"/>
  <c r="G178" i="2"/>
  <c r="J176" i="2" s="1"/>
  <c r="J30" i="2" s="1"/>
  <c r="G179" i="2"/>
  <c r="J177" i="2" s="1"/>
  <c r="J31" i="2" s="1"/>
  <c r="G180" i="2"/>
  <c r="J178" i="2" s="1"/>
  <c r="J32" i="2" s="1"/>
  <c r="G181" i="2"/>
  <c r="G182" i="2"/>
  <c r="K173" i="2" s="1"/>
  <c r="K27" i="2" s="1"/>
  <c r="K36" i="2" s="1"/>
  <c r="G183" i="2"/>
  <c r="K174" i="2" s="1"/>
  <c r="K28" i="2" s="1"/>
  <c r="K37" i="2" s="1"/>
  <c r="G184" i="2"/>
  <c r="K175" i="2" s="1"/>
  <c r="K29" i="2" s="1"/>
  <c r="K38" i="2" s="1"/>
  <c r="G185" i="2"/>
  <c r="K176" i="2" s="1"/>
  <c r="K30" i="2" s="1"/>
  <c r="K39" i="2" s="1"/>
  <c r="G186" i="2"/>
  <c r="K177" i="2" s="1"/>
  <c r="K31" i="2" s="1"/>
  <c r="K40" i="2" s="1"/>
  <c r="G187" i="2"/>
  <c r="K178" i="2" s="1"/>
  <c r="K32" i="2" s="1"/>
  <c r="K41" i="2" s="1"/>
  <c r="G188" i="2"/>
  <c r="G189" i="2"/>
  <c r="L173" i="2" s="1"/>
  <c r="L27" i="2" s="1"/>
  <c r="L36" i="2" s="1"/>
  <c r="G190" i="2"/>
  <c r="L174" i="2" s="1"/>
  <c r="L28" i="2" s="1"/>
  <c r="L37" i="2" s="1"/>
  <c r="G191" i="2"/>
  <c r="L175" i="2" s="1"/>
  <c r="L29" i="2" s="1"/>
  <c r="L38" i="2" s="1"/>
  <c r="G192" i="2"/>
  <c r="L176" i="2" s="1"/>
  <c r="L30" i="2" s="1"/>
  <c r="L39" i="2" s="1"/>
  <c r="G193" i="2"/>
  <c r="L177" i="2" s="1"/>
  <c r="L31" i="2" s="1"/>
  <c r="L40" i="2" s="1"/>
  <c r="G194" i="2"/>
  <c r="L178" i="2" s="1"/>
  <c r="L32" i="2" s="1"/>
  <c r="L41" i="2" s="1"/>
  <c r="G195" i="2"/>
  <c r="G196" i="2"/>
  <c r="M173" i="2" s="1"/>
  <c r="M27" i="2" s="1"/>
  <c r="M36" i="2" s="1"/>
  <c r="G197" i="2"/>
  <c r="M174" i="2" s="1"/>
  <c r="M28" i="2" s="1"/>
  <c r="M37" i="2" s="1"/>
  <c r="G198" i="2"/>
  <c r="M175" i="2" s="1"/>
  <c r="M29" i="2" s="1"/>
  <c r="M38" i="2" s="1"/>
  <c r="G199" i="2"/>
  <c r="M176" i="2" s="1"/>
  <c r="M30" i="2" s="1"/>
  <c r="M39" i="2" s="1"/>
  <c r="G200" i="2"/>
  <c r="M177" i="2" s="1"/>
  <c r="M31" i="2" s="1"/>
  <c r="M40" i="2" s="1"/>
  <c r="G201" i="2"/>
  <c r="M178" i="2" s="1"/>
  <c r="M32" i="2" s="1"/>
  <c r="M41" i="2" s="1"/>
  <c r="G202" i="2"/>
  <c r="G203" i="2"/>
  <c r="N173" i="2" s="1"/>
  <c r="N27" i="2" s="1"/>
  <c r="N36" i="2" s="1"/>
  <c r="G204" i="2"/>
  <c r="N174" i="2" s="1"/>
  <c r="N28" i="2" s="1"/>
  <c r="N37" i="2" s="1"/>
  <c r="G205" i="2"/>
  <c r="N175" i="2" s="1"/>
  <c r="N29" i="2" s="1"/>
  <c r="N38" i="2" s="1"/>
  <c r="G206" i="2"/>
  <c r="N176" i="2" s="1"/>
  <c r="N30" i="2" s="1"/>
  <c r="N39" i="2" s="1"/>
  <c r="G207" i="2"/>
  <c r="N177" i="2" s="1"/>
  <c r="N31" i="2" s="1"/>
  <c r="N40" i="2" s="1"/>
  <c r="G208" i="2"/>
  <c r="N178" i="2" s="1"/>
  <c r="N32" i="2" s="1"/>
  <c r="N41" i="2" s="1"/>
  <c r="G209" i="2"/>
  <c r="G210" i="2"/>
  <c r="O173" i="2" s="1"/>
  <c r="O27" i="2" s="1"/>
  <c r="O36" i="2" s="1"/>
  <c r="G211" i="2"/>
  <c r="O174" i="2" s="1"/>
  <c r="O28" i="2" s="1"/>
  <c r="O37" i="2" s="1"/>
  <c r="G212" i="2"/>
  <c r="O175" i="2" s="1"/>
  <c r="O29" i="2" s="1"/>
  <c r="O38" i="2" s="1"/>
  <c r="G213" i="2"/>
  <c r="O176" i="2" s="1"/>
  <c r="O30" i="2" s="1"/>
  <c r="O39" i="2" s="1"/>
  <c r="G214" i="2"/>
  <c r="O177" i="2" s="1"/>
  <c r="O31" i="2" s="1"/>
  <c r="O40" i="2" s="1"/>
  <c r="G215" i="2"/>
  <c r="O178" i="2" s="1"/>
  <c r="O32" i="2" s="1"/>
  <c r="O41" i="2" s="1"/>
  <c r="G216" i="2"/>
  <c r="G217" i="2"/>
  <c r="P173" i="2" s="1"/>
  <c r="P27" i="2" s="1"/>
  <c r="P36" i="2" s="1"/>
  <c r="G218" i="2"/>
  <c r="P174" i="2" s="1"/>
  <c r="P28" i="2" s="1"/>
  <c r="P37" i="2" s="1"/>
  <c r="G219" i="2"/>
  <c r="P175" i="2" s="1"/>
  <c r="P29" i="2" s="1"/>
  <c r="P38" i="2" s="1"/>
  <c r="G220" i="2"/>
  <c r="P176" i="2" s="1"/>
  <c r="P30" i="2" s="1"/>
  <c r="P39" i="2" s="1"/>
  <c r="G221" i="2"/>
  <c r="P177" i="2" s="1"/>
  <c r="P31" i="2" s="1"/>
  <c r="P40" i="2" s="1"/>
  <c r="G222" i="2"/>
  <c r="P178" i="2" s="1"/>
  <c r="P32" i="2" s="1"/>
  <c r="P41" i="2" s="1"/>
  <c r="G223" i="2"/>
  <c r="G224" i="2"/>
  <c r="Q173" i="2" s="1"/>
  <c r="Q27" i="2" s="1"/>
  <c r="Q36" i="2" s="1"/>
  <c r="G225" i="2"/>
  <c r="Q174" i="2" s="1"/>
  <c r="Q28" i="2" s="1"/>
  <c r="Q37" i="2" s="1"/>
  <c r="G226" i="2"/>
  <c r="Q175" i="2" s="1"/>
  <c r="Q29" i="2" s="1"/>
  <c r="Q38" i="2" s="1"/>
  <c r="G227" i="2"/>
  <c r="Q176" i="2" s="1"/>
  <c r="Q30" i="2" s="1"/>
  <c r="Q39" i="2" s="1"/>
  <c r="G228" i="2"/>
  <c r="Q177" i="2" s="1"/>
  <c r="Q31" i="2" s="1"/>
  <c r="Q40" i="2" s="1"/>
  <c r="G229" i="2"/>
  <c r="Q178" i="2" s="1"/>
  <c r="Q32" i="2" s="1"/>
  <c r="Q41" i="2" s="1"/>
  <c r="G230" i="2"/>
  <c r="G231" i="2"/>
  <c r="R173" i="2" s="1"/>
  <c r="R27" i="2" s="1"/>
  <c r="R36" i="2" s="1"/>
  <c r="G232" i="2"/>
  <c r="R174" i="2" s="1"/>
  <c r="R28" i="2" s="1"/>
  <c r="R37" i="2" s="1"/>
  <c r="G233" i="2"/>
  <c r="R175" i="2" s="1"/>
  <c r="R29" i="2" s="1"/>
  <c r="R38" i="2" s="1"/>
  <c r="G234" i="2"/>
  <c r="R176" i="2" s="1"/>
  <c r="R30" i="2" s="1"/>
  <c r="R39" i="2" s="1"/>
  <c r="G235" i="2"/>
  <c r="R177" i="2" s="1"/>
  <c r="R31" i="2" s="1"/>
  <c r="R40" i="2" s="1"/>
  <c r="G236" i="2"/>
  <c r="R178" i="2" s="1"/>
  <c r="R32" i="2" s="1"/>
  <c r="R41" i="2" s="1"/>
  <c r="G237" i="2"/>
  <c r="G238" i="2"/>
  <c r="S173" i="2" s="1"/>
  <c r="S27" i="2" s="1"/>
  <c r="S36" i="2" s="1"/>
  <c r="G239" i="2"/>
  <c r="S174" i="2" s="1"/>
  <c r="S28" i="2" s="1"/>
  <c r="S37" i="2" s="1"/>
  <c r="G240" i="2"/>
  <c r="S175" i="2" s="1"/>
  <c r="S29" i="2" s="1"/>
  <c r="S38" i="2" s="1"/>
  <c r="G241" i="2"/>
  <c r="S176" i="2" s="1"/>
  <c r="S30" i="2" s="1"/>
  <c r="S39" i="2" s="1"/>
  <c r="G242" i="2"/>
  <c r="S177" i="2" s="1"/>
  <c r="S31" i="2" s="1"/>
  <c r="S40" i="2" s="1"/>
  <c r="G243" i="2"/>
  <c r="S178" i="2" s="1"/>
  <c r="S32" i="2" s="1"/>
  <c r="S41" i="2" s="1"/>
  <c r="G244" i="2"/>
  <c r="G246" i="2"/>
  <c r="T174" i="2" s="1"/>
  <c r="T28" i="2" s="1"/>
  <c r="T37" i="2" s="1"/>
  <c r="G247" i="2"/>
  <c r="T175" i="2" s="1"/>
  <c r="T29" i="2" s="1"/>
  <c r="T38" i="2" s="1"/>
  <c r="G248" i="2"/>
  <c r="T176" i="2" s="1"/>
  <c r="T30" i="2" s="1"/>
  <c r="T39" i="2" s="1"/>
  <c r="G249" i="2"/>
  <c r="T177" i="2" s="1"/>
  <c r="T31" i="2" s="1"/>
  <c r="T40" i="2" s="1"/>
  <c r="G250" i="2"/>
  <c r="T178" i="2" s="1"/>
  <c r="T32" i="2" s="1"/>
  <c r="T41" i="2" s="1"/>
  <c r="G251" i="2"/>
  <c r="G253" i="2"/>
  <c r="U174" i="2" s="1"/>
  <c r="U28" i="2" s="1"/>
  <c r="U37" i="2" s="1"/>
  <c r="G254" i="2"/>
  <c r="U175" i="2" s="1"/>
  <c r="U29" i="2" s="1"/>
  <c r="U38" i="2" s="1"/>
  <c r="G255" i="2"/>
  <c r="U176" i="2" s="1"/>
  <c r="U30" i="2" s="1"/>
  <c r="U39" i="2" s="1"/>
  <c r="G256" i="2"/>
  <c r="U177" i="2" s="1"/>
  <c r="U31" i="2" s="1"/>
  <c r="U40" i="2" s="1"/>
  <c r="G257" i="2"/>
  <c r="U178" i="2" s="1"/>
  <c r="U32" i="2" s="1"/>
  <c r="U41" i="2" s="1"/>
  <c r="G258" i="2"/>
  <c r="J256" i="2" s="1"/>
  <c r="J36" i="2" s="1"/>
  <c r="G259" i="2"/>
  <c r="J257" i="2" s="1"/>
  <c r="J37" i="2" s="1"/>
  <c r="G260" i="2"/>
  <c r="J258" i="2" s="1"/>
  <c r="J38" i="2" s="1"/>
  <c r="G261" i="2"/>
  <c r="J259" i="2" s="1"/>
  <c r="J39" i="2" s="1"/>
  <c r="G262" i="2"/>
  <c r="J260" i="2" s="1"/>
  <c r="J40" i="2" s="1"/>
  <c r="G263" i="2"/>
  <c r="J261" i="2" s="1"/>
  <c r="J41" i="2" s="1"/>
  <c r="G264" i="2"/>
  <c r="G265" i="2"/>
  <c r="K256" i="2" s="1"/>
  <c r="G266" i="2"/>
  <c r="K257" i="2" s="1"/>
  <c r="G267" i="2"/>
  <c r="K258" i="2" s="1"/>
  <c r="G268" i="2"/>
  <c r="K259" i="2" s="1"/>
  <c r="G269" i="2"/>
  <c r="K260" i="2" s="1"/>
  <c r="G270" i="2"/>
  <c r="K261" i="2" s="1"/>
  <c r="G271" i="2"/>
  <c r="G272" i="2"/>
  <c r="L256" i="2" s="1"/>
  <c r="G273" i="2"/>
  <c r="L257" i="2" s="1"/>
  <c r="G274" i="2"/>
  <c r="L258" i="2" s="1"/>
  <c r="G275" i="2"/>
  <c r="L259" i="2" s="1"/>
  <c r="G276" i="2"/>
  <c r="L260" i="2" s="1"/>
  <c r="G277" i="2"/>
  <c r="L261" i="2" s="1"/>
  <c r="G278" i="2"/>
  <c r="G279" i="2"/>
  <c r="M256" i="2" s="1"/>
  <c r="G280" i="2"/>
  <c r="M257" i="2" s="1"/>
  <c r="G281" i="2"/>
  <c r="M258" i="2" s="1"/>
  <c r="G282" i="2"/>
  <c r="M259" i="2" s="1"/>
  <c r="G283" i="2"/>
  <c r="M260" i="2" s="1"/>
  <c r="G284" i="2"/>
  <c r="M261" i="2" s="1"/>
  <c r="G285" i="2"/>
  <c r="G286" i="2"/>
  <c r="N256" i="2" s="1"/>
  <c r="G287" i="2"/>
  <c r="N257" i="2" s="1"/>
  <c r="G288" i="2"/>
  <c r="N258" i="2" s="1"/>
  <c r="G289" i="2"/>
  <c r="N259" i="2" s="1"/>
  <c r="G290" i="2"/>
  <c r="N260" i="2" s="1"/>
  <c r="G291" i="2"/>
  <c r="N261" i="2" s="1"/>
  <c r="G292" i="2"/>
  <c r="G293" i="2"/>
  <c r="O256" i="2" s="1"/>
  <c r="G294" i="2"/>
  <c r="O257" i="2" s="1"/>
  <c r="G295" i="2"/>
  <c r="O258" i="2" s="1"/>
  <c r="G296" i="2"/>
  <c r="O259" i="2" s="1"/>
  <c r="G297" i="2"/>
  <c r="O260" i="2" s="1"/>
  <c r="G298" i="2"/>
  <c r="O261" i="2" s="1"/>
  <c r="G299" i="2"/>
  <c r="G300" i="2"/>
  <c r="P256" i="2" s="1"/>
  <c r="G301" i="2"/>
  <c r="P257" i="2" s="1"/>
  <c r="G302" i="2"/>
  <c r="P258" i="2" s="1"/>
  <c r="G303" i="2"/>
  <c r="P259" i="2" s="1"/>
  <c r="G304" i="2"/>
  <c r="P260" i="2" s="1"/>
  <c r="G305" i="2"/>
  <c r="P261" i="2" s="1"/>
  <c r="G306" i="2"/>
  <c r="G307" i="2"/>
  <c r="Q256" i="2" s="1"/>
  <c r="G308" i="2"/>
  <c r="Q257" i="2" s="1"/>
  <c r="G309" i="2"/>
  <c r="Q258" i="2" s="1"/>
  <c r="G310" i="2"/>
  <c r="Q259" i="2" s="1"/>
  <c r="G311" i="2"/>
  <c r="Q260" i="2" s="1"/>
  <c r="G312" i="2"/>
  <c r="Q261" i="2" s="1"/>
  <c r="G313" i="2"/>
  <c r="G314" i="2"/>
  <c r="R256" i="2" s="1"/>
  <c r="G315" i="2"/>
  <c r="R257" i="2" s="1"/>
  <c r="G316" i="2"/>
  <c r="R258" i="2" s="1"/>
  <c r="G317" i="2"/>
  <c r="R259" i="2" s="1"/>
  <c r="G318" i="2"/>
  <c r="R260" i="2" s="1"/>
  <c r="G319" i="2"/>
  <c r="R261" i="2" s="1"/>
  <c r="G320" i="2"/>
  <c r="G321" i="2"/>
  <c r="S256" i="2" s="1"/>
  <c r="G322" i="2"/>
  <c r="S257" i="2" s="1"/>
  <c r="G323" i="2"/>
  <c r="S258" i="2" s="1"/>
  <c r="G324" i="2"/>
  <c r="S259" i="2" s="1"/>
  <c r="G325" i="2"/>
  <c r="S260" i="2" s="1"/>
  <c r="G326" i="2"/>
  <c r="S261" i="2" s="1"/>
  <c r="G327" i="2"/>
  <c r="G329" i="2"/>
  <c r="T257" i="2" s="1"/>
  <c r="G330" i="2"/>
  <c r="T258" i="2" s="1"/>
  <c r="G331" i="2"/>
  <c r="T259" i="2" s="1"/>
  <c r="G332" i="2"/>
  <c r="T260" i="2" s="1"/>
  <c r="G333" i="2"/>
  <c r="T261" i="2" s="1"/>
  <c r="G334" i="2"/>
  <c r="G336" i="2"/>
  <c r="U257" i="2" s="1"/>
  <c r="G337" i="2"/>
  <c r="U258" i="2" s="1"/>
  <c r="G338" i="2"/>
  <c r="U259" i="2" s="1"/>
  <c r="G339" i="2"/>
  <c r="U260" i="2" s="1"/>
  <c r="G340" i="2"/>
  <c r="U261" i="2" s="1"/>
  <c r="G341" i="2"/>
  <c r="J339" i="2" s="1"/>
  <c r="J45" i="2" s="1"/>
  <c r="G342" i="2"/>
  <c r="J340" i="2" s="1"/>
  <c r="J46" i="2" s="1"/>
  <c r="G343" i="2"/>
  <c r="J341" i="2" s="1"/>
  <c r="J47" i="2" s="1"/>
  <c r="G344" i="2"/>
  <c r="J342" i="2" s="1"/>
  <c r="J48" i="2" s="1"/>
  <c r="G345" i="2"/>
  <c r="J343" i="2" s="1"/>
  <c r="J49" i="2" s="1"/>
  <c r="G346" i="2"/>
  <c r="J344" i="2" s="1"/>
  <c r="J50" i="2" s="1"/>
  <c r="G347" i="2"/>
  <c r="G348" i="2"/>
  <c r="K339" i="2" s="1"/>
  <c r="K45" i="2" s="1"/>
  <c r="G349" i="2"/>
  <c r="K340" i="2" s="1"/>
  <c r="K46" i="2" s="1"/>
  <c r="G350" i="2"/>
  <c r="K341" i="2" s="1"/>
  <c r="K47" i="2" s="1"/>
  <c r="G351" i="2"/>
  <c r="K342" i="2" s="1"/>
  <c r="K48" i="2" s="1"/>
  <c r="G352" i="2"/>
  <c r="K343" i="2" s="1"/>
  <c r="K49" i="2" s="1"/>
  <c r="G353" i="2"/>
  <c r="K344" i="2" s="1"/>
  <c r="K50" i="2" s="1"/>
  <c r="G354" i="2"/>
  <c r="G355" i="2"/>
  <c r="L339" i="2" s="1"/>
  <c r="L45" i="2" s="1"/>
  <c r="G356" i="2"/>
  <c r="L340" i="2" s="1"/>
  <c r="L46" i="2" s="1"/>
  <c r="G357" i="2"/>
  <c r="L341" i="2" s="1"/>
  <c r="L47" i="2" s="1"/>
  <c r="G358" i="2"/>
  <c r="L342" i="2" s="1"/>
  <c r="L48" i="2" s="1"/>
  <c r="G359" i="2"/>
  <c r="L343" i="2" s="1"/>
  <c r="L49" i="2" s="1"/>
  <c r="G360" i="2"/>
  <c r="L344" i="2" s="1"/>
  <c r="L50" i="2" s="1"/>
  <c r="G361" i="2"/>
  <c r="G362" i="2"/>
  <c r="M339" i="2" s="1"/>
  <c r="M45" i="2" s="1"/>
  <c r="G363" i="2"/>
  <c r="M340" i="2" s="1"/>
  <c r="M46" i="2" s="1"/>
  <c r="G364" i="2"/>
  <c r="M341" i="2" s="1"/>
  <c r="M47" i="2" s="1"/>
  <c r="G365" i="2"/>
  <c r="M342" i="2" s="1"/>
  <c r="M48" i="2" s="1"/>
  <c r="G366" i="2"/>
  <c r="M343" i="2" s="1"/>
  <c r="M49" i="2" s="1"/>
  <c r="G367" i="2"/>
  <c r="M344" i="2" s="1"/>
  <c r="M50" i="2" s="1"/>
  <c r="G368" i="2"/>
  <c r="G369" i="2"/>
  <c r="N339" i="2" s="1"/>
  <c r="N45" i="2" s="1"/>
  <c r="G370" i="2"/>
  <c r="N340" i="2" s="1"/>
  <c r="N46" i="2" s="1"/>
  <c r="G371" i="2"/>
  <c r="N341" i="2" s="1"/>
  <c r="N47" i="2" s="1"/>
  <c r="G372" i="2"/>
  <c r="N342" i="2" s="1"/>
  <c r="N48" i="2" s="1"/>
  <c r="G373" i="2"/>
  <c r="N343" i="2" s="1"/>
  <c r="N49" i="2" s="1"/>
  <c r="G374" i="2"/>
  <c r="N344" i="2" s="1"/>
  <c r="N50" i="2" s="1"/>
  <c r="G375" i="2"/>
  <c r="G376" i="2"/>
  <c r="O339" i="2" s="1"/>
  <c r="O45" i="2" s="1"/>
  <c r="G377" i="2"/>
  <c r="O340" i="2" s="1"/>
  <c r="O46" i="2" s="1"/>
  <c r="G378" i="2"/>
  <c r="O341" i="2" s="1"/>
  <c r="O47" i="2" s="1"/>
  <c r="G379" i="2"/>
  <c r="O342" i="2" s="1"/>
  <c r="O48" i="2" s="1"/>
  <c r="G380" i="2"/>
  <c r="O343" i="2" s="1"/>
  <c r="O49" i="2" s="1"/>
  <c r="G381" i="2"/>
  <c r="O344" i="2" s="1"/>
  <c r="O50" i="2" s="1"/>
  <c r="G382" i="2"/>
  <c r="G383" i="2"/>
  <c r="P339" i="2" s="1"/>
  <c r="P45" i="2" s="1"/>
  <c r="G384" i="2"/>
  <c r="P340" i="2" s="1"/>
  <c r="P46" i="2" s="1"/>
  <c r="G385" i="2"/>
  <c r="P341" i="2" s="1"/>
  <c r="P47" i="2" s="1"/>
  <c r="G386" i="2"/>
  <c r="P342" i="2" s="1"/>
  <c r="P48" i="2" s="1"/>
  <c r="G387" i="2"/>
  <c r="P343" i="2" s="1"/>
  <c r="P49" i="2" s="1"/>
  <c r="G388" i="2"/>
  <c r="P344" i="2" s="1"/>
  <c r="P50" i="2" s="1"/>
  <c r="G389" i="2"/>
  <c r="G390" i="2"/>
  <c r="Q339" i="2" s="1"/>
  <c r="Q45" i="2" s="1"/>
  <c r="G391" i="2"/>
  <c r="Q340" i="2" s="1"/>
  <c r="Q46" i="2" s="1"/>
  <c r="G392" i="2"/>
  <c r="Q341" i="2" s="1"/>
  <c r="Q47" i="2" s="1"/>
  <c r="G393" i="2"/>
  <c r="Q342" i="2" s="1"/>
  <c r="Q48" i="2" s="1"/>
  <c r="G394" i="2"/>
  <c r="Q343" i="2" s="1"/>
  <c r="Q49" i="2" s="1"/>
  <c r="G395" i="2"/>
  <c r="Q344" i="2" s="1"/>
  <c r="Q50" i="2" s="1"/>
  <c r="G396" i="2"/>
  <c r="G397" i="2"/>
  <c r="R339" i="2" s="1"/>
  <c r="R45" i="2" s="1"/>
  <c r="G398" i="2"/>
  <c r="R340" i="2" s="1"/>
  <c r="R46" i="2" s="1"/>
  <c r="G399" i="2"/>
  <c r="R341" i="2" s="1"/>
  <c r="R47" i="2" s="1"/>
  <c r="G400" i="2"/>
  <c r="R342" i="2" s="1"/>
  <c r="R48" i="2" s="1"/>
  <c r="G401" i="2"/>
  <c r="R343" i="2" s="1"/>
  <c r="R49" i="2" s="1"/>
  <c r="G402" i="2"/>
  <c r="R344" i="2" s="1"/>
  <c r="R50" i="2" s="1"/>
  <c r="G403" i="2"/>
  <c r="G404" i="2"/>
  <c r="S339" i="2" s="1"/>
  <c r="S45" i="2" s="1"/>
  <c r="G405" i="2"/>
  <c r="S340" i="2" s="1"/>
  <c r="S46" i="2" s="1"/>
  <c r="G406" i="2"/>
  <c r="S341" i="2" s="1"/>
  <c r="S47" i="2" s="1"/>
  <c r="G407" i="2"/>
  <c r="S342" i="2" s="1"/>
  <c r="S48" i="2" s="1"/>
  <c r="G408" i="2"/>
  <c r="S343" i="2" s="1"/>
  <c r="S49" i="2" s="1"/>
  <c r="G409" i="2"/>
  <c r="S344" i="2" s="1"/>
  <c r="S50" i="2" s="1"/>
  <c r="G410" i="2"/>
  <c r="G412" i="2"/>
  <c r="T340" i="2" s="1"/>
  <c r="T46" i="2" s="1"/>
  <c r="G413" i="2"/>
  <c r="T341" i="2" s="1"/>
  <c r="T47" i="2" s="1"/>
  <c r="G414" i="2"/>
  <c r="T342" i="2" s="1"/>
  <c r="T48" i="2" s="1"/>
  <c r="G415" i="2"/>
  <c r="T343" i="2" s="1"/>
  <c r="T49" i="2" s="1"/>
  <c r="G416" i="2"/>
  <c r="T344" i="2" s="1"/>
  <c r="T50" i="2" s="1"/>
  <c r="G417" i="2"/>
  <c r="G419" i="2"/>
  <c r="U340" i="2" s="1"/>
  <c r="U46" i="2" s="1"/>
  <c r="G420" i="2"/>
  <c r="U341" i="2" s="1"/>
  <c r="U47" i="2" s="1"/>
  <c r="G421" i="2"/>
  <c r="U342" i="2" s="1"/>
  <c r="U48" i="2" s="1"/>
  <c r="G422" i="2"/>
  <c r="U343" i="2" s="1"/>
  <c r="U49" i="2" s="1"/>
  <c r="G423" i="2"/>
  <c r="U344" i="2" s="1"/>
  <c r="U50" i="2" s="1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O9" i="2"/>
  <c r="L9" i="2"/>
  <c r="L8" i="2"/>
  <c r="G10" i="2"/>
  <c r="J10" i="2" s="1"/>
  <c r="G11" i="2"/>
  <c r="J11" i="2" s="1"/>
  <c r="G12" i="2"/>
  <c r="J12" i="2" s="1"/>
  <c r="G13" i="2"/>
  <c r="J13" i="2" s="1"/>
  <c r="G14" i="2"/>
  <c r="J14" i="2" s="1"/>
  <c r="G15" i="2"/>
  <c r="G16" i="2"/>
  <c r="K9" i="2" s="1"/>
  <c r="G17" i="2"/>
  <c r="K10" i="2" s="1"/>
  <c r="G18" i="2"/>
  <c r="K11" i="2" s="1"/>
  <c r="G19" i="2"/>
  <c r="K12" i="2" s="1"/>
  <c r="G20" i="2"/>
  <c r="K13" i="2" s="1"/>
  <c r="G21" i="2"/>
  <c r="K14" i="2" s="1"/>
  <c r="G9" i="2"/>
  <c r="J9" i="2" s="1"/>
  <c r="I4" i="11" l="1"/>
  <c r="W27" i="11" s="1"/>
  <c r="Q17" i="2"/>
  <c r="AC17" i="2" s="1"/>
  <c r="AO17" i="2" s="1"/>
  <c r="N17" i="2"/>
  <c r="Z17" i="2" s="1"/>
  <c r="AL17" i="2" s="1"/>
  <c r="T26" i="2"/>
  <c r="AF26" i="2" s="1"/>
  <c r="AR26" i="2" s="1"/>
  <c r="M17" i="2"/>
  <c r="Y17" i="2" s="1"/>
  <c r="AK17" i="2" s="1"/>
  <c r="C4" i="9"/>
  <c r="I7" i="9"/>
  <c r="G7" i="9"/>
  <c r="G6" i="9"/>
  <c r="I6" i="9"/>
  <c r="I5" i="9"/>
  <c r="G5" i="9"/>
  <c r="W15" i="2"/>
  <c r="P44" i="2"/>
  <c r="AB44" i="2" s="1"/>
  <c r="S35" i="2"/>
  <c r="AE35" i="2" s="1"/>
  <c r="AQ35" i="2" s="1"/>
  <c r="Q26" i="2"/>
  <c r="AC26" i="2" s="1"/>
  <c r="AO26" i="2" s="1"/>
  <c r="S17" i="2"/>
  <c r="AE17" i="2" s="1"/>
  <c r="AQ17" i="2" s="1"/>
  <c r="L26" i="2"/>
  <c r="X26" i="2" s="1"/>
  <c r="AJ26" i="2" s="1"/>
  <c r="AG26" i="2"/>
  <c r="AS26" i="2" s="1"/>
  <c r="U35" i="2"/>
  <c r="AG35" i="2" s="1"/>
  <c r="AS35" i="2" s="1"/>
  <c r="W42" i="2"/>
  <c r="W33" i="2"/>
  <c r="M8" i="2"/>
  <c r="X8" i="2"/>
  <c r="AJ8" i="2" s="1"/>
  <c r="W6" i="2"/>
  <c r="W45" i="2" s="1"/>
  <c r="W24" i="2"/>
  <c r="T17" i="2"/>
  <c r="AF17" i="2" s="1"/>
  <c r="AR17" i="2" s="1"/>
  <c r="L17" i="2"/>
  <c r="X17" i="2" s="1"/>
  <c r="AJ17" i="2" s="1"/>
  <c r="R26" i="2"/>
  <c r="T35" i="2"/>
  <c r="AF35" i="2" s="1"/>
  <c r="AR35" i="2" s="1"/>
  <c r="N44" i="2"/>
  <c r="Z44" i="2" s="1"/>
  <c r="AL44" i="2" s="1"/>
  <c r="R17" i="2"/>
  <c r="AD17" i="2" s="1"/>
  <c r="AP17" i="2" s="1"/>
  <c r="P26" i="2"/>
  <c r="T44" i="2"/>
  <c r="AF44" i="2" s="1"/>
  <c r="AR44" i="2" s="1"/>
  <c r="L44" i="2"/>
  <c r="X44" i="2" s="1"/>
  <c r="AJ44" i="2" s="1"/>
  <c r="O26" i="2"/>
  <c r="S44" i="2"/>
  <c r="AE44" i="2" s="1"/>
  <c r="AQ44" i="2" s="1"/>
  <c r="P17" i="2"/>
  <c r="AB17" i="2" s="1"/>
  <c r="N26" i="2"/>
  <c r="R44" i="2"/>
  <c r="AD44" i="2" s="1"/>
  <c r="AP44" i="2" s="1"/>
  <c r="O17" i="2"/>
  <c r="AA17" i="2" s="1"/>
  <c r="AM17" i="2" s="1"/>
  <c r="M26" i="2"/>
  <c r="Q44" i="2"/>
  <c r="AC44" i="2" s="1"/>
  <c r="AO44" i="2" s="1"/>
  <c r="K35" i="2"/>
  <c r="W35" i="2" s="1"/>
  <c r="AI35" i="2" s="1"/>
  <c r="O44" i="2"/>
  <c r="AA44" i="2" s="1"/>
  <c r="AM44" i="2" s="1"/>
  <c r="AN44" i="2"/>
  <c r="AA44" i="7"/>
  <c r="Z44" i="7"/>
  <c r="Y44" i="7"/>
  <c r="X44" i="7"/>
  <c r="AA43" i="7"/>
  <c r="Z43" i="7"/>
  <c r="Y43" i="7"/>
  <c r="X43" i="7"/>
  <c r="AA42" i="7"/>
  <c r="Z42" i="7"/>
  <c r="Y42" i="7"/>
  <c r="X42" i="7"/>
  <c r="AA41" i="7"/>
  <c r="Z41" i="7"/>
  <c r="Y41" i="7"/>
  <c r="X41" i="7"/>
  <c r="AA40" i="7"/>
  <c r="Z40" i="7"/>
  <c r="Y40" i="7"/>
  <c r="X40" i="7"/>
  <c r="AA39" i="7"/>
  <c r="Z39" i="7"/>
  <c r="Y39" i="7"/>
  <c r="X39" i="7"/>
  <c r="AA38" i="7"/>
  <c r="Z38" i="7"/>
  <c r="Y38" i="7"/>
  <c r="X38" i="7"/>
  <c r="AA37" i="7"/>
  <c r="Z37" i="7"/>
  <c r="Y37" i="7"/>
  <c r="X37" i="7"/>
  <c r="AA36" i="7"/>
  <c r="Z36" i="7"/>
  <c r="Y36" i="7"/>
  <c r="X36" i="7"/>
  <c r="AA35" i="7"/>
  <c r="Z35" i="7"/>
  <c r="Y35" i="7"/>
  <c r="X35" i="7"/>
  <c r="AA34" i="7"/>
  <c r="Z34" i="7"/>
  <c r="Y34" i="7"/>
  <c r="X34" i="7"/>
  <c r="AA33" i="7"/>
  <c r="Z33" i="7"/>
  <c r="Y33" i="7"/>
  <c r="X33" i="7"/>
  <c r="AA32" i="7"/>
  <c r="Z32" i="7"/>
  <c r="Y32" i="7"/>
  <c r="X32" i="7"/>
  <c r="AA31" i="7"/>
  <c r="Z31" i="7"/>
  <c r="Y31" i="7"/>
  <c r="X31" i="7"/>
  <c r="AA30" i="7"/>
  <c r="Z30" i="7"/>
  <c r="Y30" i="7"/>
  <c r="X30" i="7"/>
  <c r="AA29" i="7"/>
  <c r="Z29" i="7"/>
  <c r="Y29" i="7"/>
  <c r="X29" i="7"/>
  <c r="AA28" i="7"/>
  <c r="Z28" i="7"/>
  <c r="Y28" i="7"/>
  <c r="X28" i="7"/>
  <c r="V27" i="7"/>
  <c r="AA26" i="7"/>
  <c r="Z26" i="7"/>
  <c r="Y26" i="7"/>
  <c r="X26" i="7"/>
  <c r="T44" i="7"/>
  <c r="S44" i="7"/>
  <c r="R44" i="7"/>
  <c r="Q44" i="7"/>
  <c r="M44" i="7"/>
  <c r="L44" i="7"/>
  <c r="K44" i="7"/>
  <c r="J44" i="7"/>
  <c r="F44" i="7"/>
  <c r="E44" i="7"/>
  <c r="D44" i="7"/>
  <c r="C44" i="7"/>
  <c r="T43" i="7"/>
  <c r="S43" i="7"/>
  <c r="R43" i="7"/>
  <c r="Q43" i="7"/>
  <c r="M43" i="7"/>
  <c r="L43" i="7"/>
  <c r="K43" i="7"/>
  <c r="J43" i="7"/>
  <c r="F43" i="7"/>
  <c r="E43" i="7"/>
  <c r="D43" i="7"/>
  <c r="C43" i="7"/>
  <c r="T42" i="7"/>
  <c r="S42" i="7"/>
  <c r="R42" i="7"/>
  <c r="Q42" i="7"/>
  <c r="M42" i="7"/>
  <c r="L42" i="7"/>
  <c r="K42" i="7"/>
  <c r="J42" i="7"/>
  <c r="F42" i="7"/>
  <c r="E42" i="7"/>
  <c r="D42" i="7"/>
  <c r="C42" i="7"/>
  <c r="T41" i="7"/>
  <c r="S41" i="7"/>
  <c r="R41" i="7"/>
  <c r="Q41" i="7"/>
  <c r="M41" i="7"/>
  <c r="L41" i="7"/>
  <c r="K41" i="7"/>
  <c r="J41" i="7"/>
  <c r="F41" i="7"/>
  <c r="E41" i="7"/>
  <c r="D41" i="7"/>
  <c r="C41" i="7"/>
  <c r="T40" i="7"/>
  <c r="S40" i="7"/>
  <c r="R40" i="7"/>
  <c r="Q40" i="7"/>
  <c r="M40" i="7"/>
  <c r="L40" i="7"/>
  <c r="K40" i="7"/>
  <c r="J40" i="7"/>
  <c r="F40" i="7"/>
  <c r="E40" i="7"/>
  <c r="D40" i="7"/>
  <c r="C40" i="7"/>
  <c r="T39" i="7"/>
  <c r="S39" i="7"/>
  <c r="R39" i="7"/>
  <c r="Q39" i="7"/>
  <c r="M39" i="7"/>
  <c r="L39" i="7"/>
  <c r="K39" i="7"/>
  <c r="J39" i="7"/>
  <c r="F39" i="7"/>
  <c r="E39" i="7"/>
  <c r="D39" i="7"/>
  <c r="C39" i="7"/>
  <c r="T38" i="7"/>
  <c r="S38" i="7"/>
  <c r="R38" i="7"/>
  <c r="Q38" i="7"/>
  <c r="M38" i="7"/>
  <c r="L38" i="7"/>
  <c r="K38" i="7"/>
  <c r="J38" i="7"/>
  <c r="F38" i="7"/>
  <c r="E38" i="7"/>
  <c r="D38" i="7"/>
  <c r="C38" i="7"/>
  <c r="T37" i="7"/>
  <c r="S37" i="7"/>
  <c r="R37" i="7"/>
  <c r="Q37" i="7"/>
  <c r="M37" i="7"/>
  <c r="L37" i="7"/>
  <c r="K37" i="7"/>
  <c r="J37" i="7"/>
  <c r="F37" i="7"/>
  <c r="E37" i="7"/>
  <c r="D37" i="7"/>
  <c r="C37" i="7"/>
  <c r="T36" i="7"/>
  <c r="S36" i="7"/>
  <c r="R36" i="7"/>
  <c r="Q36" i="7"/>
  <c r="M36" i="7"/>
  <c r="L36" i="7"/>
  <c r="K36" i="7"/>
  <c r="J36" i="7"/>
  <c r="F36" i="7"/>
  <c r="E36" i="7"/>
  <c r="D36" i="7"/>
  <c r="C36" i="7"/>
  <c r="T35" i="7"/>
  <c r="S35" i="7"/>
  <c r="R35" i="7"/>
  <c r="Q35" i="7"/>
  <c r="M35" i="7"/>
  <c r="L35" i="7"/>
  <c r="K35" i="7"/>
  <c r="J35" i="7"/>
  <c r="F35" i="7"/>
  <c r="E35" i="7"/>
  <c r="D35" i="7"/>
  <c r="C35" i="7"/>
  <c r="T34" i="7"/>
  <c r="S34" i="7"/>
  <c r="R34" i="7"/>
  <c r="Q34" i="7"/>
  <c r="M34" i="7"/>
  <c r="L34" i="7"/>
  <c r="K34" i="7"/>
  <c r="J34" i="7"/>
  <c r="F34" i="7"/>
  <c r="E34" i="7"/>
  <c r="D34" i="7"/>
  <c r="C34" i="7"/>
  <c r="T33" i="7"/>
  <c r="S33" i="7"/>
  <c r="R33" i="7"/>
  <c r="Q33" i="7"/>
  <c r="M33" i="7"/>
  <c r="L33" i="7"/>
  <c r="K33" i="7"/>
  <c r="J33" i="7"/>
  <c r="F33" i="7"/>
  <c r="E33" i="7"/>
  <c r="D33" i="7"/>
  <c r="C33" i="7"/>
  <c r="T32" i="7"/>
  <c r="S32" i="7"/>
  <c r="R32" i="7"/>
  <c r="Q32" i="7"/>
  <c r="P3" i="7" s="1"/>
  <c r="M32" i="7"/>
  <c r="L32" i="7"/>
  <c r="K32" i="7"/>
  <c r="J32" i="7"/>
  <c r="P2" i="7" s="1"/>
  <c r="F32" i="7"/>
  <c r="E32" i="7"/>
  <c r="D32" i="7"/>
  <c r="C32" i="7"/>
  <c r="P1" i="7" s="1"/>
  <c r="T31" i="7"/>
  <c r="S31" i="7"/>
  <c r="R31" i="7"/>
  <c r="Q31" i="7"/>
  <c r="M31" i="7"/>
  <c r="L31" i="7"/>
  <c r="K31" i="7"/>
  <c r="J31" i="7"/>
  <c r="F31" i="7"/>
  <c r="E31" i="7"/>
  <c r="D31" i="7"/>
  <c r="C31" i="7"/>
  <c r="T30" i="7"/>
  <c r="S30" i="7"/>
  <c r="R30" i="7"/>
  <c r="Q30" i="7"/>
  <c r="M30" i="7"/>
  <c r="L30" i="7"/>
  <c r="K30" i="7"/>
  <c r="J30" i="7"/>
  <c r="F30" i="7"/>
  <c r="E30" i="7"/>
  <c r="D30" i="7"/>
  <c r="C30" i="7"/>
  <c r="T29" i="7"/>
  <c r="S29" i="7"/>
  <c r="R29" i="7"/>
  <c r="Q29" i="7"/>
  <c r="M29" i="7"/>
  <c r="L29" i="7"/>
  <c r="K29" i="7"/>
  <c r="J29" i="7"/>
  <c r="F29" i="7"/>
  <c r="E29" i="7"/>
  <c r="D29" i="7"/>
  <c r="C29" i="7"/>
  <c r="T28" i="7"/>
  <c r="S28" i="7"/>
  <c r="R28" i="7"/>
  <c r="Q28" i="7"/>
  <c r="M28" i="7"/>
  <c r="L28" i="7"/>
  <c r="K28" i="7"/>
  <c r="J28" i="7"/>
  <c r="F28" i="7"/>
  <c r="E28" i="7"/>
  <c r="D28" i="7"/>
  <c r="C28" i="7"/>
  <c r="P27" i="7"/>
  <c r="O27" i="7"/>
  <c r="I27" i="7"/>
  <c r="H27" i="7"/>
  <c r="B27" i="7"/>
  <c r="A27" i="7"/>
  <c r="Z27" i="7" s="1"/>
  <c r="E8" i="7" s="1"/>
  <c r="T26" i="7"/>
  <c r="S26" i="7"/>
  <c r="R26" i="7"/>
  <c r="Q26" i="7"/>
  <c r="M26" i="7"/>
  <c r="L26" i="7"/>
  <c r="K26" i="7"/>
  <c r="J26" i="7"/>
  <c r="F26" i="7"/>
  <c r="E26" i="7"/>
  <c r="D26" i="7"/>
  <c r="C26" i="7"/>
  <c r="O3" i="7"/>
  <c r="F3" i="7"/>
  <c r="E3" i="7"/>
  <c r="D3" i="7"/>
  <c r="C3" i="7"/>
  <c r="O2" i="7"/>
  <c r="O1" i="7"/>
  <c r="G8" i="6"/>
  <c r="I8" i="6" s="1"/>
  <c r="T44" i="6"/>
  <c r="S44" i="6"/>
  <c r="R44" i="6"/>
  <c r="Q44" i="6"/>
  <c r="M44" i="6"/>
  <c r="L44" i="6"/>
  <c r="K44" i="6"/>
  <c r="J44" i="6"/>
  <c r="F44" i="6"/>
  <c r="E44" i="6"/>
  <c r="D44" i="6"/>
  <c r="C44" i="6"/>
  <c r="T43" i="6"/>
  <c r="S43" i="6"/>
  <c r="R43" i="6"/>
  <c r="Q43" i="6"/>
  <c r="M43" i="6"/>
  <c r="L43" i="6"/>
  <c r="K43" i="6"/>
  <c r="J43" i="6"/>
  <c r="F43" i="6"/>
  <c r="E43" i="6"/>
  <c r="D43" i="6"/>
  <c r="C43" i="6"/>
  <c r="T42" i="6"/>
  <c r="S42" i="6"/>
  <c r="R42" i="6"/>
  <c r="Q42" i="6"/>
  <c r="M42" i="6"/>
  <c r="L42" i="6"/>
  <c r="K42" i="6"/>
  <c r="J42" i="6"/>
  <c r="F42" i="6"/>
  <c r="E42" i="6"/>
  <c r="D42" i="6"/>
  <c r="C42" i="6"/>
  <c r="T41" i="6"/>
  <c r="S41" i="6"/>
  <c r="R41" i="6"/>
  <c r="Q41" i="6"/>
  <c r="M41" i="6"/>
  <c r="L41" i="6"/>
  <c r="K41" i="6"/>
  <c r="J41" i="6"/>
  <c r="F41" i="6"/>
  <c r="E41" i="6"/>
  <c r="D41" i="6"/>
  <c r="C41" i="6"/>
  <c r="T40" i="6"/>
  <c r="S40" i="6"/>
  <c r="R40" i="6"/>
  <c r="Q40" i="6"/>
  <c r="M40" i="6"/>
  <c r="L40" i="6"/>
  <c r="K40" i="6"/>
  <c r="J40" i="6"/>
  <c r="F40" i="6"/>
  <c r="E40" i="6"/>
  <c r="D40" i="6"/>
  <c r="C40" i="6"/>
  <c r="T39" i="6"/>
  <c r="S39" i="6"/>
  <c r="R39" i="6"/>
  <c r="Q39" i="6"/>
  <c r="M39" i="6"/>
  <c r="L39" i="6"/>
  <c r="K39" i="6"/>
  <c r="J39" i="6"/>
  <c r="F39" i="6"/>
  <c r="E39" i="6"/>
  <c r="D39" i="6"/>
  <c r="C39" i="6"/>
  <c r="T38" i="6"/>
  <c r="S38" i="6"/>
  <c r="R38" i="6"/>
  <c r="Q38" i="6"/>
  <c r="M38" i="6"/>
  <c r="L38" i="6"/>
  <c r="K38" i="6"/>
  <c r="J38" i="6"/>
  <c r="F38" i="6"/>
  <c r="E38" i="6"/>
  <c r="D38" i="6"/>
  <c r="C38" i="6"/>
  <c r="T37" i="6"/>
  <c r="S37" i="6"/>
  <c r="R37" i="6"/>
  <c r="Q37" i="6"/>
  <c r="M37" i="6"/>
  <c r="L37" i="6"/>
  <c r="K37" i="6"/>
  <c r="J37" i="6"/>
  <c r="F37" i="6"/>
  <c r="E37" i="6"/>
  <c r="D37" i="6"/>
  <c r="C37" i="6"/>
  <c r="T36" i="6"/>
  <c r="S36" i="6"/>
  <c r="R36" i="6"/>
  <c r="Q36" i="6"/>
  <c r="M36" i="6"/>
  <c r="L36" i="6"/>
  <c r="K36" i="6"/>
  <c r="J36" i="6"/>
  <c r="F36" i="6"/>
  <c r="E36" i="6"/>
  <c r="D36" i="6"/>
  <c r="C36" i="6"/>
  <c r="T35" i="6"/>
  <c r="S35" i="6"/>
  <c r="R35" i="6"/>
  <c r="Q35" i="6"/>
  <c r="M35" i="6"/>
  <c r="L35" i="6"/>
  <c r="K35" i="6"/>
  <c r="J35" i="6"/>
  <c r="F35" i="6"/>
  <c r="E35" i="6"/>
  <c r="D35" i="6"/>
  <c r="C35" i="6"/>
  <c r="T34" i="6"/>
  <c r="S34" i="6"/>
  <c r="R34" i="6"/>
  <c r="Q34" i="6"/>
  <c r="M34" i="6"/>
  <c r="L34" i="6"/>
  <c r="K34" i="6"/>
  <c r="J34" i="6"/>
  <c r="F34" i="6"/>
  <c r="E34" i="6"/>
  <c r="D34" i="6"/>
  <c r="C34" i="6"/>
  <c r="T33" i="6"/>
  <c r="S33" i="6"/>
  <c r="R33" i="6"/>
  <c r="Q33" i="6"/>
  <c r="M33" i="6"/>
  <c r="L33" i="6"/>
  <c r="K33" i="6"/>
  <c r="J33" i="6"/>
  <c r="F33" i="6"/>
  <c r="E33" i="6"/>
  <c r="D33" i="6"/>
  <c r="C33" i="6"/>
  <c r="T32" i="6"/>
  <c r="S32" i="6"/>
  <c r="R32" i="6"/>
  <c r="Q32" i="6"/>
  <c r="M32" i="6"/>
  <c r="L32" i="6"/>
  <c r="K32" i="6"/>
  <c r="J32" i="6"/>
  <c r="P2" i="6" s="1"/>
  <c r="F32" i="6"/>
  <c r="E32" i="6"/>
  <c r="D32" i="6"/>
  <c r="C32" i="6"/>
  <c r="T31" i="6"/>
  <c r="S31" i="6"/>
  <c r="R31" i="6"/>
  <c r="Q31" i="6"/>
  <c r="M31" i="6"/>
  <c r="L31" i="6"/>
  <c r="K31" i="6"/>
  <c r="J31" i="6"/>
  <c r="F31" i="6"/>
  <c r="E31" i="6"/>
  <c r="D31" i="6"/>
  <c r="C31" i="6"/>
  <c r="T30" i="6"/>
  <c r="S30" i="6"/>
  <c r="R30" i="6"/>
  <c r="Q30" i="6"/>
  <c r="M30" i="6"/>
  <c r="L30" i="6"/>
  <c r="K30" i="6"/>
  <c r="J30" i="6"/>
  <c r="F30" i="6"/>
  <c r="E30" i="6"/>
  <c r="D30" i="6"/>
  <c r="C30" i="6"/>
  <c r="T29" i="6"/>
  <c r="S29" i="6"/>
  <c r="R29" i="6"/>
  <c r="Q29" i="6"/>
  <c r="M29" i="6"/>
  <c r="L29" i="6"/>
  <c r="K29" i="6"/>
  <c r="J29" i="6"/>
  <c r="F29" i="6"/>
  <c r="E29" i="6"/>
  <c r="D29" i="6"/>
  <c r="C29" i="6"/>
  <c r="T28" i="6"/>
  <c r="S28" i="6"/>
  <c r="R28" i="6"/>
  <c r="Q28" i="6"/>
  <c r="M28" i="6"/>
  <c r="L28" i="6"/>
  <c r="K28" i="6"/>
  <c r="J28" i="6"/>
  <c r="F28" i="6"/>
  <c r="E28" i="6"/>
  <c r="D28" i="6"/>
  <c r="C28" i="6"/>
  <c r="P27" i="6"/>
  <c r="O27" i="6"/>
  <c r="I27" i="6"/>
  <c r="H27" i="6"/>
  <c r="B27" i="6"/>
  <c r="A27" i="6"/>
  <c r="T26" i="6"/>
  <c r="S26" i="6"/>
  <c r="R26" i="6"/>
  <c r="Q26" i="6"/>
  <c r="M26" i="6"/>
  <c r="L26" i="6"/>
  <c r="K26" i="6"/>
  <c r="J26" i="6"/>
  <c r="F26" i="6"/>
  <c r="E26" i="6"/>
  <c r="D26" i="6"/>
  <c r="C26" i="6"/>
  <c r="P3" i="6"/>
  <c r="O3" i="6"/>
  <c r="F3" i="6"/>
  <c r="E3" i="6"/>
  <c r="D3" i="6"/>
  <c r="C3" i="6"/>
  <c r="O2" i="6"/>
  <c r="P1" i="6"/>
  <c r="O1" i="6"/>
  <c r="F27" i="6" l="1"/>
  <c r="F5" i="6" s="1"/>
  <c r="F27" i="7"/>
  <c r="F5" i="7" s="1"/>
  <c r="G4" i="9"/>
  <c r="I4" i="9"/>
  <c r="W27" i="9" s="1"/>
  <c r="Y9" i="2"/>
  <c r="Z36" i="2"/>
  <c r="AG45" i="2"/>
  <c r="Q35" i="2"/>
  <c r="AC35" i="2" s="1"/>
  <c r="AO35" i="2" s="1"/>
  <c r="AA27" i="2"/>
  <c r="AF9" i="2"/>
  <c r="Y18" i="2"/>
  <c r="Z18" i="2"/>
  <c r="W36" i="2"/>
  <c r="AE27" i="2"/>
  <c r="AE36" i="2"/>
  <c r="X45" i="2"/>
  <c r="AF18" i="2"/>
  <c r="W9" i="2"/>
  <c r="AF45" i="2"/>
  <c r="Y27" i="2"/>
  <c r="AE9" i="2"/>
  <c r="AB27" i="2"/>
  <c r="AG27" i="2"/>
  <c r="AD27" i="2"/>
  <c r="AA9" i="2"/>
  <c r="X36" i="2"/>
  <c r="AC36" i="2"/>
  <c r="AG18" i="2"/>
  <c r="AD9" i="2"/>
  <c r="Z45" i="2"/>
  <c r="AA36" i="2"/>
  <c r="AD45" i="2"/>
  <c r="Z9" i="2"/>
  <c r="Y45" i="2"/>
  <c r="AC45" i="2"/>
  <c r="W27" i="2"/>
  <c r="L35" i="2"/>
  <c r="X35" i="2" s="1"/>
  <c r="AJ35" i="2" s="1"/>
  <c r="AA45" i="2"/>
  <c r="AB18" i="2"/>
  <c r="AB45" i="2"/>
  <c r="X18" i="2"/>
  <c r="AE45" i="2"/>
  <c r="AB26" i="2"/>
  <c r="P35" i="2"/>
  <c r="AB35" i="2" s="1"/>
  <c r="AG9" i="2"/>
  <c r="AB9" i="2"/>
  <c r="AC27" i="2"/>
  <c r="AF27" i="2"/>
  <c r="AF36" i="2"/>
  <c r="AD18" i="2"/>
  <c r="X27" i="2"/>
  <c r="X9" i="2"/>
  <c r="AC9" i="2"/>
  <c r="AG36" i="2"/>
  <c r="AE18" i="2"/>
  <c r="AA18" i="2"/>
  <c r="Z27" i="2"/>
  <c r="AB36" i="2"/>
  <c r="Z26" i="2"/>
  <c r="AL26" i="2" s="1"/>
  <c r="N35" i="2"/>
  <c r="Z35" i="2" s="1"/>
  <c r="AL35" i="2" s="1"/>
  <c r="N8" i="2"/>
  <c r="Y8" i="2"/>
  <c r="AK8" i="2" s="1"/>
  <c r="W18" i="2"/>
  <c r="Y36" i="2"/>
  <c r="AD36" i="2"/>
  <c r="AC18" i="2"/>
  <c r="AI42" i="2"/>
  <c r="AI15" i="2"/>
  <c r="AN17" i="2"/>
  <c r="AD26" i="2"/>
  <c r="AP26" i="2" s="1"/>
  <c r="R35" i="2"/>
  <c r="AD35" i="2" s="1"/>
  <c r="AP35" i="2" s="1"/>
  <c r="AA26" i="2"/>
  <c r="AM26" i="2" s="1"/>
  <c r="O35" i="2"/>
  <c r="AA35" i="2" s="1"/>
  <c r="AM35" i="2" s="1"/>
  <c r="Y26" i="2"/>
  <c r="AK26" i="2" s="1"/>
  <c r="M35" i="2"/>
  <c r="Y35" i="2" s="1"/>
  <c r="AK35" i="2" s="1"/>
  <c r="AA27" i="7"/>
  <c r="F8" i="7" s="1"/>
  <c r="Q27" i="7"/>
  <c r="Q3" i="7" s="1"/>
  <c r="E27" i="7"/>
  <c r="E5" i="7" s="1"/>
  <c r="X27" i="7"/>
  <c r="C8" i="7" s="1"/>
  <c r="Y27" i="7"/>
  <c r="D8" i="7" s="1"/>
  <c r="Q27" i="6"/>
  <c r="C7" i="6" s="1"/>
  <c r="G7" i="6" s="1"/>
  <c r="I7" i="6" s="1"/>
  <c r="R27" i="6"/>
  <c r="D7" i="6" s="1"/>
  <c r="R27" i="7"/>
  <c r="D7" i="7" s="1"/>
  <c r="J27" i="7"/>
  <c r="S27" i="7"/>
  <c r="E7" i="7" s="1"/>
  <c r="K27" i="7"/>
  <c r="D6" i="7" s="1"/>
  <c r="T27" i="7"/>
  <c r="F7" i="7" s="1"/>
  <c r="C27" i="7"/>
  <c r="L27" i="7"/>
  <c r="E6" i="7" s="1"/>
  <c r="D27" i="7"/>
  <c r="D5" i="7" s="1"/>
  <c r="M27" i="7"/>
  <c r="F6" i="7" s="1"/>
  <c r="F4" i="7" s="1"/>
  <c r="T27" i="6"/>
  <c r="F7" i="6" s="1"/>
  <c r="K27" i="6"/>
  <c r="D6" i="6" s="1"/>
  <c r="C27" i="6"/>
  <c r="L27" i="6"/>
  <c r="E6" i="6" s="1"/>
  <c r="D27" i="6"/>
  <c r="D5" i="6" s="1"/>
  <c r="M27" i="6"/>
  <c r="F6" i="6" s="1"/>
  <c r="E27" i="6"/>
  <c r="E5" i="6" s="1"/>
  <c r="J27" i="6"/>
  <c r="S27" i="6"/>
  <c r="E7" i="6" s="1"/>
  <c r="T44" i="5"/>
  <c r="S44" i="5"/>
  <c r="R44" i="5"/>
  <c r="Q44" i="5"/>
  <c r="M44" i="5"/>
  <c r="L44" i="5"/>
  <c r="K44" i="5"/>
  <c r="J44" i="5"/>
  <c r="F44" i="5"/>
  <c r="E44" i="5"/>
  <c r="D44" i="5"/>
  <c r="C44" i="5"/>
  <c r="T43" i="5"/>
  <c r="S43" i="5"/>
  <c r="R43" i="5"/>
  <c r="Q43" i="5"/>
  <c r="M43" i="5"/>
  <c r="L43" i="5"/>
  <c r="K43" i="5"/>
  <c r="J43" i="5"/>
  <c r="F43" i="5"/>
  <c r="E43" i="5"/>
  <c r="D43" i="5"/>
  <c r="C43" i="5"/>
  <c r="T42" i="5"/>
  <c r="S42" i="5"/>
  <c r="R42" i="5"/>
  <c r="Q42" i="5"/>
  <c r="M42" i="5"/>
  <c r="L42" i="5"/>
  <c r="K42" i="5"/>
  <c r="J42" i="5"/>
  <c r="F42" i="5"/>
  <c r="E42" i="5"/>
  <c r="D42" i="5"/>
  <c r="C42" i="5"/>
  <c r="T41" i="5"/>
  <c r="S41" i="5"/>
  <c r="R41" i="5"/>
  <c r="Q41" i="5"/>
  <c r="M41" i="5"/>
  <c r="L41" i="5"/>
  <c r="K41" i="5"/>
  <c r="J41" i="5"/>
  <c r="F41" i="5"/>
  <c r="E41" i="5"/>
  <c r="D41" i="5"/>
  <c r="C41" i="5"/>
  <c r="T40" i="5"/>
  <c r="S40" i="5"/>
  <c r="R40" i="5"/>
  <c r="Q40" i="5"/>
  <c r="M40" i="5"/>
  <c r="L40" i="5"/>
  <c r="K40" i="5"/>
  <c r="J40" i="5"/>
  <c r="F40" i="5"/>
  <c r="E40" i="5"/>
  <c r="D40" i="5"/>
  <c r="C40" i="5"/>
  <c r="T39" i="5"/>
  <c r="S39" i="5"/>
  <c r="R39" i="5"/>
  <c r="Q39" i="5"/>
  <c r="M39" i="5"/>
  <c r="L39" i="5"/>
  <c r="K39" i="5"/>
  <c r="J39" i="5"/>
  <c r="F39" i="5"/>
  <c r="E39" i="5"/>
  <c r="D39" i="5"/>
  <c r="C39" i="5"/>
  <c r="T38" i="5"/>
  <c r="S38" i="5"/>
  <c r="R38" i="5"/>
  <c r="Q38" i="5"/>
  <c r="M38" i="5"/>
  <c r="L38" i="5"/>
  <c r="K38" i="5"/>
  <c r="J38" i="5"/>
  <c r="F38" i="5"/>
  <c r="E38" i="5"/>
  <c r="D38" i="5"/>
  <c r="C38" i="5"/>
  <c r="T37" i="5"/>
  <c r="S37" i="5"/>
  <c r="R37" i="5"/>
  <c r="Q37" i="5"/>
  <c r="M37" i="5"/>
  <c r="L37" i="5"/>
  <c r="K37" i="5"/>
  <c r="J37" i="5"/>
  <c r="F37" i="5"/>
  <c r="E37" i="5"/>
  <c r="D37" i="5"/>
  <c r="C37" i="5"/>
  <c r="T36" i="5"/>
  <c r="S36" i="5"/>
  <c r="R36" i="5"/>
  <c r="Q36" i="5"/>
  <c r="M36" i="5"/>
  <c r="L36" i="5"/>
  <c r="K36" i="5"/>
  <c r="J36" i="5"/>
  <c r="F36" i="5"/>
  <c r="E36" i="5"/>
  <c r="D36" i="5"/>
  <c r="C36" i="5"/>
  <c r="T35" i="5"/>
  <c r="S35" i="5"/>
  <c r="R35" i="5"/>
  <c r="Q35" i="5"/>
  <c r="M35" i="5"/>
  <c r="L35" i="5"/>
  <c r="K35" i="5"/>
  <c r="J35" i="5"/>
  <c r="F35" i="5"/>
  <c r="E35" i="5"/>
  <c r="D35" i="5"/>
  <c r="C35" i="5"/>
  <c r="T34" i="5"/>
  <c r="S34" i="5"/>
  <c r="R34" i="5"/>
  <c r="Q34" i="5"/>
  <c r="M34" i="5"/>
  <c r="L34" i="5"/>
  <c r="K34" i="5"/>
  <c r="J34" i="5"/>
  <c r="F34" i="5"/>
  <c r="E34" i="5"/>
  <c r="D34" i="5"/>
  <c r="C34" i="5"/>
  <c r="T33" i="5"/>
  <c r="S33" i="5"/>
  <c r="R33" i="5"/>
  <c r="Q33" i="5"/>
  <c r="M33" i="5"/>
  <c r="L33" i="5"/>
  <c r="K33" i="5"/>
  <c r="J33" i="5"/>
  <c r="F33" i="5"/>
  <c r="E33" i="5"/>
  <c r="D33" i="5"/>
  <c r="C33" i="5"/>
  <c r="T32" i="5"/>
  <c r="S32" i="5"/>
  <c r="R32" i="5"/>
  <c r="Q32" i="5"/>
  <c r="P3" i="5" s="1"/>
  <c r="M32" i="5"/>
  <c r="L32" i="5"/>
  <c r="K32" i="5"/>
  <c r="J32" i="5"/>
  <c r="P2" i="5" s="1"/>
  <c r="F32" i="5"/>
  <c r="E32" i="5"/>
  <c r="D32" i="5"/>
  <c r="C32" i="5"/>
  <c r="P1" i="5" s="1"/>
  <c r="T31" i="5"/>
  <c r="S31" i="5"/>
  <c r="R31" i="5"/>
  <c r="Q31" i="5"/>
  <c r="M31" i="5"/>
  <c r="L31" i="5"/>
  <c r="K31" i="5"/>
  <c r="J31" i="5"/>
  <c r="F31" i="5"/>
  <c r="E31" i="5"/>
  <c r="D31" i="5"/>
  <c r="C31" i="5"/>
  <c r="T30" i="5"/>
  <c r="S30" i="5"/>
  <c r="R30" i="5"/>
  <c r="Q30" i="5"/>
  <c r="M30" i="5"/>
  <c r="L30" i="5"/>
  <c r="K30" i="5"/>
  <c r="J30" i="5"/>
  <c r="F30" i="5"/>
  <c r="E30" i="5"/>
  <c r="D30" i="5"/>
  <c r="C30" i="5"/>
  <c r="T29" i="5"/>
  <c r="S29" i="5"/>
  <c r="R29" i="5"/>
  <c r="Q29" i="5"/>
  <c r="M29" i="5"/>
  <c r="L29" i="5"/>
  <c r="K29" i="5"/>
  <c r="J29" i="5"/>
  <c r="F29" i="5"/>
  <c r="E29" i="5"/>
  <c r="D29" i="5"/>
  <c r="C29" i="5"/>
  <c r="T28" i="5"/>
  <c r="S28" i="5"/>
  <c r="R28" i="5"/>
  <c r="Q28" i="5"/>
  <c r="M28" i="5"/>
  <c r="L28" i="5"/>
  <c r="K28" i="5"/>
  <c r="J28" i="5"/>
  <c r="F28" i="5"/>
  <c r="E28" i="5"/>
  <c r="D28" i="5"/>
  <c r="C28" i="5"/>
  <c r="P27" i="5"/>
  <c r="O27" i="5"/>
  <c r="I27" i="5"/>
  <c r="H27" i="5"/>
  <c r="B27" i="5"/>
  <c r="A27" i="5"/>
  <c r="F27" i="5" s="1"/>
  <c r="F5" i="5" s="1"/>
  <c r="T26" i="5"/>
  <c r="S26" i="5"/>
  <c r="R26" i="5"/>
  <c r="Q26" i="5"/>
  <c r="M26" i="5"/>
  <c r="L26" i="5"/>
  <c r="K26" i="5"/>
  <c r="J26" i="5"/>
  <c r="F26" i="5"/>
  <c r="E26" i="5"/>
  <c r="D26" i="5"/>
  <c r="C26" i="5"/>
  <c r="G8" i="5"/>
  <c r="I8" i="5" s="1"/>
  <c r="O3" i="5"/>
  <c r="F3" i="5"/>
  <c r="E3" i="5"/>
  <c r="D3" i="5"/>
  <c r="C3" i="5"/>
  <c r="O2" i="5"/>
  <c r="O1" i="5"/>
  <c r="T44" i="4"/>
  <c r="S44" i="4"/>
  <c r="R44" i="4"/>
  <c r="Q44" i="4"/>
  <c r="M44" i="4"/>
  <c r="L44" i="4"/>
  <c r="K44" i="4"/>
  <c r="J44" i="4"/>
  <c r="F44" i="4"/>
  <c r="E44" i="4"/>
  <c r="D44" i="4"/>
  <c r="C44" i="4"/>
  <c r="T43" i="4"/>
  <c r="S43" i="4"/>
  <c r="R43" i="4"/>
  <c r="Q43" i="4"/>
  <c r="M43" i="4"/>
  <c r="L43" i="4"/>
  <c r="K43" i="4"/>
  <c r="J43" i="4"/>
  <c r="F43" i="4"/>
  <c r="E43" i="4"/>
  <c r="D43" i="4"/>
  <c r="C43" i="4"/>
  <c r="T42" i="4"/>
  <c r="S42" i="4"/>
  <c r="R42" i="4"/>
  <c r="Q42" i="4"/>
  <c r="M42" i="4"/>
  <c r="L42" i="4"/>
  <c r="K42" i="4"/>
  <c r="J42" i="4"/>
  <c r="F42" i="4"/>
  <c r="E42" i="4"/>
  <c r="D42" i="4"/>
  <c r="C42" i="4"/>
  <c r="T41" i="4"/>
  <c r="S41" i="4"/>
  <c r="R41" i="4"/>
  <c r="Q41" i="4"/>
  <c r="M41" i="4"/>
  <c r="L41" i="4"/>
  <c r="K41" i="4"/>
  <c r="J41" i="4"/>
  <c r="F41" i="4"/>
  <c r="E41" i="4"/>
  <c r="D41" i="4"/>
  <c r="C41" i="4"/>
  <c r="T40" i="4"/>
  <c r="S40" i="4"/>
  <c r="R40" i="4"/>
  <c r="Q40" i="4"/>
  <c r="M40" i="4"/>
  <c r="L40" i="4"/>
  <c r="K40" i="4"/>
  <c r="J40" i="4"/>
  <c r="F40" i="4"/>
  <c r="E40" i="4"/>
  <c r="D40" i="4"/>
  <c r="C40" i="4"/>
  <c r="T39" i="4"/>
  <c r="S39" i="4"/>
  <c r="R39" i="4"/>
  <c r="Q39" i="4"/>
  <c r="M39" i="4"/>
  <c r="L39" i="4"/>
  <c r="K39" i="4"/>
  <c r="J39" i="4"/>
  <c r="F39" i="4"/>
  <c r="E39" i="4"/>
  <c r="D39" i="4"/>
  <c r="C39" i="4"/>
  <c r="T38" i="4"/>
  <c r="S38" i="4"/>
  <c r="R38" i="4"/>
  <c r="Q38" i="4"/>
  <c r="M38" i="4"/>
  <c r="L38" i="4"/>
  <c r="K38" i="4"/>
  <c r="J38" i="4"/>
  <c r="F38" i="4"/>
  <c r="E38" i="4"/>
  <c r="D38" i="4"/>
  <c r="C38" i="4"/>
  <c r="T37" i="4"/>
  <c r="S37" i="4"/>
  <c r="R37" i="4"/>
  <c r="Q37" i="4"/>
  <c r="M37" i="4"/>
  <c r="L37" i="4"/>
  <c r="K37" i="4"/>
  <c r="J37" i="4"/>
  <c r="F37" i="4"/>
  <c r="E37" i="4"/>
  <c r="D37" i="4"/>
  <c r="C37" i="4"/>
  <c r="T36" i="4"/>
  <c r="S36" i="4"/>
  <c r="R36" i="4"/>
  <c r="Q36" i="4"/>
  <c r="M36" i="4"/>
  <c r="L36" i="4"/>
  <c r="K36" i="4"/>
  <c r="J36" i="4"/>
  <c r="F36" i="4"/>
  <c r="E36" i="4"/>
  <c r="D36" i="4"/>
  <c r="C36" i="4"/>
  <c r="T35" i="4"/>
  <c r="S35" i="4"/>
  <c r="R35" i="4"/>
  <c r="Q35" i="4"/>
  <c r="M35" i="4"/>
  <c r="L35" i="4"/>
  <c r="K35" i="4"/>
  <c r="J35" i="4"/>
  <c r="F35" i="4"/>
  <c r="E35" i="4"/>
  <c r="D35" i="4"/>
  <c r="C35" i="4"/>
  <c r="T34" i="4"/>
  <c r="S34" i="4"/>
  <c r="R34" i="4"/>
  <c r="Q34" i="4"/>
  <c r="M34" i="4"/>
  <c r="L34" i="4"/>
  <c r="K34" i="4"/>
  <c r="J34" i="4"/>
  <c r="F34" i="4"/>
  <c r="E34" i="4"/>
  <c r="D34" i="4"/>
  <c r="C34" i="4"/>
  <c r="T33" i="4"/>
  <c r="S33" i="4"/>
  <c r="R33" i="4"/>
  <c r="Q33" i="4"/>
  <c r="M33" i="4"/>
  <c r="L33" i="4"/>
  <c r="K33" i="4"/>
  <c r="J33" i="4"/>
  <c r="F33" i="4"/>
  <c r="E33" i="4"/>
  <c r="D33" i="4"/>
  <c r="C33" i="4"/>
  <c r="T32" i="4"/>
  <c r="S32" i="4"/>
  <c r="R32" i="4"/>
  <c r="Q32" i="4"/>
  <c r="P3" i="4" s="1"/>
  <c r="M32" i="4"/>
  <c r="L32" i="4"/>
  <c r="K32" i="4"/>
  <c r="J32" i="4"/>
  <c r="F32" i="4"/>
  <c r="E32" i="4"/>
  <c r="D32" i="4"/>
  <c r="C32" i="4"/>
  <c r="P1" i="4" s="1"/>
  <c r="T31" i="4"/>
  <c r="S31" i="4"/>
  <c r="R31" i="4"/>
  <c r="Q31" i="4"/>
  <c r="M31" i="4"/>
  <c r="L31" i="4"/>
  <c r="K31" i="4"/>
  <c r="J31" i="4"/>
  <c r="F31" i="4"/>
  <c r="E31" i="4"/>
  <c r="D31" i="4"/>
  <c r="C31" i="4"/>
  <c r="T30" i="4"/>
  <c r="S30" i="4"/>
  <c r="R30" i="4"/>
  <c r="Q30" i="4"/>
  <c r="M30" i="4"/>
  <c r="L30" i="4"/>
  <c r="K30" i="4"/>
  <c r="J30" i="4"/>
  <c r="F30" i="4"/>
  <c r="E30" i="4"/>
  <c r="D30" i="4"/>
  <c r="C30" i="4"/>
  <c r="T29" i="4"/>
  <c r="S29" i="4"/>
  <c r="R29" i="4"/>
  <c r="Q29" i="4"/>
  <c r="M29" i="4"/>
  <c r="L29" i="4"/>
  <c r="K29" i="4"/>
  <c r="J29" i="4"/>
  <c r="F29" i="4"/>
  <c r="E29" i="4"/>
  <c r="D29" i="4"/>
  <c r="C29" i="4"/>
  <c r="T28" i="4"/>
  <c r="S28" i="4"/>
  <c r="R28" i="4"/>
  <c r="Q28" i="4"/>
  <c r="M28" i="4"/>
  <c r="L28" i="4"/>
  <c r="K28" i="4"/>
  <c r="J28" i="4"/>
  <c r="F28" i="4"/>
  <c r="E28" i="4"/>
  <c r="D28" i="4"/>
  <c r="C28" i="4"/>
  <c r="P27" i="4"/>
  <c r="O27" i="4"/>
  <c r="I27" i="4"/>
  <c r="H27" i="4"/>
  <c r="B27" i="4"/>
  <c r="A27" i="4"/>
  <c r="T26" i="4"/>
  <c r="S26" i="4"/>
  <c r="R26" i="4"/>
  <c r="Q26" i="4"/>
  <c r="M26" i="4"/>
  <c r="L26" i="4"/>
  <c r="K26" i="4"/>
  <c r="J26" i="4"/>
  <c r="F26" i="4"/>
  <c r="E26" i="4"/>
  <c r="D26" i="4"/>
  <c r="C26" i="4"/>
  <c r="G8" i="4"/>
  <c r="I8" i="4" s="1"/>
  <c r="O3" i="4"/>
  <c r="F3" i="4"/>
  <c r="E3" i="4"/>
  <c r="D3" i="4"/>
  <c r="C3" i="4"/>
  <c r="P2" i="4"/>
  <c r="O2" i="4"/>
  <c r="O1" i="4"/>
  <c r="G8" i="1"/>
  <c r="I8" i="1" s="1"/>
  <c r="P27" i="1"/>
  <c r="O27" i="1"/>
  <c r="I27" i="1"/>
  <c r="H27" i="1"/>
  <c r="B27" i="1"/>
  <c r="A27" i="1"/>
  <c r="J27" i="1" s="1"/>
  <c r="Q2" i="1" s="1"/>
  <c r="D3" i="1"/>
  <c r="E3" i="1"/>
  <c r="F3" i="1"/>
  <c r="C3" i="1"/>
  <c r="O3" i="1"/>
  <c r="O2" i="1"/>
  <c r="O1" i="1"/>
  <c r="T44" i="1"/>
  <c r="S44" i="1"/>
  <c r="R44" i="1"/>
  <c r="Q44" i="1"/>
  <c r="T43" i="1"/>
  <c r="S43" i="1"/>
  <c r="R43" i="1"/>
  <c r="Q43" i="1"/>
  <c r="T42" i="1"/>
  <c r="S42" i="1"/>
  <c r="R42" i="1"/>
  <c r="Q42" i="1"/>
  <c r="T41" i="1"/>
  <c r="S41" i="1"/>
  <c r="R41" i="1"/>
  <c r="Q41" i="1"/>
  <c r="T40" i="1"/>
  <c r="S40" i="1"/>
  <c r="R40" i="1"/>
  <c r="Q40" i="1"/>
  <c r="T39" i="1"/>
  <c r="S39" i="1"/>
  <c r="R39" i="1"/>
  <c r="Q39" i="1"/>
  <c r="T38" i="1"/>
  <c r="S38" i="1"/>
  <c r="R38" i="1"/>
  <c r="Q38" i="1"/>
  <c r="T37" i="1"/>
  <c r="S37" i="1"/>
  <c r="R37" i="1"/>
  <c r="Q37" i="1"/>
  <c r="T36" i="1"/>
  <c r="S36" i="1"/>
  <c r="R36" i="1"/>
  <c r="Q36" i="1"/>
  <c r="T35" i="1"/>
  <c r="S35" i="1"/>
  <c r="R35" i="1"/>
  <c r="Q35" i="1"/>
  <c r="T34" i="1"/>
  <c r="S34" i="1"/>
  <c r="R34" i="1"/>
  <c r="Q34" i="1"/>
  <c r="T33" i="1"/>
  <c r="S33" i="1"/>
  <c r="R33" i="1"/>
  <c r="Q33" i="1"/>
  <c r="T32" i="1"/>
  <c r="S32" i="1"/>
  <c r="R32" i="1"/>
  <c r="Q32" i="1"/>
  <c r="P3" i="1" s="1"/>
  <c r="T31" i="1"/>
  <c r="S31" i="1"/>
  <c r="R31" i="1"/>
  <c r="Q31" i="1"/>
  <c r="T30" i="1"/>
  <c r="S30" i="1"/>
  <c r="R30" i="1"/>
  <c r="Q30" i="1"/>
  <c r="T29" i="1"/>
  <c r="S29" i="1"/>
  <c r="R29" i="1"/>
  <c r="Q29" i="1"/>
  <c r="T28" i="1"/>
  <c r="S28" i="1"/>
  <c r="R28" i="1"/>
  <c r="Q28" i="1"/>
  <c r="T26" i="1"/>
  <c r="S26" i="1"/>
  <c r="R26" i="1"/>
  <c r="Q26" i="1"/>
  <c r="M44" i="1"/>
  <c r="L44" i="1"/>
  <c r="K44" i="1"/>
  <c r="J44" i="1"/>
  <c r="M43" i="1"/>
  <c r="L43" i="1"/>
  <c r="K43" i="1"/>
  <c r="J43" i="1"/>
  <c r="M42" i="1"/>
  <c r="L42" i="1"/>
  <c r="K42" i="1"/>
  <c r="J42" i="1"/>
  <c r="M41" i="1"/>
  <c r="L41" i="1"/>
  <c r="K41" i="1"/>
  <c r="J41" i="1"/>
  <c r="M40" i="1"/>
  <c r="L40" i="1"/>
  <c r="K40" i="1"/>
  <c r="J40" i="1"/>
  <c r="M39" i="1"/>
  <c r="L39" i="1"/>
  <c r="K39" i="1"/>
  <c r="J39" i="1"/>
  <c r="M38" i="1"/>
  <c r="L38" i="1"/>
  <c r="K38" i="1"/>
  <c r="J38" i="1"/>
  <c r="M37" i="1"/>
  <c r="L37" i="1"/>
  <c r="K37" i="1"/>
  <c r="J37" i="1"/>
  <c r="M36" i="1"/>
  <c r="L36" i="1"/>
  <c r="K36" i="1"/>
  <c r="J36" i="1"/>
  <c r="M35" i="1"/>
  <c r="L35" i="1"/>
  <c r="K35" i="1"/>
  <c r="J35" i="1"/>
  <c r="M34" i="1"/>
  <c r="L34" i="1"/>
  <c r="K34" i="1"/>
  <c r="J34" i="1"/>
  <c r="M33" i="1"/>
  <c r="L33" i="1"/>
  <c r="K33" i="1"/>
  <c r="J33" i="1"/>
  <c r="M32" i="1"/>
  <c r="L32" i="1"/>
  <c r="K32" i="1"/>
  <c r="J32" i="1"/>
  <c r="P2" i="1" s="1"/>
  <c r="M31" i="1"/>
  <c r="L31" i="1"/>
  <c r="K31" i="1"/>
  <c r="J31" i="1"/>
  <c r="M30" i="1"/>
  <c r="L30" i="1"/>
  <c r="K30" i="1"/>
  <c r="J30" i="1"/>
  <c r="M29" i="1"/>
  <c r="L29" i="1"/>
  <c r="K29" i="1"/>
  <c r="J29" i="1"/>
  <c r="M28" i="1"/>
  <c r="L28" i="1"/>
  <c r="K28" i="1"/>
  <c r="J28" i="1"/>
  <c r="M26" i="1"/>
  <c r="L26" i="1"/>
  <c r="K26" i="1"/>
  <c r="J26" i="1"/>
  <c r="F27" i="4" l="1"/>
  <c r="F5" i="4" s="1"/>
  <c r="O8" i="2"/>
  <c r="Z8" i="2"/>
  <c r="AL8" i="2" s="1"/>
  <c r="AN35" i="2"/>
  <c r="AI33" i="2"/>
  <c r="AI24" i="2"/>
  <c r="AN26" i="2"/>
  <c r="C7" i="7"/>
  <c r="G7" i="7" s="1"/>
  <c r="I7" i="7" s="1"/>
  <c r="E4" i="7"/>
  <c r="G8" i="7"/>
  <c r="I8" i="7" s="1"/>
  <c r="D4" i="6"/>
  <c r="Q3" i="6"/>
  <c r="F4" i="6"/>
  <c r="E27" i="5"/>
  <c r="E5" i="5" s="1"/>
  <c r="J27" i="5"/>
  <c r="C6" i="5" s="1"/>
  <c r="Q27" i="5"/>
  <c r="C7" i="5" s="1"/>
  <c r="E27" i="4"/>
  <c r="E5" i="4" s="1"/>
  <c r="M27" i="1"/>
  <c r="F6" i="1" s="1"/>
  <c r="L27" i="1"/>
  <c r="E6" i="1" s="1"/>
  <c r="Q27" i="1"/>
  <c r="C6" i="1"/>
  <c r="D4" i="7"/>
  <c r="Q1" i="7"/>
  <c r="C5" i="7"/>
  <c r="G5" i="7" s="1"/>
  <c r="I5" i="7" s="1"/>
  <c r="C6" i="7"/>
  <c r="Q2" i="7"/>
  <c r="E4" i="6"/>
  <c r="C6" i="6"/>
  <c r="Q2" i="6"/>
  <c r="C5" i="6"/>
  <c r="G5" i="6" s="1"/>
  <c r="I5" i="6" s="1"/>
  <c r="Q1" i="6"/>
  <c r="R27" i="5"/>
  <c r="D7" i="5" s="1"/>
  <c r="T27" i="5"/>
  <c r="F7" i="5" s="1"/>
  <c r="S27" i="5"/>
  <c r="E7" i="5" s="1"/>
  <c r="C27" i="5"/>
  <c r="L27" i="5"/>
  <c r="E6" i="5" s="1"/>
  <c r="K27" i="5"/>
  <c r="D6" i="5" s="1"/>
  <c r="D27" i="5"/>
  <c r="D5" i="5" s="1"/>
  <c r="M27" i="5"/>
  <c r="F6" i="5" s="1"/>
  <c r="Q27" i="4"/>
  <c r="C7" i="4" s="1"/>
  <c r="D27" i="4"/>
  <c r="D5" i="4" s="1"/>
  <c r="R27" i="4"/>
  <c r="D7" i="4" s="1"/>
  <c r="J27" i="4"/>
  <c r="S27" i="4"/>
  <c r="E7" i="4" s="1"/>
  <c r="K27" i="4"/>
  <c r="D6" i="4" s="1"/>
  <c r="T27" i="4"/>
  <c r="F7" i="4" s="1"/>
  <c r="C27" i="4"/>
  <c r="L27" i="4"/>
  <c r="E6" i="4" s="1"/>
  <c r="M27" i="4"/>
  <c r="F6" i="4" s="1"/>
  <c r="K27" i="1"/>
  <c r="D6" i="1" s="1"/>
  <c r="R27" i="1"/>
  <c r="D7" i="1" s="1"/>
  <c r="S27" i="1"/>
  <c r="E7" i="1" s="1"/>
  <c r="T27" i="1"/>
  <c r="F7" i="1" s="1"/>
  <c r="F4" i="1" s="1"/>
  <c r="D4" i="1" l="1"/>
  <c r="P8" i="2"/>
  <c r="AA8" i="2"/>
  <c r="AM8" i="2" s="1"/>
  <c r="Q2" i="5"/>
  <c r="G7" i="5"/>
  <c r="I7" i="5" s="1"/>
  <c r="E4" i="1"/>
  <c r="F4" i="5"/>
  <c r="Q3" i="5"/>
  <c r="E4" i="5"/>
  <c r="Q3" i="4"/>
  <c r="G7" i="4"/>
  <c r="I7" i="4" s="1"/>
  <c r="Q3" i="1"/>
  <c r="C7" i="1"/>
  <c r="G7" i="1" s="1"/>
  <c r="I7" i="1" s="1"/>
  <c r="G6" i="1"/>
  <c r="I6" i="1" s="1"/>
  <c r="G6" i="7"/>
  <c r="I6" i="7" s="1"/>
  <c r="C4" i="7"/>
  <c r="G4" i="7" s="1"/>
  <c r="I4" i="7" s="1"/>
  <c r="W27" i="7" s="1"/>
  <c r="G6" i="6"/>
  <c r="I6" i="6" s="1"/>
  <c r="C4" i="6"/>
  <c r="G4" i="6" s="1"/>
  <c r="I4" i="6" s="1"/>
  <c r="D4" i="5"/>
  <c r="C5" i="5"/>
  <c r="Q1" i="5"/>
  <c r="G6" i="5"/>
  <c r="I6" i="5" s="1"/>
  <c r="D4" i="4"/>
  <c r="F4" i="4"/>
  <c r="E4" i="4"/>
  <c r="K4" i="4" s="1"/>
  <c r="C5" i="4"/>
  <c r="G5" i="4" s="1"/>
  <c r="I5" i="4" s="1"/>
  <c r="Q1" i="4"/>
  <c r="C6" i="4"/>
  <c r="Q2" i="4"/>
  <c r="Q8" i="2" l="1"/>
  <c r="AB8" i="2"/>
  <c r="C4" i="1"/>
  <c r="G4" i="1" s="1"/>
  <c r="I4" i="1" s="1"/>
  <c r="G5" i="5"/>
  <c r="I5" i="5" s="1"/>
  <c r="C4" i="5"/>
  <c r="G4" i="5" s="1"/>
  <c r="I4" i="5" s="1"/>
  <c r="G6" i="4"/>
  <c r="I6" i="4" s="1"/>
  <c r="C4" i="4"/>
  <c r="G4" i="4" s="1"/>
  <c r="I4" i="4" s="1"/>
  <c r="R8" i="2" l="1"/>
  <c r="AC8" i="2"/>
  <c r="AO8" i="2" s="1"/>
  <c r="AN8" i="2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28" i="1"/>
  <c r="D28" i="1"/>
  <c r="E28" i="1"/>
  <c r="F28" i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P1" i="1" s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D27" i="1"/>
  <c r="D5" i="1" s="1"/>
  <c r="E27" i="1"/>
  <c r="E5" i="1" s="1"/>
  <c r="F27" i="1"/>
  <c r="F5" i="1" s="1"/>
  <c r="C27" i="1"/>
  <c r="D26" i="1"/>
  <c r="E26" i="1"/>
  <c r="F26" i="1"/>
  <c r="C26" i="1"/>
  <c r="S8" i="2" l="1"/>
  <c r="AD8" i="2"/>
  <c r="AP8" i="2" s="1"/>
  <c r="Q1" i="1"/>
  <c r="C5" i="1"/>
  <c r="G5" i="1" s="1"/>
  <c r="I5" i="1" s="1"/>
  <c r="T8" i="2" l="1"/>
  <c r="AE8" i="2"/>
  <c r="AQ8" i="2" l="1"/>
  <c r="AI6" i="2"/>
  <c r="U8" i="2"/>
  <c r="AG8" i="2" s="1"/>
  <c r="AS8" i="2" s="1"/>
  <c r="AF8" i="2"/>
  <c r="AR8" i="2" s="1"/>
  <c r="AL45" i="2" l="1"/>
  <c r="AQ36" i="2"/>
  <c r="AI36" i="2"/>
  <c r="AK27" i="2"/>
  <c r="AJ18" i="2"/>
  <c r="AS18" i="2"/>
  <c r="AK45" i="2"/>
  <c r="AP36" i="2"/>
  <c r="AS27" i="2"/>
  <c r="AJ27" i="2"/>
  <c r="AK18" i="2"/>
  <c r="AL18" i="2"/>
  <c r="AK36" i="2"/>
  <c r="AI18" i="2"/>
  <c r="AS45" i="2"/>
  <c r="AJ45" i="2"/>
  <c r="AO36" i="2"/>
  <c r="AQ27" i="2"/>
  <c r="AI27" i="2"/>
  <c r="AQ18" i="2"/>
  <c r="AQ45" i="2"/>
  <c r="AI45" i="2"/>
  <c r="AN36" i="2"/>
  <c r="AP27" i="2"/>
  <c r="AM18" i="2"/>
  <c r="AP45" i="2"/>
  <c r="AM36" i="2"/>
  <c r="AO27" i="2"/>
  <c r="AN18" i="2"/>
  <c r="AM27" i="2"/>
  <c r="AM45" i="2"/>
  <c r="AJ36" i="2"/>
  <c r="AO45" i="2"/>
  <c r="AL36" i="2"/>
  <c r="AN27" i="2"/>
  <c r="AO18" i="2"/>
  <c r="AN45" i="2"/>
  <c r="AP18" i="2"/>
  <c r="AS36" i="2"/>
  <c r="AL27" i="2"/>
  <c r="AK9" i="2"/>
  <c r="AO9" i="2"/>
  <c r="AQ9" i="2"/>
  <c r="AP9" i="2"/>
  <c r="AR9" i="2"/>
  <c r="AL9" i="2"/>
  <c r="AN9" i="2"/>
  <c r="AM9" i="2"/>
  <c r="AJ9" i="2"/>
  <c r="AR18" i="2"/>
  <c r="AR45" i="2"/>
  <c r="AI9" i="2"/>
  <c r="AS9" i="2"/>
  <c r="AR27" i="2"/>
  <c r="AR36" i="2"/>
  <c r="M4" i="2" l="1"/>
  <c r="L4" i="2"/>
  <c r="N4" i="2"/>
  <c r="N5" i="2" s="1"/>
  <c r="I4" i="2"/>
  <c r="K4" i="2"/>
</calcChain>
</file>

<file path=xl/sharedStrings.xml><?xml version="1.0" encoding="utf-8"?>
<sst xmlns="http://schemas.openxmlformats.org/spreadsheetml/2006/main" count="672" uniqueCount="97">
  <si>
    <t>Capacity(W)</t>
    <phoneticPr fontId="0" type="noConversion"/>
  </si>
  <si>
    <t>P1</t>
    <phoneticPr fontId="0" type="noConversion"/>
  </si>
  <si>
    <r>
      <t>P2</t>
    </r>
    <r>
      <rPr>
        <sz val="10"/>
        <color theme="1"/>
        <rFont val="Arial"/>
        <family val="2"/>
      </rPr>
      <t/>
    </r>
  </si>
  <si>
    <r>
      <t>P3</t>
    </r>
    <r>
      <rPr>
        <sz val="10"/>
        <color theme="1"/>
        <rFont val="Arial"/>
        <family val="2"/>
      </rPr>
      <t/>
    </r>
  </si>
  <si>
    <r>
      <t>P4</t>
    </r>
    <r>
      <rPr>
        <sz val="10"/>
        <color theme="1"/>
        <rFont val="Arial"/>
        <family val="2"/>
      </rPr>
      <t/>
    </r>
  </si>
  <si>
    <r>
      <t>P5</t>
    </r>
    <r>
      <rPr>
        <sz val="10"/>
        <color theme="1"/>
        <rFont val="Arial"/>
        <family val="2"/>
      </rPr>
      <t/>
    </r>
  </si>
  <si>
    <r>
      <t>P6</t>
    </r>
    <r>
      <rPr>
        <sz val="10"/>
        <color theme="1"/>
        <rFont val="Arial"/>
        <family val="2"/>
      </rPr>
      <t/>
    </r>
  </si>
  <si>
    <r>
      <t>P7</t>
    </r>
    <r>
      <rPr>
        <sz val="10"/>
        <color theme="1"/>
        <rFont val="Arial"/>
        <family val="2"/>
      </rPr>
      <t/>
    </r>
  </si>
  <si>
    <r>
      <t>P8</t>
    </r>
    <r>
      <rPr>
        <sz val="10"/>
        <color theme="1"/>
        <rFont val="Arial"/>
        <family val="2"/>
      </rPr>
      <t/>
    </r>
  </si>
  <si>
    <r>
      <t>P9</t>
    </r>
    <r>
      <rPr>
        <sz val="10"/>
        <color theme="1"/>
        <rFont val="Arial"/>
        <family val="2"/>
      </rPr>
      <t/>
    </r>
  </si>
  <si>
    <r>
      <t>P10</t>
    </r>
    <r>
      <rPr>
        <sz val="10"/>
        <color theme="1"/>
        <rFont val="Arial"/>
        <family val="2"/>
      </rPr>
      <t/>
    </r>
  </si>
  <si>
    <t>Tevap</t>
  </si>
  <si>
    <t>Tcondens</t>
  </si>
  <si>
    <t>Input Power(W)</t>
    <phoneticPr fontId="0" type="noConversion"/>
  </si>
  <si>
    <t>Flow Rate(kg/h)</t>
    <phoneticPr fontId="0" type="noConversion"/>
  </si>
  <si>
    <t>Current(A)</t>
    <phoneticPr fontId="0" type="noConversion"/>
  </si>
  <si>
    <t xml:space="preserve">MODEL： </t>
  </si>
  <si>
    <t>EDTF420D64UMT</t>
  </si>
  <si>
    <t>Capacity(W)</t>
    <phoneticPr fontId="2" type="noConversion"/>
  </si>
  <si>
    <t>Input Power(W)</t>
    <phoneticPr fontId="2" type="noConversion"/>
  </si>
  <si>
    <t>Flow Rate(kg/h)</t>
    <phoneticPr fontId="2" type="noConversion"/>
  </si>
  <si>
    <t>Current(A)</t>
    <phoneticPr fontId="2" type="noConversion"/>
  </si>
  <si>
    <t>P1</t>
    <phoneticPr fontId="2" type="noConversion"/>
  </si>
  <si>
    <t>estimate</t>
  </si>
  <si>
    <t>rps</t>
  </si>
  <si>
    <t>Heating Capacity(W)</t>
  </si>
  <si>
    <t>EDTN210D32UFZ</t>
  </si>
  <si>
    <t>Capacity(W)</t>
  </si>
  <si>
    <t>Input Power(W)</t>
  </si>
  <si>
    <t>Flow Rate(kg/h)</t>
  </si>
  <si>
    <t>Current(A)</t>
  </si>
  <si>
    <t>P1</t>
  </si>
  <si>
    <r>
      <t>P2</t>
    </r>
    <r>
      <rPr>
        <sz val="12"/>
        <rFont val="宋体"/>
        <family val="3"/>
        <charset val="134"/>
      </rPr>
      <t/>
    </r>
  </si>
  <si>
    <r>
      <t>P3</t>
    </r>
    <r>
      <rPr>
        <sz val="12"/>
        <rFont val="宋体"/>
        <family val="3"/>
        <charset val="134"/>
      </rPr>
      <t/>
    </r>
  </si>
  <si>
    <r>
      <t>P4</t>
    </r>
    <r>
      <rPr>
        <sz val="12"/>
        <rFont val="宋体"/>
        <family val="3"/>
        <charset val="134"/>
      </rPr>
      <t/>
    </r>
  </si>
  <si>
    <r>
      <t>P5</t>
    </r>
    <r>
      <rPr>
        <sz val="12"/>
        <rFont val="宋体"/>
        <family val="3"/>
        <charset val="134"/>
      </rPr>
      <t/>
    </r>
  </si>
  <si>
    <r>
      <t>P6</t>
    </r>
    <r>
      <rPr>
        <sz val="12"/>
        <rFont val="宋体"/>
        <family val="3"/>
        <charset val="134"/>
      </rPr>
      <t/>
    </r>
  </si>
  <si>
    <r>
      <t>P7</t>
    </r>
    <r>
      <rPr>
        <sz val="12"/>
        <rFont val="宋体"/>
        <family val="3"/>
        <charset val="134"/>
      </rPr>
      <t/>
    </r>
  </si>
  <si>
    <r>
      <t>P8</t>
    </r>
    <r>
      <rPr>
        <sz val="12"/>
        <rFont val="宋体"/>
        <family val="3"/>
        <charset val="134"/>
      </rPr>
      <t/>
    </r>
  </si>
  <si>
    <r>
      <t>P9</t>
    </r>
    <r>
      <rPr>
        <sz val="12"/>
        <rFont val="宋体"/>
        <family val="3"/>
        <charset val="134"/>
      </rPr>
      <t/>
    </r>
  </si>
  <si>
    <r>
      <t>P10</t>
    </r>
    <r>
      <rPr>
        <sz val="12"/>
        <rFont val="宋体"/>
        <family val="3"/>
        <charset val="134"/>
      </rPr>
      <t/>
    </r>
  </si>
  <si>
    <t>EDTM310D85UMT</t>
  </si>
  <si>
    <t>Wählbar</t>
  </si>
  <si>
    <t>Berechnung Interpolation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</si>
  <si>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</si>
  <si>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</si>
  <si>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</si>
  <si>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</si>
  <si>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</si>
  <si>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</si>
  <si>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</si>
  <si>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</si>
  <si>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</si>
  <si>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EDTQ580D66UNT</t>
  </si>
  <si>
    <t>LDZM400D53UMC</t>
  </si>
  <si>
    <t xml:space="preserve">Hier Originalwerte - Interpolation etwas konservativer linear </t>
  </si>
  <si>
    <t>P A2/W35</t>
  </si>
  <si>
    <t>P A-7/W35</t>
  </si>
  <si>
    <t>kW</t>
  </si>
  <si>
    <t>COP</t>
  </si>
  <si>
    <t>gesperrt</t>
  </si>
  <si>
    <t>30 rps R-290</t>
  </si>
  <si>
    <t>60 rps R-290</t>
  </si>
  <si>
    <t>Capacity (W)</t>
  </si>
  <si>
    <t>Input (W)</t>
  </si>
  <si>
    <t>COP (W/W)</t>
  </si>
  <si>
    <t>Current (A)</t>
  </si>
  <si>
    <t>Flow Rate (kg/h)</t>
  </si>
  <si>
    <t>Evaporating Temperature (°C)</t>
  </si>
  <si>
    <t>Condensing</t>
  </si>
  <si>
    <t>Temperature (°C)</t>
  </si>
  <si>
    <t>Temperature (°C) -</t>
  </si>
  <si>
    <t>Performance data are base on SCI's calorie meter at oil 300 cc.</t>
  </si>
  <si>
    <t>DOCUMENT NO. REVISED ISSUED DATE PAGE</t>
  </si>
  <si>
    <t>90 rps R-290</t>
  </si>
  <si>
    <t>120 rps R-290</t>
  </si>
  <si>
    <t>Heat Capacity (W)</t>
  </si>
  <si>
    <t>Tcond</t>
  </si>
  <si>
    <t>T Evaporation</t>
  </si>
  <si>
    <t>Curent (A)</t>
  </si>
  <si>
    <t>T Evap</t>
  </si>
  <si>
    <t>T condens</t>
  </si>
  <si>
    <t>Match</t>
  </si>
  <si>
    <t>flow Rate kg(s</t>
  </si>
  <si>
    <t xml:space="preserve">berechnete Werte aus Polynom </t>
  </si>
  <si>
    <t>Cooling Capacity</t>
  </si>
  <si>
    <t>Evap</t>
  </si>
  <si>
    <t>Cond</t>
  </si>
  <si>
    <t>Heating</t>
  </si>
  <si>
    <t>Power</t>
  </si>
  <si>
    <t>Flow</t>
  </si>
  <si>
    <t>Ampere</t>
  </si>
  <si>
    <t>Cooling</t>
  </si>
  <si>
    <t>Heating/cooling</t>
  </si>
  <si>
    <t>COP Heat</t>
  </si>
  <si>
    <t>COP total</t>
  </si>
  <si>
    <t>YH33K1G-TFD-R290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</si>
</sst>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E+00"/>
  </numFmts>
  <fonts count="8">
    <font>
      <sz val="10"/>
      <color theme="1"/>
      <name val="Arial"/>
      <family val="2"/>
    </font>
    <font>
      <sz val="12"/>
      <name val="Times New Roman"/>
      <family val="1"/>
    </font>
    <font>
      <sz val="18"/>
      <color theme="3"/>
      <name val="Calibri Light"/>
      <family val="2"/>
      <scheme val="major"/>
    </font>
    <font>
      <b/>
      <sz val="10"/>
      <color theme="1"/>
      <name val="Arial"/>
      <family val="2"/>
    </font>
    <font>
      <b/>
      <sz val="12"/>
      <name val="Times New Roman"/>
      <family val="1"/>
    </font>
    <font>
      <sz val="12"/>
      <name val="宋体"/>
      <family val="3"/>
      <charset val="134"/>
    </font>
    <font>
      <sz val="12"/>
      <name val="黑体"/>
      <family val="3"/>
      <charset val="134"/>
    </font>
    <font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3">
    <xf numFmtId="0" fontId="0" fillId="0" borderId="0"/>
    <xf numFmtId="0" fontId="5" fillId="0" borderId="0"/>
    <xf numFmtId="0" fontId="7" fillId="0" borderId="0" applyFill="0"/>
  </cellStyleXfs>
  <cellXfs count="95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164" fontId="0" fillId="3" borderId="4" xfId="0" applyNumberFormat="1" applyFill="1" applyBorder="1" applyAlignment="1">
      <alignment horizontal="center" vertical="center"/>
    </xf>
    <xf numFmtId="0" fontId="1" fillId="2" borderId="5" xfId="0" applyFont="1" applyFill="1" applyBorder="1" applyAlignment="1" applyProtection="1">
      <alignment horizontal="center" vertical="center"/>
      <protection locked="0"/>
    </xf>
    <xf numFmtId="164" fontId="0" fillId="3" borderId="6" xfId="0" applyNumberFormat="1" applyFill="1" applyBorder="1" applyAlignment="1">
      <alignment horizontal="center" vertical="center"/>
    </xf>
    <xf numFmtId="0" fontId="1" fillId="2" borderId="0" xfId="0" applyFont="1" applyFill="1" applyBorder="1" applyAlignment="1" applyProtection="1">
      <alignment horizontal="center" vertical="center"/>
      <protection locked="0"/>
    </xf>
    <xf numFmtId="0" fontId="1" fillId="2" borderId="7" xfId="0" applyFont="1" applyFill="1" applyBorder="1" applyAlignment="1" applyProtection="1">
      <alignment horizontal="center" vertical="center"/>
      <protection locked="0"/>
    </xf>
    <xf numFmtId="164" fontId="0" fillId="3" borderId="8" xfId="0" applyNumberFormat="1" applyFill="1" applyBorder="1" applyAlignment="1">
      <alignment horizontal="center" vertical="center"/>
    </xf>
    <xf numFmtId="164" fontId="0" fillId="3" borderId="9" xfId="0" applyNumberFormat="1" applyFill="1" applyBorder="1" applyAlignment="1">
      <alignment horizontal="center" vertical="center"/>
    </xf>
    <xf numFmtId="164" fontId="0" fillId="0" borderId="0" xfId="0" applyNumberFormat="1"/>
    <xf numFmtId="0" fontId="4" fillId="2" borderId="0" xfId="0" applyFont="1" applyFill="1" applyBorder="1" applyAlignment="1" applyProtection="1">
      <alignment horizontal="center" vertical="center"/>
      <protection locked="0"/>
    </xf>
    <xf numFmtId="0" fontId="3" fillId="0" borderId="0" xfId="0" applyFont="1"/>
    <xf numFmtId="0" fontId="3" fillId="4" borderId="0" xfId="0" applyFont="1" applyFill="1"/>
    <xf numFmtId="0" fontId="3" fillId="5" borderId="0" xfId="0" applyFont="1" applyFill="1"/>
    <xf numFmtId="0" fontId="6" fillId="6" borderId="5" xfId="1" applyFont="1" applyFill="1" applyBorder="1" applyAlignment="1" applyProtection="1">
      <alignment horizontal="center" vertical="center"/>
      <protection locked="0"/>
    </xf>
    <xf numFmtId="0" fontId="6" fillId="6" borderId="5" xfId="0" applyFont="1" applyFill="1" applyBorder="1" applyAlignment="1" applyProtection="1">
      <alignment horizontal="center" vertical="center"/>
      <protection locked="0"/>
    </xf>
    <xf numFmtId="0" fontId="1" fillId="2" borderId="1" xfId="1" applyFont="1" applyFill="1" applyBorder="1" applyAlignment="1" applyProtection="1">
      <alignment horizontal="center" vertical="center"/>
      <protection locked="0"/>
    </xf>
    <xf numFmtId="0" fontId="1" fillId="2" borderId="2" xfId="1" applyFont="1" applyFill="1" applyBorder="1" applyAlignment="1" applyProtection="1">
      <alignment horizontal="center" vertical="center"/>
      <protection locked="0"/>
    </xf>
    <xf numFmtId="0" fontId="1" fillId="2" borderId="7" xfId="1" applyFont="1" applyFill="1" applyBorder="1" applyAlignment="1" applyProtection="1">
      <alignment horizontal="center" vertical="center"/>
      <protection locked="0"/>
    </xf>
    <xf numFmtId="0" fontId="1" fillId="2" borderId="3" xfId="1" applyFont="1" applyFill="1" applyBorder="1" applyAlignment="1" applyProtection="1">
      <alignment horizontal="center" vertical="center"/>
      <protection locked="0"/>
    </xf>
    <xf numFmtId="164" fontId="5" fillId="3" borderId="4" xfId="1" applyNumberFormat="1" applyFill="1" applyBorder="1" applyAlignment="1">
      <alignment horizontal="center" vertical="center"/>
    </xf>
    <xf numFmtId="164" fontId="5" fillId="3" borderId="8" xfId="1" applyNumberFormat="1" applyFill="1" applyBorder="1" applyAlignment="1">
      <alignment horizontal="center" vertical="center"/>
    </xf>
    <xf numFmtId="0" fontId="1" fillId="2" borderId="5" xfId="1" applyFont="1" applyFill="1" applyBorder="1" applyAlignment="1" applyProtection="1">
      <alignment horizontal="center" vertical="center"/>
      <protection locked="0"/>
    </xf>
    <xf numFmtId="164" fontId="5" fillId="3" borderId="6" xfId="1" applyNumberFormat="1" applyFill="1" applyBorder="1" applyAlignment="1">
      <alignment horizontal="center" vertical="center"/>
    </xf>
    <xf numFmtId="164" fontId="5" fillId="3" borderId="9" xfId="1" applyNumberFormat="1" applyFill="1" applyBorder="1" applyAlignment="1">
      <alignment horizontal="center" vertical="center"/>
    </xf>
    <xf numFmtId="0" fontId="1" fillId="2" borderId="1" xfId="1" applyFont="1" applyFill="1" applyBorder="1" applyAlignment="1" applyProtection="1">
      <alignment horizontal="center" vertical="center"/>
      <protection locked="0"/>
    </xf>
    <xf numFmtId="0" fontId="1" fillId="2" borderId="2" xfId="1" applyFont="1" applyFill="1" applyBorder="1" applyAlignment="1" applyProtection="1">
      <alignment horizontal="center" vertical="center"/>
      <protection locked="0"/>
    </xf>
    <xf numFmtId="0" fontId="1" fillId="2" borderId="7" xfId="1" applyFont="1" applyFill="1" applyBorder="1" applyAlignment="1" applyProtection="1">
      <alignment horizontal="center" vertical="center"/>
      <protection locked="0"/>
    </xf>
    <xf numFmtId="0" fontId="1" fillId="2" borderId="3" xfId="1" applyFont="1" applyFill="1" applyBorder="1" applyAlignment="1" applyProtection="1">
      <alignment horizontal="center" vertical="center"/>
      <protection locked="0"/>
    </xf>
    <xf numFmtId="164" fontId="5" fillId="3" borderId="4" xfId="1" applyNumberFormat="1" applyFill="1" applyBorder="1" applyAlignment="1">
      <alignment horizontal="center" vertical="center"/>
    </xf>
    <xf numFmtId="164" fontId="5" fillId="3" borderId="8" xfId="1" applyNumberFormat="1" applyFill="1" applyBorder="1" applyAlignment="1">
      <alignment horizontal="center" vertical="center"/>
    </xf>
    <xf numFmtId="0" fontId="1" fillId="2" borderId="5" xfId="1" applyFont="1" applyFill="1" applyBorder="1" applyAlignment="1" applyProtection="1">
      <alignment horizontal="center" vertical="center"/>
      <protection locked="0"/>
    </xf>
    <xf numFmtId="164" fontId="5" fillId="3" borderId="6" xfId="1" applyNumberFormat="1" applyFill="1" applyBorder="1" applyAlignment="1">
      <alignment horizontal="center" vertical="center"/>
    </xf>
    <xf numFmtId="164" fontId="5" fillId="3" borderId="9" xfId="1" applyNumberFormat="1" applyFill="1" applyBorder="1" applyAlignment="1">
      <alignment horizontal="center" vertical="center"/>
    </xf>
    <xf numFmtId="0" fontId="1" fillId="2" borderId="1" xfId="1" applyFont="1" applyFill="1" applyBorder="1" applyAlignment="1" applyProtection="1">
      <alignment horizontal="center" vertical="center"/>
      <protection locked="0"/>
    </xf>
    <xf numFmtId="0" fontId="1" fillId="2" borderId="2" xfId="1" applyFont="1" applyFill="1" applyBorder="1" applyAlignment="1" applyProtection="1">
      <alignment horizontal="center" vertical="center"/>
      <protection locked="0"/>
    </xf>
    <xf numFmtId="0" fontId="1" fillId="2" borderId="7" xfId="1" applyFont="1" applyFill="1" applyBorder="1" applyAlignment="1" applyProtection="1">
      <alignment horizontal="center" vertical="center"/>
      <protection locked="0"/>
    </xf>
    <xf numFmtId="0" fontId="1" fillId="2" borderId="3" xfId="1" applyFont="1" applyFill="1" applyBorder="1" applyAlignment="1" applyProtection="1">
      <alignment horizontal="center" vertical="center"/>
      <protection locked="0"/>
    </xf>
    <xf numFmtId="164" fontId="5" fillId="3" borderId="4" xfId="1" applyNumberFormat="1" applyFill="1" applyBorder="1" applyAlignment="1">
      <alignment horizontal="center" vertical="center"/>
    </xf>
    <xf numFmtId="164" fontId="5" fillId="3" borderId="8" xfId="1" applyNumberFormat="1" applyFill="1" applyBorder="1" applyAlignment="1">
      <alignment horizontal="center" vertical="center"/>
    </xf>
    <xf numFmtId="0" fontId="1" fillId="2" borderId="5" xfId="1" applyFont="1" applyFill="1" applyBorder="1" applyAlignment="1" applyProtection="1">
      <alignment horizontal="center" vertical="center"/>
      <protection locked="0"/>
    </xf>
    <xf numFmtId="164" fontId="5" fillId="3" borderId="6" xfId="1" applyNumberFormat="1" applyFill="1" applyBorder="1" applyAlignment="1">
      <alignment horizontal="center" vertical="center"/>
    </xf>
    <xf numFmtId="164" fontId="5" fillId="3" borderId="9" xfId="1" applyNumberFormat="1" applyFill="1" applyBorder="1" applyAlignment="1">
      <alignment horizontal="center" vertical="center"/>
    </xf>
    <xf numFmtId="0" fontId="3" fillId="7" borderId="0" xfId="0" applyFont="1" applyFill="1"/>
    <xf numFmtId="0" fontId="0" fillId="7" borderId="0" xfId="0" applyFill="1"/>
    <xf numFmtId="0" fontId="0" fillId="8" borderId="0" xfId="0" applyFill="1"/>
    <xf numFmtId="164" fontId="0" fillId="8" borderId="0" xfId="0" applyNumberFormat="1" applyFill="1"/>
    <xf numFmtId="0" fontId="6" fillId="3" borderId="5" xfId="0" applyFont="1" applyFill="1" applyBorder="1" applyAlignment="1" applyProtection="1">
      <alignment horizontal="center" vertical="center"/>
      <protection locked="0"/>
    </xf>
    <xf numFmtId="2" fontId="0" fillId="0" borderId="0" xfId="0" applyNumberFormat="1"/>
    <xf numFmtId="0" fontId="0" fillId="9" borderId="0" xfId="0" applyFill="1"/>
    <xf numFmtId="164" fontId="0" fillId="9" borderId="0" xfId="0" applyNumberFormat="1" applyFill="1"/>
    <xf numFmtId="2" fontId="0" fillId="9" borderId="0" xfId="0" applyNumberFormat="1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10" borderId="0" xfId="0" applyFill="1"/>
    <xf numFmtId="0" fontId="0" fillId="11" borderId="0" xfId="0" applyFill="1"/>
    <xf numFmtId="0" fontId="0" fillId="12" borderId="0" xfId="0" applyFill="1"/>
    <xf numFmtId="2" fontId="3" fillId="5" borderId="0" xfId="0" applyNumberFormat="1" applyFont="1" applyFill="1"/>
    <xf numFmtId="2" fontId="3" fillId="4" borderId="0" xfId="0" applyNumberFormat="1" applyFont="1" applyFill="1"/>
    <xf numFmtId="0" fontId="3" fillId="4" borderId="0" xfId="0" quotePrefix="1" applyFont="1" applyFill="1"/>
    <xf numFmtId="0" fontId="7" fillId="0" borderId="0" xfId="2" applyFill="1"/>
    <xf numFmtId="0" fontId="7" fillId="0" borderId="0" xfId="2" applyFill="1"/>
    <xf numFmtId="0" fontId="7" fillId="0" borderId="0" xfId="2" applyFill="1"/>
    <xf numFmtId="0" fontId="7" fillId="0" borderId="0" xfId="2" applyFill="1"/>
    <xf numFmtId="0" fontId="7" fillId="0" borderId="0" xfId="2" applyFill="1"/>
    <xf numFmtId="0" fontId="7" fillId="0" borderId="0" xfId="2" applyFill="1"/>
    <xf numFmtId="0" fontId="7" fillId="0" borderId="0" xfId="2" applyFill="1"/>
    <xf numFmtId="0" fontId="7" fillId="0" borderId="0" xfId="2" applyFill="1"/>
    <xf numFmtId="0" fontId="7" fillId="0" borderId="0" xfId="2" applyFill="1"/>
    <xf numFmtId="0" fontId="7" fillId="0" borderId="0" xfId="2" applyFill="1"/>
    <xf numFmtId="0" fontId="7" fillId="0" borderId="0" xfId="2" applyFill="1"/>
    <xf numFmtId="0" fontId="7" fillId="0" borderId="0" xfId="2" applyFill="1"/>
    <xf numFmtId="0" fontId="7" fillId="0" borderId="0" xfId="2" applyFill="1"/>
    <xf numFmtId="0" fontId="7" fillId="0" borderId="0" xfId="2" applyFill="1"/>
    <xf numFmtId="0" fontId="7" fillId="0" borderId="0" xfId="2" applyFill="1"/>
    <xf numFmtId="0" fontId="7" fillId="0" borderId="0" xfId="2" applyFill="1"/>
    <xf numFmtId="0" fontId="0" fillId="13" borderId="0" xfId="0" applyFill="1"/>
    <xf numFmtId="164" fontId="0" fillId="13" borderId="0" xfId="0" applyNumberFormat="1" applyFill="1"/>
    <xf numFmtId="0" fontId="3" fillId="8" borderId="0" xfId="0" applyFont="1" applyFill="1"/>
    <xf numFmtId="0" fontId="0" fillId="14" borderId="0" xfId="0" applyFill="1"/>
    <xf numFmtId="0" fontId="1" fillId="14" borderId="1" xfId="0" applyFont="1" applyFill="1" applyBorder="1" applyAlignment="1" applyProtection="1">
      <alignment horizontal="center" vertical="center"/>
      <protection locked="0"/>
    </xf>
    <xf numFmtId="0" fontId="1" fillId="14" borderId="2" xfId="0" applyFont="1" applyFill="1" applyBorder="1" applyAlignment="1" applyProtection="1">
      <alignment horizontal="center" vertical="center"/>
      <protection locked="0"/>
    </xf>
    <xf numFmtId="0" fontId="1" fillId="14" borderId="7" xfId="0" applyFont="1" applyFill="1" applyBorder="1" applyAlignment="1" applyProtection="1">
      <alignment horizontal="center" vertical="center"/>
      <protection locked="0"/>
    </xf>
    <xf numFmtId="0" fontId="1" fillId="14" borderId="3" xfId="0" applyFont="1" applyFill="1" applyBorder="1" applyAlignment="1" applyProtection="1">
      <alignment horizontal="center" vertical="center"/>
      <protection locked="0"/>
    </xf>
    <xf numFmtId="0" fontId="7" fillId="14" borderId="0" xfId="2" applyFill="1"/>
    <xf numFmtId="0" fontId="1" fillId="14" borderId="5" xfId="0" applyFont="1" applyFill="1" applyBorder="1" applyAlignment="1" applyProtection="1">
      <alignment horizontal="center" vertical="center"/>
      <protection locked="0"/>
    </xf>
  </cellXfs>
  <cellStyles count="3">
    <cellStyle name="Standard" xfId="0" builtinId="0"/>
    <cellStyle name="Standard 2" xfId="1" xr:uid="{849647FA-C41F-43C3-B991-3ED1B3BD8D8D}"/>
    <cellStyle name="Standard 3" xfId="2" xr:uid="{EF35AABA-5982-4BDA-90E6-FDF3B2F2D8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EDTF420D6UMT!$O$1:$O$3</c:f>
              <c:numCache>
                <c:formatCode>General</c:formatCode>
                <c:ptCount val="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</c:numCache>
            </c:numRef>
          </c:xVal>
          <c:yVal>
            <c:numRef>
              <c:f>EDTF420D6UMT!$P$1:$P$3</c:f>
              <c:numCache>
                <c:formatCode>0.00000000E+00</c:formatCode>
                <c:ptCount val="3"/>
                <c:pt idx="0">
                  <c:v>2748.3641071188536</c:v>
                </c:pt>
                <c:pt idx="1">
                  <c:v>5600.618933112607</c:v>
                </c:pt>
                <c:pt idx="2">
                  <c:v>9082.1280546738526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75-43B8-91A0-F17C4707D97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EDTF420D6UMT!$O$1:$O$3</c:f>
              <c:numCache>
                <c:formatCode>General</c:formatCode>
                <c:ptCount val="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</c:numCache>
            </c:numRef>
          </c:xVal>
          <c:yVal>
            <c:numRef>
              <c:f>EDTF420D6UMT!$Q$1:$Q$3</c:f>
              <c:numCache>
                <c:formatCode>0.00000000E+00</c:formatCode>
                <c:ptCount val="3"/>
                <c:pt idx="0">
                  <c:v>2188.1641647757187</c:v>
                </c:pt>
                <c:pt idx="1">
                  <c:v>4535.183003699678</c:v>
                </c:pt>
                <c:pt idx="2">
                  <c:v>7389.2611250205709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175-43B8-91A0-F17C4707D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987464"/>
        <c:axId val="853989104"/>
      </c:scatterChart>
      <c:valAx>
        <c:axId val="853987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3989104"/>
        <c:crosses val="autoZero"/>
        <c:crossBetween val="midCat"/>
      </c:valAx>
      <c:valAx>
        <c:axId val="85398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3987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'EDTN210D32UFZ nav5'!$O$1:$O$3</c:f>
              <c:numCache>
                <c:formatCode>General</c:formatCode>
                <c:ptCount val="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</c:numCache>
            </c:numRef>
          </c:xVal>
          <c:yVal>
            <c:numRef>
              <c:f>'EDTN210D32UFZ nav5'!$P$1:$P$3</c:f>
              <c:numCache>
                <c:formatCode>0.00000000E+00</c:formatCode>
                <c:ptCount val="3"/>
                <c:pt idx="0">
                  <c:v>1364.235708137008</c:v>
                </c:pt>
                <c:pt idx="1">
                  <c:v>2821.7453775737836</c:v>
                </c:pt>
                <c:pt idx="2">
                  <c:v>4270.3789836969117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8F-47FD-921C-C8C54DC62CD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'EDTN210D32UFZ nav5'!$O$1:$O$3</c:f>
              <c:numCache>
                <c:formatCode>General</c:formatCode>
                <c:ptCount val="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</c:numCache>
            </c:numRef>
          </c:xVal>
          <c:yVal>
            <c:numRef>
              <c:f>'EDTN210D32UFZ nav5'!$Q$1:$Q$3</c:f>
              <c:numCache>
                <c:formatCode>0.00000000E+00</c:formatCode>
                <c:ptCount val="3"/>
                <c:pt idx="0">
                  <c:v>1077.3489614413352</c:v>
                </c:pt>
                <c:pt idx="1">
                  <c:v>2259.3147251338269</c:v>
                </c:pt>
                <c:pt idx="2">
                  <c:v>3421.9184823303185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98F-47FD-921C-C8C54DC62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987464"/>
        <c:axId val="853989104"/>
      </c:scatterChart>
      <c:valAx>
        <c:axId val="853987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3989104"/>
        <c:crosses val="autoZero"/>
        <c:crossBetween val="midCat"/>
      </c:valAx>
      <c:valAx>
        <c:axId val="85398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3987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'EDTM310D85UMT Nav8+'!$O$1:$O$3</c:f>
              <c:numCache>
                <c:formatCode>General</c:formatCode>
                <c:ptCount val="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</c:numCache>
            </c:numRef>
          </c:xVal>
          <c:yVal>
            <c:numRef>
              <c:f>'EDTM310D85UMT Nav8+'!$P$1:$P$3</c:f>
              <c:numCache>
                <c:formatCode>0.00000000E+00</c:formatCode>
                <c:ptCount val="3"/>
                <c:pt idx="0">
                  <c:v>2027.7195810111384</c:v>
                </c:pt>
                <c:pt idx="1">
                  <c:v>4227.9411403205004</c:v>
                </c:pt>
                <c:pt idx="2">
                  <c:v>6515.462540322098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3D-45C7-8AB4-E98EF0FFAD6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'EDTM310D85UMT Nav8+'!$O$1:$O$3</c:f>
              <c:numCache>
                <c:formatCode>General</c:formatCode>
                <c:ptCount val="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</c:numCache>
            </c:numRef>
          </c:xVal>
          <c:yVal>
            <c:numRef>
              <c:f>'EDTM310D85UMT Nav8+'!$Q$1:$Q$3</c:f>
              <c:numCache>
                <c:formatCode>0.00000000E+00</c:formatCode>
                <c:ptCount val="3"/>
                <c:pt idx="0">
                  <c:v>2677.0964052414893</c:v>
                </c:pt>
                <c:pt idx="1">
                  <c:v>5510.4841311055152</c:v>
                </c:pt>
                <c:pt idx="2">
                  <c:v>8512.4785699701024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A3D-45C7-8AB4-E98EF0FFA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987464"/>
        <c:axId val="853989104"/>
      </c:scatterChart>
      <c:valAx>
        <c:axId val="853987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3989104"/>
        <c:crosses val="autoZero"/>
        <c:crossBetween val="midCat"/>
      </c:valAx>
      <c:valAx>
        <c:axId val="85398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3987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EDTQ580D66UNT!$O$1:$O$3</c:f>
              <c:numCache>
                <c:formatCode>General</c:formatCode>
                <c:ptCount val="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</c:numCache>
            </c:numRef>
          </c:xVal>
          <c:yVal>
            <c:numRef>
              <c:f>EDTQ580D66UNT!$P$1:$P$3</c:f>
              <c:numCache>
                <c:formatCode>0.00000000E+00</c:formatCode>
                <c:ptCount val="3"/>
                <c:pt idx="0">
                  <c:v>3874.068895384431</c:v>
                </c:pt>
                <c:pt idx="1">
                  <c:v>8223.5949539788508</c:v>
                </c:pt>
                <c:pt idx="2">
                  <c:v>15027.921181081674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F5-46A7-A6E3-FCC827084B6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EDTQ580D66UNT!$O$1:$O$3</c:f>
              <c:numCache>
                <c:formatCode>General</c:formatCode>
                <c:ptCount val="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</c:numCache>
            </c:numRef>
          </c:xVal>
          <c:yVal>
            <c:numRef>
              <c:f>EDTQ580D66UNT!$Q$1:$Q$3</c:f>
              <c:numCache>
                <c:formatCode>0.00000000E+00</c:formatCode>
                <c:ptCount val="3"/>
                <c:pt idx="0">
                  <c:v>3922.6620358760251</c:v>
                </c:pt>
                <c:pt idx="1">
                  <c:v>8345.2081507064759</c:v>
                </c:pt>
                <c:pt idx="2">
                  <c:v>15285.565085262942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DF5-46A7-A6E3-FCC827084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987464"/>
        <c:axId val="853989104"/>
      </c:scatterChart>
      <c:valAx>
        <c:axId val="853987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3989104"/>
        <c:crosses val="autoZero"/>
        <c:crossBetween val="midCat"/>
      </c:valAx>
      <c:valAx>
        <c:axId val="85398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3987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LDZM400D53UMC!$O$1:$O$3</c:f>
              <c:numCache>
                <c:formatCode>General</c:formatCode>
                <c:ptCount val="3"/>
                <c:pt idx="0">
                  <c:v>30</c:v>
                </c:pt>
                <c:pt idx="1">
                  <c:v>60</c:v>
                </c:pt>
                <c:pt idx="2">
                  <c:v>100</c:v>
                </c:pt>
              </c:numCache>
            </c:numRef>
          </c:xVal>
          <c:yVal>
            <c:numRef>
              <c:f>LDZM400D53UMC!$P$1:$P$3</c:f>
              <c:numCache>
                <c:formatCode>0.00000000E+00</c:formatCode>
                <c:ptCount val="3"/>
                <c:pt idx="0">
                  <c:v>2540.1820360285624</c:v>
                </c:pt>
                <c:pt idx="1">
                  <c:v>5388.9191116969178</c:v>
                </c:pt>
                <c:pt idx="2">
                  <c:v>9301.6885211664576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8A-4751-8BD4-A7D1B562650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LDZM400D53UMC!$O$1:$O$3</c:f>
              <c:numCache>
                <c:formatCode>General</c:formatCode>
                <c:ptCount val="3"/>
                <c:pt idx="0">
                  <c:v>30</c:v>
                </c:pt>
                <c:pt idx="1">
                  <c:v>60</c:v>
                </c:pt>
                <c:pt idx="2">
                  <c:v>100</c:v>
                </c:pt>
              </c:numCache>
            </c:numRef>
          </c:xVal>
          <c:yVal>
            <c:numRef>
              <c:f>LDZM400D53UMC!$Q$1:$Q$3</c:f>
              <c:numCache>
                <c:formatCode>0.00000000E+00</c:formatCode>
                <c:ptCount val="3"/>
                <c:pt idx="0">
                  <c:v>2587.8984698986501</c:v>
                </c:pt>
                <c:pt idx="1">
                  <c:v>5481.0136314233205</c:v>
                </c:pt>
                <c:pt idx="2">
                  <c:v>9456.5820553359754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F8A-4751-8BD4-A7D1B5626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987464"/>
        <c:axId val="853989104"/>
      </c:scatterChart>
      <c:valAx>
        <c:axId val="853987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3989104"/>
        <c:crosses val="autoZero"/>
        <c:crossBetween val="midCat"/>
      </c:valAx>
      <c:valAx>
        <c:axId val="85398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3987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0075243841273088"/>
          <c:y val="2.5428331875182269E-2"/>
          <c:w val="0.76748503839617455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'Mitsubishi AVB87DA203-50kW'!$O$1:$O$3</c:f>
              <c:numCache>
                <c:formatCode>General</c:formatCode>
                <c:ptCount val="3"/>
                <c:pt idx="0">
                  <c:v>30</c:v>
                </c:pt>
                <c:pt idx="1">
                  <c:v>60</c:v>
                </c:pt>
                <c:pt idx="2">
                  <c:v>100</c:v>
                </c:pt>
              </c:numCache>
            </c:numRef>
          </c:xVal>
          <c:yVal>
            <c:numRef>
              <c:f>'Mitsubishi AVB87DA203-50kW'!$P$1:$P$3</c:f>
              <c:numCache>
                <c:formatCode>0.00000000E+00</c:formatCode>
                <c:ptCount val="3"/>
                <c:pt idx="0">
                  <c:v>13083.914656176808</c:v>
                </c:pt>
                <c:pt idx="1">
                  <c:v>27093.439555652447</c:v>
                </c:pt>
                <c:pt idx="2">
                  <c:v>46404.824307984112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25-4A69-A263-514BC2C3325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'Mitsubishi AVB87DA203-50kW'!$O$1:$O$3</c:f>
              <c:numCache>
                <c:formatCode>General</c:formatCode>
                <c:ptCount val="3"/>
                <c:pt idx="0">
                  <c:v>30</c:v>
                </c:pt>
                <c:pt idx="1">
                  <c:v>60</c:v>
                </c:pt>
                <c:pt idx="2">
                  <c:v>100</c:v>
                </c:pt>
              </c:numCache>
            </c:numRef>
          </c:xVal>
          <c:yVal>
            <c:numRef>
              <c:f>'Mitsubishi AVB87DA203-50kW'!$Q$1:$Q$3</c:f>
              <c:numCache>
                <c:formatCode>0.00000000E+00</c:formatCode>
                <c:ptCount val="3"/>
                <c:pt idx="0">
                  <c:v>19703.679273504018</c:v>
                </c:pt>
                <c:pt idx="1">
                  <c:v>39648.177458652186</c:v>
                </c:pt>
                <c:pt idx="2">
                  <c:v>68871.45288322799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F25-4A69-A263-514BC2C33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987464"/>
        <c:axId val="853989104"/>
      </c:scatterChart>
      <c:valAx>
        <c:axId val="853987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3989104"/>
        <c:crosses val="autoZero"/>
        <c:crossBetween val="midCat"/>
      </c:valAx>
      <c:valAx>
        <c:axId val="85398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3987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Tabelle2!$H$1</c:f>
              <c:strCache>
                <c:ptCount val="1"/>
                <c:pt idx="0">
                  <c:v>Heating/cooling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Tabelle2!$B$2:$B$11</c:f>
              <c:numCache>
                <c:formatCode>General</c:formatCode>
                <c:ptCount val="10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</c:numCache>
            </c:numRef>
          </c:xVal>
          <c:yVal>
            <c:numRef>
              <c:f>Tabelle2!$H$2:$H$11</c:f>
              <c:numCache>
                <c:formatCode>General</c:formatCode>
                <c:ptCount val="10"/>
                <c:pt idx="0">
                  <c:v>1.1011930363811178</c:v>
                </c:pt>
                <c:pt idx="1">
                  <c:v>1.1205979933398829</c:v>
                </c:pt>
                <c:pt idx="2">
                  <c:v>1.1436427053779772</c:v>
                </c:pt>
                <c:pt idx="3">
                  <c:v>1.1710423607405309</c:v>
                </c:pt>
                <c:pt idx="4">
                  <c:v>1.2037638776494235</c:v>
                </c:pt>
                <c:pt idx="5">
                  <c:v>1.243138680359696</c:v>
                </c:pt>
                <c:pt idx="6">
                  <c:v>1.291043144865319</c:v>
                </c:pt>
                <c:pt idx="7">
                  <c:v>1.350199221677185</c:v>
                </c:pt>
                <c:pt idx="8">
                  <c:v>1.4247001202985741</c:v>
                </c:pt>
                <c:pt idx="9">
                  <c:v>1.5209854700445526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54-4532-921D-BCAA87004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993567"/>
        <c:axId val="1758988159"/>
      </c:scatterChart>
      <c:valAx>
        <c:axId val="1758993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8988159"/>
        <c:crosses val="autoZero"/>
        <c:crossBetween val="midCat"/>
      </c:valAx>
      <c:valAx>
        <c:axId val="175898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8993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0075243841273088"/>
          <c:y val="2.5428331875182269E-2"/>
          <c:w val="0.76748503839617455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'Emerson_YH33K1G-R290'!$O$1:$O$3</c:f>
              <c:numCache>
                <c:formatCode>General</c:formatCode>
                <c:ptCount val="3"/>
                <c:pt idx="0">
                  <c:v>30</c:v>
                </c:pt>
                <c:pt idx="1">
                  <c:v>60</c:v>
                </c:pt>
                <c:pt idx="2">
                  <c:v>100</c:v>
                </c:pt>
              </c:numCache>
            </c:numRef>
          </c:xVal>
          <c:yVal>
            <c:numRef>
              <c:f>'Emerson_YH33K1G-R290'!$P$1:$P$3</c:f>
              <c:numCache>
                <c:formatCode>0.00000000E+00</c:formatCode>
                <c:ptCount val="3"/>
                <c:pt idx="0">
                  <c:v>34516.248088059991</c:v>
                </c:pt>
                <c:pt idx="1">
                  <c:v>27093.439555652447</c:v>
                </c:pt>
                <c:pt idx="2">
                  <c:v>46404.824307984112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E8-4FBE-BEF0-C6108CB57F7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'Emerson_YH33K1G-R290'!$O$1:$O$3</c:f>
              <c:numCache>
                <c:formatCode>General</c:formatCode>
                <c:ptCount val="3"/>
                <c:pt idx="0">
                  <c:v>30</c:v>
                </c:pt>
                <c:pt idx="1">
                  <c:v>60</c:v>
                </c:pt>
                <c:pt idx="2">
                  <c:v>100</c:v>
                </c:pt>
              </c:numCache>
            </c:numRef>
          </c:xVal>
          <c:yVal>
            <c:numRef>
              <c:f>'Emerson_YH33K1G-R290'!$Q$1:$Q$3</c:f>
              <c:numCache>
                <c:formatCode>0.00000000E+00</c:formatCode>
                <c:ptCount val="3"/>
                <c:pt idx="0">
                  <c:v>34516.248088059991</c:v>
                </c:pt>
                <c:pt idx="1">
                  <c:v>27093.439555652447</c:v>
                </c:pt>
                <c:pt idx="2">
                  <c:v>46404.824307984112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6E8-4FBE-BEF0-C6108CB57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987464"/>
        <c:axId val="853989104"/>
      </c:scatterChart>
      <c:valAx>
        <c:axId val="853987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3989104"/>
        <c:crosses val="autoZero"/>
        <c:crossBetween val="midCat"/>
      </c:valAx>
      <c:valAx>
        <c:axId val="85398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3987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433387</xdr:colOff>
      <xdr:row>0</xdr:row>
      <xdr:rowOff>147637</xdr:rowOff>
    </xdr:from>
    <xdr:to>
      <xdr:col>22</xdr:col>
      <xdr:colOff>233362</xdr:colOff>
      <xdr:row>16</xdr:row>
      <xdr:rowOff>138112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B3743B6-70F7-4626-957B-37D658EA72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433387</xdr:colOff>
      <xdr:row>0</xdr:row>
      <xdr:rowOff>147637</xdr:rowOff>
    </xdr:from>
    <xdr:to>
      <xdr:col>22</xdr:col>
      <xdr:colOff>233362</xdr:colOff>
      <xdr:row>16</xdr:row>
      <xdr:rowOff>138112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858067F-760A-41F0-9B03-5309F0746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433387</xdr:colOff>
      <xdr:row>0</xdr:row>
      <xdr:rowOff>147637</xdr:rowOff>
    </xdr:from>
    <xdr:to>
      <xdr:col>22</xdr:col>
      <xdr:colOff>233362</xdr:colOff>
      <xdr:row>16</xdr:row>
      <xdr:rowOff>138112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4A16882-C5B1-4E4C-BD95-67778A520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433387</xdr:colOff>
      <xdr:row>0</xdr:row>
      <xdr:rowOff>147637</xdr:rowOff>
    </xdr:from>
    <xdr:to>
      <xdr:col>22</xdr:col>
      <xdr:colOff>233362</xdr:colOff>
      <xdr:row>16</xdr:row>
      <xdr:rowOff>138112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836F4E4-476B-46F6-8FC3-CA041D2749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433387</xdr:colOff>
      <xdr:row>0</xdr:row>
      <xdr:rowOff>147637</xdr:rowOff>
    </xdr:from>
    <xdr:to>
      <xdr:col>22</xdr:col>
      <xdr:colOff>233362</xdr:colOff>
      <xdr:row>16</xdr:row>
      <xdr:rowOff>138112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0E58AB7-3232-460E-B216-004B24F336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366712</xdr:colOff>
      <xdr:row>0</xdr:row>
      <xdr:rowOff>0</xdr:rowOff>
    </xdr:from>
    <xdr:to>
      <xdr:col>17</xdr:col>
      <xdr:colOff>719137</xdr:colOff>
      <xdr:row>15</xdr:row>
      <xdr:rowOff>190500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8FFDCCD-C9DA-4EAE-89C9-5E2797DCC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73025</xdr:colOff>
      <xdr:row>17</xdr:row>
      <xdr:rowOff>98425</xdr:rowOff>
    </xdr:from>
    <xdr:to>
      <xdr:col>9</xdr:col>
      <xdr:colOff>73025</xdr:colOff>
      <xdr:row>34</xdr:row>
      <xdr:rowOff>142875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535B892-69F4-421A-92EA-69805400AF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366712</xdr:colOff>
      <xdr:row>0</xdr:row>
      <xdr:rowOff>0</xdr:rowOff>
    </xdr:from>
    <xdr:to>
      <xdr:col>17</xdr:col>
      <xdr:colOff>719137</xdr:colOff>
      <xdr:row>15</xdr:row>
      <xdr:rowOff>190500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8407B80-C09C-492E-A56C-C9C5A1A4A6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C9551-E71B-4D59-AECF-73E2B8518913}">
  <dimension ref="A1:AA44"/>
  <sheetViews>
    <sheetView workbookViewId="0">
      <selection activeCell="J9" sqref="J9"/>
    </sheetView>
  </sheetViews>
  <sheetFormatPr baseColWidth="10" defaultRowHeight="12.5"/>
  <cols>
    <col min="2" max="2" width="21.08984375" customWidth="1"/>
    <col min="3" max="3" width="21.453125" customWidth="1"/>
    <col min="4" max="4" width="18.453125" customWidth="1"/>
    <col min="5" max="5" width="18.90625" customWidth="1"/>
    <col min="6" max="6" width="22.36328125" customWidth="1"/>
    <col min="7" max="7" width="20.08984375" customWidth="1"/>
    <col min="8" max="8" width="15" bestFit="1" customWidth="1"/>
    <col min="9" max="9" width="16.54296875" customWidth="1"/>
    <col min="10" max="10" width="18.90625" customWidth="1"/>
    <col min="11" max="11" width="18.453125" customWidth="1"/>
    <col min="12" max="12" width="15.54296875" customWidth="1"/>
    <col min="13" max="13" width="19.36328125" customWidth="1"/>
    <col min="17" max="17" width="15.54296875" customWidth="1"/>
    <col min="18" max="18" width="16.08984375" customWidth="1"/>
    <col min="19" max="19" width="16.54296875" customWidth="1"/>
    <col min="20" max="20" width="16" customWidth="1"/>
  </cols>
  <sheetData>
    <row r="1" spans="1:27" ht="12.75" customHeight="1">
      <c r="A1" t="s">
        <v>16</v>
      </c>
      <c r="B1" t="s">
        <v>17</v>
      </c>
      <c r="O1">
        <f>A12</f>
        <v>30</v>
      </c>
      <c r="P1" s="11">
        <f>$C32</f>
        <v>2748.3641071188536</v>
      </c>
      <c r="Q1" s="11">
        <f>C27</f>
        <v>2188.1641647757187</v>
      </c>
    </row>
    <row r="2" spans="1:27" ht="12.75" customHeight="1">
      <c r="O2">
        <f>H12</f>
        <v>60</v>
      </c>
      <c r="P2" s="11">
        <f>$J32</f>
        <v>5600.618933112607</v>
      </c>
      <c r="Q2" s="11">
        <f>$J27</f>
        <v>4535.183003699678</v>
      </c>
    </row>
    <row r="3" spans="1:27" ht="15">
      <c r="A3" s="12" t="s">
        <v>11</v>
      </c>
      <c r="B3" s="14" t="s">
        <v>12</v>
      </c>
      <c r="C3" s="14" t="str">
        <f>C13</f>
        <v>Capacity(W)</v>
      </c>
      <c r="D3" s="14" t="str">
        <f>D13</f>
        <v>Input Power(W)</v>
      </c>
      <c r="E3" s="14" t="str">
        <f>E13</f>
        <v>Flow Rate(kg/h)</v>
      </c>
      <c r="F3" s="14" t="str">
        <f>F13</f>
        <v>Current(A)</v>
      </c>
      <c r="G3" s="14" t="s">
        <v>25</v>
      </c>
      <c r="H3" s="14" t="s">
        <v>24</v>
      </c>
      <c r="I3" s="14" t="s">
        <v>59</v>
      </c>
      <c r="O3">
        <f>O12</f>
        <v>90</v>
      </c>
      <c r="P3" s="11">
        <f>$Q32</f>
        <v>9082.1280546738526</v>
      </c>
      <c r="Q3" s="11">
        <f>$Q27</f>
        <v>7389.2611250205709</v>
      </c>
    </row>
    <row r="4" spans="1:27" ht="13">
      <c r="A4" s="13">
        <v>-12</v>
      </c>
      <c r="B4" s="14">
        <v>37</v>
      </c>
      <c r="C4" s="15">
        <f>IF($H4&lt;$H5,C5*$H4/$H5,IF($H4&lt;$H6, C5 + ($D5-C5)*($H4-$H6)/($H6-$H5), C6 + (C7 - C6) * ($H4 - $H6) / ($H7-$H6)))</f>
        <v>10243.339246341464</v>
      </c>
      <c r="D4" s="15">
        <f>IF($H4&lt;$H5,D5*$H4/$H5,IF($H4&lt;$H6, D5 + ($D5-D5)*($H4-$H6)/($H6-$H5), D6 + (D7 - D6) * ($H4 - $H6) / ($H7-$H6)))</f>
        <v>3586.9831649653597</v>
      </c>
      <c r="E4" s="15">
        <f>IF($H4&lt;$H5,E5*$H4/$H5,IF($H4&lt;$H6, E5 + ($D5-E5)*($H4-$H6)/($H6-$H5), E6 + (E7 - E6) * ($H4 - $H6) / ($H7-$H6)))</f>
        <v>121.47445707735018</v>
      </c>
      <c r="F4" s="15">
        <f>IF($H4&lt;$H5,F5*$H4/$H5,IF($H4&lt;$H6, F5 + ($D5-F5)*($H4-$H6)/($H6-$H5), F6 + (F7 - F6) * ($H4 - $H6) / ($H7-$H6)))</f>
        <v>10.946240480636998</v>
      </c>
      <c r="G4" s="14">
        <f>C4+D4</f>
        <v>13830.322411306825</v>
      </c>
      <c r="H4" s="14">
        <v>120</v>
      </c>
      <c r="I4" s="50">
        <f>G4/D4</f>
        <v>3.8556976086171253</v>
      </c>
      <c r="O4">
        <v>120</v>
      </c>
    </row>
    <row r="5" spans="1:27">
      <c r="C5" s="11">
        <f>C27</f>
        <v>2188.1641647757187</v>
      </c>
      <c r="D5" s="11">
        <f>D27</f>
        <v>814.42337236355127</v>
      </c>
      <c r="E5" s="11">
        <f>E27</f>
        <v>26.04160854634911</v>
      </c>
      <c r="F5" s="11">
        <f>F27</f>
        <v>2.8057212694025826</v>
      </c>
      <c r="G5" s="11">
        <f>C5+D5</f>
        <v>3002.5875371392699</v>
      </c>
      <c r="H5">
        <v>30</v>
      </c>
      <c r="I5" s="50">
        <f>G5/D5</f>
        <v>3.6867649419556954</v>
      </c>
    </row>
    <row r="6" spans="1:27">
      <c r="C6" s="11">
        <f>J27</f>
        <v>4535.183003699678</v>
      </c>
      <c r="D6" s="11">
        <f>K27</f>
        <v>1708.7544254186607</v>
      </c>
      <c r="E6" s="11">
        <f>L27</f>
        <v>53.925196516944609</v>
      </c>
      <c r="F6" s="11">
        <f>M27</f>
        <v>5.3376913086100188</v>
      </c>
      <c r="G6" s="11">
        <f>C6+D6</f>
        <v>6243.9374291183385</v>
      </c>
      <c r="H6">
        <v>60</v>
      </c>
      <c r="I6" s="50">
        <f>G6/D6</f>
        <v>3.6540870567685673</v>
      </c>
    </row>
    <row r="7" spans="1:27">
      <c r="C7" s="11">
        <f>Q27</f>
        <v>7389.2611250205709</v>
      </c>
      <c r="D7" s="11">
        <f>R27</f>
        <v>2647.8687951920101</v>
      </c>
      <c r="E7" s="11">
        <f>S27</f>
        <v>87.699826797147395</v>
      </c>
      <c r="F7" s="11">
        <f>T27</f>
        <v>8.1419658946235085</v>
      </c>
      <c r="G7" s="11">
        <f>C7+D7</f>
        <v>10037.129920212581</v>
      </c>
      <c r="H7">
        <v>90</v>
      </c>
      <c r="I7" s="50">
        <f>G7/D7</f>
        <v>3.7906447398141339</v>
      </c>
    </row>
    <row r="8" spans="1:27">
      <c r="A8" s="51">
        <v>-12</v>
      </c>
      <c r="B8" s="51">
        <v>37</v>
      </c>
      <c r="C8" s="51">
        <v>10243.339246341464</v>
      </c>
      <c r="D8" s="51">
        <v>3586.9831649653597</v>
      </c>
      <c r="E8" s="51">
        <v>121.47445707735018</v>
      </c>
      <c r="F8" s="51">
        <v>10.946240480636998</v>
      </c>
      <c r="G8" s="52">
        <f>C8+D8</f>
        <v>13830.322411306825</v>
      </c>
      <c r="H8" s="51">
        <v>120</v>
      </c>
      <c r="I8" s="53">
        <f>G8/D8</f>
        <v>3.8556976086171253</v>
      </c>
      <c r="J8" t="s">
        <v>60</v>
      </c>
    </row>
    <row r="10" spans="1:27">
      <c r="A10" t="s">
        <v>56</v>
      </c>
      <c r="B10">
        <v>16.5</v>
      </c>
      <c r="C10" t="s">
        <v>58</v>
      </c>
    </row>
    <row r="11" spans="1:27">
      <c r="A11" t="s">
        <v>57</v>
      </c>
      <c r="B11">
        <v>13.8</v>
      </c>
      <c r="C11" t="s">
        <v>58</v>
      </c>
    </row>
    <row r="12" spans="1:27" ht="13" thickBot="1">
      <c r="A12">
        <v>30</v>
      </c>
      <c r="H12">
        <v>60</v>
      </c>
      <c r="O12">
        <v>90</v>
      </c>
      <c r="V12">
        <v>120</v>
      </c>
      <c r="W12" t="s">
        <v>23</v>
      </c>
    </row>
    <row r="13" spans="1:27" ht="15.5">
      <c r="B13" s="1"/>
      <c r="C13" s="2" t="s">
        <v>18</v>
      </c>
      <c r="D13" s="2" t="s">
        <v>19</v>
      </c>
      <c r="E13" s="2" t="s">
        <v>20</v>
      </c>
      <c r="F13" s="8" t="s">
        <v>21</v>
      </c>
      <c r="I13" s="1"/>
      <c r="J13" s="2" t="s">
        <v>0</v>
      </c>
      <c r="K13" s="2" t="s">
        <v>13</v>
      </c>
      <c r="L13" s="2" t="s">
        <v>14</v>
      </c>
      <c r="M13" s="8" t="s">
        <v>15</v>
      </c>
      <c r="P13" s="1"/>
      <c r="Q13" s="2" t="s">
        <v>18</v>
      </c>
      <c r="R13" s="2" t="s">
        <v>19</v>
      </c>
      <c r="S13" s="2" t="s">
        <v>20</v>
      </c>
      <c r="T13" s="8" t="s">
        <v>21</v>
      </c>
      <c r="W13" s="1"/>
      <c r="X13" s="2" t="s">
        <v>18</v>
      </c>
      <c r="Y13" s="2" t="s">
        <v>19</v>
      </c>
      <c r="Z13" s="2" t="s">
        <v>20</v>
      </c>
      <c r="AA13" s="8" t="s">
        <v>21</v>
      </c>
    </row>
    <row r="14" spans="1:27" ht="15.5">
      <c r="B14" s="3" t="s">
        <v>22</v>
      </c>
      <c r="C14" s="4">
        <v>5701.3835872639611</v>
      </c>
      <c r="D14" s="4">
        <v>227.22007845305001</v>
      </c>
      <c r="E14" s="4">
        <v>54.665310981737704</v>
      </c>
      <c r="F14" s="9">
        <v>0.78278230780742175</v>
      </c>
      <c r="I14" s="3" t="s">
        <v>1</v>
      </c>
      <c r="J14" s="4">
        <v>10016.95851498413</v>
      </c>
      <c r="K14" s="4">
        <v>813.3243540410798</v>
      </c>
      <c r="L14" s="4">
        <v>89.493067776710788</v>
      </c>
      <c r="M14" s="9">
        <v>2.540607515665843</v>
      </c>
      <c r="P14" s="3" t="s">
        <v>22</v>
      </c>
      <c r="Q14" s="4">
        <v>15197.100855715036</v>
      </c>
      <c r="R14" s="4">
        <v>1013.3760631539836</v>
      </c>
      <c r="S14" s="4">
        <v>128.16371662813071</v>
      </c>
      <c r="T14" s="9">
        <v>3.1160431210222619</v>
      </c>
      <c r="W14" s="3" t="s">
        <v>22</v>
      </c>
      <c r="X14" s="4">
        <v>5701.3835872639611</v>
      </c>
      <c r="Y14" s="4">
        <v>227.22007845305001</v>
      </c>
      <c r="Z14" s="4">
        <v>54.665310981737704</v>
      </c>
      <c r="AA14" s="9">
        <v>0.78278230780742175</v>
      </c>
    </row>
    <row r="15" spans="1:27" ht="15.5">
      <c r="B15" s="3" t="s">
        <v>2</v>
      </c>
      <c r="C15" s="4">
        <v>169.60138574446</v>
      </c>
      <c r="D15" s="4">
        <v>-10.812579585130385</v>
      </c>
      <c r="E15" s="4">
        <v>1.2763028173708162</v>
      </c>
      <c r="F15" s="9">
        <v>-3.7249771493009544E-2</v>
      </c>
      <c r="I15" s="3" t="s">
        <v>2</v>
      </c>
      <c r="J15" s="4">
        <v>304.44271345848597</v>
      </c>
      <c r="K15" s="4">
        <v>-35.178140506430296</v>
      </c>
      <c r="L15" s="4">
        <v>2.2360518215499092</v>
      </c>
      <c r="M15" s="9">
        <v>-0.10988709204848404</v>
      </c>
      <c r="P15" s="3" t="s">
        <v>2</v>
      </c>
      <c r="Q15" s="4">
        <v>535.11070540546791</v>
      </c>
      <c r="R15" s="4">
        <v>-52.420119965948253</v>
      </c>
      <c r="S15" s="4">
        <v>4.2009241088618809</v>
      </c>
      <c r="T15" s="9">
        <v>-0.16118730268275028</v>
      </c>
      <c r="W15" s="3" t="s">
        <v>2</v>
      </c>
      <c r="X15" s="4">
        <v>169.60138574446</v>
      </c>
      <c r="Y15" s="4">
        <v>-10.812579585130385</v>
      </c>
      <c r="Z15" s="4">
        <v>1.2763028173708162</v>
      </c>
      <c r="AA15" s="9">
        <v>-3.7249771493009544E-2</v>
      </c>
    </row>
    <row r="16" spans="1:27" ht="15.5">
      <c r="B16" s="3" t="s">
        <v>3</v>
      </c>
      <c r="C16" s="4">
        <v>-82.584860348989181</v>
      </c>
      <c r="D16" s="4">
        <v>15.640289065276628</v>
      </c>
      <c r="E16" s="4">
        <v>-0.76730999510898257</v>
      </c>
      <c r="F16" s="9">
        <v>5.3881424795926315E-2</v>
      </c>
      <c r="I16" s="3" t="s">
        <v>3</v>
      </c>
      <c r="J16" s="4">
        <v>-91.795242876600824</v>
      </c>
      <c r="K16" s="4">
        <v>20.252883801417045</v>
      </c>
      <c r="L16" s="4">
        <v>-0.475016805002903</v>
      </c>
      <c r="M16" s="9">
        <v>6.3264586316800112E-2</v>
      </c>
      <c r="P16" s="3" t="s">
        <v>3</v>
      </c>
      <c r="Q16" s="4">
        <v>-87.770427519924112</v>
      </c>
      <c r="R16" s="4">
        <v>41.433811687574043</v>
      </c>
      <c r="S16" s="4">
        <v>0.19620898955605498</v>
      </c>
      <c r="T16" s="9">
        <v>0.1274053617222442</v>
      </c>
      <c r="W16" s="3" t="s">
        <v>3</v>
      </c>
      <c r="X16" s="4">
        <v>-82.584860348989181</v>
      </c>
      <c r="Y16" s="4">
        <v>15.640289065276628</v>
      </c>
      <c r="Z16" s="4">
        <v>-0.76730999510898257</v>
      </c>
      <c r="AA16" s="9">
        <v>5.3881424795926315E-2</v>
      </c>
    </row>
    <row r="17" spans="1:27" ht="15.5">
      <c r="B17" s="3" t="s">
        <v>4</v>
      </c>
      <c r="C17" s="4">
        <v>2.4549211464867162</v>
      </c>
      <c r="D17" s="4">
        <v>-0.42983844854638636</v>
      </c>
      <c r="E17" s="4">
        <v>1.8115202752110426E-2</v>
      </c>
      <c r="F17" s="9">
        <v>-1.4808107409707936E-3</v>
      </c>
      <c r="I17" s="3" t="s">
        <v>4</v>
      </c>
      <c r="J17" s="4">
        <v>4.5471997008776306</v>
      </c>
      <c r="K17" s="4">
        <v>-1.1109340934280785</v>
      </c>
      <c r="L17" s="4">
        <v>3.4765673242888526E-2</v>
      </c>
      <c r="M17" s="9">
        <v>-3.4702606569558619E-3</v>
      </c>
      <c r="P17" s="3" t="s">
        <v>4</v>
      </c>
      <c r="Q17" s="4">
        <v>7.9850707561621848</v>
      </c>
      <c r="R17" s="4">
        <v>-1.4530618111727944</v>
      </c>
      <c r="S17" s="4">
        <v>6.4069461084763024E-2</v>
      </c>
      <c r="T17" s="9">
        <v>-4.4680384960278452E-3</v>
      </c>
      <c r="W17" s="3" t="s">
        <v>4</v>
      </c>
      <c r="X17" s="4">
        <v>2.4549211464867162</v>
      </c>
      <c r="Y17" s="4">
        <v>-0.42983844854638636</v>
      </c>
      <c r="Z17" s="4">
        <v>1.8115202752110426E-2</v>
      </c>
      <c r="AA17" s="9">
        <v>-1.4808107409707936E-3</v>
      </c>
    </row>
    <row r="18" spans="1:27" ht="15.5">
      <c r="B18" s="3" t="s">
        <v>5</v>
      </c>
      <c r="C18" s="4">
        <v>-0.93595573611643768</v>
      </c>
      <c r="D18" s="4">
        <v>0.13591513269240285</v>
      </c>
      <c r="E18" s="4">
        <v>2.4774491858506804E-3</v>
      </c>
      <c r="F18" s="9">
        <v>4.6823309788133561E-4</v>
      </c>
      <c r="I18" s="3" t="s">
        <v>5</v>
      </c>
      <c r="J18" s="4">
        <v>-1.1192381674975584</v>
      </c>
      <c r="K18" s="4">
        <v>0.9077026863260157</v>
      </c>
      <c r="L18" s="4">
        <v>1.0254523992348476E-2</v>
      </c>
      <c r="M18" s="9">
        <v>2.8354201560690929E-3</v>
      </c>
      <c r="P18" s="3" t="s">
        <v>5</v>
      </c>
      <c r="Q18" s="4">
        <v>-3.3321547982686806</v>
      </c>
      <c r="R18" s="4">
        <v>1.3146072619490636</v>
      </c>
      <c r="S18" s="4">
        <v>-4.6113587348782592E-3</v>
      </c>
      <c r="T18" s="9">
        <v>4.0423028176656741E-3</v>
      </c>
      <c r="W18" s="3" t="s">
        <v>5</v>
      </c>
      <c r="X18" s="4">
        <v>-0.93595573611643768</v>
      </c>
      <c r="Y18" s="4">
        <v>0.13591513269240285</v>
      </c>
      <c r="Z18" s="4">
        <v>2.4774491858506804E-3</v>
      </c>
      <c r="AA18" s="9">
        <v>4.6823309788133561E-4</v>
      </c>
    </row>
    <row r="19" spans="1:27" ht="15.5">
      <c r="B19" s="3" t="s">
        <v>6</v>
      </c>
      <c r="C19" s="4">
        <v>0.80499701713000416</v>
      </c>
      <c r="D19" s="4">
        <v>1.8780529578703166E-2</v>
      </c>
      <c r="E19" s="4">
        <v>1.2571372285144671E-2</v>
      </c>
      <c r="F19" s="9">
        <v>6.4699679647808341E-5</v>
      </c>
      <c r="I19" s="3" t="s">
        <v>6</v>
      </c>
      <c r="J19" s="4">
        <v>0.43803208555027839</v>
      </c>
      <c r="K19" s="4">
        <v>0.15250077120947772</v>
      </c>
      <c r="L19" s="4">
        <v>7.4307354520820219E-3</v>
      </c>
      <c r="M19" s="9">
        <v>4.7637157740890911E-4</v>
      </c>
      <c r="P19" s="3" t="s">
        <v>6</v>
      </c>
      <c r="Q19" s="4">
        <v>-0.42234219458670424</v>
      </c>
      <c r="R19" s="4">
        <v>0.15839564189611466</v>
      </c>
      <c r="S19" s="4">
        <v>-5.8795582717026751E-3</v>
      </c>
      <c r="T19" s="9">
        <v>4.8705280130077185E-4</v>
      </c>
      <c r="W19" s="3" t="s">
        <v>6</v>
      </c>
      <c r="X19" s="4">
        <v>0.80499701713000416</v>
      </c>
      <c r="Y19" s="4">
        <v>1.8780529578703166E-2</v>
      </c>
      <c r="Z19" s="4">
        <v>1.2571372285144671E-2</v>
      </c>
      <c r="AA19" s="9">
        <v>6.4699679647808341E-5</v>
      </c>
    </row>
    <row r="20" spans="1:27" ht="15.5">
      <c r="B20" s="3" t="s">
        <v>7</v>
      </c>
      <c r="C20" s="4">
        <v>1.3870189429983039E-2</v>
      </c>
      <c r="D20" s="4">
        <v>-4.9378330392279603E-3</v>
      </c>
      <c r="E20" s="4">
        <v>1.4033899315475711E-4</v>
      </c>
      <c r="F20" s="9">
        <v>-1.7011033392514523E-5</v>
      </c>
      <c r="I20" s="3" t="s">
        <v>7</v>
      </c>
      <c r="J20" s="4">
        <v>2.9047422273257725E-2</v>
      </c>
      <c r="K20" s="4">
        <v>-8.9556031343149007E-3</v>
      </c>
      <c r="L20" s="4">
        <v>3.1707075693428183E-4</v>
      </c>
      <c r="M20" s="9">
        <v>-2.7974906342484615E-5</v>
      </c>
      <c r="P20" s="3" t="s">
        <v>7</v>
      </c>
      <c r="Q20" s="4">
        <v>5.1872579881403973E-2</v>
      </c>
      <c r="R20" s="4">
        <v>-1.2558530257980628E-2</v>
      </c>
      <c r="S20" s="4">
        <v>5.7690237785255818E-4</v>
      </c>
      <c r="T20" s="9">
        <v>-3.8616386594661663E-5</v>
      </c>
      <c r="W20" s="3" t="s">
        <v>7</v>
      </c>
      <c r="X20" s="4">
        <v>1.3870189429983039E-2</v>
      </c>
      <c r="Y20" s="4">
        <v>-4.9378330392279603E-3</v>
      </c>
      <c r="Z20" s="4">
        <v>1.4033899315475711E-4</v>
      </c>
      <c r="AA20" s="9">
        <v>-1.7011033392514523E-5</v>
      </c>
    </row>
    <row r="21" spans="1:27" ht="15.5">
      <c r="B21" s="3" t="s">
        <v>8</v>
      </c>
      <c r="C21" s="4">
        <v>-1.4860743522997049E-2</v>
      </c>
      <c r="D21" s="4">
        <v>1.6141407877337858E-3</v>
      </c>
      <c r="E21" s="4">
        <v>-2.9717891850881995E-5</v>
      </c>
      <c r="F21" s="9">
        <v>5.5607799255708063E-6</v>
      </c>
      <c r="I21" s="3" t="s">
        <v>8</v>
      </c>
      <c r="J21" s="4">
        <v>-2.74354219269125E-2</v>
      </c>
      <c r="K21" s="4">
        <v>1.0570378525650913E-2</v>
      </c>
      <c r="L21" s="4">
        <v>-8.5505094358843278E-5</v>
      </c>
      <c r="M21" s="9">
        <v>3.3019032311363888E-5</v>
      </c>
      <c r="P21" s="3" t="s">
        <v>8</v>
      </c>
      <c r="Q21" s="4">
        <v>-5.1993447418757353E-2</v>
      </c>
      <c r="R21" s="4">
        <v>1.1192482272201074E-2</v>
      </c>
      <c r="S21" s="4">
        <v>-2.2955966200989154E-4</v>
      </c>
      <c r="T21" s="9">
        <v>3.4415908032116615E-5</v>
      </c>
      <c r="W21" s="3" t="s">
        <v>8</v>
      </c>
      <c r="X21" s="4">
        <v>-1.4860743522997049E-2</v>
      </c>
      <c r="Y21" s="4">
        <v>1.6141407877337858E-3</v>
      </c>
      <c r="Z21" s="4">
        <v>-2.9717891850881995E-5</v>
      </c>
      <c r="AA21" s="9">
        <v>5.5607799255708063E-6</v>
      </c>
    </row>
    <row r="22" spans="1:27" ht="15.5">
      <c r="B22" s="3" t="s">
        <v>9</v>
      </c>
      <c r="C22" s="4">
        <v>-3.6981676217770474E-3</v>
      </c>
      <c r="D22" s="4">
        <v>3.8702179120257167E-3</v>
      </c>
      <c r="E22" s="4">
        <v>-4.8602415877418887E-5</v>
      </c>
      <c r="F22" s="9">
        <v>1.3333056345718607E-5</v>
      </c>
      <c r="I22" s="3" t="s">
        <v>9</v>
      </c>
      <c r="J22" s="4">
        <v>-1.1246625845092409E-2</v>
      </c>
      <c r="K22" s="4">
        <v>1.8795554146970546E-4</v>
      </c>
      <c r="L22" s="4">
        <v>-1.1566400431275509E-4</v>
      </c>
      <c r="M22" s="9">
        <v>5.8712278674109848E-7</v>
      </c>
      <c r="P22" s="3" t="s">
        <v>9</v>
      </c>
      <c r="Q22" s="4">
        <v>-5.6198310689087325E-3</v>
      </c>
      <c r="R22" s="4">
        <v>1.9918288599766977E-3</v>
      </c>
      <c r="S22" s="4">
        <v>-1.2576757557729497E-5</v>
      </c>
      <c r="T22" s="9">
        <v>6.1247002401722586E-6</v>
      </c>
      <c r="W22" s="3" t="s">
        <v>9</v>
      </c>
      <c r="X22" s="4">
        <v>-3.6981676217770474E-3</v>
      </c>
      <c r="Y22" s="4">
        <v>3.8702179120257167E-3</v>
      </c>
      <c r="Z22" s="4">
        <v>-4.8602415877418887E-5</v>
      </c>
      <c r="AA22" s="9">
        <v>1.3333056345718607E-5</v>
      </c>
    </row>
    <row r="23" spans="1:27" ht="16" thickBot="1">
      <c r="B23" s="5" t="s">
        <v>10</v>
      </c>
      <c r="C23" s="6">
        <v>-4.9569549264189289E-3</v>
      </c>
      <c r="D23" s="6">
        <v>4.2922188688706002E-4</v>
      </c>
      <c r="E23" s="6">
        <v>-7.964004114538162E-5</v>
      </c>
      <c r="F23" s="10">
        <v>1.4786866612597301E-6</v>
      </c>
      <c r="I23" s="5" t="s">
        <v>10</v>
      </c>
      <c r="J23" s="6">
        <v>-3.3923575588891966E-3</v>
      </c>
      <c r="K23" s="6">
        <v>1.8656556727353297E-4</v>
      </c>
      <c r="L23" s="6">
        <v>-5.29526700581792E-5</v>
      </c>
      <c r="M23" s="10">
        <v>5.8278087951573988E-7</v>
      </c>
      <c r="P23" s="5" t="s">
        <v>10</v>
      </c>
      <c r="Q23" s="6">
        <v>1.6620618435446185E-3</v>
      </c>
      <c r="R23" s="6">
        <v>-2.5619401711051698E-6</v>
      </c>
      <c r="S23" s="6">
        <v>2.914944181418478E-5</v>
      </c>
      <c r="T23" s="10">
        <v>-7.8777428606348984E-9</v>
      </c>
      <c r="W23" s="5" t="s">
        <v>10</v>
      </c>
      <c r="X23" s="6">
        <v>-4.9569549264189289E-3</v>
      </c>
      <c r="Y23" s="6">
        <v>4.2922188688706002E-4</v>
      </c>
      <c r="Z23" s="6">
        <v>-7.964004114538162E-5</v>
      </c>
      <c r="AA23" s="10">
        <v>1.4786866612597301E-6</v>
      </c>
    </row>
    <row r="26" spans="1:27" ht="15.5">
      <c r="A26" s="7" t="s">
        <v>11</v>
      </c>
      <c r="B26" t="s">
        <v>12</v>
      </c>
      <c r="C26" t="str">
        <f>C13</f>
        <v>Capacity(W)</v>
      </c>
      <c r="D26" t="str">
        <f>D13</f>
        <v>Input Power(W)</v>
      </c>
      <c r="E26" t="str">
        <f>E13</f>
        <v>Flow Rate(kg/h)</v>
      </c>
      <c r="F26" t="str">
        <f>F13</f>
        <v>Current(A)</v>
      </c>
      <c r="H26" s="7" t="s">
        <v>11</v>
      </c>
      <c r="I26" t="s">
        <v>12</v>
      </c>
      <c r="J26" t="str">
        <f>J13</f>
        <v>Capacity(W)</v>
      </c>
      <c r="K26" t="str">
        <f>K13</f>
        <v>Input Power(W)</v>
      </c>
      <c r="L26" t="str">
        <f>L13</f>
        <v>Flow Rate(kg/h)</v>
      </c>
      <c r="M26" t="str">
        <f>M13</f>
        <v>Current(A)</v>
      </c>
      <c r="O26" s="7" t="s">
        <v>11</v>
      </c>
      <c r="P26" t="s">
        <v>12</v>
      </c>
      <c r="Q26" t="str">
        <f>Q13</f>
        <v>Capacity(W)</v>
      </c>
      <c r="R26" t="str">
        <f>R13</f>
        <v>Input Power(W)</v>
      </c>
      <c r="S26" t="str">
        <f>S13</f>
        <v>Flow Rate(kg/h)</v>
      </c>
      <c r="T26" t="str">
        <f>T13</f>
        <v>Current(A)</v>
      </c>
    </row>
    <row r="27" spans="1:27">
      <c r="A27">
        <f>A4</f>
        <v>-12</v>
      </c>
      <c r="B27">
        <f>B4</f>
        <v>37</v>
      </c>
      <c r="C27" s="11">
        <f t="shared" ref="C27:C44" si="0">C$14+$A27*C$15+$B27*C$16+$A27^2*C$17+$A27*$B27*C$18+$B27^2*C$19+$A27^3*C$20+$A27^2*$B27*C$21+$A27*$B27^2*C$22+$B27^3*C$23</f>
        <v>2188.1641647757187</v>
      </c>
      <c r="D27" s="11">
        <f t="shared" ref="D27:F42" si="1">D$14+$A27*D$15+$B27*D$16+$A27^2*D$17+$A27*$B27*D$18+$B27^2*D$19+$A27^3*D$20+$A27^2*$B27*D$21+$A27*$B27^2*D$22+$B27^3*D$23</f>
        <v>814.42337236355127</v>
      </c>
      <c r="E27" s="11">
        <f t="shared" si="1"/>
        <v>26.04160854634911</v>
      </c>
      <c r="F27" s="11">
        <f t="shared" si="1"/>
        <v>2.8057212694025826</v>
      </c>
      <c r="H27">
        <f>A4</f>
        <v>-12</v>
      </c>
      <c r="I27">
        <f>B4</f>
        <v>37</v>
      </c>
      <c r="J27" s="11">
        <f t="shared" ref="J27:J44" si="2">J$14+$A27*J$15+$B27*J$16+$A27^2*J$17+$A27*$B27*J$18+$B27^2*J$19+$A27^3*J$20+$A27^2*$B27*J$21+$A27*$B27^2*J$22+$B27^3*J$23</f>
        <v>4535.183003699678</v>
      </c>
      <c r="K27" s="11">
        <f t="shared" ref="K27:M42" si="3">K$14+$A27*K$15+$B27*K$16+$A27^2*K$17+$A27*$B27*K$18+$B27^2*K$19+$A27^3*K$20+$A27^2*$B27*K$21+$A27*$B27^2*K$22+$B27^3*K$23</f>
        <v>1708.7544254186607</v>
      </c>
      <c r="L27" s="11">
        <f t="shared" si="3"/>
        <v>53.925196516944609</v>
      </c>
      <c r="M27" s="11">
        <f t="shared" si="3"/>
        <v>5.3376913086100188</v>
      </c>
      <c r="O27">
        <f>A4</f>
        <v>-12</v>
      </c>
      <c r="P27">
        <f>B4</f>
        <v>37</v>
      </c>
      <c r="Q27" s="11">
        <f t="shared" ref="Q27:Q44" si="4">Q$14+$A27*Q$15+$B27*Q$16+$A27^2*Q$17+$A27*$B27*Q$18+$B27^2*Q$19+$A27^3*Q$20+$A27^2*$B27*Q$21+$A27*$B27^2*Q$22+$B27^3*Q$23</f>
        <v>7389.2611250205709</v>
      </c>
      <c r="R27" s="11">
        <f t="shared" ref="R27:T42" si="5">R$14+$A27*R$15+$B27*R$16+$A27^2*R$17+$A27*$B27*R$18+$B27^2*R$19+$A27^3*R$20+$A27^2*$B27*R$21+$A27*$B27^2*R$22+$B27^3*R$23</f>
        <v>2647.8687951920101</v>
      </c>
      <c r="S27" s="11">
        <f t="shared" si="5"/>
        <v>87.699826797147395</v>
      </c>
      <c r="T27" s="11">
        <f t="shared" si="5"/>
        <v>8.1419658946235085</v>
      </c>
    </row>
    <row r="28" spans="1:27">
      <c r="A28">
        <v>-15</v>
      </c>
      <c r="B28">
        <v>60</v>
      </c>
      <c r="C28" s="11">
        <f t="shared" si="0"/>
        <v>1376.5447228728494</v>
      </c>
      <c r="D28" s="11">
        <f t="shared" si="1"/>
        <v>1098.574999743852</v>
      </c>
      <c r="E28" s="11">
        <f t="shared" si="1"/>
        <v>21.13277152121054</v>
      </c>
      <c r="F28" s="11">
        <f t="shared" si="1"/>
        <v>3.7846350527368631</v>
      </c>
      <c r="H28">
        <v>-15</v>
      </c>
      <c r="I28">
        <v>60</v>
      </c>
      <c r="J28" s="11">
        <f t="shared" si="2"/>
        <v>2956.1083486664229</v>
      </c>
      <c r="K28" s="11">
        <f t="shared" si="3"/>
        <v>2241.3535113282637</v>
      </c>
      <c r="L28" s="11">
        <f t="shared" si="3"/>
        <v>45.378781589144012</v>
      </c>
      <c r="M28" s="11">
        <f t="shared" si="3"/>
        <v>7.0013882503966096</v>
      </c>
      <c r="O28">
        <v>-15</v>
      </c>
      <c r="P28">
        <v>60</v>
      </c>
      <c r="Q28" s="11">
        <f t="shared" si="4"/>
        <v>4964.8577001774865</v>
      </c>
      <c r="R28" s="11">
        <f t="shared" si="5"/>
        <v>3431.216844235325</v>
      </c>
      <c r="S28" s="11">
        <f t="shared" si="5"/>
        <v>76.25115957349368</v>
      </c>
      <c r="T28" s="11">
        <f t="shared" si="5"/>
        <v>10.550692909538935</v>
      </c>
    </row>
    <row r="29" spans="1:27">
      <c r="A29">
        <v>2</v>
      </c>
      <c r="B29">
        <v>35</v>
      </c>
      <c r="C29" s="11">
        <f t="shared" si="0"/>
        <v>3856.9808798589665</v>
      </c>
      <c r="D29" s="11">
        <f t="shared" si="1"/>
        <v>811.87729012637999</v>
      </c>
      <c r="E29" s="11">
        <f t="shared" si="1"/>
        <v>42.471199615063355</v>
      </c>
      <c r="F29" s="11">
        <f t="shared" si="1"/>
        <v>2.7969499137061602</v>
      </c>
      <c r="H29">
        <v>2</v>
      </c>
      <c r="I29">
        <v>35</v>
      </c>
      <c r="J29" s="11">
        <f t="shared" si="2"/>
        <v>7712.8317297484127</v>
      </c>
      <c r="K29" s="11">
        <f t="shared" si="3"/>
        <v>1707.595600420505</v>
      </c>
      <c r="L29" s="11">
        <f t="shared" si="3"/>
        <v>84.735956859479955</v>
      </c>
      <c r="M29" s="11">
        <f t="shared" si="3"/>
        <v>5.3340714495894099</v>
      </c>
      <c r="O29">
        <v>2</v>
      </c>
      <c r="P29">
        <v>35</v>
      </c>
      <c r="Q29" s="11">
        <f t="shared" si="4"/>
        <v>12527.30577552933</v>
      </c>
      <c r="R29" s="11">
        <f t="shared" si="5"/>
        <v>2645.2007714998131</v>
      </c>
      <c r="S29" s="11">
        <f t="shared" si="5"/>
        <v>137.35534945848639</v>
      </c>
      <c r="T29" s="11">
        <f t="shared" si="5"/>
        <v>8.1337619541762525</v>
      </c>
    </row>
    <row r="30" spans="1:27">
      <c r="A30">
        <v>2</v>
      </c>
      <c r="B30">
        <v>50</v>
      </c>
      <c r="C30" s="11">
        <f t="shared" si="0"/>
        <v>3199.0886040023242</v>
      </c>
      <c r="D30" s="11">
        <f t="shared" si="1"/>
        <v>1119.7200068826774</v>
      </c>
      <c r="E30" s="11">
        <f t="shared" si="1"/>
        <v>40.398215214500652</v>
      </c>
      <c r="F30" s="11">
        <f t="shared" si="1"/>
        <v>3.8574804526655226</v>
      </c>
      <c r="H30">
        <v>2</v>
      </c>
      <c r="I30">
        <v>50</v>
      </c>
      <c r="J30" s="11">
        <f t="shared" si="2"/>
        <v>6551.8944649067025</v>
      </c>
      <c r="K30" s="11">
        <f t="shared" si="3"/>
        <v>2249.4936278782511</v>
      </c>
      <c r="L30" s="11">
        <f t="shared" si="3"/>
        <v>82.74371666042444</v>
      </c>
      <c r="M30" s="11">
        <f t="shared" si="3"/>
        <v>7.0268157949949455</v>
      </c>
      <c r="O30">
        <v>2</v>
      </c>
      <c r="P30">
        <v>50</v>
      </c>
      <c r="Q30" s="11">
        <f t="shared" si="4"/>
        <v>10691.345073514623</v>
      </c>
      <c r="R30" s="11">
        <f t="shared" si="5"/>
        <v>3513.6409212821632</v>
      </c>
      <c r="S30" s="11">
        <f t="shared" si="5"/>
        <v>135.01176034085702</v>
      </c>
      <c r="T30" s="11">
        <f t="shared" si="5"/>
        <v>10.804139766660304</v>
      </c>
    </row>
    <row r="31" spans="1:27">
      <c r="A31">
        <v>2</v>
      </c>
      <c r="B31">
        <v>75</v>
      </c>
      <c r="C31" s="11">
        <f t="shared" si="0"/>
        <v>2107.0893712340098</v>
      </c>
      <c r="D31" s="11">
        <f t="shared" si="1"/>
        <v>1727.9876687811907</v>
      </c>
      <c r="E31" s="11">
        <f t="shared" si="1"/>
        <v>36.675002083691616</v>
      </c>
      <c r="F31" s="11">
        <f t="shared" si="1"/>
        <v>5.9529870090719301</v>
      </c>
      <c r="H31">
        <v>2</v>
      </c>
      <c r="I31">
        <v>75</v>
      </c>
      <c r="J31" s="11">
        <f t="shared" si="2"/>
        <v>4489.7606479416754</v>
      </c>
      <c r="K31" s="11">
        <f t="shared" si="3"/>
        <v>3335.3841800306764</v>
      </c>
      <c r="L31" s="11">
        <f t="shared" si="3"/>
        <v>78.150296562813054</v>
      </c>
      <c r="M31" s="11">
        <f t="shared" si="3"/>
        <v>10.418847134375747</v>
      </c>
      <c r="O31">
        <v>2</v>
      </c>
      <c r="P31">
        <v>75</v>
      </c>
      <c r="Q31" s="11">
        <f t="shared" si="4"/>
        <v>7463.7586083993892</v>
      </c>
      <c r="R31" s="11">
        <f t="shared" si="5"/>
        <v>5123.0105601081041</v>
      </c>
      <c r="S31" s="11">
        <f t="shared" si="5"/>
        <v>129.86497738159295</v>
      </c>
      <c r="T31" s="11">
        <f t="shared" si="5"/>
        <v>15.752811217057141</v>
      </c>
    </row>
    <row r="32" spans="1:27">
      <c r="A32">
        <v>-7</v>
      </c>
      <c r="B32">
        <v>35</v>
      </c>
      <c r="C32" s="11">
        <f t="shared" si="0"/>
        <v>2748.3641071188536</v>
      </c>
      <c r="D32" s="11">
        <f t="shared" si="1"/>
        <v>808.64080806722518</v>
      </c>
      <c r="E32" s="11">
        <f t="shared" si="1"/>
        <v>31.4590388578141</v>
      </c>
      <c r="F32" s="11">
        <f t="shared" si="1"/>
        <v>2.7858001028589396</v>
      </c>
      <c r="H32">
        <v>-7</v>
      </c>
      <c r="I32">
        <v>35</v>
      </c>
      <c r="J32" s="11">
        <f t="shared" si="2"/>
        <v>5600.618933112607</v>
      </c>
      <c r="K32" s="11">
        <f t="shared" si="3"/>
        <v>1706.0000376147607</v>
      </c>
      <c r="L32" s="11">
        <f t="shared" si="3"/>
        <v>63.975003992120023</v>
      </c>
      <c r="M32" s="11">
        <f t="shared" si="3"/>
        <v>5.3290873385937783</v>
      </c>
      <c r="O32">
        <v>-7</v>
      </c>
      <c r="P32">
        <v>35</v>
      </c>
      <c r="Q32" s="11">
        <f t="shared" si="4"/>
        <v>9082.1280546738526</v>
      </c>
      <c r="R32" s="11">
        <f t="shared" si="5"/>
        <v>2637.5690726946414</v>
      </c>
      <c r="S32" s="11">
        <f t="shared" si="5"/>
        <v>103.45734577881257</v>
      </c>
      <c r="T32" s="11">
        <f t="shared" si="5"/>
        <v>8.1102951451324738</v>
      </c>
    </row>
    <row r="33" spans="1:20">
      <c r="A33">
        <v>-7</v>
      </c>
      <c r="B33">
        <v>50</v>
      </c>
      <c r="C33" s="11">
        <f t="shared" si="0"/>
        <v>2249.2313272197994</v>
      </c>
      <c r="D33" s="11">
        <f t="shared" si="1"/>
        <v>1054.8137764012733</v>
      </c>
      <c r="E33" s="11">
        <f t="shared" si="1"/>
        <v>29.589251962355593</v>
      </c>
      <c r="F33" s="11">
        <f t="shared" si="1"/>
        <v>3.6338758784869603</v>
      </c>
      <c r="H33">
        <v>-7</v>
      </c>
      <c r="I33">
        <v>50</v>
      </c>
      <c r="J33" s="11">
        <f t="shared" si="2"/>
        <v>4701.3149426548362</v>
      </c>
      <c r="K33" s="11">
        <f t="shared" si="3"/>
        <v>2130.3364180849439</v>
      </c>
      <c r="L33" s="11">
        <f t="shared" si="3"/>
        <v>61.8679315648941</v>
      </c>
      <c r="M33" s="11">
        <f t="shared" si="3"/>
        <v>6.6546005757623039</v>
      </c>
      <c r="O33">
        <v>-7</v>
      </c>
      <c r="P33">
        <v>50</v>
      </c>
      <c r="Q33" s="11">
        <f t="shared" si="4"/>
        <v>7725.4002349334833</v>
      </c>
      <c r="R33" s="11">
        <f t="shared" si="5"/>
        <v>3313.2359314793707</v>
      </c>
      <c r="S33" s="11">
        <f t="shared" si="5"/>
        <v>101.72565561151009</v>
      </c>
      <c r="T33" s="11">
        <f t="shared" si="5"/>
        <v>10.187911879897365</v>
      </c>
    </row>
    <row r="34" spans="1:20">
      <c r="A34">
        <v>-7</v>
      </c>
      <c r="B34">
        <v>75</v>
      </c>
      <c r="C34" s="11">
        <f t="shared" si="0"/>
        <v>1455.1147629767916</v>
      </c>
      <c r="D34" s="11">
        <f t="shared" si="1"/>
        <v>1525.4665630544737</v>
      </c>
      <c r="E34" s="11">
        <f t="shared" si="1"/>
        <v>26.642123082950313</v>
      </c>
      <c r="F34" s="11">
        <f t="shared" si="1"/>
        <v>5.2552936555629994</v>
      </c>
      <c r="H34">
        <v>-7</v>
      </c>
      <c r="I34">
        <v>75</v>
      </c>
      <c r="J34" s="11">
        <f t="shared" si="2"/>
        <v>3176.4562156022066</v>
      </c>
      <c r="K34" s="11">
        <f t="shared" si="3"/>
        <v>3018.5992920515378</v>
      </c>
      <c r="L34" s="11">
        <f t="shared" si="3"/>
        <v>58.124100459146817</v>
      </c>
      <c r="M34" s="11">
        <f t="shared" si="3"/>
        <v>9.4292959630007491</v>
      </c>
      <c r="O34">
        <v>-7</v>
      </c>
      <c r="P34">
        <v>75</v>
      </c>
      <c r="Q34" s="11">
        <f t="shared" si="4"/>
        <v>5347.1137198956567</v>
      </c>
      <c r="R34" s="11">
        <f t="shared" si="5"/>
        <v>4583.3902922361531</v>
      </c>
      <c r="S34" s="11">
        <f t="shared" si="5"/>
        <v>97.711895054143596</v>
      </c>
      <c r="T34" s="11">
        <f t="shared" si="5"/>
        <v>14.09352589860071</v>
      </c>
    </row>
    <row r="35" spans="1:20">
      <c r="A35">
        <v>-20</v>
      </c>
      <c r="B35">
        <v>35</v>
      </c>
      <c r="C35" s="11">
        <f t="shared" si="0"/>
        <v>1601.208319522091</v>
      </c>
      <c r="D35" s="11">
        <f t="shared" si="1"/>
        <v>732.49514876876378</v>
      </c>
      <c r="E35" s="11">
        <f t="shared" si="1"/>
        <v>19.432632519296032</v>
      </c>
      <c r="F35" s="11">
        <f t="shared" si="1"/>
        <v>2.5234752444178588</v>
      </c>
      <c r="H35">
        <v>-20</v>
      </c>
      <c r="I35">
        <v>35</v>
      </c>
      <c r="J35" s="11">
        <f t="shared" si="2"/>
        <v>3367.826365236368</v>
      </c>
      <c r="K35" s="11">
        <f t="shared" si="3"/>
        <v>1555.810236515927</v>
      </c>
      <c r="L35" s="11">
        <f t="shared" si="3"/>
        <v>40.806981602342965</v>
      </c>
      <c r="M35" s="11">
        <f t="shared" si="3"/>
        <v>4.8599346130517844</v>
      </c>
      <c r="O35">
        <v>-20</v>
      </c>
      <c r="P35">
        <v>35</v>
      </c>
      <c r="Q35" s="11">
        <f t="shared" si="4"/>
        <v>5498.1471171089761</v>
      </c>
      <c r="R35" s="11">
        <f t="shared" si="5"/>
        <v>2412.800068647713</v>
      </c>
      <c r="S35" s="11">
        <f t="shared" si="5"/>
        <v>66.39468433782784</v>
      </c>
      <c r="T35" s="11">
        <f t="shared" si="5"/>
        <v>7.4191500368697074</v>
      </c>
    </row>
    <row r="36" spans="1:20">
      <c r="A36">
        <v>-20</v>
      </c>
      <c r="B36">
        <v>50</v>
      </c>
      <c r="C36" s="11">
        <f t="shared" si="0"/>
        <v>1267.6422218481171</v>
      </c>
      <c r="D36" s="11">
        <f t="shared" si="1"/>
        <v>896.51425558338565</v>
      </c>
      <c r="E36" s="11">
        <f t="shared" si="1"/>
        <v>17.728863375169968</v>
      </c>
      <c r="F36" s="11">
        <f t="shared" si="1"/>
        <v>3.0885276633368637</v>
      </c>
      <c r="H36">
        <v>-20</v>
      </c>
      <c r="I36">
        <v>50</v>
      </c>
      <c r="J36" s="11">
        <f t="shared" si="2"/>
        <v>2728.7391443778342</v>
      </c>
      <c r="K36" s="11">
        <f t="shared" si="3"/>
        <v>1855.6822729902292</v>
      </c>
      <c r="L36" s="11">
        <f t="shared" si="3"/>
        <v>38.167223546293677</v>
      </c>
      <c r="M36" s="11">
        <f t="shared" si="3"/>
        <v>5.796654564715932</v>
      </c>
      <c r="O36">
        <v>-20</v>
      </c>
      <c r="P36">
        <v>50</v>
      </c>
      <c r="Q36" s="11">
        <f t="shared" si="4"/>
        <v>4610.5926823384016</v>
      </c>
      <c r="R36" s="11">
        <f t="shared" si="5"/>
        <v>2858.0323671613996</v>
      </c>
      <c r="S36" s="11">
        <f t="shared" si="5"/>
        <v>64.562037259863899</v>
      </c>
      <c r="T36" s="11">
        <f t="shared" si="5"/>
        <v>8.7882005714980274</v>
      </c>
    </row>
    <row r="37" spans="1:20">
      <c r="A37">
        <v>-20</v>
      </c>
      <c r="B37">
        <v>75</v>
      </c>
      <c r="C37" s="11">
        <f t="shared" si="0"/>
        <v>797.54630706334547</v>
      </c>
      <c r="D37" s="11">
        <f t="shared" si="1"/>
        <v>1179.9311068478742</v>
      </c>
      <c r="E37" s="11">
        <f t="shared" si="1"/>
        <v>15.69026215439186</v>
      </c>
      <c r="F37" s="11">
        <f t="shared" si="1"/>
        <v>4.0649101134035339</v>
      </c>
      <c r="H37">
        <v>-20</v>
      </c>
      <c r="I37">
        <v>75</v>
      </c>
      <c r="J37" s="11">
        <f t="shared" si="2"/>
        <v>1783.7811693101337</v>
      </c>
      <c r="K37" s="11">
        <f t="shared" si="3"/>
        <v>2534.0611515912478</v>
      </c>
      <c r="L37" s="11">
        <f t="shared" si="3"/>
        <v>35.039215115239998</v>
      </c>
      <c r="M37" s="11">
        <f t="shared" si="3"/>
        <v>7.9157285465527849</v>
      </c>
      <c r="O37">
        <v>-20</v>
      </c>
      <c r="P37">
        <v>75</v>
      </c>
      <c r="Q37" s="11">
        <f t="shared" si="4"/>
        <v>3087.3196128127202</v>
      </c>
      <c r="R37" s="11">
        <f t="shared" si="5"/>
        <v>3718.2353522867479</v>
      </c>
      <c r="S37" s="11">
        <f t="shared" si="5"/>
        <v>60.543513032978844</v>
      </c>
      <c r="T37" s="11">
        <f t="shared" si="5"/>
        <v>11.433249820184857</v>
      </c>
    </row>
    <row r="38" spans="1:20">
      <c r="A38">
        <v>12</v>
      </c>
      <c r="B38">
        <v>35</v>
      </c>
      <c r="C38" s="11">
        <f t="shared" si="0"/>
        <v>5474.8357193610691</v>
      </c>
      <c r="D38" s="11">
        <f t="shared" si="1"/>
        <v>737.97079437566128</v>
      </c>
      <c r="E38" s="11">
        <f t="shared" si="1"/>
        <v>58.137849192773196</v>
      </c>
      <c r="F38" s="11">
        <f t="shared" si="1"/>
        <v>2.5423390637338463</v>
      </c>
      <c r="H38">
        <v>12</v>
      </c>
      <c r="I38">
        <v>35</v>
      </c>
      <c r="J38" s="11">
        <f t="shared" si="2"/>
        <v>10779.890296097747</v>
      </c>
      <c r="K38" s="11">
        <f t="shared" si="3"/>
        <v>1556.6730352580482</v>
      </c>
      <c r="L38" s="11">
        <f t="shared" si="3"/>
        <v>114.26225541304281</v>
      </c>
      <c r="M38" s="11">
        <f t="shared" si="3"/>
        <v>4.8626297653091193</v>
      </c>
      <c r="O38">
        <v>12</v>
      </c>
      <c r="P38">
        <v>35</v>
      </c>
      <c r="Q38" s="11">
        <f t="shared" si="4"/>
        <v>17595.678570502649</v>
      </c>
      <c r="R38" s="11">
        <f t="shared" si="5"/>
        <v>2435.3258545830845</v>
      </c>
      <c r="S38" s="11">
        <f t="shared" si="5"/>
        <v>186.43370400774037</v>
      </c>
      <c r="T38" s="11">
        <f t="shared" si="5"/>
        <v>7.4884148664444998</v>
      </c>
    </row>
    <row r="39" spans="1:20">
      <c r="A39">
        <v>12</v>
      </c>
      <c r="B39">
        <v>50</v>
      </c>
      <c r="C39" s="11">
        <f t="shared" si="0"/>
        <v>4598.190884511012</v>
      </c>
      <c r="D39" s="11">
        <f t="shared" si="1"/>
        <v>1118.9357550683883</v>
      </c>
      <c r="E39" s="11">
        <f t="shared" si="1"/>
        <v>55.754393794764155</v>
      </c>
      <c r="F39" s="11">
        <f t="shared" si="1"/>
        <v>3.85477867362702</v>
      </c>
      <c r="H39">
        <v>12</v>
      </c>
      <c r="I39">
        <v>50</v>
      </c>
      <c r="J39" s="11">
        <f t="shared" si="2"/>
        <v>9250.0584405599584</v>
      </c>
      <c r="K39" s="11">
        <f t="shared" si="3"/>
        <v>2259.3206937223022</v>
      </c>
      <c r="L39" s="11">
        <f t="shared" si="3"/>
        <v>112.15391705969836</v>
      </c>
      <c r="M39" s="11">
        <f t="shared" si="3"/>
        <v>7.0575129175098308</v>
      </c>
      <c r="O39">
        <v>12</v>
      </c>
      <c r="P39">
        <v>50</v>
      </c>
      <c r="Q39" s="11">
        <f t="shared" si="4"/>
        <v>15079.055563039659</v>
      </c>
      <c r="R39" s="11">
        <f t="shared" si="5"/>
        <v>3549.8571243941187</v>
      </c>
      <c r="S39" s="11">
        <f t="shared" si="5"/>
        <v>182.75598213079746</v>
      </c>
      <c r="T39" s="11">
        <f t="shared" si="5"/>
        <v>10.915501436508048</v>
      </c>
    </row>
    <row r="40" spans="1:20">
      <c r="A40">
        <v>12</v>
      </c>
      <c r="B40">
        <v>75</v>
      </c>
      <c r="C40" s="11">
        <f t="shared" si="0"/>
        <v>3104.6223772025655</v>
      </c>
      <c r="D40" s="11">
        <f t="shared" si="1"/>
        <v>1887.7760026478741</v>
      </c>
      <c r="E40" s="11">
        <f t="shared" si="1"/>
        <v>51.027704842770355</v>
      </c>
      <c r="F40" s="11">
        <f t="shared" si="1"/>
        <v>6.5034642450469642</v>
      </c>
      <c r="H40">
        <v>12</v>
      </c>
      <c r="I40">
        <v>75</v>
      </c>
      <c r="J40" s="11">
        <f t="shared" si="2"/>
        <v>6460.6340473172104</v>
      </c>
      <c r="K40" s="11">
        <f t="shared" si="3"/>
        <v>3615.0068529669379</v>
      </c>
      <c r="L40" s="11">
        <f t="shared" si="3"/>
        <v>106.21035999514453</v>
      </c>
      <c r="M40" s="11">
        <f t="shared" si="3"/>
        <v>11.29231349608334</v>
      </c>
      <c r="O40">
        <v>12</v>
      </c>
      <c r="P40">
        <v>75</v>
      </c>
      <c r="Q40" s="11">
        <f t="shared" si="4"/>
        <v>10660.833611488208</v>
      </c>
      <c r="R40" s="11">
        <f t="shared" si="5"/>
        <v>5589.2969185343009</v>
      </c>
      <c r="S40" s="11">
        <f t="shared" si="5"/>
        <v>175.25987699710015</v>
      </c>
      <c r="T40" s="11">
        <f t="shared" si="5"/>
        <v>17.186601151939094</v>
      </c>
    </row>
    <row r="41" spans="1:20">
      <c r="C41" s="11">
        <f t="shared" si="0"/>
        <v>5701.3835872639611</v>
      </c>
      <c r="D41" s="11">
        <f t="shared" si="1"/>
        <v>227.22007845305001</v>
      </c>
      <c r="E41" s="11">
        <f t="shared" si="1"/>
        <v>54.665310981737704</v>
      </c>
      <c r="F41" s="11">
        <f t="shared" si="1"/>
        <v>0.78278230780742175</v>
      </c>
      <c r="J41" s="11">
        <f t="shared" si="2"/>
        <v>10016.95851498413</v>
      </c>
      <c r="K41" s="11">
        <f t="shared" si="3"/>
        <v>813.3243540410798</v>
      </c>
      <c r="L41" s="11">
        <f t="shared" si="3"/>
        <v>89.493067776710788</v>
      </c>
      <c r="M41" s="11">
        <f t="shared" si="3"/>
        <v>2.540607515665843</v>
      </c>
      <c r="Q41" s="11">
        <f t="shared" si="4"/>
        <v>15197.100855715036</v>
      </c>
      <c r="R41" s="11">
        <f t="shared" si="5"/>
        <v>1013.3760631539836</v>
      </c>
      <c r="S41" s="11">
        <f t="shared" si="5"/>
        <v>128.16371662813071</v>
      </c>
      <c r="T41" s="11">
        <f t="shared" si="5"/>
        <v>3.1160431210222619</v>
      </c>
    </row>
    <row r="42" spans="1:20">
      <c r="C42" s="11">
        <f t="shared" si="0"/>
        <v>5701.3835872639611</v>
      </c>
      <c r="D42" s="11">
        <f t="shared" si="1"/>
        <v>227.22007845305001</v>
      </c>
      <c r="E42" s="11">
        <f t="shared" si="1"/>
        <v>54.665310981737704</v>
      </c>
      <c r="F42" s="11">
        <f t="shared" si="1"/>
        <v>0.78278230780742175</v>
      </c>
      <c r="J42" s="11">
        <f t="shared" si="2"/>
        <v>10016.95851498413</v>
      </c>
      <c r="K42" s="11">
        <f t="shared" si="3"/>
        <v>813.3243540410798</v>
      </c>
      <c r="L42" s="11">
        <f t="shared" si="3"/>
        <v>89.493067776710788</v>
      </c>
      <c r="M42" s="11">
        <f t="shared" si="3"/>
        <v>2.540607515665843</v>
      </c>
      <c r="Q42" s="11">
        <f t="shared" si="4"/>
        <v>15197.100855715036</v>
      </c>
      <c r="R42" s="11">
        <f t="shared" si="5"/>
        <v>1013.3760631539836</v>
      </c>
      <c r="S42" s="11">
        <f t="shared" si="5"/>
        <v>128.16371662813071</v>
      </c>
      <c r="T42" s="11">
        <f t="shared" si="5"/>
        <v>3.1160431210222619</v>
      </c>
    </row>
    <row r="43" spans="1:20">
      <c r="C43" s="11">
        <f t="shared" si="0"/>
        <v>5701.3835872639611</v>
      </c>
      <c r="D43" s="11">
        <f t="shared" ref="D43:F44" si="6">D$14+$A43*D$15+$B43*D$16+$A43^2*D$17+$A43*$B43*D$18+$B43^2*D$19+$A43^3*D$20+$A43^2*$B43*D$21+$A43*$B43^2*D$22+$B43^3*D$23</f>
        <v>227.22007845305001</v>
      </c>
      <c r="E43" s="11">
        <f t="shared" si="6"/>
        <v>54.665310981737704</v>
      </c>
      <c r="F43" s="11">
        <f t="shared" si="6"/>
        <v>0.78278230780742175</v>
      </c>
      <c r="J43" s="11">
        <f t="shared" si="2"/>
        <v>10016.95851498413</v>
      </c>
      <c r="K43" s="11">
        <f t="shared" ref="K43:M44" si="7">K$14+$A43*K$15+$B43*K$16+$A43^2*K$17+$A43*$B43*K$18+$B43^2*K$19+$A43^3*K$20+$A43^2*$B43*K$21+$A43*$B43^2*K$22+$B43^3*K$23</f>
        <v>813.3243540410798</v>
      </c>
      <c r="L43" s="11">
        <f t="shared" si="7"/>
        <v>89.493067776710788</v>
      </c>
      <c r="M43" s="11">
        <f t="shared" si="7"/>
        <v>2.540607515665843</v>
      </c>
      <c r="Q43" s="11">
        <f t="shared" si="4"/>
        <v>15197.100855715036</v>
      </c>
      <c r="R43" s="11">
        <f t="shared" ref="R43:T44" si="8">R$14+$A43*R$15+$B43*R$16+$A43^2*R$17+$A43*$B43*R$18+$B43^2*R$19+$A43^3*R$20+$A43^2*$B43*R$21+$A43*$B43^2*R$22+$B43^3*R$23</f>
        <v>1013.3760631539836</v>
      </c>
      <c r="S43" s="11">
        <f t="shared" si="8"/>
        <v>128.16371662813071</v>
      </c>
      <c r="T43" s="11">
        <f t="shared" si="8"/>
        <v>3.1160431210222619</v>
      </c>
    </row>
    <row r="44" spans="1:20">
      <c r="C44" s="11">
        <f t="shared" si="0"/>
        <v>5701.3835872639611</v>
      </c>
      <c r="D44" s="11">
        <f t="shared" si="6"/>
        <v>227.22007845305001</v>
      </c>
      <c r="E44" s="11">
        <f t="shared" si="6"/>
        <v>54.665310981737704</v>
      </c>
      <c r="F44" s="11">
        <f t="shared" si="6"/>
        <v>0.78278230780742175</v>
      </c>
      <c r="J44" s="11">
        <f t="shared" si="2"/>
        <v>10016.95851498413</v>
      </c>
      <c r="K44" s="11">
        <f t="shared" si="7"/>
        <v>813.3243540410798</v>
      </c>
      <c r="L44" s="11">
        <f t="shared" si="7"/>
        <v>89.493067776710788</v>
      </c>
      <c r="M44" s="11">
        <f t="shared" si="7"/>
        <v>2.540607515665843</v>
      </c>
      <c r="Q44" s="11">
        <f t="shared" si="4"/>
        <v>15197.100855715036</v>
      </c>
      <c r="R44" s="11">
        <f t="shared" si="8"/>
        <v>1013.3760631539836</v>
      </c>
      <c r="S44" s="11">
        <f t="shared" si="8"/>
        <v>128.16371662813071</v>
      </c>
      <c r="T44" s="11">
        <f t="shared" si="8"/>
        <v>3.1160431210222619</v>
      </c>
    </row>
  </sheetData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375A9-D268-4736-8D90-B4325F84D6C0}">
  <dimension ref="B1:AA11"/>
  <sheetViews>
    <sheetView workbookViewId="0">
      <selection sqref="A1:XFD1"/>
    </sheetView>
  </sheetViews>
  <sheetFormatPr baseColWidth="10" defaultRowHeight="12.5"/>
  <sheetData>
    <row r="1" spans="2:27">
      <c r="B1">
        <v>30</v>
      </c>
      <c r="C1" t="s">
        <v>27</v>
      </c>
      <c r="D1" t="s">
        <v>28</v>
      </c>
      <c r="E1" t="s">
        <v>29</v>
      </c>
      <c r="F1" t="s">
        <v>30</v>
      </c>
      <c r="I1">
        <v>60</v>
      </c>
      <c r="J1" t="s">
        <v>27</v>
      </c>
      <c r="K1" t="s">
        <v>28</v>
      </c>
      <c r="L1" t="s">
        <v>29</v>
      </c>
      <c r="M1" t="s">
        <v>30</v>
      </c>
      <c r="P1">
        <v>100</v>
      </c>
      <c r="Q1" t="s">
        <v>27</v>
      </c>
      <c r="R1" t="s">
        <v>28</v>
      </c>
      <c r="S1" t="s">
        <v>29</v>
      </c>
      <c r="T1" t="s">
        <v>30</v>
      </c>
      <c r="W1">
        <v>120</v>
      </c>
      <c r="X1" t="s">
        <v>27</v>
      </c>
      <c r="Y1" t="s">
        <v>28</v>
      </c>
      <c r="Z1" t="s">
        <v>29</v>
      </c>
      <c r="AA1" t="s">
        <v>30</v>
      </c>
    </row>
    <row r="2" spans="2:27">
      <c r="B2" t="s">
        <v>31</v>
      </c>
      <c r="C2">
        <v>17965.170940170425</v>
      </c>
      <c r="D2">
        <v>823.14551767694149</v>
      </c>
      <c r="E2">
        <v>195.8558663558872</v>
      </c>
      <c r="F2">
        <v>4.4623980186471766</v>
      </c>
      <c r="I2" t="s">
        <v>31</v>
      </c>
      <c r="J2">
        <v>35315.858585859001</v>
      </c>
      <c r="K2">
        <v>2204.2968142968002</v>
      </c>
      <c r="L2">
        <v>403.6891996892</v>
      </c>
      <c r="M2">
        <v>7.0421911421913004</v>
      </c>
      <c r="P2" t="s">
        <v>31</v>
      </c>
      <c r="Q2">
        <v>64656.930846930998</v>
      </c>
      <c r="R2">
        <v>5375.4817404817004</v>
      </c>
      <c r="S2">
        <v>672.78787878791002</v>
      </c>
      <c r="T2">
        <v>12.066977466978001</v>
      </c>
      <c r="W2" t="s">
        <v>31</v>
      </c>
      <c r="X2">
        <v>79327.466977479271</v>
      </c>
      <c r="Y2">
        <v>7530.9241452982787</v>
      </c>
      <c r="Z2">
        <v>807.33721833721654</v>
      </c>
      <c r="AA2">
        <v>15.258682983687374</v>
      </c>
    </row>
    <row r="3" spans="2:27">
      <c r="B3" t="s">
        <v>44</v>
      </c>
      <c r="C3">
        <v>529.50578282829122</v>
      </c>
      <c r="D3">
        <v>-25.592100573037868</v>
      </c>
      <c r="E3">
        <v>6.6357811447813448</v>
      </c>
      <c r="F3">
        <v>-0.11873611272986087</v>
      </c>
      <c r="I3" t="s">
        <v>44</v>
      </c>
      <c r="J3">
        <v>991.89078477078999</v>
      </c>
      <c r="K3">
        <v>-39.511010101010001</v>
      </c>
      <c r="L3">
        <v>13.283168868169</v>
      </c>
      <c r="M3">
        <v>-0.12943118363118</v>
      </c>
      <c r="P3" t="s">
        <v>44</v>
      </c>
      <c r="Q3">
        <v>1795.1598238797999</v>
      </c>
      <c r="R3">
        <v>1.6499054649055001</v>
      </c>
      <c r="S3">
        <v>21.802913493914001</v>
      </c>
      <c r="T3">
        <v>3.8235690235689998E-3</v>
      </c>
      <c r="W3" t="s">
        <v>44</v>
      </c>
      <c r="X3">
        <v>2196.7943434343242</v>
      </c>
      <c r="Y3">
        <v>47.824418220668818</v>
      </c>
      <c r="Z3">
        <v>26.06278580678687</v>
      </c>
      <c r="AA3">
        <v>0.13367159414659224</v>
      </c>
    </row>
    <row r="4" spans="2:27">
      <c r="B4" t="s">
        <v>45</v>
      </c>
      <c r="C4">
        <v>-36.178739084959851</v>
      </c>
      <c r="D4">
        <v>28.101672199308673</v>
      </c>
      <c r="E4">
        <v>4.5115995113804597E-2</v>
      </c>
      <c r="F4">
        <v>0.12542438464323508</v>
      </c>
      <c r="I4" t="s">
        <v>45</v>
      </c>
      <c r="J4">
        <v>-28.008440633515001</v>
      </c>
      <c r="K4">
        <v>54.292818292823</v>
      </c>
      <c r="L4">
        <v>-0.44273226773235003</v>
      </c>
      <c r="M4">
        <v>0.19266344766342999</v>
      </c>
      <c r="P4" t="s">
        <v>45</v>
      </c>
      <c r="Q4">
        <v>-254.48591686090001</v>
      </c>
      <c r="R4">
        <v>52.540852665854999</v>
      </c>
      <c r="S4">
        <v>-0.95194157694537995</v>
      </c>
      <c r="T4">
        <v>0.14815129315125999</v>
      </c>
      <c r="W4" t="s">
        <v>45</v>
      </c>
      <c r="X4">
        <v>-367.72465497605111</v>
      </c>
      <c r="Y4">
        <v>35.947658244627924</v>
      </c>
      <c r="Z4">
        <v>-1.2065462315473634</v>
      </c>
      <c r="AA4">
        <v>6.8396256520804666E-2</v>
      </c>
    </row>
    <row r="5" spans="2:27">
      <c r="B5" t="s">
        <v>46</v>
      </c>
      <c r="C5">
        <v>6.5446192696191794</v>
      </c>
      <c r="D5">
        <v>-0.74888888888886296</v>
      </c>
      <c r="E5">
        <v>8.2303807303806084E-2</v>
      </c>
      <c r="F5">
        <v>-4.0939102564101857E-3</v>
      </c>
      <c r="I5" t="s">
        <v>46</v>
      </c>
      <c r="J5">
        <v>14.079595959596</v>
      </c>
      <c r="K5">
        <v>-1.34445998446</v>
      </c>
      <c r="L5">
        <v>0.16997047397046999</v>
      </c>
      <c r="M5">
        <v>-4.3869463869464003E-3</v>
      </c>
      <c r="P5" t="s">
        <v>46</v>
      </c>
      <c r="Q5">
        <v>19.350458430458001</v>
      </c>
      <c r="R5">
        <v>-1.0685936285937001</v>
      </c>
      <c r="S5">
        <v>0.28787878787879001</v>
      </c>
      <c r="T5">
        <v>-2.0497280497280999E-3</v>
      </c>
      <c r="W5" t="s">
        <v>46</v>
      </c>
      <c r="X5">
        <v>21.985889665888227</v>
      </c>
      <c r="Y5">
        <v>-0.47210567210566712</v>
      </c>
      <c r="Z5">
        <v>0.34683294483298238</v>
      </c>
      <c r="AA5">
        <v>2.8799533799464766E-4</v>
      </c>
    </row>
    <row r="6" spans="2:27">
      <c r="B6" t="s">
        <v>47</v>
      </c>
      <c r="C6">
        <v>-1.5277337662341217</v>
      </c>
      <c r="D6">
        <v>0.39376704545455271</v>
      </c>
      <c r="E6">
        <v>-5.8394480519575413E-3</v>
      </c>
      <c r="F6">
        <v>1.268796672077987E-3</v>
      </c>
      <c r="I6" t="s">
        <v>47</v>
      </c>
      <c r="J6">
        <v>0.20522402597398001</v>
      </c>
      <c r="K6">
        <v>0.62124350649351001</v>
      </c>
      <c r="L6">
        <v>-6.5227272727296001E-3</v>
      </c>
      <c r="M6">
        <v>1.8806493506494E-3</v>
      </c>
      <c r="P6" t="s">
        <v>47</v>
      </c>
      <c r="Q6">
        <v>-5.1316201298706003</v>
      </c>
      <c r="R6">
        <v>-7.6340909090911999E-2</v>
      </c>
      <c r="S6">
        <v>-1.6107792207793001E-2</v>
      </c>
      <c r="T6">
        <v>-2.7155844155844002E-4</v>
      </c>
      <c r="W6" t="s">
        <v>47</v>
      </c>
      <c r="X6">
        <v>-7.80004220779393</v>
      </c>
      <c r="Y6">
        <v>-0.85408441558448234</v>
      </c>
      <c r="Z6">
        <v>-2.0900324675349601E-2</v>
      </c>
      <c r="AA6">
        <v>-2.6196672077924803E-3</v>
      </c>
    </row>
    <row r="7" spans="2:27">
      <c r="B7" t="s">
        <v>48</v>
      </c>
      <c r="C7">
        <v>-0.45721951659557519</v>
      </c>
      <c r="D7">
        <v>0.72546502976258287</v>
      </c>
      <c r="E7">
        <v>-8.2656926406210977E-3</v>
      </c>
      <c r="F7">
        <v>7.9830898268362423E-3</v>
      </c>
      <c r="I7" t="s">
        <v>48</v>
      </c>
      <c r="J7">
        <v>-0.65701659451420003</v>
      </c>
      <c r="K7">
        <v>1.2594696969696</v>
      </c>
      <c r="L7">
        <v>-2.0129870129840998E-3</v>
      </c>
      <c r="M7">
        <v>3.7976190476196E-3</v>
      </c>
      <c r="P7" t="s">
        <v>48</v>
      </c>
      <c r="Q7">
        <v>1.4624458874452</v>
      </c>
      <c r="R7">
        <v>2.6000901875901001</v>
      </c>
      <c r="S7">
        <v>7.5396825409310999E-4</v>
      </c>
      <c r="T7">
        <v>3.4404761904773002E-3</v>
      </c>
      <c r="W7" t="s">
        <v>48</v>
      </c>
      <c r="X7">
        <v>2.5221771284714269</v>
      </c>
      <c r="Y7">
        <v>3.5398065476159029</v>
      </c>
      <c r="Z7">
        <v>2.1374458875039718E-3</v>
      </c>
      <c r="AA7">
        <v>5.5005411255552878E-3</v>
      </c>
    </row>
    <row r="8" spans="2:27">
      <c r="B8" t="s">
        <v>49</v>
      </c>
      <c r="C8">
        <v>6.2247474747473379E-2</v>
      </c>
      <c r="D8">
        <v>-4.251408313908152E-3</v>
      </c>
      <c r="E8">
        <v>7.8956228956228252E-4</v>
      </c>
      <c r="F8">
        <v>-3.4812872312874391E-5</v>
      </c>
      <c r="I8" t="s">
        <v>49</v>
      </c>
      <c r="J8">
        <v>0.11576534576535</v>
      </c>
      <c r="K8">
        <v>-5.6565656565656999E-3</v>
      </c>
      <c r="L8">
        <v>1.5475265475266E-3</v>
      </c>
      <c r="M8">
        <v>-1.9010619010619001E-5</v>
      </c>
      <c r="P8" t="s">
        <v>49</v>
      </c>
      <c r="Q8">
        <v>8.3773633773633005E-2</v>
      </c>
      <c r="R8">
        <v>-1.3021238021238E-2</v>
      </c>
      <c r="S8">
        <v>2.1556591556591001E-3</v>
      </c>
      <c r="T8">
        <v>-2.5589225589225999E-5</v>
      </c>
      <c r="W8" t="s">
        <v>49</v>
      </c>
      <c r="X8">
        <v>6.7777777777765391E-2</v>
      </c>
      <c r="Y8">
        <v>-1.9056915306914984E-2</v>
      </c>
      <c r="Z8">
        <v>2.4597254597253319E-3</v>
      </c>
      <c r="AA8">
        <v>-4.0727790727792629E-5</v>
      </c>
    </row>
    <row r="9" spans="2:27">
      <c r="B9" t="s">
        <v>50</v>
      </c>
      <c r="C9">
        <v>-2.5909923409920196E-2</v>
      </c>
      <c r="D9">
        <v>9.5101356976349007E-3</v>
      </c>
      <c r="E9">
        <v>1.3136863136864083E-4</v>
      </c>
      <c r="F9">
        <v>4.1073926073924392E-5</v>
      </c>
      <c r="I9" t="s">
        <v>50</v>
      </c>
      <c r="J9">
        <v>-7.9995337995340005E-2</v>
      </c>
      <c r="K9">
        <v>1.7302031302031E-2</v>
      </c>
      <c r="L9">
        <v>2.2417582417583E-4</v>
      </c>
      <c r="M9">
        <v>5.4945054945056002E-5</v>
      </c>
      <c r="P9" t="s">
        <v>50</v>
      </c>
      <c r="Q9">
        <v>-8.9202797202793005E-2</v>
      </c>
      <c r="R9">
        <v>-1.141525141524E-3</v>
      </c>
      <c r="S9">
        <v>2.3976023975954999E-5</v>
      </c>
      <c r="T9">
        <v>-1.0989010989009999E-5</v>
      </c>
      <c r="W9" t="s">
        <v>50</v>
      </c>
      <c r="X9">
        <v>-9.3806526806500132E-2</v>
      </c>
      <c r="Y9">
        <v>-2.2720196470196255E-2</v>
      </c>
      <c r="Z9">
        <v>-7.6123876124764144E-5</v>
      </c>
      <c r="AA9">
        <v>-8.013986013984379E-5</v>
      </c>
    </row>
    <row r="10" spans="2:27">
      <c r="B10" t="s">
        <v>51</v>
      </c>
      <c r="C10">
        <v>-3.4480519480472945E-3</v>
      </c>
      <c r="D10">
        <v>5.9659090909084756E-4</v>
      </c>
      <c r="E10">
        <v>2.9301948052077825E-5</v>
      </c>
      <c r="F10">
        <v>1.145596590909005E-5</v>
      </c>
      <c r="I10" t="s">
        <v>51</v>
      </c>
      <c r="J10">
        <v>-4.4225649350649002E-2</v>
      </c>
      <c r="K10">
        <v>3.1217532467532E-3</v>
      </c>
      <c r="L10">
        <v>2.2727272727603998E-6</v>
      </c>
      <c r="M10">
        <v>1.3571428571428E-5</v>
      </c>
      <c r="P10" t="s">
        <v>51</v>
      </c>
      <c r="Q10">
        <v>-2.2816558441552E-2</v>
      </c>
      <c r="R10">
        <v>9.3295454545455E-3</v>
      </c>
      <c r="S10">
        <v>2.6623376623392001E-5</v>
      </c>
      <c r="T10">
        <v>2.3181818181817999E-5</v>
      </c>
      <c r="W10" t="s">
        <v>51</v>
      </c>
      <c r="X10">
        <v>-1.2112012986989282E-2</v>
      </c>
      <c r="Y10">
        <v>1.3650974025975126E-2</v>
      </c>
      <c r="Z10">
        <v>3.879870129905079E-5</v>
      </c>
      <c r="AA10">
        <v>3.0896915584419374E-5</v>
      </c>
    </row>
    <row r="11" spans="2:27">
      <c r="B11" t="s">
        <v>52</v>
      </c>
      <c r="C11">
        <v>-1.6624579123524307E-4</v>
      </c>
      <c r="D11">
        <v>3.5590277777141846E-4</v>
      </c>
      <c r="E11">
        <v>3.34595959589264E-5</v>
      </c>
      <c r="F11">
        <v>-2.5299873737341629E-5</v>
      </c>
      <c r="I11" t="s">
        <v>52</v>
      </c>
      <c r="J11">
        <v>-7.8367003367225008E-3</v>
      </c>
      <c r="K11">
        <v>5.4292929293028001E-4</v>
      </c>
      <c r="L11">
        <v>-2.2727272727301999E-5</v>
      </c>
      <c r="M11">
        <v>2.0959595959591E-5</v>
      </c>
      <c r="P11" t="s">
        <v>52</v>
      </c>
      <c r="Q11">
        <v>-1.8421717171710001E-2</v>
      </c>
      <c r="R11">
        <v>-1.4309764309654999E-4</v>
      </c>
      <c r="S11">
        <v>-2.3569023570198E-5</v>
      </c>
      <c r="T11">
        <v>4.0656565656555001E-5</v>
      </c>
      <c r="W11" t="s">
        <v>52</v>
      </c>
      <c r="X11">
        <v>-2.3714225589635853E-2</v>
      </c>
      <c r="Y11">
        <v>-8.8699494946498916E-4</v>
      </c>
      <c r="Z11">
        <v>-2.3989898990528636E-5</v>
      </c>
      <c r="AA11">
        <v>3.2512626262493595E-5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43C57-420E-4E4D-BCCF-DD80B28CF55B}">
  <sheetPr>
    <tabColor theme="5" tint="0.39997558519241921"/>
  </sheetPr>
  <dimension ref="A1:AE52"/>
  <sheetViews>
    <sheetView tabSelected="1" workbookViewId="0">
      <selection activeCell="F14" sqref="F14:F23"/>
    </sheetView>
  </sheetViews>
  <sheetFormatPr baseColWidth="10" defaultRowHeight="12.5"/>
  <cols>
    <col min="2" max="2" width="21.08984375" customWidth="1"/>
    <col min="3" max="3" width="21.453125" customWidth="1"/>
    <col min="4" max="4" width="18.453125" customWidth="1"/>
    <col min="5" max="5" width="18.90625" customWidth="1"/>
    <col min="6" max="6" width="22.36328125" customWidth="1"/>
    <col min="7" max="7" width="20.08984375" customWidth="1"/>
    <col min="8" max="8" width="15" bestFit="1" customWidth="1"/>
    <col min="9" max="9" width="16.54296875" customWidth="1"/>
    <col min="10" max="10" width="18.90625" customWidth="1"/>
    <col min="11" max="11" width="18.453125" customWidth="1"/>
    <col min="12" max="12" width="17.90625" customWidth="1"/>
    <col min="13" max="13" width="19.36328125" customWidth="1"/>
    <col min="17" max="17" width="18.08984375" customWidth="1"/>
    <col min="18" max="18" width="18.453125" customWidth="1"/>
    <col min="19" max="19" width="20" customWidth="1"/>
    <col min="20" max="20" width="18.6328125" customWidth="1"/>
    <col min="24" max="24" width="15.36328125" customWidth="1"/>
    <col min="25" max="25" width="16.453125" customWidth="1"/>
    <col min="26" max="26" width="16.36328125" customWidth="1"/>
    <col min="27" max="27" width="16" customWidth="1"/>
  </cols>
  <sheetData>
    <row r="1" spans="1:31" ht="12.75" customHeight="1" thickBot="1">
      <c r="A1" t="s">
        <v>16</v>
      </c>
      <c r="B1" s="49" t="s">
        <v>96</v>
      </c>
      <c r="O1">
        <f>A12</f>
        <v>30</v>
      </c>
      <c r="P1" s="11">
        <f>$C32</f>
        <v>34516.248088059991</v>
      </c>
      <c r="Q1" s="11">
        <f>C27</f>
        <v>34516.248088059991</v>
      </c>
    </row>
    <row r="2" spans="1:31" ht="12.75" customHeight="1">
      <c r="O2">
        <f>H12</f>
        <v>60</v>
      </c>
      <c r="P2" s="11">
        <f>$J32</f>
        <v>27093.439555652447</v>
      </c>
      <c r="Q2" s="11">
        <f>$J27</f>
        <v>27093.439555652447</v>
      </c>
    </row>
    <row r="3" spans="1:31" ht="13">
      <c r="A3" s="14" t="s">
        <v>11</v>
      </c>
      <c r="B3" s="14" t="s">
        <v>12</v>
      </c>
      <c r="C3" s="14" t="str">
        <f>C13</f>
        <v>Capacity(W)</v>
      </c>
      <c r="D3" s="14" t="str">
        <f>D13</f>
        <v>Input Power(W)</v>
      </c>
      <c r="E3" s="14" t="str">
        <f>E13</f>
        <v>Flow Rate(kg/h)</v>
      </c>
      <c r="F3" s="14" t="str">
        <f>F13</f>
        <v>Current(A)</v>
      </c>
      <c r="G3" s="14" t="s">
        <v>85</v>
      </c>
      <c r="H3" s="14" t="s">
        <v>24</v>
      </c>
      <c r="I3" s="14" t="s">
        <v>59</v>
      </c>
      <c r="J3" s="46"/>
      <c r="K3" t="s">
        <v>42</v>
      </c>
      <c r="O3">
        <f>O12</f>
        <v>100</v>
      </c>
      <c r="P3" s="11">
        <f>$Q32</f>
        <v>46404.824307984112</v>
      </c>
      <c r="Q3" s="11">
        <f>$Q27</f>
        <v>46404.824307984112</v>
      </c>
    </row>
    <row r="4" spans="1:31" ht="13">
      <c r="A4" s="45">
        <v>-7</v>
      </c>
      <c r="B4" s="45">
        <v>35</v>
      </c>
      <c r="C4" s="15">
        <f>IF($H4&lt;$H5,C5*$H4/$H5,IF($H4&lt;$H6, C5 + (C6-C5)*($H4-$H5)/($H6-$H5), IF($H4&lt;$H7,C6 + (C7 - C6) * ($H4 - $H6) / ($H7-$H6),C7 + (C8 - C7) * ($H4 - $H7) / ($H8-$H7) )))</f>
        <v>34516.248088059991</v>
      </c>
      <c r="D4" s="15">
        <f>IF($H4&lt;$H5,D5*$H4/$H5,IF($H4&lt;$H6, D5 + (D6-D5)*($H4-$H5)/($H6-$H5), IF($H4&lt;$H7,D6 + (D7 - D6) * ($H4 - $H6) / ($H7-$H6),D7 + (D8 - D7) * ($H4 - $H7) / ($H8-$H7) )))</f>
        <v>7855.3642106100015</v>
      </c>
      <c r="E4" s="15">
        <f>IF($H4&lt;$H5,E5*$H4/$H5,IF($H4&lt;$H6, E5 + (E6-E5)*($H4-$H5)/($H6-$H5), IF($H4&lt;$H7,E6 + (E7 - E6) * ($H4 - $H6) / ($H7-$H6),E7 + (E8 - E7) * ($H4 - $H7) / ($H8-$H7) )))</f>
        <v>330.51474735156006</v>
      </c>
      <c r="F4" s="15">
        <f>IF($H4&lt;$H5,F5*$H4/$H5,IF($H4&lt;$H6, F5 + (F6-F5)*($H4-$H5)/($H6-$H5), IF($H4&lt;$H7,F6 + (F7 - F6) * ($H4 - $H6) / ($H7-$H6),F7 + (F8 - F7) * ($H4 - $H7) / ($H8-$H7) )))</f>
        <v>15.814807104800002</v>
      </c>
      <c r="G4" s="14">
        <f>C4-D4</f>
        <v>26660.883877449989</v>
      </c>
      <c r="H4" s="87">
        <v>50</v>
      </c>
      <c r="I4" s="50">
        <f>C4/D4</f>
        <v>4.3939717068038604</v>
      </c>
      <c r="J4" s="15"/>
      <c r="K4" t="s">
        <v>43</v>
      </c>
      <c r="O4">
        <v>120</v>
      </c>
    </row>
    <row r="5" spans="1:31" ht="13">
      <c r="C5" s="11">
        <f>C27</f>
        <v>34516.248088059991</v>
      </c>
      <c r="D5" s="11">
        <f>D27</f>
        <v>7855.3642106100015</v>
      </c>
      <c r="E5" s="11">
        <f>E27</f>
        <v>330.51474735156006</v>
      </c>
      <c r="F5" s="11">
        <f>F27</f>
        <v>15.814807104800002</v>
      </c>
      <c r="G5" s="14">
        <f>C5-D5</f>
        <v>26660.883877449989</v>
      </c>
      <c r="H5">
        <v>50</v>
      </c>
      <c r="I5" s="50">
        <f>C5/D5</f>
        <v>4.3939717068038604</v>
      </c>
    </row>
    <row r="6" spans="1:31" ht="13" hidden="1">
      <c r="C6" s="11">
        <f>J27</f>
        <v>27093.439555652447</v>
      </c>
      <c r="D6" s="11">
        <f>K27</f>
        <v>5734.0119507576483</v>
      </c>
      <c r="E6" s="11">
        <f>L27</f>
        <v>301.53184003496398</v>
      </c>
      <c r="F6" s="11">
        <f>M27</f>
        <v>19.550813053613027</v>
      </c>
      <c r="G6" s="14">
        <f>C6-D6</f>
        <v>21359.427604894798</v>
      </c>
      <c r="H6">
        <v>100</v>
      </c>
      <c r="I6" s="50">
        <f>C6/D6</f>
        <v>4.7250406501284896</v>
      </c>
    </row>
    <row r="7" spans="1:31" ht="13" hidden="1">
      <c r="C7" s="11">
        <f>Q27</f>
        <v>46404.824307984112</v>
      </c>
      <c r="D7" s="11">
        <f>R27</f>
        <v>10270.687565559423</v>
      </c>
      <c r="E7" s="11">
        <f>S27</f>
        <v>503.88852039626767</v>
      </c>
      <c r="F7" s="11">
        <f>T27</f>
        <v>22.940483333333614</v>
      </c>
      <c r="G7" s="14">
        <f>C7-D7</f>
        <v>36134.136742424686</v>
      </c>
      <c r="H7">
        <v>100</v>
      </c>
      <c r="I7" s="50">
        <f>C7/D7</f>
        <v>4.5181808921530111</v>
      </c>
    </row>
    <row r="8" spans="1:31" ht="13" hidden="1">
      <c r="C8" s="11">
        <f>X27</f>
        <v>56060.516684149618</v>
      </c>
      <c r="D8" s="11">
        <f>Y27</f>
        <v>12789.186155302912</v>
      </c>
      <c r="E8" s="11">
        <f>Z27</f>
        <v>605.06686057692184</v>
      </c>
      <c r="F8" s="11">
        <f>AA27</f>
        <v>25.116511491113332</v>
      </c>
      <c r="G8" s="14">
        <f>C8-D8</f>
        <v>43271.330528846709</v>
      </c>
      <c r="H8">
        <v>120</v>
      </c>
      <c r="I8" s="50">
        <f>C8/D8</f>
        <v>4.383431127156177</v>
      </c>
      <c r="J8" t="s">
        <v>84</v>
      </c>
    </row>
    <row r="10" spans="1:31">
      <c r="A10" t="s">
        <v>56</v>
      </c>
      <c r="B10">
        <v>14.8</v>
      </c>
      <c r="C10" t="s">
        <v>58</v>
      </c>
    </row>
    <row r="11" spans="1:31">
      <c r="A11" t="s">
        <v>57</v>
      </c>
      <c r="B11">
        <v>12.4</v>
      </c>
      <c r="C11" t="s">
        <v>58</v>
      </c>
    </row>
    <row r="12" spans="1:31" ht="13" thickBot="1">
      <c r="A12">
        <v>30</v>
      </c>
      <c r="H12" s="88">
        <v>60</v>
      </c>
      <c r="I12" s="88"/>
      <c r="J12" s="88"/>
      <c r="K12" s="88"/>
      <c r="L12" s="88"/>
      <c r="M12" s="88"/>
      <c r="N12" s="88"/>
      <c r="O12" s="88">
        <v>100</v>
      </c>
      <c r="P12" s="88"/>
      <c r="Q12" s="88"/>
      <c r="R12" s="88"/>
      <c r="S12" s="88"/>
      <c r="T12" s="88"/>
      <c r="U12" s="88"/>
      <c r="V12" s="88">
        <v>120</v>
      </c>
      <c r="W12" s="88" t="s">
        <v>23</v>
      </c>
      <c r="X12" s="88"/>
      <c r="Y12" s="88"/>
      <c r="Z12" s="88"/>
      <c r="AA12" s="88"/>
      <c r="AB12" s="88"/>
      <c r="AC12" s="88"/>
      <c r="AD12" s="88"/>
      <c r="AE12" s="88"/>
    </row>
    <row r="13" spans="1:31" ht="15.5">
      <c r="B13" s="1"/>
      <c r="C13" s="2" t="s">
        <v>18</v>
      </c>
      <c r="D13" s="2" t="s">
        <v>19</v>
      </c>
      <c r="E13" s="2" t="s">
        <v>20</v>
      </c>
      <c r="F13" s="8" t="s">
        <v>21</v>
      </c>
      <c r="H13" s="88"/>
      <c r="I13" s="89"/>
      <c r="J13" s="90" t="s">
        <v>18</v>
      </c>
      <c r="K13" s="90" t="s">
        <v>19</v>
      </c>
      <c r="L13" s="90" t="s">
        <v>20</v>
      </c>
      <c r="M13" s="91" t="s">
        <v>21</v>
      </c>
      <c r="N13" s="88"/>
      <c r="O13" s="88"/>
      <c r="P13" s="89"/>
      <c r="Q13" s="90" t="s">
        <v>18</v>
      </c>
      <c r="R13" s="90" t="s">
        <v>19</v>
      </c>
      <c r="S13" s="90" t="s">
        <v>20</v>
      </c>
      <c r="T13" s="91" t="s">
        <v>21</v>
      </c>
      <c r="U13" s="88"/>
      <c r="V13" s="88"/>
      <c r="W13" s="89"/>
      <c r="X13" s="90" t="s">
        <v>18</v>
      </c>
      <c r="Y13" s="90" t="s">
        <v>19</v>
      </c>
      <c r="Z13" s="90" t="s">
        <v>20</v>
      </c>
      <c r="AA13" s="91" t="s">
        <v>21</v>
      </c>
      <c r="AB13" s="88"/>
      <c r="AC13" s="88"/>
      <c r="AD13" s="88"/>
      <c r="AE13" s="88"/>
    </row>
    <row r="14" spans="1:31" ht="15.5">
      <c r="B14" s="3" t="s">
        <v>22</v>
      </c>
      <c r="C14">
        <v>42844.060464999995</v>
      </c>
      <c r="D14">
        <v>-1047.359635</v>
      </c>
      <c r="E14">
        <v>403.36940844000003</v>
      </c>
      <c r="F14" s="84">
        <v>12.208742150000001</v>
      </c>
      <c r="H14" s="88"/>
      <c r="I14" s="92" t="s">
        <v>22</v>
      </c>
      <c r="J14" s="93">
        <v>35315.858585859001</v>
      </c>
      <c r="K14" s="93">
        <v>2204.2968142968002</v>
      </c>
      <c r="L14" s="93">
        <v>403.6891996892</v>
      </c>
      <c r="M14" s="93">
        <v>7.0421911421913004</v>
      </c>
      <c r="N14" s="88"/>
      <c r="O14" s="88"/>
      <c r="P14" s="92" t="s">
        <v>22</v>
      </c>
      <c r="Q14" s="93">
        <v>64656.930846930998</v>
      </c>
      <c r="R14" s="93">
        <v>5375.4817404817004</v>
      </c>
      <c r="S14" s="93">
        <v>672.78787878791002</v>
      </c>
      <c r="T14" s="93">
        <v>12.066977466978001</v>
      </c>
      <c r="U14" s="88"/>
      <c r="V14" s="88"/>
      <c r="W14" s="92" t="s">
        <v>22</v>
      </c>
      <c r="X14" s="93">
        <v>79327.466977479271</v>
      </c>
      <c r="Y14" s="93">
        <v>7530.9241452982787</v>
      </c>
      <c r="Z14" s="93">
        <v>807.33721833721654</v>
      </c>
      <c r="AA14" s="93">
        <v>15.258682983687374</v>
      </c>
      <c r="AB14" s="88"/>
      <c r="AC14" s="88"/>
      <c r="AD14" s="88"/>
      <c r="AE14" s="88"/>
    </row>
    <row r="15" spans="1:31" ht="15.5">
      <c r="B15" s="3" t="s">
        <v>2</v>
      </c>
      <c r="C15">
        <v>1325.2893740000002</v>
      </c>
      <c r="D15">
        <v>-168.86485200000001</v>
      </c>
      <c r="E15">
        <v>12.312755931600002</v>
      </c>
      <c r="F15" s="84">
        <v>6.4800023999999998E-2</v>
      </c>
      <c r="H15" s="88"/>
      <c r="I15" s="92" t="s">
        <v>2</v>
      </c>
      <c r="J15" s="93">
        <v>991.89078477078999</v>
      </c>
      <c r="K15" s="93">
        <v>-39.511010101010001</v>
      </c>
      <c r="L15" s="93">
        <v>13.283168868169</v>
      </c>
      <c r="M15" s="93">
        <v>-0.12943118363118</v>
      </c>
      <c r="N15" s="88"/>
      <c r="O15" s="88"/>
      <c r="P15" s="92" t="s">
        <v>2</v>
      </c>
      <c r="Q15" s="93">
        <v>1795.1598238797999</v>
      </c>
      <c r="R15" s="93">
        <v>1.6499054649055001</v>
      </c>
      <c r="S15" s="93">
        <v>21.802913493914001</v>
      </c>
      <c r="T15" s="93">
        <v>3.8235690235689998E-3</v>
      </c>
      <c r="U15" s="88"/>
      <c r="V15" s="88"/>
      <c r="W15" s="92" t="s">
        <v>2</v>
      </c>
      <c r="X15" s="93">
        <v>2196.7943434343242</v>
      </c>
      <c r="Y15" s="93">
        <v>47.824418220668818</v>
      </c>
      <c r="Z15" s="93">
        <v>26.06278580678687</v>
      </c>
      <c r="AA15" s="93">
        <v>0.13367159414659224</v>
      </c>
      <c r="AB15" s="88"/>
      <c r="AC15" s="88"/>
      <c r="AD15" s="88"/>
      <c r="AE15" s="88"/>
    </row>
    <row r="16" spans="1:31" ht="15.5">
      <c r="B16" s="3" t="s">
        <v>3</v>
      </c>
      <c r="C16">
        <v>225.46857600000004</v>
      </c>
      <c r="D16">
        <v>410.75044300000002</v>
      </c>
      <c r="E16">
        <v>0.97135656479999999</v>
      </c>
      <c r="F16" s="84">
        <v>0.100717269</v>
      </c>
      <c r="H16" s="88"/>
      <c r="I16" s="92" t="s">
        <v>3</v>
      </c>
      <c r="J16" s="93">
        <v>-28.008440633515001</v>
      </c>
      <c r="K16" s="93">
        <v>54.292818292823</v>
      </c>
      <c r="L16" s="93">
        <v>-0.44273226773235003</v>
      </c>
      <c r="M16" s="93">
        <v>0.19266344766342999</v>
      </c>
      <c r="N16" s="88"/>
      <c r="O16" s="88"/>
      <c r="P16" s="92" t="s">
        <v>3</v>
      </c>
      <c r="Q16" s="93">
        <v>-254.48591686090001</v>
      </c>
      <c r="R16" s="93">
        <v>52.540852665854999</v>
      </c>
      <c r="S16" s="93">
        <v>-0.95194157694537995</v>
      </c>
      <c r="T16" s="93">
        <v>0.14815129315125999</v>
      </c>
      <c r="U16" s="88"/>
      <c r="V16" s="88"/>
      <c r="W16" s="92" t="s">
        <v>3</v>
      </c>
      <c r="X16" s="93">
        <v>-367.72465497605111</v>
      </c>
      <c r="Y16" s="93">
        <v>35.947658244627924</v>
      </c>
      <c r="Z16" s="93">
        <v>-1.2065462315473634</v>
      </c>
      <c r="AA16" s="93">
        <v>6.8396256520804666E-2</v>
      </c>
      <c r="AB16" s="88"/>
      <c r="AC16" s="88"/>
      <c r="AD16" s="88"/>
      <c r="AE16" s="88"/>
    </row>
    <row r="17" spans="1:31" ht="15.5">
      <c r="B17" s="3" t="s">
        <v>4</v>
      </c>
      <c r="C17">
        <v>16.858332000000001</v>
      </c>
      <c r="D17">
        <v>-2.365059</v>
      </c>
      <c r="E17">
        <v>0.1397078028</v>
      </c>
      <c r="F17" s="84">
        <v>-4.74969E-4</v>
      </c>
      <c r="H17" s="88"/>
      <c r="I17" s="92" t="s">
        <v>4</v>
      </c>
      <c r="J17" s="93">
        <v>14.079595959596</v>
      </c>
      <c r="K17" s="93">
        <v>-1.34445998446</v>
      </c>
      <c r="L17" s="93">
        <v>0.16997047397046999</v>
      </c>
      <c r="M17" s="93">
        <v>-4.3869463869464003E-3</v>
      </c>
      <c r="N17" s="88"/>
      <c r="O17" s="88"/>
      <c r="P17" s="92" t="s">
        <v>4</v>
      </c>
      <c r="Q17" s="93">
        <v>19.350458430458001</v>
      </c>
      <c r="R17" s="93">
        <v>-1.0685936285937001</v>
      </c>
      <c r="S17" s="93">
        <v>0.28787878787879001</v>
      </c>
      <c r="T17" s="93">
        <v>-2.0497280497280999E-3</v>
      </c>
      <c r="U17" s="88"/>
      <c r="V17" s="88"/>
      <c r="W17" s="92" t="s">
        <v>4</v>
      </c>
      <c r="X17" s="93">
        <v>21.985889665888227</v>
      </c>
      <c r="Y17" s="93">
        <v>-0.47210567210566712</v>
      </c>
      <c r="Z17" s="93">
        <v>0.34683294483298238</v>
      </c>
      <c r="AA17" s="93">
        <v>2.8799533799464766E-4</v>
      </c>
      <c r="AB17" s="88"/>
      <c r="AC17" s="88"/>
      <c r="AD17" s="88"/>
      <c r="AE17" s="88"/>
    </row>
    <row r="18" spans="1:31" ht="15.5">
      <c r="B18" s="3" t="s">
        <v>5</v>
      </c>
      <c r="C18">
        <v>-0.55437199999999986</v>
      </c>
      <c r="D18">
        <v>6.6897069999999994</v>
      </c>
      <c r="E18">
        <v>2.1570832799999998E-2</v>
      </c>
      <c r="F18" s="84">
        <v>-7.3673399999999996E-4</v>
      </c>
      <c r="H18" s="88"/>
      <c r="I18" s="92" t="s">
        <v>5</v>
      </c>
      <c r="J18" s="93">
        <v>0.20522402597398001</v>
      </c>
      <c r="K18" s="93">
        <v>0.62124350649351001</v>
      </c>
      <c r="L18" s="93">
        <v>-6.5227272727296001E-3</v>
      </c>
      <c r="M18" s="93">
        <v>1.8806493506494E-3</v>
      </c>
      <c r="N18" s="88"/>
      <c r="O18" s="88"/>
      <c r="P18" s="92" t="s">
        <v>5</v>
      </c>
      <c r="Q18" s="93">
        <v>-5.1316201298706003</v>
      </c>
      <c r="R18" s="93">
        <v>-7.6340909090911999E-2</v>
      </c>
      <c r="S18" s="93">
        <v>-1.6107792207793001E-2</v>
      </c>
      <c r="T18" s="93">
        <v>-2.7155844155844002E-4</v>
      </c>
      <c r="U18" s="88"/>
      <c r="V18" s="88"/>
      <c r="W18" s="92" t="s">
        <v>5</v>
      </c>
      <c r="X18" s="93">
        <v>-7.80004220779393</v>
      </c>
      <c r="Y18" s="93">
        <v>-0.85408441558448234</v>
      </c>
      <c r="Z18" s="93">
        <v>-2.0900324675349601E-2</v>
      </c>
      <c r="AA18" s="93">
        <v>-2.6196672077924803E-3</v>
      </c>
      <c r="AB18" s="88"/>
      <c r="AC18" s="88"/>
      <c r="AD18" s="88"/>
      <c r="AE18" s="88"/>
    </row>
    <row r="19" spans="1:31" ht="15.5">
      <c r="B19" s="3" t="s">
        <v>6</v>
      </c>
      <c r="C19">
        <v>-8.8874600000000008</v>
      </c>
      <c r="D19">
        <v>-5.9422079999999999</v>
      </c>
      <c r="E19">
        <v>-2.1378042E-2</v>
      </c>
      <c r="F19" s="84">
        <v>-2.0498700000000001E-4</v>
      </c>
      <c r="H19" s="88"/>
      <c r="I19" s="92" t="s">
        <v>6</v>
      </c>
      <c r="J19" s="93">
        <v>-0.65701659451420003</v>
      </c>
      <c r="K19" s="93">
        <v>1.2594696969696</v>
      </c>
      <c r="L19" s="93">
        <v>-2.0129870129840998E-3</v>
      </c>
      <c r="M19" s="93">
        <v>3.7976190476196E-3</v>
      </c>
      <c r="N19" s="88"/>
      <c r="O19" s="88"/>
      <c r="P19" s="92" t="s">
        <v>6</v>
      </c>
      <c r="Q19" s="93">
        <v>1.4624458874452</v>
      </c>
      <c r="R19" s="93">
        <v>2.6000901875901001</v>
      </c>
      <c r="S19" s="93">
        <v>7.5396825409310999E-4</v>
      </c>
      <c r="T19" s="93">
        <v>3.4404761904773002E-3</v>
      </c>
      <c r="U19" s="88"/>
      <c r="V19" s="88"/>
      <c r="W19" s="92" t="s">
        <v>6</v>
      </c>
      <c r="X19" s="93">
        <v>2.5221771284714269</v>
      </c>
      <c r="Y19" s="93">
        <v>3.5398065476159029</v>
      </c>
      <c r="Z19" s="93">
        <v>2.1374458875039718E-3</v>
      </c>
      <c r="AA19" s="93">
        <v>5.5005411255552878E-3</v>
      </c>
      <c r="AB19" s="88"/>
      <c r="AC19" s="88"/>
      <c r="AD19" s="88"/>
      <c r="AE19" s="88"/>
    </row>
    <row r="20" spans="1:31" ht="15.5">
      <c r="B20" s="3" t="s">
        <v>7</v>
      </c>
      <c r="C20">
        <v>8.0371330000000005E-2</v>
      </c>
      <c r="D20">
        <v>-6.15177E-3</v>
      </c>
      <c r="E20">
        <v>6.3790560000000001E-4</v>
      </c>
      <c r="F20" s="84">
        <v>-1.6126599999999999E-5</v>
      </c>
      <c r="H20" s="88"/>
      <c r="I20" s="92" t="s">
        <v>7</v>
      </c>
      <c r="J20" s="93">
        <v>0.11576534576535</v>
      </c>
      <c r="K20" s="93">
        <v>-5.6565656565656999E-3</v>
      </c>
      <c r="L20" s="93">
        <v>1.5475265475266E-3</v>
      </c>
      <c r="M20" s="93">
        <v>-1.9010619010619001E-5</v>
      </c>
      <c r="N20" s="88"/>
      <c r="O20" s="88"/>
      <c r="P20" s="92" t="s">
        <v>7</v>
      </c>
      <c r="Q20" s="93">
        <v>8.3773633773633005E-2</v>
      </c>
      <c r="R20" s="93">
        <v>-1.3021238021238E-2</v>
      </c>
      <c r="S20" s="93">
        <v>2.1556591556591001E-3</v>
      </c>
      <c r="T20" s="93">
        <v>-2.5589225589225999E-5</v>
      </c>
      <c r="U20" s="88"/>
      <c r="V20" s="88"/>
      <c r="W20" s="92" t="s">
        <v>7</v>
      </c>
      <c r="X20" s="93">
        <v>6.7777777777765391E-2</v>
      </c>
      <c r="Y20" s="93">
        <v>-1.9056915306914984E-2</v>
      </c>
      <c r="Z20" s="93">
        <v>2.4597254597253319E-3</v>
      </c>
      <c r="AA20" s="93">
        <v>-4.0727790727792629E-5</v>
      </c>
      <c r="AB20" s="88"/>
      <c r="AC20" s="88"/>
      <c r="AD20" s="88"/>
      <c r="AE20" s="88"/>
    </row>
    <row r="21" spans="1:31" ht="15.5">
      <c r="B21" s="3" t="s">
        <v>50</v>
      </c>
      <c r="C21">
        <v>-7.6107800000000003E-2</v>
      </c>
      <c r="D21">
        <v>3.0944200000000002E-2</v>
      </c>
      <c r="E21">
        <v>-1.5960996000000001E-5</v>
      </c>
      <c r="F21" s="84">
        <v>-1.5433500000000001E-5</v>
      </c>
      <c r="H21" s="88"/>
      <c r="I21" s="92" t="s">
        <v>50</v>
      </c>
      <c r="J21" s="93">
        <v>-7.9995337995340005E-2</v>
      </c>
      <c r="K21" s="93">
        <v>1.7302031302031E-2</v>
      </c>
      <c r="L21" s="93">
        <v>2.2417582417583E-4</v>
      </c>
      <c r="M21" s="93">
        <v>5.4945054945056002E-5</v>
      </c>
      <c r="N21" s="88"/>
      <c r="O21" s="88"/>
      <c r="P21" s="92" t="s">
        <v>50</v>
      </c>
      <c r="Q21" s="93">
        <v>-8.9202797202793005E-2</v>
      </c>
      <c r="R21" s="93">
        <v>-1.141525141524E-3</v>
      </c>
      <c r="S21" s="93">
        <v>2.3976023975954999E-5</v>
      </c>
      <c r="T21" s="93">
        <v>-1.0989010989009999E-5</v>
      </c>
      <c r="U21" s="88"/>
      <c r="V21" s="88"/>
      <c r="W21" s="92" t="s">
        <v>50</v>
      </c>
      <c r="X21" s="93">
        <v>-9.3806526806500132E-2</v>
      </c>
      <c r="Y21" s="93">
        <v>-2.2720196470196255E-2</v>
      </c>
      <c r="Z21" s="93">
        <v>-7.6123876124764144E-5</v>
      </c>
      <c r="AA21" s="93">
        <v>-8.013986013984379E-5</v>
      </c>
      <c r="AB21" s="88"/>
      <c r="AC21" s="88"/>
      <c r="AD21" s="88"/>
      <c r="AE21" s="88"/>
    </row>
    <row r="22" spans="1:31" ht="15.5">
      <c r="B22" s="3" t="s">
        <v>9</v>
      </c>
      <c r="C22">
        <v>-9.0872700000000001E-2</v>
      </c>
      <c r="D22">
        <v>-4.3923299999999998E-2</v>
      </c>
      <c r="E22">
        <v>-3.6398879999999999E-4</v>
      </c>
      <c r="F22" s="84">
        <v>3.3473999999999998E-5</v>
      </c>
      <c r="H22" s="88"/>
      <c r="I22" s="92" t="s">
        <v>9</v>
      </c>
      <c r="J22" s="93">
        <v>-4.4225649350649002E-2</v>
      </c>
      <c r="K22" s="93">
        <v>3.1217532467532E-3</v>
      </c>
      <c r="L22" s="93">
        <v>2.2727272727603998E-6</v>
      </c>
      <c r="M22" s="93">
        <v>1.3571428571428E-5</v>
      </c>
      <c r="N22" s="88"/>
      <c r="O22" s="88"/>
      <c r="P22" s="92" t="s">
        <v>9</v>
      </c>
      <c r="Q22" s="93">
        <v>-2.2816558441552E-2</v>
      </c>
      <c r="R22" s="93">
        <v>9.3295454545455E-3</v>
      </c>
      <c r="S22" s="93">
        <v>2.6623376623392001E-5</v>
      </c>
      <c r="T22" s="93">
        <v>2.3181818181817999E-5</v>
      </c>
      <c r="U22" s="88"/>
      <c r="V22" s="88"/>
      <c r="W22" s="92" t="s">
        <v>9</v>
      </c>
      <c r="X22" s="93">
        <v>-1.2112012986989282E-2</v>
      </c>
      <c r="Y22" s="93">
        <v>1.3650974025975126E-2</v>
      </c>
      <c r="Z22" s="93">
        <v>3.879870129905079E-5</v>
      </c>
      <c r="AA22" s="93">
        <v>3.0896915584419374E-5</v>
      </c>
      <c r="AB22" s="88"/>
      <c r="AC22" s="88"/>
      <c r="AD22" s="88"/>
      <c r="AE22" s="88"/>
    </row>
    <row r="23" spans="1:31" ht="16" thickBot="1">
      <c r="B23" s="5" t="s">
        <v>10</v>
      </c>
      <c r="C23">
        <v>5.5088769999999995E-2</v>
      </c>
      <c r="D23">
        <v>4.5402999999999999E-2</v>
      </c>
      <c r="E23">
        <v>2.5408620000000001E-5</v>
      </c>
      <c r="F23" s="84">
        <v>2.1840699999999999E-5</v>
      </c>
      <c r="H23" s="88"/>
      <c r="I23" s="94" t="s">
        <v>10</v>
      </c>
      <c r="J23" s="93">
        <v>-7.8367003367225008E-3</v>
      </c>
      <c r="K23" s="93">
        <v>5.4292929293028001E-4</v>
      </c>
      <c r="L23" s="93">
        <v>-2.2727272727301999E-5</v>
      </c>
      <c r="M23" s="93">
        <v>2.0959595959591E-5</v>
      </c>
      <c r="N23" s="88"/>
      <c r="O23" s="88"/>
      <c r="P23" s="94" t="s">
        <v>10</v>
      </c>
      <c r="Q23" s="93">
        <v>-1.8421717171710001E-2</v>
      </c>
      <c r="R23" s="93">
        <v>-1.4309764309654999E-4</v>
      </c>
      <c r="S23" s="93">
        <v>-2.3569023570198E-5</v>
      </c>
      <c r="T23" s="93">
        <v>4.0656565656555001E-5</v>
      </c>
      <c r="U23" s="88"/>
      <c r="V23" s="88"/>
      <c r="W23" s="94" t="s">
        <v>10</v>
      </c>
      <c r="X23" s="93">
        <v>-2.3714225589635853E-2</v>
      </c>
      <c r="Y23" s="93">
        <v>-8.8699494946498916E-4</v>
      </c>
      <c r="Z23" s="93">
        <v>-2.3989898990528636E-5</v>
      </c>
      <c r="AA23" s="93">
        <v>3.2512626262493595E-5</v>
      </c>
      <c r="AB23" s="88"/>
      <c r="AC23" s="88"/>
      <c r="AD23" s="88"/>
      <c r="AE23" s="88"/>
    </row>
    <row r="26" spans="1:31" ht="15.5">
      <c r="A26" s="7" t="s">
        <v>11</v>
      </c>
      <c r="B26" t="s">
        <v>12</v>
      </c>
      <c r="C26" t="str">
        <f>C13</f>
        <v>Capacity(W)</v>
      </c>
      <c r="D26" t="str">
        <f>D13</f>
        <v>Input Power(W)</v>
      </c>
      <c r="E26" t="str">
        <f>E13</f>
        <v>Flow Rate(kg/h)</v>
      </c>
      <c r="F26" t="str">
        <f>F13</f>
        <v>Current(A)</v>
      </c>
      <c r="H26" s="7" t="s">
        <v>11</v>
      </c>
      <c r="I26" t="s">
        <v>12</v>
      </c>
      <c r="J26" t="str">
        <f>J13</f>
        <v>Capacity(W)</v>
      </c>
      <c r="K26" t="str">
        <f>K13</f>
        <v>Input Power(W)</v>
      </c>
      <c r="L26" t="str">
        <f>L13</f>
        <v>Flow Rate(kg/h)</v>
      </c>
      <c r="M26" t="str">
        <f>M13</f>
        <v>Current(A)</v>
      </c>
      <c r="O26" s="7" t="s">
        <v>11</v>
      </c>
      <c r="P26" t="s">
        <v>12</v>
      </c>
      <c r="Q26" t="str">
        <f>Q13</f>
        <v>Capacity(W)</v>
      </c>
      <c r="R26" t="str">
        <f>R13</f>
        <v>Input Power(W)</v>
      </c>
      <c r="S26" t="str">
        <f>S13</f>
        <v>Flow Rate(kg/h)</v>
      </c>
      <c r="T26" t="str">
        <f>T13</f>
        <v>Current(A)</v>
      </c>
      <c r="V26" s="7" t="s">
        <v>11</v>
      </c>
      <c r="W26" t="s">
        <v>12</v>
      </c>
      <c r="X26" t="str">
        <f>X13</f>
        <v>Capacity(W)</v>
      </c>
      <c r="Y26" t="str">
        <f>Y13</f>
        <v>Input Power(W)</v>
      </c>
      <c r="Z26" t="str">
        <f>Z13</f>
        <v>Flow Rate(kg/h)</v>
      </c>
      <c r="AA26" t="str">
        <f>AA13</f>
        <v>Current(A)</v>
      </c>
    </row>
    <row r="27" spans="1:31" s="47" customFormat="1">
      <c r="A27" s="47">
        <f>A4</f>
        <v>-7</v>
      </c>
      <c r="B27" s="47">
        <f>B4</f>
        <v>35</v>
      </c>
      <c r="C27" s="48">
        <f t="shared" ref="C27:C44" si="0">C$14+$A27*C$15+$B27*C$16+$A27^2*C$17+$A27*$B27*C$18+$B27^2*C$19+$A27^3*C$20+$A27^2*$B27*C$21+$A27*$B27^2*C$22+$B27^3*C$23</f>
        <v>34516.248088059991</v>
      </c>
      <c r="D27" s="48">
        <f t="shared" ref="D27:F42" si="1">D$14+$A27*D$15+$B27*D$16+$A27^2*D$17+$A27*$B27*D$18+$B27^2*D$19+$A27^3*D$20+$A27^2*$B27*D$21+$A27*$B27^2*D$22+$B27^3*D$23</f>
        <v>7855.3642106100015</v>
      </c>
      <c r="E27" s="48">
        <f t="shared" si="1"/>
        <v>330.51474735156006</v>
      </c>
      <c r="F27" s="48">
        <f t="shared" si="1"/>
        <v>15.814807104800002</v>
      </c>
      <c r="H27" s="47">
        <f>A4</f>
        <v>-7</v>
      </c>
      <c r="I27" s="47">
        <f>B4</f>
        <v>35</v>
      </c>
      <c r="J27" s="48">
        <f t="shared" ref="J27:M44" si="2">J$14+$A27*J$15+$B27*J$16+$A27^2*J$17+$A27*$B27*J$18+$B27^2*J$19+$A27^3*J$20+$A27^2*$B27*J$21+$A27*$B27^2*J$22+$B27^3*J$23</f>
        <v>27093.439555652447</v>
      </c>
      <c r="K27" s="48">
        <f t="shared" si="2"/>
        <v>5734.0119507576483</v>
      </c>
      <c r="L27" s="48">
        <f t="shared" si="2"/>
        <v>301.53184003496398</v>
      </c>
      <c r="M27" s="48">
        <f t="shared" si="2"/>
        <v>19.550813053613027</v>
      </c>
      <c r="O27" s="47">
        <f>A4</f>
        <v>-7</v>
      </c>
      <c r="P27" s="47">
        <f>B4</f>
        <v>35</v>
      </c>
      <c r="Q27" s="48">
        <f t="shared" ref="Q27:T44" si="3">Q$14+$A27*Q$15+$B27*Q$16+$A27^2*Q$17+$A27*$B27*Q$18+$B27^2*Q$19+$A27^3*Q$20+$A27^2*$B27*Q$21+$A27*$B27^2*Q$22+$B27^3*Q$23</f>
        <v>46404.824307984112</v>
      </c>
      <c r="R27" s="48">
        <f t="shared" si="3"/>
        <v>10270.687565559423</v>
      </c>
      <c r="S27" s="48">
        <f t="shared" si="3"/>
        <v>503.88852039626767</v>
      </c>
      <c r="T27" s="48">
        <f t="shared" si="3"/>
        <v>22.940483333333614</v>
      </c>
      <c r="V27" s="47">
        <f>H4</f>
        <v>50</v>
      </c>
      <c r="W27" s="47">
        <f>I4</f>
        <v>4.3939717068038604</v>
      </c>
      <c r="X27" s="48">
        <f t="shared" ref="X27:AA44" si="4">X$14+$A27*X$15+$B27*X$16+$A27^2*X$17+$A27*$B27*X$18+$B27^2*X$19+$A27^3*X$20+$A27^2*$B27*X$21+$A27*$B27^2*X$22+$B27^3*X$23</f>
        <v>56060.516684149618</v>
      </c>
      <c r="Y27" s="48">
        <f t="shared" si="4"/>
        <v>12789.186155302912</v>
      </c>
      <c r="Z27" s="48">
        <f t="shared" si="4"/>
        <v>605.06686057692184</v>
      </c>
      <c r="AA27" s="48">
        <f t="shared" si="4"/>
        <v>25.116511491113332</v>
      </c>
    </row>
    <row r="28" spans="1:31">
      <c r="A28">
        <v>-15</v>
      </c>
      <c r="B28">
        <v>60</v>
      </c>
      <c r="C28" s="11">
        <f t="shared" si="0"/>
        <v>24297.629496249989</v>
      </c>
      <c r="D28" s="11">
        <f t="shared" si="1"/>
        <v>10803.23147375</v>
      </c>
      <c r="E28" s="11">
        <f t="shared" si="1"/>
        <v>234.79427053800003</v>
      </c>
      <c r="F28" s="11">
        <f t="shared" si="1"/>
        <v>19.854087530000001</v>
      </c>
      <c r="H28">
        <v>-15</v>
      </c>
      <c r="I28">
        <v>60</v>
      </c>
      <c r="J28" s="11">
        <f t="shared" si="2"/>
        <v>18599.750790875489</v>
      </c>
      <c r="K28" s="11">
        <f t="shared" si="2"/>
        <v>9928.3657037408266</v>
      </c>
      <c r="L28" s="11">
        <f t="shared" si="2"/>
        <v>207.51644189143875</v>
      </c>
      <c r="M28" s="11">
        <f t="shared" si="2"/>
        <v>36.135581640581599</v>
      </c>
      <c r="O28">
        <v>-15</v>
      </c>
      <c r="P28">
        <v>60</v>
      </c>
      <c r="Q28" s="11">
        <f t="shared" si="3"/>
        <v>32463.524406150034</v>
      </c>
      <c r="R28" s="11">
        <f t="shared" si="3"/>
        <v>17185.613788988809</v>
      </c>
      <c r="S28" s="11">
        <f t="shared" si="3"/>
        <v>357.13146298145386</v>
      </c>
      <c r="T28" s="11">
        <f t="shared" si="3"/>
        <v>40.53564158064183</v>
      </c>
      <c r="V28">
        <v>-15</v>
      </c>
      <c r="W28">
        <v>60</v>
      </c>
      <c r="X28" s="11">
        <f t="shared" si="4"/>
        <v>39395.411213786232</v>
      </c>
      <c r="Y28" s="11">
        <f t="shared" si="4"/>
        <v>21205.024066211532</v>
      </c>
      <c r="Z28" s="11">
        <f t="shared" si="4"/>
        <v>431.93897352646133</v>
      </c>
      <c r="AA28" s="11">
        <f t="shared" si="4"/>
        <v>43.99169396575622</v>
      </c>
    </row>
    <row r="29" spans="1:31">
      <c r="A29">
        <v>2</v>
      </c>
      <c r="B29">
        <v>35</v>
      </c>
      <c r="C29" s="11">
        <f t="shared" si="0"/>
        <v>44656.808938389986</v>
      </c>
      <c r="D29" s="11">
        <f t="shared" si="1"/>
        <v>8014.1151338400023</v>
      </c>
      <c r="E29" s="11">
        <f t="shared" si="1"/>
        <v>438.0735788562601</v>
      </c>
      <c r="F29" s="11">
        <f t="shared" si="1"/>
        <v>16.5750078917</v>
      </c>
      <c r="H29">
        <v>2</v>
      </c>
      <c r="I29">
        <v>35</v>
      </c>
      <c r="J29" s="11">
        <f t="shared" si="2"/>
        <v>35130.558878204931</v>
      </c>
      <c r="K29" s="11">
        <f t="shared" si="2"/>
        <v>5639.7864393940145</v>
      </c>
      <c r="L29" s="11">
        <f t="shared" si="2"/>
        <v>411.5921911421911</v>
      </c>
      <c r="M29" s="11">
        <f t="shared" si="2"/>
        <v>19.232163344988361</v>
      </c>
      <c r="O29">
        <v>2</v>
      </c>
      <c r="P29">
        <v>35</v>
      </c>
      <c r="Q29" s="11">
        <f t="shared" si="3"/>
        <v>59992.378146853291</v>
      </c>
      <c r="R29" s="11">
        <f t="shared" si="3"/>
        <v>10409.66172785546</v>
      </c>
      <c r="S29" s="11">
        <f t="shared" si="3"/>
        <v>683.09863869464039</v>
      </c>
      <c r="T29" s="11">
        <f t="shared" si="3"/>
        <v>23.245497727273001</v>
      </c>
      <c r="V29">
        <v>2</v>
      </c>
      <c r="W29">
        <v>35</v>
      </c>
      <c r="X29" s="11">
        <f t="shared" si="4"/>
        <v>72423.287781177161</v>
      </c>
      <c r="Y29" s="11">
        <f t="shared" si="4"/>
        <v>13151.411404428783</v>
      </c>
      <c r="Z29" s="11">
        <f t="shared" si="4"/>
        <v>818.85186247086654</v>
      </c>
      <c r="AA29" s="11">
        <f t="shared" si="4"/>
        <v>25.93396419726129</v>
      </c>
    </row>
    <row r="30" spans="1:31">
      <c r="A30">
        <v>2</v>
      </c>
      <c r="B30">
        <v>50</v>
      </c>
      <c r="C30" s="11">
        <f t="shared" si="0"/>
        <v>40978.56830164</v>
      </c>
      <c r="D30" s="11">
        <f t="shared" si="1"/>
        <v>10418.321400840001</v>
      </c>
      <c r="E30" s="11">
        <f t="shared" si="1"/>
        <v>427.19160258000005</v>
      </c>
      <c r="F30" s="11">
        <f t="shared" si="1"/>
        <v>19.680406659199999</v>
      </c>
      <c r="H30">
        <v>2</v>
      </c>
      <c r="I30">
        <v>50</v>
      </c>
      <c r="J30" s="11">
        <f t="shared" si="2"/>
        <v>33117.728690198608</v>
      </c>
      <c r="K30" s="11">
        <f t="shared" si="2"/>
        <v>8132.2265434566471</v>
      </c>
      <c r="L30" s="11">
        <f t="shared" si="2"/>
        <v>400.34173559773552</v>
      </c>
      <c r="M30" s="11">
        <f t="shared" si="2"/>
        <v>28.779709490509539</v>
      </c>
      <c r="O30">
        <v>2</v>
      </c>
      <c r="P30">
        <v>50</v>
      </c>
      <c r="Q30" s="11">
        <f t="shared" si="3"/>
        <v>56309.341381951497</v>
      </c>
      <c r="R30" s="11">
        <f t="shared" si="3"/>
        <v>14522.56923520923</v>
      </c>
      <c r="S30" s="11">
        <f t="shared" si="3"/>
        <v>667.43131290932035</v>
      </c>
      <c r="T30" s="11">
        <f t="shared" si="3"/>
        <v>33.243602264402583</v>
      </c>
      <c r="V30">
        <v>2</v>
      </c>
      <c r="W30">
        <v>50</v>
      </c>
      <c r="X30" s="11">
        <f t="shared" si="4"/>
        <v>67905.147727829579</v>
      </c>
      <c r="Y30" s="11">
        <f t="shared" si="4"/>
        <v>18138.859405594161</v>
      </c>
      <c r="Z30" s="11">
        <f t="shared" si="4"/>
        <v>800.97610156511109</v>
      </c>
      <c r="AA30" s="11">
        <f t="shared" si="4"/>
        <v>36.638586138861747</v>
      </c>
    </row>
    <row r="31" spans="1:31">
      <c r="A31">
        <v>2</v>
      </c>
      <c r="B31">
        <v>75</v>
      </c>
      <c r="C31" s="11">
        <f t="shared" si="0"/>
        <v>34593.165040389984</v>
      </c>
      <c r="D31" s="11">
        <f t="shared" si="1"/>
        <v>15659.757245840005</v>
      </c>
      <c r="E31" s="11">
        <f t="shared" si="1"/>
        <v>391.01433505290009</v>
      </c>
      <c r="F31" s="11">
        <f t="shared" si="1"/>
        <v>28.212544271700004</v>
      </c>
      <c r="H31">
        <v>2</v>
      </c>
      <c r="I31">
        <v>75</v>
      </c>
      <c r="J31" s="11">
        <f t="shared" si="2"/>
        <v>27763.671763096969</v>
      </c>
      <c r="K31" s="11">
        <f t="shared" si="2"/>
        <v>13638.875273892985</v>
      </c>
      <c r="L31" s="11">
        <f t="shared" si="2"/>
        <v>375.94617116216955</v>
      </c>
      <c r="M31" s="11">
        <f t="shared" si="2"/>
        <v>51.870583658008513</v>
      </c>
      <c r="O31">
        <v>2</v>
      </c>
      <c r="P31">
        <v>75</v>
      </c>
      <c r="Q31" s="11">
        <f t="shared" si="3"/>
        <v>48640.284796870314</v>
      </c>
      <c r="R31" s="11">
        <f t="shared" si="3"/>
        <v>23973.268736402588</v>
      </c>
      <c r="S31" s="11">
        <f t="shared" si="3"/>
        <v>638.35527450322832</v>
      </c>
      <c r="T31" s="11">
        <f t="shared" si="3"/>
        <v>59.899000158174942</v>
      </c>
      <c r="V31">
        <v>2</v>
      </c>
      <c r="W31">
        <v>75</v>
      </c>
      <c r="X31" s="11">
        <f t="shared" si="4"/>
        <v>59078.591313739351</v>
      </c>
      <c r="Y31" s="11">
        <f t="shared" si="4"/>
        <v>29876.462044623233</v>
      </c>
      <c r="Z31" s="11">
        <f t="shared" si="4"/>
        <v>769.55982617380266</v>
      </c>
      <c r="AA31" s="11">
        <f t="shared" si="4"/>
        <v>65.243977866918939</v>
      </c>
    </row>
    <row r="32" spans="1:31">
      <c r="A32">
        <v>-7</v>
      </c>
      <c r="B32">
        <v>35</v>
      </c>
      <c r="C32" s="11">
        <f t="shared" si="0"/>
        <v>34516.248088059991</v>
      </c>
      <c r="D32" s="11">
        <f t="shared" si="1"/>
        <v>7855.3642106100015</v>
      </c>
      <c r="E32" s="11">
        <f t="shared" si="1"/>
        <v>330.51474735156006</v>
      </c>
      <c r="F32" s="11">
        <f t="shared" si="1"/>
        <v>15.814807104800002</v>
      </c>
      <c r="H32">
        <v>-7</v>
      </c>
      <c r="I32">
        <v>35</v>
      </c>
      <c r="J32" s="11">
        <f t="shared" si="2"/>
        <v>27093.439555652447</v>
      </c>
      <c r="K32" s="11">
        <f t="shared" si="2"/>
        <v>5734.0119507576483</v>
      </c>
      <c r="L32" s="11">
        <f t="shared" si="2"/>
        <v>301.53184003496398</v>
      </c>
      <c r="M32" s="11">
        <f t="shared" si="2"/>
        <v>19.550813053613027</v>
      </c>
      <c r="O32">
        <v>-7</v>
      </c>
      <c r="P32">
        <v>35</v>
      </c>
      <c r="Q32" s="11">
        <f t="shared" si="3"/>
        <v>46404.824307984112</v>
      </c>
      <c r="R32" s="11">
        <f t="shared" si="3"/>
        <v>10270.687565559423</v>
      </c>
      <c r="S32" s="11">
        <f t="shared" si="3"/>
        <v>503.88852039626767</v>
      </c>
      <c r="T32" s="11">
        <f t="shared" si="3"/>
        <v>22.940483333333614</v>
      </c>
      <c r="V32">
        <v>-7</v>
      </c>
      <c r="W32">
        <v>35</v>
      </c>
      <c r="X32" s="11">
        <f t="shared" si="4"/>
        <v>56060.516684149618</v>
      </c>
      <c r="Y32" s="11">
        <f t="shared" si="4"/>
        <v>12789.186155302912</v>
      </c>
      <c r="Z32" s="11">
        <f t="shared" si="4"/>
        <v>605.06686057692184</v>
      </c>
      <c r="AA32" s="11">
        <f t="shared" si="4"/>
        <v>25.116511491113332</v>
      </c>
    </row>
    <row r="33" spans="1:27">
      <c r="A33">
        <v>-7</v>
      </c>
      <c r="B33">
        <v>50</v>
      </c>
      <c r="C33" s="11">
        <f t="shared" si="0"/>
        <v>31904.239138809997</v>
      </c>
      <c r="D33" s="11">
        <f t="shared" si="1"/>
        <v>9881.3672351100031</v>
      </c>
      <c r="E33" s="11">
        <f t="shared" si="1"/>
        <v>320.88670645500002</v>
      </c>
      <c r="F33" s="11">
        <f t="shared" si="1"/>
        <v>18.625133199800004</v>
      </c>
      <c r="H33">
        <v>-7</v>
      </c>
      <c r="I33">
        <v>50</v>
      </c>
      <c r="J33" s="11">
        <f t="shared" si="2"/>
        <v>25506.396597291481</v>
      </c>
      <c r="K33" s="11">
        <f t="shared" si="2"/>
        <v>8118.440934066035</v>
      </c>
      <c r="L33" s="11">
        <f t="shared" si="2"/>
        <v>291.28719180819076</v>
      </c>
      <c r="M33" s="11">
        <f t="shared" si="2"/>
        <v>28.725827306027305</v>
      </c>
      <c r="O33">
        <v>-7</v>
      </c>
      <c r="P33">
        <v>50</v>
      </c>
      <c r="Q33" s="11">
        <f t="shared" si="3"/>
        <v>43616.164380619768</v>
      </c>
      <c r="R33" s="11">
        <f t="shared" si="3"/>
        <v>14286.074032079025</v>
      </c>
      <c r="S33" s="11">
        <f t="shared" si="3"/>
        <v>490.10642712842997</v>
      </c>
      <c r="T33" s="11">
        <f t="shared" si="3"/>
        <v>32.70181931401963</v>
      </c>
      <c r="V33">
        <v>-7</v>
      </c>
      <c r="W33">
        <v>50</v>
      </c>
      <c r="X33" s="11">
        <f t="shared" si="4"/>
        <v>52671.048272285545</v>
      </c>
      <c r="Y33" s="11">
        <f t="shared" si="4"/>
        <v>17719.954493006742</v>
      </c>
      <c r="Z33" s="11">
        <f t="shared" si="4"/>
        <v>589.51604478854779</v>
      </c>
      <c r="AA33" s="11">
        <f t="shared" si="4"/>
        <v>35.766151993840161</v>
      </c>
    </row>
    <row r="34" spans="1:27">
      <c r="A34">
        <v>-7</v>
      </c>
      <c r="B34">
        <v>75</v>
      </c>
      <c r="C34" s="11">
        <f t="shared" si="0"/>
        <v>28113.742990059989</v>
      </c>
      <c r="D34" s="11">
        <f t="shared" si="1"/>
        <v>14887.77404261001</v>
      </c>
      <c r="E34" s="11">
        <f t="shared" si="1"/>
        <v>290.07523042740007</v>
      </c>
      <c r="F34" s="11">
        <f t="shared" si="1"/>
        <v>26.364217024800006</v>
      </c>
      <c r="H34">
        <v>-7</v>
      </c>
      <c r="I34">
        <v>75</v>
      </c>
      <c r="J34" s="11">
        <f t="shared" si="2"/>
        <v>21260.015897087946</v>
      </c>
      <c r="K34" s="11">
        <f t="shared" si="2"/>
        <v>13416.975350691184</v>
      </c>
      <c r="L34" s="11">
        <f t="shared" si="2"/>
        <v>268.54751835664035</v>
      </c>
      <c r="M34" s="11">
        <f t="shared" si="2"/>
        <v>51.073672127871951</v>
      </c>
      <c r="O34">
        <v>-7</v>
      </c>
      <c r="P34">
        <v>75</v>
      </c>
      <c r="Q34" s="11">
        <f t="shared" si="3"/>
        <v>37643.084884074997</v>
      </c>
      <c r="R34" s="11">
        <f t="shared" si="3"/>
        <v>23490.272556124532</v>
      </c>
      <c r="S34" s="11">
        <f t="shared" si="3"/>
        <v>463.93283252853166</v>
      </c>
      <c r="T34" s="11">
        <f t="shared" si="3"/>
        <v>58.753966583416386</v>
      </c>
      <c r="V34">
        <v>-7</v>
      </c>
      <c r="W34">
        <v>75</v>
      </c>
      <c r="X34" s="11">
        <f t="shared" si="4"/>
        <v>45834.619377550698</v>
      </c>
      <c r="Y34" s="11">
        <f t="shared" si="4"/>
        <v>29240.232260032808</v>
      </c>
      <c r="Z34" s="11">
        <f t="shared" si="4"/>
        <v>561.62548961451694</v>
      </c>
      <c r="AA34" s="11">
        <f t="shared" si="4"/>
        <v>64.001835750181542</v>
      </c>
    </row>
    <row r="35" spans="1:27">
      <c r="A35">
        <v>-20</v>
      </c>
      <c r="B35">
        <v>35</v>
      </c>
      <c r="C35" s="11">
        <f t="shared" si="0"/>
        <v>23353.760168749992</v>
      </c>
      <c r="D35" s="11">
        <f t="shared" si="1"/>
        <v>7303.3870449999995</v>
      </c>
      <c r="E35" s="11">
        <f t="shared" si="1"/>
        <v>210.38762772450002</v>
      </c>
      <c r="F35" s="11">
        <f t="shared" si="1"/>
        <v>14.541714022500001</v>
      </c>
      <c r="H35">
        <v>-20</v>
      </c>
      <c r="I35">
        <v>35</v>
      </c>
      <c r="J35" s="11">
        <f t="shared" si="2"/>
        <v>17882.556089743259</v>
      </c>
      <c r="K35" s="11">
        <f t="shared" si="2"/>
        <v>5699.2376893940009</v>
      </c>
      <c r="L35" s="11">
        <f t="shared" si="2"/>
        <v>182.34651806526406</v>
      </c>
      <c r="M35" s="11">
        <f t="shared" si="2"/>
        <v>19.442344114219036</v>
      </c>
      <c r="O35">
        <v>-20</v>
      </c>
      <c r="P35">
        <v>35</v>
      </c>
      <c r="Q35" s="11">
        <f t="shared" si="3"/>
        <v>30820.687281469287</v>
      </c>
      <c r="R35" s="11">
        <f t="shared" si="3"/>
        <v>9846.0045163169871</v>
      </c>
      <c r="S35" s="11">
        <f t="shared" si="3"/>
        <v>312.18983100232202</v>
      </c>
      <c r="T35" s="11">
        <f t="shared" si="3"/>
        <v>21.986647727273009</v>
      </c>
      <c r="V35">
        <v>-20</v>
      </c>
      <c r="W35">
        <v>35</v>
      </c>
      <c r="X35" s="11">
        <f t="shared" si="4"/>
        <v>37289.752877332001</v>
      </c>
      <c r="Y35" s="11">
        <f t="shared" si="4"/>
        <v>12039.777462121103</v>
      </c>
      <c r="Z35" s="11">
        <f t="shared" si="4"/>
        <v>377.11148747085639</v>
      </c>
      <c r="AA35" s="11">
        <f t="shared" si="4"/>
        <v>23.507116841492177</v>
      </c>
    </row>
    <row r="36" spans="1:27">
      <c r="A36">
        <v>-20</v>
      </c>
      <c r="B36">
        <v>50</v>
      </c>
      <c r="C36" s="11">
        <f t="shared" si="0"/>
        <v>21955.361194999994</v>
      </c>
      <c r="D36" s="11">
        <f t="shared" si="1"/>
        <v>8915.8471150000023</v>
      </c>
      <c r="E36" s="11">
        <f t="shared" si="1"/>
        <v>202.50235414799999</v>
      </c>
      <c r="F36" s="11">
        <f t="shared" si="1"/>
        <v>16.859614320000002</v>
      </c>
      <c r="H36">
        <v>-20</v>
      </c>
      <c r="I36">
        <v>50</v>
      </c>
      <c r="J36" s="11">
        <f t="shared" si="2"/>
        <v>16567.359129758905</v>
      </c>
      <c r="K36" s="11">
        <f t="shared" si="2"/>
        <v>8001.8763236764116</v>
      </c>
      <c r="L36" s="11">
        <f t="shared" si="2"/>
        <v>174.51641691641285</v>
      </c>
      <c r="M36" s="11">
        <f t="shared" si="2"/>
        <v>28.314971028970987</v>
      </c>
      <c r="O36">
        <v>-20</v>
      </c>
      <c r="P36">
        <v>50</v>
      </c>
      <c r="Q36" s="11">
        <f t="shared" si="3"/>
        <v>28941.22500832572</v>
      </c>
      <c r="R36" s="11">
        <f t="shared" si="3"/>
        <v>13715.630114330103</v>
      </c>
      <c r="S36" s="11">
        <f t="shared" si="3"/>
        <v>301.23370851370476</v>
      </c>
      <c r="T36" s="11">
        <f t="shared" si="3"/>
        <v>31.358841824842159</v>
      </c>
      <c r="V36">
        <v>-20</v>
      </c>
      <c r="W36">
        <v>50</v>
      </c>
      <c r="X36" s="11">
        <f t="shared" si="4"/>
        <v>35128.157947610875</v>
      </c>
      <c r="Y36" s="11">
        <f t="shared" si="4"/>
        <v>16791.205531967786</v>
      </c>
      <c r="Z36" s="11">
        <f t="shared" si="4"/>
        <v>364.59235431234686</v>
      </c>
      <c r="AA36" s="11">
        <f t="shared" si="4"/>
        <v>33.733539710290522</v>
      </c>
    </row>
    <row r="37" spans="1:27">
      <c r="A37">
        <v>-20</v>
      </c>
      <c r="B37">
        <v>75</v>
      </c>
      <c r="C37" s="11">
        <f t="shared" si="0"/>
        <v>21368.89343874999</v>
      </c>
      <c r="D37" s="11">
        <f t="shared" si="1"/>
        <v>13804.018565000006</v>
      </c>
      <c r="E37" s="11">
        <f t="shared" si="1"/>
        <v>179.32734472050001</v>
      </c>
      <c r="F37" s="11">
        <f t="shared" si="1"/>
        <v>23.342826482500008</v>
      </c>
      <c r="H37">
        <v>-20</v>
      </c>
      <c r="I37">
        <v>75</v>
      </c>
      <c r="J37" s="11">
        <f t="shared" si="2"/>
        <v>13348.988535074837</v>
      </c>
      <c r="K37" s="11">
        <f t="shared" si="2"/>
        <v>13123.510699717142</v>
      </c>
      <c r="L37" s="11">
        <f t="shared" si="2"/>
        <v>155.77144314018662</v>
      </c>
      <c r="M37" s="11">
        <f t="shared" si="2"/>
        <v>49.982408383283172</v>
      </c>
      <c r="O37">
        <v>-20</v>
      </c>
      <c r="P37">
        <v>75</v>
      </c>
      <c r="Q37" s="11">
        <f t="shared" si="3"/>
        <v>24780.090195222445</v>
      </c>
      <c r="R37" s="11">
        <f t="shared" si="3"/>
        <v>22555.609766622372</v>
      </c>
      <c r="S37" s="11">
        <f t="shared" si="3"/>
        <v>279.42396131640265</v>
      </c>
      <c r="T37" s="11">
        <f t="shared" si="3"/>
        <v>56.461055652680479</v>
      </c>
      <c r="V37">
        <v>-20</v>
      </c>
      <c r="W37">
        <v>75</v>
      </c>
      <c r="X37" s="11">
        <f t="shared" si="4"/>
        <v>30495.641025278455</v>
      </c>
      <c r="Y37" s="11">
        <f t="shared" si="4"/>
        <v>27835.120190227597</v>
      </c>
      <c r="Z37" s="11">
        <f t="shared" si="4"/>
        <v>341.25022040453604</v>
      </c>
      <c r="AA37" s="11">
        <f t="shared" si="4"/>
        <v>60.862200840820286</v>
      </c>
    </row>
    <row r="38" spans="1:27">
      <c r="A38">
        <v>12</v>
      </c>
      <c r="B38">
        <v>35</v>
      </c>
      <c r="C38" s="11">
        <f t="shared" si="0"/>
        <v>58727.958850989999</v>
      </c>
      <c r="D38" s="11">
        <f t="shared" si="1"/>
        <v>7938.7409144400026</v>
      </c>
      <c r="E38" s="11">
        <f t="shared" si="1"/>
        <v>584.87014799585995</v>
      </c>
      <c r="F38" s="11">
        <f t="shared" si="1"/>
        <v>17.205350169700004</v>
      </c>
      <c r="H38">
        <v>12</v>
      </c>
      <c r="I38">
        <v>35</v>
      </c>
      <c r="J38" s="11">
        <f t="shared" si="2"/>
        <v>46357.813603340939</v>
      </c>
      <c r="K38" s="11">
        <f t="shared" si="2"/>
        <v>5387.1793055556282</v>
      </c>
      <c r="L38" s="11">
        <f t="shared" si="2"/>
        <v>569.72483974358988</v>
      </c>
      <c r="M38" s="11">
        <f t="shared" si="2"/>
        <v>18.38468879176386</v>
      </c>
      <c r="O38">
        <v>12</v>
      </c>
      <c r="P38">
        <v>35</v>
      </c>
      <c r="Q38" s="11">
        <f t="shared" si="3"/>
        <v>78284.467623348653</v>
      </c>
      <c r="R38" s="11">
        <f t="shared" si="3"/>
        <v>10336.135285547763</v>
      </c>
      <c r="S38" s="11">
        <f t="shared" si="3"/>
        <v>939.94442929293587</v>
      </c>
      <c r="T38" s="11">
        <f t="shared" si="3"/>
        <v>23.087843686868958</v>
      </c>
      <c r="V38">
        <v>12</v>
      </c>
      <c r="W38">
        <v>35</v>
      </c>
      <c r="X38" s="11">
        <f t="shared" si="4"/>
        <v>94247.794633352183</v>
      </c>
      <c r="Y38" s="11">
        <f t="shared" si="4"/>
        <v>13287.748821872448</v>
      </c>
      <c r="Z38" s="11">
        <f t="shared" si="4"/>
        <v>1125.05422406761</v>
      </c>
      <c r="AA38" s="11">
        <f t="shared" si="4"/>
        <v>26.309866064491196</v>
      </c>
    </row>
    <row r="39" spans="1:27">
      <c r="A39">
        <v>12</v>
      </c>
      <c r="B39">
        <v>50</v>
      </c>
      <c r="C39" s="11">
        <f t="shared" si="0"/>
        <v>53648.109109240017</v>
      </c>
      <c r="D39" s="11">
        <f t="shared" si="1"/>
        <v>10851.36397644</v>
      </c>
      <c r="E39" s="11">
        <f t="shared" si="1"/>
        <v>572.54942134800001</v>
      </c>
      <c r="F39" s="11">
        <f t="shared" si="1"/>
        <v>20.594621987200004</v>
      </c>
      <c r="H39">
        <v>12</v>
      </c>
      <c r="I39">
        <v>50</v>
      </c>
      <c r="J39" s="11">
        <f t="shared" si="2"/>
        <v>43643.899780219734</v>
      </c>
      <c r="K39" s="11">
        <f t="shared" si="2"/>
        <v>8048.9425552226558</v>
      </c>
      <c r="L39" s="11">
        <f t="shared" si="2"/>
        <v>557.99572161172193</v>
      </c>
      <c r="M39" s="11">
        <f t="shared" si="2"/>
        <v>28.50275266955277</v>
      </c>
      <c r="O39">
        <v>12</v>
      </c>
      <c r="P39">
        <v>50</v>
      </c>
      <c r="Q39" s="11">
        <f t="shared" si="3"/>
        <v>73353.450844710605</v>
      </c>
      <c r="R39" s="11">
        <f t="shared" si="3"/>
        <v>14554.14615828615</v>
      </c>
      <c r="S39" s="11">
        <f t="shared" si="3"/>
        <v>922.25073237874449</v>
      </c>
      <c r="T39" s="11">
        <f t="shared" si="3"/>
        <v>33.317705716506033</v>
      </c>
      <c r="V39">
        <v>12</v>
      </c>
      <c r="W39">
        <v>50</v>
      </c>
      <c r="X39" s="11">
        <f t="shared" si="4"/>
        <v>88208.22637695774</v>
      </c>
      <c r="Y39" s="11">
        <f t="shared" si="4"/>
        <v>18273.421666943923</v>
      </c>
      <c r="Z39" s="11">
        <f t="shared" si="4"/>
        <v>1104.3782377622531</v>
      </c>
      <c r="AA39" s="11">
        <f t="shared" si="4"/>
        <v>36.847179892330445</v>
      </c>
    </row>
    <row r="40" spans="1:27">
      <c r="A40">
        <v>12</v>
      </c>
      <c r="B40">
        <v>75</v>
      </c>
      <c r="C40" s="11">
        <f t="shared" si="0"/>
        <v>44017.963672989994</v>
      </c>
      <c r="D40" s="11">
        <f t="shared" si="1"/>
        <v>16500.928146440005</v>
      </c>
      <c r="E40" s="11">
        <f t="shared" si="1"/>
        <v>530.33434853490007</v>
      </c>
      <c r="F40" s="11">
        <f t="shared" si="1"/>
        <v>29.934621349700002</v>
      </c>
      <c r="H40">
        <v>12</v>
      </c>
      <c r="I40">
        <v>75</v>
      </c>
      <c r="J40" s="11">
        <f t="shared" si="2"/>
        <v>36679.113634420122</v>
      </c>
      <c r="K40" s="11">
        <f t="shared" si="2"/>
        <v>13869.014060800517</v>
      </c>
      <c r="L40" s="11">
        <f t="shared" si="2"/>
        <v>532.8251134698628</v>
      </c>
      <c r="M40" s="11">
        <f t="shared" si="2"/>
        <v>52.680204009878913</v>
      </c>
      <c r="O40">
        <v>12</v>
      </c>
      <c r="P40">
        <v>75</v>
      </c>
      <c r="Q40" s="11">
        <f t="shared" si="3"/>
        <v>63376.261985653509</v>
      </c>
      <c r="R40" s="11">
        <f t="shared" si="3"/>
        <v>24273.313389665989</v>
      </c>
      <c r="S40" s="11">
        <f t="shared" si="3"/>
        <v>890.06364252410117</v>
      </c>
      <c r="T40" s="11">
        <f t="shared" si="3"/>
        <v>60.591184279609067</v>
      </c>
      <c r="V40">
        <v>12</v>
      </c>
      <c r="W40">
        <v>75</v>
      </c>
      <c r="X40" s="11">
        <f t="shared" si="4"/>
        <v>76724.836161252839</v>
      </c>
      <c r="Y40" s="11">
        <f t="shared" si="4"/>
        <v>30144.575452742913</v>
      </c>
      <c r="Z40" s="11">
        <f t="shared" si="4"/>
        <v>1068.6829070512661</v>
      </c>
      <c r="AA40" s="11">
        <f t="shared" si="4"/>
        <v>65.482693919963168</v>
      </c>
    </row>
    <row r="41" spans="1:27" s="85" customFormat="1">
      <c r="A41" s="85">
        <v>5</v>
      </c>
      <c r="B41" s="85">
        <v>20</v>
      </c>
      <c r="C41" s="86">
        <f t="shared" si="0"/>
        <v>51021.873231249992</v>
      </c>
      <c r="D41" s="86">
        <f t="shared" si="1"/>
        <v>4846.366518750001</v>
      </c>
      <c r="E41" s="86">
        <f t="shared" si="1"/>
        <v>481.00593000600009</v>
      </c>
      <c r="F41" s="86">
        <f t="shared" si="1"/>
        <v>14.611486249999999</v>
      </c>
      <c r="H41" s="85">
        <v>5</v>
      </c>
      <c r="I41" s="85">
        <v>20</v>
      </c>
      <c r="J41" s="86">
        <f t="shared" si="2"/>
        <v>39648.177458652186</v>
      </c>
      <c r="K41" s="86">
        <f t="shared" si="2"/>
        <v>3643.4297452547939</v>
      </c>
      <c r="L41" s="86">
        <f t="shared" si="2"/>
        <v>464.17044899544896</v>
      </c>
      <c r="M41" s="86">
        <f t="shared" si="2"/>
        <v>12.065658896658903</v>
      </c>
      <c r="Q41" s="86">
        <f t="shared" si="3"/>
        <v>68871.45288322799</v>
      </c>
      <c r="R41" s="86">
        <f t="shared" si="3"/>
        <v>7455.5513569763352</v>
      </c>
      <c r="S41" s="86">
        <f t="shared" si="3"/>
        <v>768.79753246753069</v>
      </c>
      <c r="T41" s="86">
        <f t="shared" si="3"/>
        <v>16.709835608835842</v>
      </c>
      <c r="X41" s="86">
        <f t="shared" si="4"/>
        <v>83483.090595514164</v>
      </c>
      <c r="Y41" s="86">
        <f t="shared" si="4"/>
        <v>9814.1747127872222</v>
      </c>
      <c r="Z41" s="86">
        <f t="shared" si="4"/>
        <v>921.11107420357212</v>
      </c>
      <c r="AA41" s="86">
        <f t="shared" si="4"/>
        <v>19.517149635087051</v>
      </c>
    </row>
    <row r="42" spans="1:27" s="85" customFormat="1">
      <c r="A42" s="85">
        <v>5</v>
      </c>
      <c r="B42" s="85">
        <v>25</v>
      </c>
      <c r="C42" s="86">
        <f t="shared" si="0"/>
        <v>50443.984920000003</v>
      </c>
      <c r="D42" s="86">
        <f t="shared" si="1"/>
        <v>6031.0167962500009</v>
      </c>
      <c r="E42" s="86">
        <f t="shared" si="1"/>
        <v>481.37418240300002</v>
      </c>
      <c r="F42" s="86">
        <f t="shared" si="1"/>
        <v>15.252796569999999</v>
      </c>
      <c r="H42" s="85">
        <v>5</v>
      </c>
      <c r="I42" s="85">
        <v>25</v>
      </c>
      <c r="J42" s="86">
        <f t="shared" si="2"/>
        <v>39245.929009531857</v>
      </c>
      <c r="K42" s="86">
        <f t="shared" si="2"/>
        <v>4223.6201683733525</v>
      </c>
      <c r="L42" s="86">
        <f t="shared" si="2"/>
        <v>461.19808073870576</v>
      </c>
      <c r="M42" s="86">
        <f t="shared" si="2"/>
        <v>14.112409562659568</v>
      </c>
      <c r="Q42" s="86">
        <f t="shared" si="3"/>
        <v>67622.498549020514</v>
      </c>
      <c r="R42" s="86">
        <f t="shared" si="3"/>
        <v>8310.6293182511708</v>
      </c>
      <c r="S42" s="86">
        <f t="shared" si="3"/>
        <v>763.65800713175554</v>
      </c>
      <c r="T42" s="86">
        <f t="shared" si="3"/>
        <v>18.552622488622717</v>
      </c>
      <c r="X42" s="86">
        <f t="shared" si="4"/>
        <v>81810.783318762988</v>
      </c>
      <c r="Y42" s="86">
        <f t="shared" si="4"/>
        <v>10774.771351565101</v>
      </c>
      <c r="Z42" s="86">
        <f t="shared" si="4"/>
        <v>914.8879703282829</v>
      </c>
      <c r="AA42" s="86">
        <f t="shared" si="4"/>
        <v>21.30391131351271</v>
      </c>
    </row>
    <row r="43" spans="1:27" s="85" customFormat="1">
      <c r="A43" s="85">
        <v>5</v>
      </c>
      <c r="B43" s="85">
        <v>30</v>
      </c>
      <c r="C43" s="86">
        <f t="shared" si="0"/>
        <v>49605.58832124999</v>
      </c>
      <c r="D43" s="86">
        <f t="shared" ref="D43:F44" si="5">D$14+$A43*D$15+$B43*D$16+$A43^2*D$17+$A43*$B43*D$18+$B43^2*D$19+$A43^3*D$20+$A43^2*$B43*D$21+$A43*$B43^2*D$22+$B43^3*D$23</f>
        <v>7077.8370987500039</v>
      </c>
      <c r="E43" s="86">
        <f t="shared" si="5"/>
        <v>480.67781782500003</v>
      </c>
      <c r="F43" s="86">
        <f t="shared" si="5"/>
        <v>15.974128664999997</v>
      </c>
      <c r="H43" s="85">
        <v>5</v>
      </c>
      <c r="I43" s="85">
        <v>30</v>
      </c>
      <c r="J43" s="86">
        <f t="shared" si="2"/>
        <v>38770.385692085452</v>
      </c>
      <c r="K43" s="86">
        <f t="shared" si="2"/>
        <v>4869.6004995005669</v>
      </c>
      <c r="L43" s="86">
        <f t="shared" si="2"/>
        <v>458.04040404040404</v>
      </c>
      <c r="M43" s="86">
        <f t="shared" si="2"/>
        <v>16.431032523032538</v>
      </c>
      <c r="Q43" s="86">
        <f t="shared" si="3"/>
        <v>66371.880930180996</v>
      </c>
      <c r="R43" s="86">
        <f t="shared" si="3"/>
        <v>9297.5075591075383</v>
      </c>
      <c r="S43" s="86">
        <f t="shared" si="3"/>
        <v>758.47445221445241</v>
      </c>
      <c r="T43" s="86">
        <f t="shared" si="3"/>
        <v>20.725690753690998</v>
      </c>
      <c r="X43" s="86">
        <f t="shared" si="4"/>
        <v>80172.628549227491</v>
      </c>
      <c r="Y43" s="86">
        <f t="shared" si="4"/>
        <v>11912.444830169781</v>
      </c>
      <c r="Z43" s="86">
        <f t="shared" si="4"/>
        <v>908.69147630147927</v>
      </c>
      <c r="AA43" s="86">
        <f t="shared" si="4"/>
        <v>23.495346625596582</v>
      </c>
    </row>
    <row r="44" spans="1:27" s="85" customFormat="1">
      <c r="A44" s="85">
        <v>5</v>
      </c>
      <c r="B44" s="85">
        <v>35</v>
      </c>
      <c r="C44" s="86">
        <f t="shared" si="0"/>
        <v>48548.000012499993</v>
      </c>
      <c r="D44" s="86">
        <f t="shared" si="5"/>
        <v>8020.8796762500033</v>
      </c>
      <c r="E44" s="86">
        <f t="shared" si="5"/>
        <v>478.93589273700007</v>
      </c>
      <c r="F44" s="86">
        <f t="shared" si="5"/>
        <v>16.791863060000001</v>
      </c>
      <c r="H44" s="85">
        <v>5</v>
      </c>
      <c r="I44" s="85">
        <v>35</v>
      </c>
      <c r="J44" s="86">
        <f t="shared" si="2"/>
        <v>38215.669981060419</v>
      </c>
      <c r="K44" s="86">
        <f t="shared" si="2"/>
        <v>5581.7779356061337</v>
      </c>
      <c r="L44" s="86">
        <f t="shared" si="2"/>
        <v>454.68037344599855</v>
      </c>
      <c r="M44" s="86">
        <f t="shared" si="2"/>
        <v>19.037247474747502</v>
      </c>
      <c r="Q44" s="86">
        <f t="shared" si="3"/>
        <v>65105.783738830665</v>
      </c>
      <c r="R44" s="86">
        <f t="shared" si="3"/>
        <v>10416.078756313114</v>
      </c>
      <c r="S44" s="86">
        <f t="shared" si="3"/>
        <v>753.22919094794429</v>
      </c>
      <c r="T44" s="86">
        <f t="shared" si="3"/>
        <v>23.259532828283106</v>
      </c>
      <c r="X44" s="86">
        <f t="shared" si="4"/>
        <v>78550.840617715454</v>
      </c>
      <c r="Y44" s="86">
        <f t="shared" si="4"/>
        <v>13226.529902389157</v>
      </c>
      <c r="Z44" s="86">
        <f t="shared" si="4"/>
        <v>902.50359969891838</v>
      </c>
      <c r="AA44" s="86">
        <f t="shared" si="4"/>
        <v>26.11584004103555</v>
      </c>
    </row>
    <row r="45" spans="1:27" s="85" customFormat="1">
      <c r="A45" s="85">
        <v>5</v>
      </c>
      <c r="B45" s="85">
        <v>40</v>
      </c>
      <c r="C45" s="86">
        <f t="shared" ref="C45:F52" si="6">C$14+$A45*C$15+$B45*C$16+$A45^2*C$17+$A45*$B45*C$18+$B45^2*C$19+$A45^3*C$20+$A45^2*$B45*C$21+$A45*$B45^2*C$22+$B45^3*C$23</f>
        <v>47312.536571249992</v>
      </c>
      <c r="D45" s="86">
        <f t="shared" si="6"/>
        <v>8894.1967787500016</v>
      </c>
      <c r="E45" s="86">
        <f t="shared" si="6"/>
        <v>476.16746360400003</v>
      </c>
      <c r="F45" s="86">
        <f t="shared" si="6"/>
        <v>17.722380279999996</v>
      </c>
      <c r="H45" s="85">
        <v>5</v>
      </c>
      <c r="I45" s="85">
        <v>40</v>
      </c>
      <c r="J45" s="86">
        <f t="shared" ref="J45:M52" si="7">J$14+$A45*J$15+$B45*J$16+$A45^2*J$17+$A45*$B45*J$18+$B45^2*J$19+$A45^3*J$20+$A45^2*$B45*J$21+$A45*$B45^2*J$22+$B45^3*J$23</f>
        <v>37575.904351204226</v>
      </c>
      <c r="K45" s="86">
        <f t="shared" si="7"/>
        <v>6360.5596736597554</v>
      </c>
      <c r="L45" s="86">
        <f t="shared" si="7"/>
        <v>451.10094350094369</v>
      </c>
      <c r="M45" s="86">
        <f t="shared" si="7"/>
        <v>21.946774114774154</v>
      </c>
      <c r="Q45" s="86">
        <f t="shared" ref="Q45:T52" si="8">Q$14+$A45*Q$15+$B45*Q$16+$A45^2*Q$17+$A45*$B45*Q$18+$B45^2*Q$19+$A45^3*Q$20+$A45^2*$B45*Q$21+$A45*$B45^2*Q$22+$B45^3*Q$23</f>
        <v>63810.390687090694</v>
      </c>
      <c r="R45" s="86">
        <f t="shared" si="8"/>
        <v>11666.23558663557</v>
      </c>
      <c r="S45" s="86">
        <f t="shared" si="8"/>
        <v>747.90454656455279</v>
      </c>
      <c r="T45" s="86">
        <f t="shared" si="8"/>
        <v>26.184641136641435</v>
      </c>
      <c r="X45" s="86">
        <f t="shared" ref="X45:AA52" si="9">X$14+$A45*X$15+$B45*X$16+$A45^2*X$17+$A45*$B45*X$18+$B45^2*X$19+$A45^3*X$20+$A45^2*$B45*X$21+$A45*$B45^2*X$22+$B45^3*X$23</f>
        <v>76927.63385503467</v>
      </c>
      <c r="Y45" s="86">
        <f t="shared" si="9"/>
        <v>14716.361322011127</v>
      </c>
      <c r="Z45" s="86">
        <f t="shared" si="9"/>
        <v>896.30634809635694</v>
      </c>
      <c r="AA45" s="86">
        <f t="shared" si="9"/>
        <v>29.189776029526477</v>
      </c>
    </row>
    <row r="46" spans="1:27" s="85" customFormat="1">
      <c r="A46" s="85">
        <v>5</v>
      </c>
      <c r="B46" s="85">
        <v>45</v>
      </c>
      <c r="C46" s="86">
        <f t="shared" si="6"/>
        <v>45940.514575000001</v>
      </c>
      <c r="D46" s="86">
        <f t="shared" si="6"/>
        <v>9731.8406562500022</v>
      </c>
      <c r="E46" s="86">
        <f t="shared" si="6"/>
        <v>472.39158689099992</v>
      </c>
      <c r="F46" s="86">
        <f t="shared" si="6"/>
        <v>18.782060850000001</v>
      </c>
      <c r="H46" s="85">
        <v>5</v>
      </c>
      <c r="I46" s="85">
        <v>45</v>
      </c>
      <c r="J46" s="86">
        <f t="shared" si="7"/>
        <v>36845.211277264323</v>
      </c>
      <c r="K46" s="86">
        <f t="shared" si="7"/>
        <v>7206.352910631128</v>
      </c>
      <c r="L46" s="86">
        <f t="shared" si="7"/>
        <v>447.28506875069405</v>
      </c>
      <c r="M46" s="86">
        <f t="shared" si="7"/>
        <v>25.175332140082194</v>
      </c>
      <c r="Q46" s="86">
        <f t="shared" si="8"/>
        <v>62471.885487082371</v>
      </c>
      <c r="R46" s="86">
        <f t="shared" si="8"/>
        <v>13047.87072684259</v>
      </c>
      <c r="S46" s="86">
        <f t="shared" si="8"/>
        <v>742.48284229660067</v>
      </c>
      <c r="T46" s="86">
        <f t="shared" si="8"/>
        <v>29.53150810300842</v>
      </c>
      <c r="X46" s="86">
        <f t="shared" si="9"/>
        <v>75285.22259199289</v>
      </c>
      <c r="Y46" s="86">
        <f t="shared" si="9"/>
        <v>16381.273842823599</v>
      </c>
      <c r="Z46" s="86">
        <f t="shared" si="9"/>
        <v>890.08172906955235</v>
      </c>
      <c r="AA46" s="86">
        <f t="shared" si="9"/>
        <v>32.741539060766243</v>
      </c>
    </row>
    <row r="47" spans="1:27" s="85" customFormat="1">
      <c r="A47" s="85">
        <v>5</v>
      </c>
      <c r="B47" s="85">
        <v>50</v>
      </c>
      <c r="C47" s="86">
        <f t="shared" si="6"/>
        <v>44473.250601249994</v>
      </c>
      <c r="D47" s="86">
        <f t="shared" si="6"/>
        <v>10567.863558749999</v>
      </c>
      <c r="E47" s="86">
        <f t="shared" si="6"/>
        <v>467.62731906299996</v>
      </c>
      <c r="F47" s="86">
        <f t="shared" si="6"/>
        <v>19.987285295</v>
      </c>
      <c r="H47" s="85">
        <v>5</v>
      </c>
      <c r="I47" s="85">
        <v>50</v>
      </c>
      <c r="J47" s="86">
        <f t="shared" si="7"/>
        <v>36017.713233988172</v>
      </c>
      <c r="K47" s="86">
        <f t="shared" si="7"/>
        <v>8119.5648434899458</v>
      </c>
      <c r="L47" s="86">
        <f t="shared" si="7"/>
        <v>443.21570374070399</v>
      </c>
      <c r="M47" s="86">
        <f t="shared" si="7"/>
        <v>28.738641247641311</v>
      </c>
      <c r="Q47" s="86">
        <f t="shared" si="8"/>
        <v>61076.45185092686</v>
      </c>
      <c r="R47" s="86">
        <f t="shared" si="8"/>
        <v>14560.876853701848</v>
      </c>
      <c r="S47" s="86">
        <f t="shared" si="8"/>
        <v>736.94640137641034</v>
      </c>
      <c r="T47" s="86">
        <f t="shared" si="8"/>
        <v>33.330626151626475</v>
      </c>
      <c r="X47" s="86">
        <f t="shared" si="9"/>
        <v>73605.821159397892</v>
      </c>
      <c r="Y47" s="86">
        <f t="shared" si="9"/>
        <v>18220.602218614469</v>
      </c>
      <c r="Z47" s="86">
        <f t="shared" si="9"/>
        <v>883.81175019426155</v>
      </c>
      <c r="AA47" s="86">
        <f t="shared" si="9"/>
        <v>36.795513604451699</v>
      </c>
    </row>
    <row r="48" spans="1:27" s="85" customFormat="1">
      <c r="A48" s="85">
        <v>5</v>
      </c>
      <c r="B48" s="85">
        <v>55</v>
      </c>
      <c r="C48" s="86">
        <f t="shared" si="6"/>
        <v>42952.061227499995</v>
      </c>
      <c r="D48" s="86">
        <f t="shared" si="6"/>
        <v>11436.317736250003</v>
      </c>
      <c r="E48" s="86">
        <f t="shared" si="6"/>
        <v>461.89371658499999</v>
      </c>
      <c r="F48" s="86">
        <f t="shared" si="6"/>
        <v>21.354434139999999</v>
      </c>
      <c r="H48" s="85">
        <v>5</v>
      </c>
      <c r="I48" s="85">
        <v>55</v>
      </c>
      <c r="J48" s="86">
        <f t="shared" si="7"/>
        <v>35087.53269612322</v>
      </c>
      <c r="K48" s="86">
        <f t="shared" si="7"/>
        <v>9100.6026692059077</v>
      </c>
      <c r="L48" s="86">
        <f t="shared" si="7"/>
        <v>438.87580301642822</v>
      </c>
      <c r="M48" s="86">
        <f t="shared" si="7"/>
        <v>32.652421134421189</v>
      </c>
      <c r="Q48" s="86">
        <f t="shared" si="8"/>
        <v>59610.273490745392</v>
      </c>
      <c r="R48" s="86">
        <f t="shared" si="8"/>
        <v>16205.146643981021</v>
      </c>
      <c r="S48" s="86">
        <f t="shared" si="8"/>
        <v>731.27754703630387</v>
      </c>
      <c r="T48" s="86">
        <f t="shared" si="8"/>
        <v>37.612487706738001</v>
      </c>
      <c r="X48" s="86">
        <f t="shared" si="9"/>
        <v>71871.643888057428</v>
      </c>
      <c r="Y48" s="86">
        <f t="shared" si="9"/>
        <v>20233.68120317164</v>
      </c>
      <c r="Z48" s="86">
        <f t="shared" si="9"/>
        <v>877.47841904624204</v>
      </c>
      <c r="AA48" s="86">
        <f t="shared" si="9"/>
        <v>41.376084130279729</v>
      </c>
    </row>
    <row r="49" spans="1:27" s="85" customFormat="1">
      <c r="A49" s="85">
        <v>5</v>
      </c>
      <c r="B49" s="85">
        <v>60</v>
      </c>
      <c r="C49" s="86">
        <f t="shared" si="6"/>
        <v>41418.26303124999</v>
      </c>
      <c r="D49" s="86">
        <f t="shared" si="6"/>
        <v>12371.255438750004</v>
      </c>
      <c r="E49" s="86">
        <f t="shared" si="6"/>
        <v>455.20983592200002</v>
      </c>
      <c r="F49" s="86">
        <f t="shared" si="6"/>
        <v>22.899887909999997</v>
      </c>
      <c r="H49" s="85">
        <v>5</v>
      </c>
      <c r="I49" s="85">
        <v>60</v>
      </c>
      <c r="J49" s="86">
        <f t="shared" si="7"/>
        <v>34048.792138416939</v>
      </c>
      <c r="K49" s="86">
        <f t="shared" si="7"/>
        <v>10149.873584748719</v>
      </c>
      <c r="L49" s="86">
        <f t="shared" si="7"/>
        <v>434.24832112332109</v>
      </c>
      <c r="M49" s="86">
        <f t="shared" si="7"/>
        <v>36.932391497391542</v>
      </c>
      <c r="Q49" s="86">
        <f t="shared" si="8"/>
        <v>58059.534118659205</v>
      </c>
      <c r="R49" s="86">
        <f t="shared" si="8"/>
        <v>17980.572774447795</v>
      </c>
      <c r="S49" s="86">
        <f t="shared" si="8"/>
        <v>725.45860250860392</v>
      </c>
      <c r="T49" s="86">
        <f t="shared" si="8"/>
        <v>42.407585192585429</v>
      </c>
      <c r="X49" s="86">
        <f t="shared" si="9"/>
        <v>70064.90510877932</v>
      </c>
      <c r="Y49" s="86">
        <f t="shared" si="9"/>
        <v>22419.845550283018</v>
      </c>
      <c r="Z49" s="86">
        <f t="shared" si="9"/>
        <v>871.06374320125042</v>
      </c>
      <c r="AA49" s="86">
        <f t="shared" si="9"/>
        <v>46.507635107947209</v>
      </c>
    </row>
    <row r="50" spans="1:27" s="85" customFormat="1">
      <c r="A50" s="85">
        <v>5</v>
      </c>
      <c r="B50" s="85">
        <v>65</v>
      </c>
      <c r="C50" s="86">
        <f t="shared" si="6"/>
        <v>39913.172589999995</v>
      </c>
      <c r="D50" s="86">
        <f t="shared" si="6"/>
        <v>13406.728916250004</v>
      </c>
      <c r="E50" s="86">
        <f t="shared" si="6"/>
        <v>447.59473353899995</v>
      </c>
      <c r="F50" s="86">
        <f t="shared" si="6"/>
        <v>24.64002713</v>
      </c>
      <c r="H50" s="85">
        <v>5</v>
      </c>
      <c r="I50" s="85">
        <v>65</v>
      </c>
      <c r="J50" s="86">
        <f t="shared" si="7"/>
        <v>32895.614035616796</v>
      </c>
      <c r="K50" s="86">
        <f t="shared" si="7"/>
        <v>11267.784787088065</v>
      </c>
      <c r="L50" s="86">
        <f t="shared" si="7"/>
        <v>429.31621260683733</v>
      </c>
      <c r="M50" s="86">
        <f t="shared" si="7"/>
        <v>41.594272033522039</v>
      </c>
      <c r="Q50" s="86">
        <f t="shared" si="8"/>
        <v>56410.417446789492</v>
      </c>
      <c r="R50" s="86">
        <f t="shared" si="8"/>
        <v>19887.047921869838</v>
      </c>
      <c r="S50" s="86">
        <f t="shared" si="8"/>
        <v>719.47189102563254</v>
      </c>
      <c r="T50" s="86">
        <f t="shared" si="8"/>
        <v>47.746411033411178</v>
      </c>
      <c r="X50" s="86">
        <f t="shared" si="9"/>
        <v>68167.819152371289</v>
      </c>
      <c r="Y50" s="86">
        <f t="shared" si="9"/>
        <v>24778.430013736492</v>
      </c>
      <c r="Z50" s="86">
        <f t="shared" si="9"/>
        <v>864.54973023504397</v>
      </c>
      <c r="AA50" s="86">
        <f t="shared" si="9"/>
        <v>52.214551007150988</v>
      </c>
    </row>
    <row r="51" spans="1:27">
      <c r="C51" s="11">
        <f t="shared" si="6"/>
        <v>42844.060464999995</v>
      </c>
      <c r="D51" s="11">
        <f t="shared" si="6"/>
        <v>-1047.359635</v>
      </c>
      <c r="E51" s="11">
        <f t="shared" si="6"/>
        <v>403.36940844000003</v>
      </c>
      <c r="F51" s="11">
        <f t="shared" si="6"/>
        <v>12.208742150000001</v>
      </c>
      <c r="J51" s="11">
        <f t="shared" si="7"/>
        <v>35315.858585859001</v>
      </c>
      <c r="K51" s="11">
        <f t="shared" si="7"/>
        <v>2204.2968142968002</v>
      </c>
      <c r="L51" s="11">
        <f t="shared" si="7"/>
        <v>403.6891996892</v>
      </c>
      <c r="M51" s="11">
        <f t="shared" si="7"/>
        <v>7.0421911421913004</v>
      </c>
      <c r="Q51" s="11">
        <f t="shared" si="8"/>
        <v>64656.930846930998</v>
      </c>
      <c r="R51" s="11">
        <f t="shared" si="8"/>
        <v>5375.4817404817004</v>
      </c>
      <c r="S51" s="11">
        <f t="shared" si="8"/>
        <v>672.78787878791002</v>
      </c>
      <c r="T51" s="11">
        <f t="shared" si="8"/>
        <v>12.066977466978001</v>
      </c>
      <c r="X51" s="11">
        <f t="shared" si="9"/>
        <v>79327.466977479271</v>
      </c>
      <c r="Y51" s="11">
        <f t="shared" si="9"/>
        <v>7530.9241452982787</v>
      </c>
      <c r="Z51" s="11">
        <f t="shared" si="9"/>
        <v>807.33721833721654</v>
      </c>
      <c r="AA51" s="11">
        <f t="shared" si="9"/>
        <v>15.258682983687374</v>
      </c>
    </row>
    <row r="52" spans="1:27">
      <c r="C52" s="11">
        <f t="shared" si="6"/>
        <v>42844.060464999995</v>
      </c>
      <c r="D52" s="11">
        <f t="shared" si="6"/>
        <v>-1047.359635</v>
      </c>
      <c r="E52" s="11">
        <f t="shared" si="6"/>
        <v>403.36940844000003</v>
      </c>
      <c r="F52" s="11">
        <f t="shared" si="6"/>
        <v>12.208742150000001</v>
      </c>
      <c r="J52" s="11">
        <f t="shared" si="7"/>
        <v>35315.858585859001</v>
      </c>
      <c r="K52" s="11">
        <f t="shared" si="7"/>
        <v>2204.2968142968002</v>
      </c>
      <c r="L52" s="11">
        <f t="shared" si="7"/>
        <v>403.6891996892</v>
      </c>
      <c r="M52" s="11">
        <f t="shared" si="7"/>
        <v>7.0421911421913004</v>
      </c>
      <c r="Q52" s="11">
        <f t="shared" si="8"/>
        <v>64656.930846930998</v>
      </c>
      <c r="R52" s="11">
        <f t="shared" si="8"/>
        <v>5375.4817404817004</v>
      </c>
      <c r="S52" s="11">
        <f t="shared" si="8"/>
        <v>672.78787878791002</v>
      </c>
      <c r="T52" s="11">
        <f t="shared" si="8"/>
        <v>12.066977466978001</v>
      </c>
      <c r="X52" s="11">
        <f t="shared" si="9"/>
        <v>79327.466977479271</v>
      </c>
      <c r="Y52" s="11">
        <f t="shared" si="9"/>
        <v>7530.9241452982787</v>
      </c>
      <c r="Z52" s="11">
        <f t="shared" si="9"/>
        <v>807.33721833721654</v>
      </c>
      <c r="AA52" s="11">
        <f t="shared" si="9"/>
        <v>15.258682983687374</v>
      </c>
    </row>
  </sheetData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2476-AB84-4F9D-8399-5A1960C56DB7}">
  <dimension ref="A1:AA58"/>
  <sheetViews>
    <sheetView workbookViewId="0">
      <selection activeCell="B5" sqref="B5"/>
    </sheetView>
  </sheetViews>
  <sheetFormatPr baseColWidth="10" defaultRowHeight="12.5"/>
  <cols>
    <col min="2" max="2" width="21.08984375" customWidth="1"/>
    <col min="3" max="3" width="21.453125" customWidth="1"/>
    <col min="4" max="4" width="18.453125" customWidth="1"/>
    <col min="5" max="5" width="18.90625" customWidth="1"/>
    <col min="6" max="6" width="22.36328125" customWidth="1"/>
    <col min="7" max="7" width="20.08984375" customWidth="1"/>
    <col min="8" max="8" width="15" bestFit="1" customWidth="1"/>
    <col min="9" max="9" width="16.54296875" customWidth="1"/>
    <col min="10" max="10" width="18.90625" customWidth="1"/>
    <col min="11" max="11" width="18.453125" customWidth="1"/>
    <col min="12" max="12" width="17.90625" customWidth="1"/>
    <col min="13" max="13" width="19.36328125" customWidth="1"/>
    <col min="17" max="17" width="18.08984375" customWidth="1"/>
    <col min="18" max="18" width="18.453125" customWidth="1"/>
    <col min="19" max="19" width="20" customWidth="1"/>
    <col min="20" max="20" width="18.6328125" customWidth="1"/>
  </cols>
  <sheetData>
    <row r="1" spans="1:27" ht="12.75" customHeight="1" thickBot="1">
      <c r="A1" t="s">
        <v>16</v>
      </c>
      <c r="B1" s="16" t="s">
        <v>26</v>
      </c>
      <c r="O1">
        <f>A12</f>
        <v>30</v>
      </c>
      <c r="P1" s="11">
        <f>$C32</f>
        <v>1364.235708137008</v>
      </c>
      <c r="Q1" s="11">
        <f>C27</f>
        <v>1077.3489614413352</v>
      </c>
    </row>
    <row r="2" spans="1:27" ht="12.75" customHeight="1">
      <c r="O2">
        <f>H12</f>
        <v>60</v>
      </c>
      <c r="P2" s="11">
        <f>$J32</f>
        <v>2821.7453775737836</v>
      </c>
      <c r="Q2" s="11">
        <f>$J27</f>
        <v>2259.3147251338269</v>
      </c>
    </row>
    <row r="3" spans="1:27" ht="13">
      <c r="A3" s="14" t="s">
        <v>11</v>
      </c>
      <c r="B3" s="14" t="s">
        <v>12</v>
      </c>
      <c r="C3" s="14" t="str">
        <f>C13</f>
        <v>Capacity(W)</v>
      </c>
      <c r="D3" s="14" t="str">
        <f>D13</f>
        <v>Input Power(W)</v>
      </c>
      <c r="E3" s="14" t="str">
        <f>E13</f>
        <v>Flow Rate(kg/h)</v>
      </c>
      <c r="F3" s="14" t="str">
        <f>F13</f>
        <v>Current(A)</v>
      </c>
      <c r="G3" s="14" t="s">
        <v>25</v>
      </c>
      <c r="H3" s="14" t="s">
        <v>24</v>
      </c>
      <c r="I3" s="14" t="s">
        <v>59</v>
      </c>
      <c r="K3" s="14" t="s">
        <v>83</v>
      </c>
      <c r="O3">
        <f>O12</f>
        <v>90</v>
      </c>
      <c r="P3" s="11">
        <f>$Q32</f>
        <v>4270.3789836969117</v>
      </c>
      <c r="Q3" s="11">
        <f>$Q27</f>
        <v>3421.9184823303185</v>
      </c>
    </row>
    <row r="4" spans="1:27" ht="13">
      <c r="A4" s="14">
        <v>-13</v>
      </c>
      <c r="B4" s="68">
        <v>34.700000000000003</v>
      </c>
      <c r="C4" s="66">
        <f>IF($H4&lt;$H5,C5*$H4/$H5,IF($H4&lt;$H6, C5 + ($D5-C5)*($H4-$H6)/($H6-$H5), C6 + (C7 - C6) * ($H4 - $H6) / ($H7-$H6)))</f>
        <v>4003.2203609285643</v>
      </c>
      <c r="D4" s="66">
        <f>IF($H4&lt;$H5,D5*$H4/$H5,IF($H4&lt;$H6, D5 + ($D5-D5)*($H4-$H6)/($H6-$H5), D6 + (D7 - D6) * ($H4 - $H6) / ($H7-$H6)))</f>
        <v>1401.2132246929145</v>
      </c>
      <c r="E4" s="66">
        <f>IF($H4&lt;$H5,E5*$H4/$H5,IF($H4&lt;$H6, E5 + ($D5-E5)*($H4-$H6)/($H6-$H5), E6 + (E7 - E6) * ($H4 - $H6) / ($H7-$H6)))</f>
        <v>46.707609020293745</v>
      </c>
      <c r="F4" s="66">
        <f>IF($H4&lt;$H5,F5*$H4/$H5,IF($H4&lt;$H6, F5 + ($D5-F5)*($H4-$H6)/($H6-$H5), F6 + (F7 - F6) * ($H4 - $H6) / ($H7-$H6)))</f>
        <v>9.174806856644814</v>
      </c>
      <c r="G4" s="67">
        <f>C4+D4</f>
        <v>5404.4335856214784</v>
      </c>
      <c r="H4" s="14">
        <v>105</v>
      </c>
      <c r="I4" s="50">
        <f>G4/D4</f>
        <v>3.8569672983252761</v>
      </c>
      <c r="K4">
        <f>E4/3600</f>
        <v>1.2974335838970485E-2</v>
      </c>
      <c r="O4">
        <v>120</v>
      </c>
    </row>
    <row r="5" spans="1:27">
      <c r="C5" s="11">
        <f>C27</f>
        <v>1077.3489614413352</v>
      </c>
      <c r="D5" s="11">
        <f>D27</f>
        <v>364.91470393174075</v>
      </c>
      <c r="E5" s="11">
        <f>E27</f>
        <v>12.647460881270586</v>
      </c>
      <c r="F5" s="11">
        <f>F27</f>
        <v>2.6762031459276323</v>
      </c>
      <c r="G5" s="11">
        <f>C5+D5</f>
        <v>1442.263665373076</v>
      </c>
      <c r="H5">
        <v>30</v>
      </c>
      <c r="I5" s="50">
        <f>G5/D5</f>
        <v>3.952330914138388</v>
      </c>
    </row>
    <row r="6" spans="1:27">
      <c r="C6" s="11">
        <f>J27</f>
        <v>2259.3147251338269</v>
      </c>
      <c r="D6" s="11">
        <f>K27</f>
        <v>751.37388021863796</v>
      </c>
      <c r="E6" s="11">
        <f>L27</f>
        <v>26.470175678769056</v>
      </c>
      <c r="F6" s="11">
        <f>M27</f>
        <v>5.1427367801631227</v>
      </c>
      <c r="G6" s="11">
        <f>C6+D6</f>
        <v>3010.6886053524649</v>
      </c>
      <c r="H6">
        <v>60</v>
      </c>
      <c r="I6" s="50">
        <f>G6/D6</f>
        <v>4.0069114519610425</v>
      </c>
    </row>
    <row r="7" spans="1:27">
      <c r="C7" s="11">
        <f>Q27</f>
        <v>3421.9184823303185</v>
      </c>
      <c r="D7" s="11">
        <f>R27</f>
        <v>1184.6001098681556</v>
      </c>
      <c r="E7" s="11">
        <f>S27</f>
        <v>39.961797906452183</v>
      </c>
      <c r="F7" s="11">
        <f>T27</f>
        <v>7.830783497817583</v>
      </c>
      <c r="G7" s="11">
        <f>C7+D7</f>
        <v>4606.5185921984739</v>
      </c>
      <c r="H7">
        <v>90</v>
      </c>
      <c r="I7" s="50">
        <f>G7/D7</f>
        <v>3.8886697323632471</v>
      </c>
    </row>
    <row r="8" spans="1:27">
      <c r="A8" s="51">
        <v>-12</v>
      </c>
      <c r="B8" s="51">
        <v>37</v>
      </c>
      <c r="C8" s="51">
        <v>4663.8503900096975</v>
      </c>
      <c r="D8" s="51">
        <v>1683.4908252716368</v>
      </c>
      <c r="E8" s="51">
        <v>55.303197893623434</v>
      </c>
      <c r="F8" s="51">
        <v>10.946240480636998</v>
      </c>
      <c r="G8" s="52">
        <f>C8+D8</f>
        <v>6347.3412152813344</v>
      </c>
      <c r="H8" s="51">
        <v>120</v>
      </c>
      <c r="I8" s="53">
        <f>G8/D8</f>
        <v>3.7703449998054905</v>
      </c>
      <c r="J8" s="51" t="s">
        <v>60</v>
      </c>
    </row>
    <row r="10" spans="1:27">
      <c r="A10" t="s">
        <v>56</v>
      </c>
      <c r="B10">
        <v>7.5</v>
      </c>
      <c r="C10" t="s">
        <v>58</v>
      </c>
    </row>
    <row r="11" spans="1:27">
      <c r="A11" t="s">
        <v>57</v>
      </c>
      <c r="B11">
        <v>6.3</v>
      </c>
      <c r="C11" t="s">
        <v>58</v>
      </c>
    </row>
    <row r="12" spans="1:27" ht="13" thickBot="1">
      <c r="A12">
        <v>30</v>
      </c>
      <c r="H12">
        <v>60</v>
      </c>
      <c r="O12">
        <v>90</v>
      </c>
      <c r="V12">
        <v>120</v>
      </c>
      <c r="W12" t="s">
        <v>23</v>
      </c>
    </row>
    <row r="13" spans="1:27" ht="15.5">
      <c r="B13" s="18"/>
      <c r="C13" s="19" t="s">
        <v>27</v>
      </c>
      <c r="D13" s="19" t="s">
        <v>28</v>
      </c>
      <c r="E13" s="19" t="s">
        <v>29</v>
      </c>
      <c r="F13" s="20" t="s">
        <v>30</v>
      </c>
      <c r="I13" s="27"/>
      <c r="J13" s="28" t="s">
        <v>27</v>
      </c>
      <c r="K13" s="28" t="s">
        <v>28</v>
      </c>
      <c r="L13" s="28" t="s">
        <v>29</v>
      </c>
      <c r="M13" s="29" t="s">
        <v>30</v>
      </c>
      <c r="P13" s="36"/>
      <c r="Q13" s="37" t="s">
        <v>27</v>
      </c>
      <c r="R13" s="37" t="s">
        <v>28</v>
      </c>
      <c r="S13" s="37" t="s">
        <v>29</v>
      </c>
      <c r="T13" s="38" t="s">
        <v>30</v>
      </c>
      <c r="W13" s="1"/>
      <c r="X13" s="2" t="s">
        <v>18</v>
      </c>
      <c r="Y13" s="2" t="s">
        <v>19</v>
      </c>
      <c r="Z13" s="2" t="s">
        <v>20</v>
      </c>
      <c r="AA13" s="8" t="s">
        <v>21</v>
      </c>
    </row>
    <row r="14" spans="1:27" ht="15.5">
      <c r="B14" s="21" t="s">
        <v>31</v>
      </c>
      <c r="C14" s="22">
        <v>2830.0584538216681</v>
      </c>
      <c r="D14" s="22">
        <v>106.73658108922743</v>
      </c>
      <c r="E14" s="22">
        <v>27.134821417777886</v>
      </c>
      <c r="F14" s="23">
        <v>0.78278230780741986</v>
      </c>
      <c r="I14" s="30" t="s">
        <v>31</v>
      </c>
      <c r="J14" s="31">
        <v>5046.818347145776</v>
      </c>
      <c r="K14" s="31">
        <v>371.19265650961779</v>
      </c>
      <c r="L14" s="31">
        <v>45.089061287639595</v>
      </c>
      <c r="M14" s="32">
        <v>2.5406075156658776</v>
      </c>
      <c r="P14" s="39" t="s">
        <v>31</v>
      </c>
      <c r="Q14" s="40">
        <v>7145.6138601756857</v>
      </c>
      <c r="R14" s="40">
        <v>471.37876108381806</v>
      </c>
      <c r="S14" s="40">
        <v>60.262048571270228</v>
      </c>
      <c r="T14" s="41">
        <v>3.1160431210222295</v>
      </c>
      <c r="W14" s="3" t="s">
        <v>22</v>
      </c>
      <c r="X14" s="4">
        <v>5701.3835872639611</v>
      </c>
      <c r="Y14" s="4">
        <v>227.22007845305001</v>
      </c>
      <c r="Z14" s="4">
        <v>54.665310981737704</v>
      </c>
      <c r="AA14" s="9">
        <v>0.78278230780742175</v>
      </c>
    </row>
    <row r="15" spans="1:27" ht="15.5">
      <c r="B15" s="21" t="s">
        <v>32</v>
      </c>
      <c r="C15" s="22">
        <v>84.186904487217276</v>
      </c>
      <c r="D15" s="22">
        <v>-5.0792068444359071</v>
      </c>
      <c r="E15" s="22">
        <v>0.63353246148976727</v>
      </c>
      <c r="F15" s="23">
        <v>-3.7249771493009495E-2</v>
      </c>
      <c r="I15" s="30" t="s">
        <v>32</v>
      </c>
      <c r="J15" s="31">
        <v>153.38658632146382</v>
      </c>
      <c r="K15" s="31">
        <v>-16.054932279810998</v>
      </c>
      <c r="L15" s="31">
        <v>1.1265842162854101</v>
      </c>
      <c r="M15" s="32">
        <v>-0.10988709204848407</v>
      </c>
      <c r="P15" s="39" t="s">
        <v>32</v>
      </c>
      <c r="Q15" s="40">
        <v>251.60683669712944</v>
      </c>
      <c r="R15" s="40">
        <v>-24.383574966739015</v>
      </c>
      <c r="S15" s="40">
        <v>1.9752571113944342</v>
      </c>
      <c r="T15" s="41">
        <v>-0.16118730268275</v>
      </c>
      <c r="W15" s="3" t="s">
        <v>2</v>
      </c>
      <c r="X15" s="4">
        <v>169.60138574446</v>
      </c>
      <c r="Y15" s="4">
        <v>-10.812579585130385</v>
      </c>
      <c r="Z15" s="4">
        <v>1.2763028173708162</v>
      </c>
      <c r="AA15" s="9">
        <v>-3.7249771493009544E-2</v>
      </c>
    </row>
    <row r="16" spans="1:27" ht="15.5">
      <c r="B16" s="21" t="s">
        <v>33</v>
      </c>
      <c r="C16" s="22">
        <v>-40.99355509256268</v>
      </c>
      <c r="D16" s="22">
        <v>7.3470222941578935</v>
      </c>
      <c r="E16" s="22">
        <v>-0.38087809829370622</v>
      </c>
      <c r="F16" s="23">
        <v>5.3881424795926426E-2</v>
      </c>
      <c r="I16" s="30" t="s">
        <v>33</v>
      </c>
      <c r="J16" s="31">
        <v>-46.248960224535317</v>
      </c>
      <c r="K16" s="31">
        <v>9.2432025462858558</v>
      </c>
      <c r="L16" s="31">
        <v>-0.23932649048161028</v>
      </c>
      <c r="M16" s="32">
        <v>6.3264586316798169E-2</v>
      </c>
      <c r="P16" s="39" t="s">
        <v>33</v>
      </c>
      <c r="Q16" s="40">
        <v>-41.269291383564671</v>
      </c>
      <c r="R16" s="40">
        <v>19.273219025404806</v>
      </c>
      <c r="S16" s="40">
        <v>9.2256653987787401E-2</v>
      </c>
      <c r="T16" s="41">
        <v>0.12740536172224601</v>
      </c>
      <c r="W16" s="3" t="s">
        <v>3</v>
      </c>
      <c r="X16" s="4">
        <v>-82.584860348989181</v>
      </c>
      <c r="Y16" s="4">
        <v>15.640289065276628</v>
      </c>
      <c r="Z16" s="4">
        <v>-0.76730999510898257</v>
      </c>
      <c r="AA16" s="9">
        <v>5.3881424795926315E-2</v>
      </c>
    </row>
    <row r="17" spans="1:27" ht="15.5">
      <c r="B17" s="21" t="s">
        <v>34</v>
      </c>
      <c r="C17" s="22">
        <v>1.2185761995737614</v>
      </c>
      <c r="D17" s="22">
        <v>-0.20191651517284007</v>
      </c>
      <c r="E17" s="22">
        <v>8.9920423536888339E-3</v>
      </c>
      <c r="F17" s="23">
        <v>-1.4808107409707951E-3</v>
      </c>
      <c r="I17" s="30" t="s">
        <v>34</v>
      </c>
      <c r="J17" s="31">
        <v>2.291003885480444</v>
      </c>
      <c r="K17" s="31">
        <v>-0.50701860247731767</v>
      </c>
      <c r="L17" s="31">
        <v>1.7515899393076732E-2</v>
      </c>
      <c r="M17" s="32">
        <v>-3.4702606569558632E-3</v>
      </c>
      <c r="P17" s="39" t="s">
        <v>34</v>
      </c>
      <c r="Q17" s="40">
        <v>3.7545471870879017</v>
      </c>
      <c r="R17" s="40">
        <v>-0.6759015741866482</v>
      </c>
      <c r="S17" s="40">
        <v>3.012519515977953E-2</v>
      </c>
      <c r="T17" s="41">
        <v>-4.4680384960278444E-3</v>
      </c>
      <c r="W17" s="3" t="s">
        <v>4</v>
      </c>
      <c r="X17" s="4">
        <v>2.4549211464867162</v>
      </c>
      <c r="Y17" s="4">
        <v>-0.42983844854638636</v>
      </c>
      <c r="Z17" s="4">
        <v>1.8115202752110426E-2</v>
      </c>
      <c r="AA17" s="9">
        <v>-1.4808107409707936E-3</v>
      </c>
    </row>
    <row r="18" spans="1:27" ht="15.5">
      <c r="B18" s="21" t="s">
        <v>35</v>
      </c>
      <c r="C18" s="22">
        <v>-0.46459063889618885</v>
      </c>
      <c r="D18" s="22">
        <v>6.3846103216944908E-2</v>
      </c>
      <c r="E18" s="22">
        <v>1.2297586901524136E-3</v>
      </c>
      <c r="F18" s="23">
        <v>4.6823309788133441E-4</v>
      </c>
      <c r="I18" s="30" t="s">
        <v>35</v>
      </c>
      <c r="J18" s="31">
        <v>-0.56390287631748193</v>
      </c>
      <c r="K18" s="31">
        <v>0.4142659318932122</v>
      </c>
      <c r="L18" s="31">
        <v>5.1665103482674444E-3</v>
      </c>
      <c r="M18" s="32">
        <v>2.8354201560690929E-3</v>
      </c>
      <c r="P18" s="39" t="s">
        <v>35</v>
      </c>
      <c r="Q18" s="40">
        <v>-1.5667653808986599</v>
      </c>
      <c r="R18" s="40">
        <v>0.61149849989616789</v>
      </c>
      <c r="S18" s="40">
        <v>-2.1682417721006074E-3</v>
      </c>
      <c r="T18" s="41">
        <v>4.0423028176656637E-3</v>
      </c>
      <c r="W18" s="3" t="s">
        <v>5</v>
      </c>
      <c r="X18" s="4">
        <v>-0.93595573611643768</v>
      </c>
      <c r="Y18" s="4">
        <v>0.13591513269240285</v>
      </c>
      <c r="Z18" s="4">
        <v>2.4774491858506804E-3</v>
      </c>
      <c r="AA18" s="9">
        <v>4.6823309788133561E-4</v>
      </c>
    </row>
    <row r="19" spans="1:27" ht="15.5">
      <c r="B19" s="21" t="s">
        <v>36</v>
      </c>
      <c r="C19" s="22">
        <v>0.39958521975597561</v>
      </c>
      <c r="D19" s="22">
        <v>8.8221495737666675E-3</v>
      </c>
      <c r="E19" s="22">
        <v>6.2401902743727993E-3</v>
      </c>
      <c r="F19" s="23">
        <v>6.4699679647806687E-5</v>
      </c>
      <c r="I19" s="30" t="s">
        <v>36</v>
      </c>
      <c r="J19" s="31">
        <v>0.22069257476574056</v>
      </c>
      <c r="K19" s="31">
        <v>6.9599743452597923E-2</v>
      </c>
      <c r="L19" s="31">
        <v>3.743808258390316E-3</v>
      </c>
      <c r="M19" s="32">
        <v>4.7637157740894396E-4</v>
      </c>
      <c r="P19" s="39" t="s">
        <v>36</v>
      </c>
      <c r="Q19" s="40">
        <v>-0.19858355011447257</v>
      </c>
      <c r="R19" s="40">
        <v>7.3678809035297957E-2</v>
      </c>
      <c r="S19" s="40">
        <v>-2.7645439401158709E-3</v>
      </c>
      <c r="T19" s="41">
        <v>4.8705280130073944E-4</v>
      </c>
      <c r="W19" s="3" t="s">
        <v>6</v>
      </c>
      <c r="X19" s="4">
        <v>0.80499701713000416</v>
      </c>
      <c r="Y19" s="4">
        <v>1.8780529578703166E-2</v>
      </c>
      <c r="Z19" s="4">
        <v>1.2571372285144671E-2</v>
      </c>
      <c r="AA19" s="9">
        <v>6.4699679647808341E-5</v>
      </c>
    </row>
    <row r="20" spans="1:27" ht="15.5">
      <c r="B20" s="21" t="s">
        <v>37</v>
      </c>
      <c r="C20" s="22">
        <v>6.8848984201164577E-3</v>
      </c>
      <c r="D20" s="22">
        <v>-2.3195459669974792E-3</v>
      </c>
      <c r="E20" s="22">
        <v>6.9661608958509008E-5</v>
      </c>
      <c r="F20" s="23">
        <v>-1.7011033392514577E-5</v>
      </c>
      <c r="I20" s="30" t="s">
        <v>37</v>
      </c>
      <c r="J20" s="31">
        <v>1.4634887770242614E-2</v>
      </c>
      <c r="K20" s="31">
        <v>-4.0872428097785928E-3</v>
      </c>
      <c r="L20" s="31">
        <v>1.5974894086319972E-4</v>
      </c>
      <c r="M20" s="32">
        <v>-2.7974906342484608E-5</v>
      </c>
      <c r="P20" s="39" t="s">
        <v>37</v>
      </c>
      <c r="Q20" s="40">
        <v>2.4390272150114523E-2</v>
      </c>
      <c r="R20" s="40">
        <v>-5.8416856774927192E-3</v>
      </c>
      <c r="S20" s="40">
        <v>2.7125710793722199E-4</v>
      </c>
      <c r="T20" s="41">
        <v>-3.8616386594661649E-5</v>
      </c>
      <c r="W20" s="3" t="s">
        <v>7</v>
      </c>
      <c r="X20" s="4">
        <v>1.3870189429983039E-2</v>
      </c>
      <c r="Y20" s="4">
        <v>-4.9378330392279603E-3</v>
      </c>
      <c r="Z20" s="4">
        <v>1.4033899315475711E-4</v>
      </c>
      <c r="AA20" s="9">
        <v>-1.7011033392514523E-5</v>
      </c>
    </row>
    <row r="21" spans="1:27" ht="15.5">
      <c r="B21" s="21" t="s">
        <v>38</v>
      </c>
      <c r="C21" s="22">
        <v>-7.3765906456955844E-3</v>
      </c>
      <c r="D21" s="22">
        <v>7.5824227441668047E-4</v>
      </c>
      <c r="E21" s="22">
        <v>-1.4751396704867269E-5</v>
      </c>
      <c r="F21" s="23">
        <v>5.5607799255708165E-6</v>
      </c>
      <c r="I21" s="30" t="s">
        <v>38</v>
      </c>
      <c r="J21" s="31">
        <v>-1.3822717797553589E-2</v>
      </c>
      <c r="K21" s="31">
        <v>4.8242092662707054E-3</v>
      </c>
      <c r="L21" s="31">
        <v>-4.307981093653627E-5</v>
      </c>
      <c r="M21" s="32">
        <v>3.3019032311363922E-5</v>
      </c>
      <c r="P21" s="39" t="s">
        <v>38</v>
      </c>
      <c r="Q21" s="40">
        <v>-2.44471035654194E-2</v>
      </c>
      <c r="R21" s="40">
        <v>5.206259175396669E-3</v>
      </c>
      <c r="S21" s="40">
        <v>-1.0793800200241764E-4</v>
      </c>
      <c r="T21" s="41">
        <v>3.4415908032116595E-5</v>
      </c>
      <c r="W21" s="3" t="s">
        <v>8</v>
      </c>
      <c r="X21" s="4">
        <v>-1.4860743522997049E-2</v>
      </c>
      <c r="Y21" s="4">
        <v>1.6141407877337858E-3</v>
      </c>
      <c r="Z21" s="4">
        <v>-2.9717891850881995E-5</v>
      </c>
      <c r="AA21" s="9">
        <v>5.5607799255708063E-6</v>
      </c>
    </row>
    <row r="22" spans="1:27" ht="15.5">
      <c r="B22" s="21" t="s">
        <v>39</v>
      </c>
      <c r="C22" s="22">
        <v>-1.8357001211143297E-3</v>
      </c>
      <c r="D22" s="22">
        <v>1.8180339995141378E-3</v>
      </c>
      <c r="E22" s="22">
        <v>-2.4125315517676293E-5</v>
      </c>
      <c r="F22" s="23">
        <v>1.3333056345718619E-5</v>
      </c>
      <c r="I22" s="30" t="s">
        <v>39</v>
      </c>
      <c r="J22" s="31">
        <v>-5.6663584633590827E-3</v>
      </c>
      <c r="K22" s="31">
        <v>8.5780926634248427E-5</v>
      </c>
      <c r="L22" s="31">
        <v>-5.8274696675319876E-5</v>
      </c>
      <c r="M22" s="32">
        <v>5.8712278674110388E-7</v>
      </c>
      <c r="P22" s="39" t="s">
        <v>39</v>
      </c>
      <c r="Q22" s="40">
        <v>-2.6424212854215057E-3</v>
      </c>
      <c r="R22" s="40">
        <v>9.265127275501319E-4</v>
      </c>
      <c r="S22" s="40">
        <v>-5.9135392976476608E-6</v>
      </c>
      <c r="T22" s="41">
        <v>6.1247002401723483E-6</v>
      </c>
      <c r="W22" s="3" t="s">
        <v>9</v>
      </c>
      <c r="X22" s="4">
        <v>-3.6981676217770474E-3</v>
      </c>
      <c r="Y22" s="4">
        <v>3.8702179120257167E-3</v>
      </c>
      <c r="Z22" s="4">
        <v>-4.8602415877418887E-5</v>
      </c>
      <c r="AA22" s="9">
        <v>1.3333056345718607E-5</v>
      </c>
    </row>
    <row r="23" spans="1:27" ht="16" thickBot="1">
      <c r="B23" s="24" t="s">
        <v>40</v>
      </c>
      <c r="C23" s="25">
        <v>-2.4605382149803655E-3</v>
      </c>
      <c r="D23" s="25">
        <v>2.0162688547112193E-4</v>
      </c>
      <c r="E23" s="25">
        <v>-3.9531802808299464E-5</v>
      </c>
      <c r="F23" s="26">
        <v>1.4786866612597371E-6</v>
      </c>
      <c r="I23" s="33" t="s">
        <v>40</v>
      </c>
      <c r="J23" s="34">
        <v>-1.7091627506162763E-3</v>
      </c>
      <c r="K23" s="34">
        <v>8.51465570721203E-5</v>
      </c>
      <c r="L23" s="34">
        <v>-2.6679007043924007E-5</v>
      </c>
      <c r="M23" s="35">
        <v>5.8278087951553469E-7</v>
      </c>
      <c r="P23" s="42" t="s">
        <v>40</v>
      </c>
      <c r="Q23" s="43">
        <v>7.8149459284756475E-4</v>
      </c>
      <c r="R23" s="43">
        <v>-1.1917038774827585E-6</v>
      </c>
      <c r="S23" s="43">
        <v>1.3705946773758446E-5</v>
      </c>
      <c r="T23" s="44">
        <v>-7.8777428604477438E-9</v>
      </c>
      <c r="W23" s="5" t="s">
        <v>10</v>
      </c>
      <c r="X23" s="6">
        <v>-4.9569549264189289E-3</v>
      </c>
      <c r="Y23" s="6">
        <v>4.2922188688706002E-4</v>
      </c>
      <c r="Z23" s="6">
        <v>-7.964004114538162E-5</v>
      </c>
      <c r="AA23" s="10">
        <v>1.4786866612597301E-6</v>
      </c>
    </row>
    <row r="26" spans="1:27" ht="15.5">
      <c r="A26" s="7" t="s">
        <v>11</v>
      </c>
      <c r="B26" t="s">
        <v>12</v>
      </c>
      <c r="C26" t="str">
        <f>C13</f>
        <v>Capacity(W)</v>
      </c>
      <c r="D26" t="str">
        <f>D13</f>
        <v>Input Power(W)</v>
      </c>
      <c r="E26" t="str">
        <f>E13</f>
        <v>Flow Rate(kg/h)</v>
      </c>
      <c r="F26" t="str">
        <f>F13</f>
        <v>Current(A)</v>
      </c>
      <c r="H26" s="7" t="s">
        <v>11</v>
      </c>
      <c r="I26" t="s">
        <v>12</v>
      </c>
      <c r="J26" t="str">
        <f>J13</f>
        <v>Capacity(W)</v>
      </c>
      <c r="K26" t="str">
        <f>K13</f>
        <v>Input Power(W)</v>
      </c>
      <c r="L26" t="str">
        <f>L13</f>
        <v>Flow Rate(kg/h)</v>
      </c>
      <c r="M26" t="str">
        <f>M13</f>
        <v>Current(A)</v>
      </c>
      <c r="O26" s="7" t="s">
        <v>11</v>
      </c>
      <c r="P26" t="s">
        <v>12</v>
      </c>
      <c r="Q26" t="str">
        <f>Q13</f>
        <v>Capacity(W)</v>
      </c>
      <c r="R26" t="str">
        <f>R13</f>
        <v>Input Power(W)</v>
      </c>
      <c r="S26" t="str">
        <f>S13</f>
        <v>Flow Rate(kg/h)</v>
      </c>
      <c r="T26" t="str">
        <f>T13</f>
        <v>Current(A)</v>
      </c>
    </row>
    <row r="27" spans="1:27">
      <c r="A27">
        <f>A4</f>
        <v>-13</v>
      </c>
      <c r="B27">
        <f>B4</f>
        <v>34.700000000000003</v>
      </c>
      <c r="C27" s="11">
        <f t="shared" ref="C27:C44" si="0">C$14+$A27*C$15+$B27*C$16+$A27^2*C$17+$A27*$B27*C$18+$B27^2*C$19+$A27^3*C$20+$A27^2*$B27*C$21+$A27*$B27^2*C$22+$B27^3*C$23</f>
        <v>1077.3489614413352</v>
      </c>
      <c r="D27" s="11">
        <f t="shared" ref="D27:F42" si="1">D$14+$A27*D$15+$B27*D$16+$A27^2*D$17+$A27*$B27*D$18+$B27^2*D$19+$A27^3*D$20+$A27^2*$B27*D$21+$A27*$B27^2*D$22+$B27^3*D$23</f>
        <v>364.91470393174075</v>
      </c>
      <c r="E27" s="11">
        <f t="shared" si="1"/>
        <v>12.647460881270586</v>
      </c>
      <c r="F27" s="11">
        <f t="shared" si="1"/>
        <v>2.6762031459276323</v>
      </c>
      <c r="H27">
        <f>A4</f>
        <v>-13</v>
      </c>
      <c r="I27">
        <f>B4</f>
        <v>34.700000000000003</v>
      </c>
      <c r="J27" s="11">
        <f t="shared" ref="J27:J44" si="2">J$14+$A27*J$15+$B27*J$16+$A27^2*J$17+$A27*$B27*J$18+$B27^2*J$19+$A27^3*J$20+$A27^2*$B27*J$21+$A27*$B27^2*J$22+$B27^3*J$23</f>
        <v>2259.3147251338269</v>
      </c>
      <c r="K27" s="11">
        <f t="shared" ref="K27:M42" si="3">K$14+$A27*K$15+$B27*K$16+$A27^2*K$17+$A27*$B27*K$18+$B27^2*K$19+$A27^3*K$20+$A27^2*$B27*K$21+$A27*$B27^2*K$22+$B27^3*K$23</f>
        <v>751.37388021863796</v>
      </c>
      <c r="L27" s="11">
        <f t="shared" si="3"/>
        <v>26.470175678769056</v>
      </c>
      <c r="M27" s="11">
        <f t="shared" si="3"/>
        <v>5.1427367801631227</v>
      </c>
      <c r="O27">
        <f>A4</f>
        <v>-13</v>
      </c>
      <c r="P27">
        <f>B4</f>
        <v>34.700000000000003</v>
      </c>
      <c r="Q27" s="11">
        <f t="shared" ref="Q27:Q44" si="4">Q$14+$A27*Q$15+$B27*Q$16+$A27^2*Q$17+$A27*$B27*Q$18+$B27^2*Q$19+$A27^3*Q$20+$A27^2*$B27*Q$21+$A27*$B27^2*Q$22+$B27^3*Q$23</f>
        <v>3421.9184823303185</v>
      </c>
      <c r="R27" s="11">
        <f t="shared" ref="R27:T42" si="5">R$14+$A27*R$15+$B27*R$16+$A27^2*R$17+$A27*$B27*R$18+$B27^2*R$19+$A27^3*R$20+$A27^2*$B27*R$21+$A27*$B27^2*R$22+$B27^3*R$23</f>
        <v>1184.6001098681556</v>
      </c>
      <c r="S27" s="11">
        <f t="shared" si="5"/>
        <v>39.961797906452183</v>
      </c>
      <c r="T27" s="11">
        <f t="shared" si="5"/>
        <v>7.830783497817583</v>
      </c>
    </row>
    <row r="28" spans="1:27">
      <c r="A28">
        <v>-15</v>
      </c>
      <c r="B28">
        <v>60</v>
      </c>
      <c r="C28" s="11">
        <f t="shared" si="0"/>
        <v>683.29063821145826</v>
      </c>
      <c r="D28" s="11">
        <f t="shared" si="1"/>
        <v>516.05536069290076</v>
      </c>
      <c r="E28" s="11">
        <f t="shared" si="1"/>
        <v>10.489906139605061</v>
      </c>
      <c r="F28" s="11">
        <f t="shared" si="1"/>
        <v>3.7846350527368626</v>
      </c>
      <c r="H28">
        <v>-15</v>
      </c>
      <c r="I28">
        <v>60</v>
      </c>
      <c r="J28" s="11">
        <f t="shared" si="2"/>
        <v>1489.3684373239316</v>
      </c>
      <c r="K28" s="11">
        <f t="shared" si="3"/>
        <v>1022.930101518985</v>
      </c>
      <c r="L28" s="11">
        <f t="shared" si="3"/>
        <v>22.863074370591676</v>
      </c>
      <c r="M28" s="11">
        <f t="shared" si="3"/>
        <v>7.0013882503966087</v>
      </c>
      <c r="O28">
        <v>-15</v>
      </c>
      <c r="P28">
        <v>60</v>
      </c>
      <c r="Q28" s="11">
        <f t="shared" si="4"/>
        <v>2334.4555210243711</v>
      </c>
      <c r="R28" s="11">
        <f t="shared" si="5"/>
        <v>1596.053828241867</v>
      </c>
      <c r="S28" s="11">
        <f t="shared" si="5"/>
        <v>35.852979319928799</v>
      </c>
      <c r="T28" s="11">
        <f t="shared" si="5"/>
        <v>10.550692909538936</v>
      </c>
    </row>
    <row r="29" spans="1:27">
      <c r="A29">
        <v>2</v>
      </c>
      <c r="B29">
        <v>35</v>
      </c>
      <c r="C29" s="11">
        <f t="shared" si="0"/>
        <v>1914.5320040659913</v>
      </c>
      <c r="D29" s="11">
        <f t="shared" si="1"/>
        <v>381.37917565230714</v>
      </c>
      <c r="E29" s="11">
        <f t="shared" si="1"/>
        <v>21.081896293218648</v>
      </c>
      <c r="F29" s="11">
        <f t="shared" si="1"/>
        <v>2.7969499137061606</v>
      </c>
      <c r="H29">
        <v>2</v>
      </c>
      <c r="I29">
        <v>35</v>
      </c>
      <c r="J29" s="11">
        <f t="shared" si="2"/>
        <v>3885.9360976602993</v>
      </c>
      <c r="K29" s="11">
        <f t="shared" si="3"/>
        <v>779.32862088156958</v>
      </c>
      <c r="L29" s="11">
        <f t="shared" si="3"/>
        <v>42.692298375966232</v>
      </c>
      <c r="M29" s="11">
        <f t="shared" si="3"/>
        <v>5.3340714495894108</v>
      </c>
      <c r="O29">
        <v>2</v>
      </c>
      <c r="P29">
        <v>35</v>
      </c>
      <c r="Q29" s="11">
        <f t="shared" si="4"/>
        <v>5890.2872745374971</v>
      </c>
      <c r="R29" s="11">
        <f t="shared" si="5"/>
        <v>1230.43311148162</v>
      </c>
      <c r="S29" s="11">
        <f t="shared" si="5"/>
        <v>64.583916246810603</v>
      </c>
      <c r="T29" s="11">
        <f t="shared" si="5"/>
        <v>8.1337619541762525</v>
      </c>
    </row>
    <row r="30" spans="1:27">
      <c r="A30">
        <v>2</v>
      </c>
      <c r="B30">
        <v>50</v>
      </c>
      <c r="C30" s="11">
        <f t="shared" si="0"/>
        <v>1587.9667820466884</v>
      </c>
      <c r="D30" s="11">
        <f t="shared" si="1"/>
        <v>525.98822307227829</v>
      </c>
      <c r="E30" s="11">
        <f t="shared" si="1"/>
        <v>20.052906235338988</v>
      </c>
      <c r="F30" s="11">
        <f t="shared" si="1"/>
        <v>3.8574804526655235</v>
      </c>
      <c r="H30">
        <v>2</v>
      </c>
      <c r="I30">
        <v>50</v>
      </c>
      <c r="J30" s="11">
        <f t="shared" si="2"/>
        <v>3301.0240727852834</v>
      </c>
      <c r="K30" s="11">
        <f t="shared" si="3"/>
        <v>1026.6451648531574</v>
      </c>
      <c r="L30" s="11">
        <f t="shared" si="3"/>
        <v>41.688553139977238</v>
      </c>
      <c r="M30" s="11">
        <f t="shared" si="3"/>
        <v>7.0268157949949446</v>
      </c>
      <c r="O30">
        <v>2</v>
      </c>
      <c r="P30">
        <v>50</v>
      </c>
      <c r="Q30" s="11">
        <f t="shared" si="4"/>
        <v>5027.0261589069696</v>
      </c>
      <c r="R30" s="11">
        <f t="shared" si="5"/>
        <v>1634.39394770442</v>
      </c>
      <c r="S30" s="11">
        <f t="shared" si="5"/>
        <v>63.481970353282435</v>
      </c>
      <c r="T30" s="11">
        <f t="shared" si="5"/>
        <v>10.804139766660306</v>
      </c>
    </row>
    <row r="31" spans="1:27">
      <c r="A31">
        <v>2</v>
      </c>
      <c r="B31">
        <v>75</v>
      </c>
      <c r="C31" s="11">
        <f t="shared" si="0"/>
        <v>1045.9191171314053</v>
      </c>
      <c r="D31" s="11">
        <f t="shared" si="1"/>
        <v>811.72182135373816</v>
      </c>
      <c r="E31" s="11">
        <f t="shared" si="1"/>
        <v>18.204773999549072</v>
      </c>
      <c r="F31" s="11">
        <f t="shared" si="1"/>
        <v>5.9529870090719301</v>
      </c>
      <c r="H31">
        <v>2</v>
      </c>
      <c r="I31">
        <v>75</v>
      </c>
      <c r="J31" s="11">
        <f t="shared" si="2"/>
        <v>2262.0645157340091</v>
      </c>
      <c r="K31" s="11">
        <f t="shared" si="3"/>
        <v>1522.2341592432099</v>
      </c>
      <c r="L31" s="11">
        <f t="shared" si="3"/>
        <v>39.374262151340751</v>
      </c>
      <c r="M31" s="11">
        <f t="shared" si="3"/>
        <v>10.418847134375747</v>
      </c>
      <c r="O31">
        <v>2</v>
      </c>
      <c r="P31">
        <v>75</v>
      </c>
      <c r="Q31" s="11">
        <f t="shared" si="4"/>
        <v>3509.4283750263876</v>
      </c>
      <c r="R31" s="11">
        <f t="shared" si="5"/>
        <v>2383.003169945755</v>
      </c>
      <c r="S31" s="11">
        <f t="shared" si="5"/>
        <v>61.061974329158993</v>
      </c>
      <c r="T31" s="11">
        <f t="shared" si="5"/>
        <v>15.752811217057147</v>
      </c>
    </row>
    <row r="32" spans="1:27">
      <c r="A32">
        <v>-7</v>
      </c>
      <c r="B32">
        <v>35</v>
      </c>
      <c r="C32" s="11">
        <f t="shared" si="0"/>
        <v>1364.235708137008</v>
      </c>
      <c r="D32" s="11">
        <f t="shared" si="1"/>
        <v>379.8588389280938</v>
      </c>
      <c r="E32" s="11">
        <f t="shared" si="1"/>
        <v>15.615668987356504</v>
      </c>
      <c r="F32" s="11">
        <f t="shared" si="1"/>
        <v>2.7858001028589392</v>
      </c>
      <c r="H32">
        <v>-7</v>
      </c>
      <c r="I32">
        <v>35</v>
      </c>
      <c r="J32" s="11">
        <f t="shared" si="2"/>
        <v>2821.7453775737836</v>
      </c>
      <c r="K32" s="11">
        <f t="shared" si="3"/>
        <v>778.6004228464933</v>
      </c>
      <c r="L32" s="11">
        <f t="shared" si="3"/>
        <v>32.232361092759128</v>
      </c>
      <c r="M32" s="11">
        <f t="shared" si="3"/>
        <v>5.3290873385937783</v>
      </c>
      <c r="O32">
        <v>-7</v>
      </c>
      <c r="P32">
        <v>35</v>
      </c>
      <c r="Q32" s="11">
        <f t="shared" si="4"/>
        <v>4270.3789836969117</v>
      </c>
      <c r="R32" s="11">
        <f t="shared" si="5"/>
        <v>1226.8831749293886</v>
      </c>
      <c r="S32" s="11">
        <f t="shared" si="5"/>
        <v>48.645215357379264</v>
      </c>
      <c r="T32" s="11">
        <f t="shared" si="5"/>
        <v>8.1102951451324721</v>
      </c>
    </row>
    <row r="33" spans="1:20">
      <c r="A33">
        <v>-7</v>
      </c>
      <c r="B33">
        <v>50</v>
      </c>
      <c r="C33" s="11">
        <f t="shared" si="0"/>
        <v>1116.4756825726331</v>
      </c>
      <c r="D33" s="11">
        <f t="shared" si="1"/>
        <v>495.49853580458398</v>
      </c>
      <c r="E33" s="11">
        <f t="shared" si="1"/>
        <v>14.687542309095814</v>
      </c>
      <c r="F33" s="11">
        <f t="shared" si="1"/>
        <v>3.6338758784869607</v>
      </c>
      <c r="H33">
        <v>-7</v>
      </c>
      <c r="I33">
        <v>50</v>
      </c>
      <c r="J33" s="11">
        <f t="shared" si="2"/>
        <v>2368.6513698553249</v>
      </c>
      <c r="K33" s="11">
        <f t="shared" si="3"/>
        <v>972.26307113410246</v>
      </c>
      <c r="L33" s="11">
        <f t="shared" si="3"/>
        <v>31.170760231721154</v>
      </c>
      <c r="M33" s="11">
        <f t="shared" si="3"/>
        <v>6.654600575762303</v>
      </c>
      <c r="O33">
        <v>-7</v>
      </c>
      <c r="P33">
        <v>50</v>
      </c>
      <c r="Q33" s="11">
        <f t="shared" si="4"/>
        <v>3632.4511838312578</v>
      </c>
      <c r="R33" s="11">
        <f t="shared" si="5"/>
        <v>1541.174205060961</v>
      </c>
      <c r="S33" s="11">
        <f t="shared" si="5"/>
        <v>47.830981815173544</v>
      </c>
      <c r="T33" s="11">
        <f t="shared" si="5"/>
        <v>10.187911879897365</v>
      </c>
    </row>
    <row r="34" spans="1:20">
      <c r="A34">
        <v>-7</v>
      </c>
      <c r="B34">
        <v>75</v>
      </c>
      <c r="C34" s="11">
        <f t="shared" si="0"/>
        <v>722.29131283892593</v>
      </c>
      <c r="D34" s="11">
        <f t="shared" si="1"/>
        <v>716.58757718461482</v>
      </c>
      <c r="E34" s="11">
        <f t="shared" si="1"/>
        <v>13.224643545663287</v>
      </c>
      <c r="F34" s="11">
        <f t="shared" si="1"/>
        <v>5.2552936555629977</v>
      </c>
      <c r="H34">
        <v>-7</v>
      </c>
      <c r="I34">
        <v>75</v>
      </c>
      <c r="J34" s="11">
        <f t="shared" si="2"/>
        <v>1600.3857342352103</v>
      </c>
      <c r="K34" s="11">
        <f t="shared" si="3"/>
        <v>1377.6568777111486</v>
      </c>
      <c r="L34" s="11">
        <f t="shared" si="3"/>
        <v>29.284515471414252</v>
      </c>
      <c r="M34" s="11">
        <f t="shared" si="3"/>
        <v>9.4292959630007456</v>
      </c>
      <c r="O34">
        <v>-7</v>
      </c>
      <c r="P34">
        <v>75</v>
      </c>
      <c r="Q34" s="11">
        <f t="shared" si="4"/>
        <v>2514.1907177942571</v>
      </c>
      <c r="R34" s="11">
        <f t="shared" si="5"/>
        <v>2131.9951359356319</v>
      </c>
      <c r="S34" s="11">
        <f t="shared" si="5"/>
        <v>45.943728230266352</v>
      </c>
      <c r="T34" s="11">
        <f t="shared" si="5"/>
        <v>14.093525898600712</v>
      </c>
    </row>
    <row r="35" spans="1:20">
      <c r="A35">
        <v>-20</v>
      </c>
      <c r="B35">
        <v>35</v>
      </c>
      <c r="C35" s="11">
        <f t="shared" si="0"/>
        <v>794.80937769488378</v>
      </c>
      <c r="D35" s="11">
        <f t="shared" si="1"/>
        <v>344.08943248462987</v>
      </c>
      <c r="E35" s="11">
        <f t="shared" si="1"/>
        <v>9.6459894514193625</v>
      </c>
      <c r="F35" s="11">
        <f t="shared" si="1"/>
        <v>2.5234752444178588</v>
      </c>
      <c r="H35">
        <v>-20</v>
      </c>
      <c r="I35">
        <v>35</v>
      </c>
      <c r="J35" s="11">
        <f t="shared" si="2"/>
        <v>1696.8032626521438</v>
      </c>
      <c r="K35" s="11">
        <f t="shared" si="3"/>
        <v>710.05538177704625</v>
      </c>
      <c r="L35" s="11">
        <f t="shared" si="3"/>
        <v>20.559676186566641</v>
      </c>
      <c r="M35" s="11">
        <f t="shared" si="3"/>
        <v>4.8599346130517835</v>
      </c>
      <c r="O35">
        <v>-20</v>
      </c>
      <c r="P35">
        <v>35</v>
      </c>
      <c r="Q35" s="11">
        <f t="shared" si="4"/>
        <v>2585.2059954267056</v>
      </c>
      <c r="R35" s="11">
        <f t="shared" si="5"/>
        <v>1122.3303455207993</v>
      </c>
      <c r="S35" s="11">
        <f t="shared" si="5"/>
        <v>31.218505499880049</v>
      </c>
      <c r="T35" s="11">
        <f t="shared" si="5"/>
        <v>7.4191500368697048</v>
      </c>
    </row>
    <row r="36" spans="1:20">
      <c r="A36">
        <v>-20</v>
      </c>
      <c r="B36">
        <v>50</v>
      </c>
      <c r="C36" s="11">
        <f t="shared" si="0"/>
        <v>629.2335064731484</v>
      </c>
      <c r="D36" s="11">
        <f t="shared" si="1"/>
        <v>421.13737126667274</v>
      </c>
      <c r="E36" s="11">
        <f t="shared" si="1"/>
        <v>8.8002708296333161</v>
      </c>
      <c r="F36" s="11">
        <f t="shared" si="1"/>
        <v>3.0885276633368646</v>
      </c>
      <c r="H36">
        <v>-20</v>
      </c>
      <c r="I36">
        <v>50</v>
      </c>
      <c r="J36" s="11">
        <f t="shared" si="2"/>
        <v>1374.8135981416517</v>
      </c>
      <c r="K36" s="11">
        <f t="shared" si="3"/>
        <v>846.91381627343173</v>
      </c>
      <c r="L36" s="11">
        <f t="shared" si="3"/>
        <v>19.229693700429085</v>
      </c>
      <c r="M36" s="11">
        <f t="shared" si="3"/>
        <v>5.7966545647159302</v>
      </c>
      <c r="O36">
        <v>-20</v>
      </c>
      <c r="P36">
        <v>50</v>
      </c>
      <c r="Q36" s="11">
        <f t="shared" si="4"/>
        <v>2167.881577370219</v>
      </c>
      <c r="R36" s="11">
        <f t="shared" si="5"/>
        <v>1329.4331742719394</v>
      </c>
      <c r="S36" s="11">
        <f t="shared" si="5"/>
        <v>30.356802436549717</v>
      </c>
      <c r="T36" s="11">
        <f t="shared" si="5"/>
        <v>8.7882005714980291</v>
      </c>
    </row>
    <row r="37" spans="1:20">
      <c r="A37">
        <v>-20</v>
      </c>
      <c r="B37">
        <v>75</v>
      </c>
      <c r="C37" s="11">
        <f t="shared" si="0"/>
        <v>395.88682888499352</v>
      </c>
      <c r="D37" s="11">
        <f t="shared" si="1"/>
        <v>554.27237382894111</v>
      </c>
      <c r="E37" s="11">
        <f t="shared" si="1"/>
        <v>7.7883479287216382</v>
      </c>
      <c r="F37" s="11">
        <f t="shared" si="1"/>
        <v>4.0649101134035321</v>
      </c>
      <c r="H37">
        <v>-20</v>
      </c>
      <c r="I37">
        <v>75</v>
      </c>
      <c r="J37" s="11">
        <f t="shared" si="2"/>
        <v>898.71786122514868</v>
      </c>
      <c r="K37" s="11">
        <f t="shared" si="3"/>
        <v>1156.5187811521928</v>
      </c>
      <c r="L37" s="11">
        <f t="shared" si="3"/>
        <v>17.653717288402035</v>
      </c>
      <c r="M37" s="11">
        <f t="shared" si="3"/>
        <v>7.9157285465527822</v>
      </c>
      <c r="O37">
        <v>-20</v>
      </c>
      <c r="P37">
        <v>75</v>
      </c>
      <c r="Q37" s="11">
        <f t="shared" si="4"/>
        <v>1451.644891058977</v>
      </c>
      <c r="R37" s="11">
        <f t="shared" si="5"/>
        <v>1729.5624373877374</v>
      </c>
      <c r="S37" s="11">
        <f t="shared" si="5"/>
        <v>28.467308993970956</v>
      </c>
      <c r="T37" s="11">
        <f t="shared" si="5"/>
        <v>11.433249820184857</v>
      </c>
    </row>
    <row r="38" spans="1:20">
      <c r="A38">
        <v>12</v>
      </c>
      <c r="B38">
        <v>35</v>
      </c>
      <c r="C38" s="11">
        <f t="shared" si="0"/>
        <v>2717.604397899865</v>
      </c>
      <c r="D38" s="11">
        <f t="shared" si="1"/>
        <v>346.66161578513538</v>
      </c>
      <c r="E38" s="11">
        <f t="shared" si="1"/>
        <v>28.85852338764936</v>
      </c>
      <c r="F38" s="11">
        <f t="shared" si="1"/>
        <v>2.5423390637338463</v>
      </c>
      <c r="H38">
        <v>12</v>
      </c>
      <c r="I38">
        <v>35</v>
      </c>
      <c r="J38" s="11">
        <f t="shared" si="2"/>
        <v>5431.2042967117377</v>
      </c>
      <c r="K38" s="11">
        <f t="shared" si="3"/>
        <v>710.44915402243623</v>
      </c>
      <c r="L38" s="11">
        <f t="shared" si="3"/>
        <v>57.568457146167681</v>
      </c>
      <c r="M38" s="11">
        <f t="shared" si="3"/>
        <v>4.8626297653091193</v>
      </c>
      <c r="O38">
        <v>12</v>
      </c>
      <c r="P38">
        <v>35</v>
      </c>
      <c r="Q38" s="11">
        <f t="shared" si="4"/>
        <v>8273.4151642677953</v>
      </c>
      <c r="R38" s="11">
        <f t="shared" si="5"/>
        <v>1132.808367898403</v>
      </c>
      <c r="S38" s="11">
        <f t="shared" si="5"/>
        <v>87.660355222332868</v>
      </c>
      <c r="T38" s="11">
        <f t="shared" si="5"/>
        <v>7.4884148664444998</v>
      </c>
    </row>
    <row r="39" spans="1:20">
      <c r="A39">
        <v>12</v>
      </c>
      <c r="B39">
        <v>50</v>
      </c>
      <c r="C39" s="11">
        <f t="shared" si="0"/>
        <v>2282.4545631459659</v>
      </c>
      <c r="D39" s="11">
        <f t="shared" si="1"/>
        <v>525.61982095772862</v>
      </c>
      <c r="E39" s="11">
        <f t="shared" si="1"/>
        <v>27.675421427361961</v>
      </c>
      <c r="F39" s="11">
        <f t="shared" si="1"/>
        <v>3.85477867362702</v>
      </c>
      <c r="H39">
        <v>12</v>
      </c>
      <c r="I39">
        <v>50</v>
      </c>
      <c r="J39" s="11">
        <f t="shared" si="2"/>
        <v>4660.4330626064093</v>
      </c>
      <c r="K39" s="11">
        <f t="shared" si="3"/>
        <v>1031.1301340517612</v>
      </c>
      <c r="L39" s="11">
        <f t="shared" si="3"/>
        <v>56.506218476841759</v>
      </c>
      <c r="M39" s="11">
        <f t="shared" si="3"/>
        <v>7.0575129175098299</v>
      </c>
      <c r="O39">
        <v>12</v>
      </c>
      <c r="P39">
        <v>50</v>
      </c>
      <c r="Q39" s="11">
        <f t="shared" si="4"/>
        <v>7090.109452625964</v>
      </c>
      <c r="R39" s="11">
        <f t="shared" si="5"/>
        <v>1651.2401606502256</v>
      </c>
      <c r="S39" s="11">
        <f t="shared" si="5"/>
        <v>85.931105632739516</v>
      </c>
      <c r="T39" s="11">
        <f t="shared" si="5"/>
        <v>10.915501436508048</v>
      </c>
    </row>
    <row r="40" spans="1:20">
      <c r="A40">
        <v>12</v>
      </c>
      <c r="B40">
        <v>75</v>
      </c>
      <c r="C40" s="11">
        <f t="shared" si="0"/>
        <v>1541.0755424618785</v>
      </c>
      <c r="D40" s="11">
        <f t="shared" si="1"/>
        <v>886.78235548869998</v>
      </c>
      <c r="E40" s="11">
        <f t="shared" si="1"/>
        <v>25.329182865715733</v>
      </c>
      <c r="F40" s="11">
        <f t="shared" si="1"/>
        <v>6.5034642450469642</v>
      </c>
      <c r="H40">
        <v>12</v>
      </c>
      <c r="I40">
        <v>75</v>
      </c>
      <c r="J40" s="11">
        <f t="shared" si="2"/>
        <v>3255.044572204356</v>
      </c>
      <c r="K40" s="11">
        <f t="shared" si="3"/>
        <v>1649.8509978043844</v>
      </c>
      <c r="L40" s="11">
        <f t="shared" si="3"/>
        <v>53.511691465890493</v>
      </c>
      <c r="M40" s="11">
        <f t="shared" si="3"/>
        <v>11.292313496083338</v>
      </c>
      <c r="O40">
        <v>12</v>
      </c>
      <c r="P40">
        <v>75</v>
      </c>
      <c r="Q40" s="11">
        <f t="shared" si="4"/>
        <v>5012.6797958723282</v>
      </c>
      <c r="R40" s="11">
        <f t="shared" si="5"/>
        <v>2599.8994377154322</v>
      </c>
      <c r="S40" s="11">
        <f t="shared" si="5"/>
        <v>82.406468055530979</v>
      </c>
      <c r="T40" s="11">
        <f t="shared" si="5"/>
        <v>17.186601151939094</v>
      </c>
    </row>
    <row r="41" spans="1:20">
      <c r="C41" s="11">
        <f t="shared" si="0"/>
        <v>2830.0584538216681</v>
      </c>
      <c r="D41" s="11">
        <f t="shared" si="1"/>
        <v>106.73658108922743</v>
      </c>
      <c r="E41" s="11">
        <f t="shared" si="1"/>
        <v>27.134821417777886</v>
      </c>
      <c r="F41" s="11">
        <f t="shared" si="1"/>
        <v>0.78278230780741986</v>
      </c>
      <c r="J41" s="11">
        <f t="shared" si="2"/>
        <v>5046.818347145776</v>
      </c>
      <c r="K41" s="11">
        <f t="shared" si="3"/>
        <v>371.19265650961779</v>
      </c>
      <c r="L41" s="11">
        <f t="shared" si="3"/>
        <v>45.089061287639595</v>
      </c>
      <c r="M41" s="11">
        <f t="shared" si="3"/>
        <v>2.5406075156658776</v>
      </c>
      <c r="Q41" s="11">
        <f t="shared" si="4"/>
        <v>7145.6138601756857</v>
      </c>
      <c r="R41" s="11">
        <f t="shared" si="5"/>
        <v>471.37876108381806</v>
      </c>
      <c r="S41" s="11">
        <f t="shared" si="5"/>
        <v>60.262048571270228</v>
      </c>
      <c r="T41" s="11">
        <f t="shared" si="5"/>
        <v>3.1160431210222295</v>
      </c>
    </row>
    <row r="42" spans="1:20">
      <c r="C42" s="11">
        <f t="shared" si="0"/>
        <v>2830.0584538216681</v>
      </c>
      <c r="D42" s="11">
        <f t="shared" si="1"/>
        <v>106.73658108922743</v>
      </c>
      <c r="E42" s="11">
        <f t="shared" si="1"/>
        <v>27.134821417777886</v>
      </c>
      <c r="F42" s="11">
        <f t="shared" si="1"/>
        <v>0.78278230780741986</v>
      </c>
      <c r="J42" s="11">
        <f t="shared" si="2"/>
        <v>5046.818347145776</v>
      </c>
      <c r="K42" s="11">
        <f t="shared" si="3"/>
        <v>371.19265650961779</v>
      </c>
      <c r="L42" s="11">
        <f t="shared" si="3"/>
        <v>45.089061287639595</v>
      </c>
      <c r="M42" s="11">
        <f t="shared" si="3"/>
        <v>2.5406075156658776</v>
      </c>
      <c r="Q42" s="11">
        <f t="shared" si="4"/>
        <v>7145.6138601756857</v>
      </c>
      <c r="R42" s="11">
        <f t="shared" si="5"/>
        <v>471.37876108381806</v>
      </c>
      <c r="S42" s="11">
        <f t="shared" si="5"/>
        <v>60.262048571270228</v>
      </c>
      <c r="T42" s="11">
        <f t="shared" si="5"/>
        <v>3.1160431210222295</v>
      </c>
    </row>
    <row r="43" spans="1:20">
      <c r="C43" s="11">
        <f t="shared" si="0"/>
        <v>2830.0584538216681</v>
      </c>
      <c r="D43" s="11">
        <f t="shared" ref="D43:F44" si="6">D$14+$A43*D$15+$B43*D$16+$A43^2*D$17+$A43*$B43*D$18+$B43^2*D$19+$A43^3*D$20+$A43^2*$B43*D$21+$A43*$B43^2*D$22+$B43^3*D$23</f>
        <v>106.73658108922743</v>
      </c>
      <c r="E43" s="11">
        <f t="shared" si="6"/>
        <v>27.134821417777886</v>
      </c>
      <c r="F43" s="11">
        <f t="shared" si="6"/>
        <v>0.78278230780741986</v>
      </c>
      <c r="J43" s="11">
        <f t="shared" si="2"/>
        <v>5046.818347145776</v>
      </c>
      <c r="K43" s="11">
        <f t="shared" ref="K43:M44" si="7">K$14+$A43*K$15+$B43*K$16+$A43^2*K$17+$A43*$B43*K$18+$B43^2*K$19+$A43^3*K$20+$A43^2*$B43*K$21+$A43*$B43^2*K$22+$B43^3*K$23</f>
        <v>371.19265650961779</v>
      </c>
      <c r="L43" s="11">
        <f t="shared" si="7"/>
        <v>45.089061287639595</v>
      </c>
      <c r="M43" s="11">
        <f t="shared" si="7"/>
        <v>2.5406075156658776</v>
      </c>
      <c r="Q43" s="11">
        <f t="shared" si="4"/>
        <v>7145.6138601756857</v>
      </c>
      <c r="R43" s="11">
        <f t="shared" ref="R43:T44" si="8">R$14+$A43*R$15+$B43*R$16+$A43^2*R$17+$A43*$B43*R$18+$B43^2*R$19+$A43^3*R$20+$A43^2*$B43*R$21+$A43*$B43^2*R$22+$B43^3*R$23</f>
        <v>471.37876108381806</v>
      </c>
      <c r="S43" s="11">
        <f t="shared" si="8"/>
        <v>60.262048571270228</v>
      </c>
      <c r="T43" s="11">
        <f t="shared" si="8"/>
        <v>3.1160431210222295</v>
      </c>
    </row>
    <row r="44" spans="1:20">
      <c r="C44" s="11">
        <f t="shared" si="0"/>
        <v>2830.0584538216681</v>
      </c>
      <c r="D44" s="11">
        <f t="shared" si="6"/>
        <v>106.73658108922743</v>
      </c>
      <c r="E44" s="11">
        <f t="shared" si="6"/>
        <v>27.134821417777886</v>
      </c>
      <c r="F44" s="11">
        <f t="shared" si="6"/>
        <v>0.78278230780741986</v>
      </c>
      <c r="J44" s="11">
        <f t="shared" si="2"/>
        <v>5046.818347145776</v>
      </c>
      <c r="K44" s="11">
        <f t="shared" si="7"/>
        <v>371.19265650961779</v>
      </c>
      <c r="L44" s="11">
        <f t="shared" si="7"/>
        <v>45.089061287639595</v>
      </c>
      <c r="M44" s="11">
        <f t="shared" si="7"/>
        <v>2.5406075156658776</v>
      </c>
      <c r="Q44" s="11">
        <f t="shared" si="4"/>
        <v>7145.6138601756857</v>
      </c>
      <c r="R44" s="11">
        <f t="shared" si="8"/>
        <v>471.37876108381806</v>
      </c>
      <c r="S44" s="11">
        <f t="shared" si="8"/>
        <v>60.262048571270228</v>
      </c>
      <c r="T44" s="11">
        <f t="shared" si="8"/>
        <v>3.1160431210222295</v>
      </c>
    </row>
    <row r="51" spans="1:11" ht="13">
      <c r="A51" s="14" t="s">
        <v>11</v>
      </c>
      <c r="B51" s="14" t="s">
        <v>12</v>
      </c>
      <c r="C51" s="14" t="s">
        <v>27</v>
      </c>
      <c r="D51" s="14" t="s">
        <v>28</v>
      </c>
      <c r="E51" s="14" t="s">
        <v>29</v>
      </c>
      <c r="F51" s="14" t="s">
        <v>30</v>
      </c>
      <c r="G51" s="14" t="s">
        <v>25</v>
      </c>
      <c r="H51" s="14" t="s">
        <v>24</v>
      </c>
      <c r="I51" s="14" t="s">
        <v>59</v>
      </c>
      <c r="K51" s="14" t="s">
        <v>83</v>
      </c>
    </row>
    <row r="52" spans="1:11" ht="13">
      <c r="A52" s="14">
        <v>-4</v>
      </c>
      <c r="B52" s="14">
        <v>37</v>
      </c>
      <c r="C52" s="66">
        <v>5465.6870616186507</v>
      </c>
      <c r="D52" s="66">
        <v>1514.7264259492208</v>
      </c>
      <c r="E52" s="66">
        <v>62.50692205058715</v>
      </c>
      <c r="F52" s="66">
        <v>9.9182994709238734</v>
      </c>
      <c r="G52" s="67">
        <v>6980.4134875678719</v>
      </c>
      <c r="H52" s="14">
        <v>105</v>
      </c>
      <c r="I52" s="50">
        <v>4.6083658197179176</v>
      </c>
      <c r="K52">
        <v>1.7363033902940875E-2</v>
      </c>
    </row>
    <row r="53" spans="1:11" ht="13">
      <c r="A53" s="14">
        <v>-4</v>
      </c>
      <c r="B53" s="14">
        <v>36</v>
      </c>
      <c r="C53" s="66">
        <v>5518.0387537327588</v>
      </c>
      <c r="D53" s="66">
        <v>1488.2354611347073</v>
      </c>
      <c r="E53" s="66">
        <v>62.537569765512885</v>
      </c>
      <c r="F53" s="66">
        <v>9.7447089667648363</v>
      </c>
      <c r="G53" s="67">
        <v>7006.2742148674661</v>
      </c>
      <c r="H53" s="14">
        <v>105</v>
      </c>
      <c r="I53" s="50">
        <v>4.7077726595262837</v>
      </c>
      <c r="K53">
        <v>1.7371547157086914E-2</v>
      </c>
    </row>
    <row r="54" spans="1:11" ht="13">
      <c r="A54" s="14">
        <v>-4</v>
      </c>
      <c r="B54" s="14">
        <v>35</v>
      </c>
      <c r="C54" s="66">
        <v>5570.0208400684796</v>
      </c>
      <c r="D54" s="66">
        <v>1461.8755760346025</v>
      </c>
      <c r="E54" s="66">
        <v>62.563339963560225</v>
      </c>
      <c r="F54" s="66">
        <v>9.57196660879689</v>
      </c>
      <c r="G54" s="67">
        <v>7031.8964161030817</v>
      </c>
      <c r="H54" s="14">
        <v>105</v>
      </c>
      <c r="I54" s="50">
        <v>4.8101880429368613</v>
      </c>
      <c r="K54">
        <v>1.7378705545433394E-2</v>
      </c>
    </row>
    <row r="56" spans="1:11" ht="13">
      <c r="A56" s="14">
        <v>-13</v>
      </c>
      <c r="B56" s="14">
        <v>37</v>
      </c>
      <c r="C56" s="66">
        <v>3917.3830282393137</v>
      </c>
      <c r="D56" s="66">
        <v>1447.1473442693346</v>
      </c>
      <c r="E56" s="66">
        <v>46.685763540895394</v>
      </c>
      <c r="F56" s="66">
        <v>9.475786972734797</v>
      </c>
      <c r="G56" s="67">
        <v>5364.5303725086487</v>
      </c>
      <c r="H56" s="14">
        <v>105</v>
      </c>
      <c r="I56" s="50">
        <v>3.706969019949522</v>
      </c>
      <c r="K56">
        <v>1.296826765024872E-2</v>
      </c>
    </row>
    <row r="57" spans="1:11" ht="13">
      <c r="A57" s="14">
        <v>-13</v>
      </c>
      <c r="B57" s="68">
        <v>36</v>
      </c>
      <c r="C57" s="66">
        <v>3954.9314155899001</v>
      </c>
      <c r="D57" s="66">
        <v>1427.1065272966171</v>
      </c>
      <c r="E57" s="66">
        <v>46.69868230613352</v>
      </c>
      <c r="F57" s="66">
        <v>9.3444786932416299</v>
      </c>
      <c r="G57" s="67">
        <v>5382.0379428865172</v>
      </c>
      <c r="H57" s="14">
        <v>105</v>
      </c>
      <c r="I57" s="50">
        <v>3.7712937611474375</v>
      </c>
      <c r="K57">
        <v>1.29718561961482E-2</v>
      </c>
    </row>
    <row r="58" spans="1:11" ht="13">
      <c r="A58" s="14">
        <v>-13</v>
      </c>
      <c r="B58" s="68">
        <v>35</v>
      </c>
      <c r="C58" s="66">
        <v>3992.1305453106324</v>
      </c>
      <c r="D58" s="66">
        <v>1407.1725462230045</v>
      </c>
      <c r="E58" s="66">
        <v>46.706358747784165</v>
      </c>
      <c r="F58" s="66">
        <v>9.2138584771381442</v>
      </c>
      <c r="G58" s="67">
        <v>5399.3030915336367</v>
      </c>
      <c r="H58" s="14">
        <v>105</v>
      </c>
      <c r="I58" s="50">
        <v>3.8369872309020812</v>
      </c>
      <c r="K58">
        <v>1.2973988541051158E-2</v>
      </c>
    </row>
  </sheetData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25F44-F125-4816-A127-6EB49605D4FC}">
  <dimension ref="A1:AA44"/>
  <sheetViews>
    <sheetView workbookViewId="0">
      <selection activeCell="A5" sqref="A5"/>
    </sheetView>
  </sheetViews>
  <sheetFormatPr baseColWidth="10" defaultRowHeight="12.5"/>
  <cols>
    <col min="2" max="2" width="21.08984375" customWidth="1"/>
    <col min="3" max="3" width="21.453125" customWidth="1"/>
    <col min="4" max="4" width="18.453125" customWidth="1"/>
    <col min="5" max="5" width="18.90625" customWidth="1"/>
    <col min="6" max="6" width="22.36328125" customWidth="1"/>
    <col min="7" max="7" width="20.08984375" customWidth="1"/>
    <col min="8" max="8" width="15" bestFit="1" customWidth="1"/>
    <col min="9" max="9" width="16.54296875" customWidth="1"/>
    <col min="10" max="10" width="18.90625" customWidth="1"/>
    <col min="11" max="11" width="18.453125" customWidth="1"/>
    <col min="12" max="12" width="17.90625" customWidth="1"/>
    <col min="13" max="13" width="19.36328125" customWidth="1"/>
    <col min="17" max="17" width="18.08984375" customWidth="1"/>
    <col min="18" max="18" width="18.453125" customWidth="1"/>
    <col min="19" max="19" width="20" customWidth="1"/>
    <col min="20" max="20" width="18.6328125" customWidth="1"/>
  </cols>
  <sheetData>
    <row r="1" spans="1:27" ht="12.75" customHeight="1" thickBot="1">
      <c r="A1" t="s">
        <v>16</v>
      </c>
      <c r="B1" s="17" t="s">
        <v>41</v>
      </c>
      <c r="O1">
        <f>A12</f>
        <v>30</v>
      </c>
      <c r="P1" s="11">
        <f>$C32</f>
        <v>2027.7195810111384</v>
      </c>
      <c r="Q1" s="11">
        <f>C27</f>
        <v>2677.0964052414893</v>
      </c>
    </row>
    <row r="2" spans="1:27" ht="12.75" customHeight="1">
      <c r="O2">
        <f>H12</f>
        <v>60</v>
      </c>
      <c r="P2" s="11">
        <f>$J32</f>
        <v>4227.9411403205004</v>
      </c>
      <c r="Q2" s="11">
        <f>$J27</f>
        <v>5510.4841311055152</v>
      </c>
    </row>
    <row r="3" spans="1:27" ht="13">
      <c r="A3" s="14" t="s">
        <v>11</v>
      </c>
      <c r="B3" s="14" t="s">
        <v>12</v>
      </c>
      <c r="C3" s="14" t="str">
        <f>C13</f>
        <v>Capacity(W)</v>
      </c>
      <c r="D3" s="14" t="str">
        <f>D13</f>
        <v>Input Power(W)</v>
      </c>
      <c r="E3" s="14" t="str">
        <f>E13</f>
        <v>Flow Rate(kg/h)</v>
      </c>
      <c r="F3" s="14" t="str">
        <f>F13</f>
        <v>Current(A)</v>
      </c>
      <c r="G3" s="14" t="s">
        <v>25</v>
      </c>
      <c r="H3" s="14" t="s">
        <v>24</v>
      </c>
      <c r="I3" s="14" t="s">
        <v>59</v>
      </c>
      <c r="J3" s="46"/>
      <c r="K3" t="s">
        <v>42</v>
      </c>
      <c r="O3">
        <f>O12</f>
        <v>90</v>
      </c>
      <c r="P3" s="11">
        <f>$Q32</f>
        <v>6515.462540322098</v>
      </c>
      <c r="Q3" s="11">
        <f>$Q27</f>
        <v>8512.4785699701024</v>
      </c>
    </row>
    <row r="4" spans="1:27" ht="13">
      <c r="A4" s="45">
        <v>1</v>
      </c>
      <c r="B4" s="45">
        <v>37</v>
      </c>
      <c r="C4" s="15">
        <f>IF($H4&lt;$H5,C5*$H4/$H5,IF($H4&lt;$H6, C5 + ($D5-C5)*($H4-$H6)/($H6-$H5), C6 + (C7 - C6) * ($H4 - $H6) / ($H7-$H6)))</f>
        <v>11514.47300883469</v>
      </c>
      <c r="D4" s="15">
        <f>IF($H4&lt;$H5,D5*$H4/$H5,IF($H4&lt;$H6, D5 + ($D5-D5)*($H4-$H6)/($H6-$H5), D6 + (D7 - D6) * ($H4 - $H6) / ($H7-$H6)))</f>
        <v>2636.2749787162311</v>
      </c>
      <c r="E4" s="15">
        <f>IF($H4&lt;$H5,E5*$H4/$H5,IF($H4&lt;$H6, E5 + ($D5-E5)*($H4-$H6)/($H6-$H5), E6 + (E7 - E6) * ($H4 - $H6) / ($H7-$H6)))</f>
        <v>128.88757978224021</v>
      </c>
      <c r="F4" s="15">
        <f>IF($H4&lt;$H5,F5*$H4/$H5,IF($H4&lt;$H6, F5 + ($D5-F5)*($H4-$H6)/($H6-$H5), F6 + (F7 - F6) * ($H4 - $H6) / ($H7-$H6)))</f>
        <v>11.423274024458653</v>
      </c>
      <c r="G4" s="14">
        <f>C4+D4</f>
        <v>14150.74798755092</v>
      </c>
      <c r="H4" s="45">
        <v>120</v>
      </c>
      <c r="I4" s="50">
        <f>G4/D4</f>
        <v>5.3677056080249308</v>
      </c>
      <c r="J4" s="15"/>
      <c r="K4" t="s">
        <v>43</v>
      </c>
      <c r="O4">
        <v>120</v>
      </c>
    </row>
    <row r="5" spans="1:27">
      <c r="C5" s="11">
        <f>C27</f>
        <v>2677.0964052414893</v>
      </c>
      <c r="D5" s="11">
        <f>D27</f>
        <v>657.08953637558795</v>
      </c>
      <c r="E5" s="11">
        <f>E27</f>
        <v>30.079485434707532</v>
      </c>
      <c r="F5" s="11">
        <f>F27</f>
        <v>2.9369045364961055</v>
      </c>
      <c r="G5" s="11">
        <f>C5+D5</f>
        <v>3334.1859416170773</v>
      </c>
      <c r="H5">
        <v>30</v>
      </c>
      <c r="I5" s="50">
        <f>G5/D5</f>
        <v>5.0741729354084235</v>
      </c>
    </row>
    <row r="6" spans="1:27">
      <c r="C6" s="11">
        <f>J27</f>
        <v>5510.4841311055152</v>
      </c>
      <c r="D6" s="11">
        <f>K27</f>
        <v>1258.3579818383366</v>
      </c>
      <c r="E6" s="11">
        <f>L27</f>
        <v>61.824507512829868</v>
      </c>
      <c r="F6" s="11">
        <f>M27</f>
        <v>5.5566201922036988</v>
      </c>
      <c r="G6" s="11">
        <f>C6+D6</f>
        <v>6768.842112943852</v>
      </c>
      <c r="H6">
        <v>60</v>
      </c>
      <c r="I6" s="50">
        <f>G6/D6</f>
        <v>5.3791069080797209</v>
      </c>
    </row>
    <row r="7" spans="1:27">
      <c r="C7" s="11">
        <f>Q27</f>
        <v>8512.4785699701024</v>
      </c>
      <c r="D7" s="11">
        <f>R27</f>
        <v>1947.316480277284</v>
      </c>
      <c r="E7" s="11">
        <f>S27</f>
        <v>95.356043647535031</v>
      </c>
      <c r="F7" s="11">
        <f>T27</f>
        <v>8.4899471083311759</v>
      </c>
      <c r="G7" s="11">
        <f>C7+D7</f>
        <v>10459.795050247387</v>
      </c>
      <c r="H7">
        <v>90</v>
      </c>
      <c r="I7" s="50">
        <f>G7/D7</f>
        <v>5.3713893741391159</v>
      </c>
    </row>
    <row r="8" spans="1:27">
      <c r="A8" s="51">
        <v>-12</v>
      </c>
      <c r="B8" s="51">
        <v>37</v>
      </c>
      <c r="C8" s="51">
        <v>7178.3834265126916</v>
      </c>
      <c r="D8" s="51">
        <v>2526.2227990201181</v>
      </c>
      <c r="E8" s="51">
        <v>85.122170217833144</v>
      </c>
      <c r="F8" s="51">
        <v>10.946240480637005</v>
      </c>
      <c r="G8" s="52">
        <f>C8+D8</f>
        <v>9704.6062255328106</v>
      </c>
      <c r="H8" s="51">
        <v>120</v>
      </c>
      <c r="I8" s="53">
        <f>G8/D8</f>
        <v>3.8415480334106213</v>
      </c>
      <c r="J8" s="51" t="s">
        <v>60</v>
      </c>
    </row>
    <row r="10" spans="1:27">
      <c r="A10" t="s">
        <v>56</v>
      </c>
      <c r="B10">
        <v>11.5</v>
      </c>
      <c r="C10" t="s">
        <v>58</v>
      </c>
    </row>
    <row r="11" spans="1:27">
      <c r="A11" t="s">
        <v>57</v>
      </c>
      <c r="B11">
        <v>9.6999999999999993</v>
      </c>
      <c r="C11" t="s">
        <v>58</v>
      </c>
    </row>
    <row r="12" spans="1:27" ht="13" thickBot="1">
      <c r="A12">
        <v>30</v>
      </c>
      <c r="H12">
        <v>60</v>
      </c>
      <c r="O12">
        <v>90</v>
      </c>
      <c r="V12">
        <v>120</v>
      </c>
      <c r="W12" t="s">
        <v>23</v>
      </c>
    </row>
    <row r="13" spans="1:27" ht="15.5">
      <c r="B13" s="1"/>
      <c r="C13" s="2" t="s">
        <v>18</v>
      </c>
      <c r="D13" s="2" t="s">
        <v>19</v>
      </c>
      <c r="E13" s="2" t="s">
        <v>20</v>
      </c>
      <c r="F13" s="8" t="s">
        <v>21</v>
      </c>
      <c r="I13" s="1"/>
      <c r="J13" s="2" t="s">
        <v>18</v>
      </c>
      <c r="K13" s="2" t="s">
        <v>19</v>
      </c>
      <c r="L13" s="2" t="s">
        <v>20</v>
      </c>
      <c r="M13" s="8" t="s">
        <v>21</v>
      </c>
      <c r="P13" s="36"/>
      <c r="Q13" s="37" t="s">
        <v>27</v>
      </c>
      <c r="R13" s="37" t="s">
        <v>28</v>
      </c>
      <c r="S13" s="37" t="s">
        <v>29</v>
      </c>
      <c r="T13" s="38" t="s">
        <v>30</v>
      </c>
      <c r="W13" s="1"/>
      <c r="X13" s="2" t="s">
        <v>18</v>
      </c>
      <c r="Y13" s="2" t="s">
        <v>19</v>
      </c>
      <c r="Z13" s="2" t="s">
        <v>20</v>
      </c>
      <c r="AA13" s="8" t="s">
        <v>21</v>
      </c>
    </row>
    <row r="14" spans="1:27" ht="15.5">
      <c r="B14" s="3" t="s">
        <v>22</v>
      </c>
      <c r="C14" s="4">
        <v>4206.4321495123995</v>
      </c>
      <c r="D14" s="4">
        <v>175.13611945107488</v>
      </c>
      <c r="E14" s="4">
        <v>40.331599875219631</v>
      </c>
      <c r="F14" s="9">
        <v>0.78278230780741564</v>
      </c>
      <c r="I14" s="3" t="s">
        <v>22</v>
      </c>
      <c r="J14" s="4">
        <v>7561.862628430591</v>
      </c>
      <c r="K14" s="4">
        <v>575.34861758991144</v>
      </c>
      <c r="L14" s="4">
        <v>67.558858680706379</v>
      </c>
      <c r="M14" s="9">
        <v>2.5406075156658563</v>
      </c>
      <c r="P14" s="39" t="s">
        <v>31</v>
      </c>
      <c r="Q14" s="40">
        <v>10902.306238233696</v>
      </c>
      <c r="R14" s="40">
        <v>714.71848356592568</v>
      </c>
      <c r="S14" s="40">
        <v>91.943858277720395</v>
      </c>
      <c r="T14" s="41">
        <v>3.1160431210222543</v>
      </c>
      <c r="W14" s="3" t="s">
        <v>22</v>
      </c>
      <c r="X14" s="4">
        <v>5701.3835872639611</v>
      </c>
      <c r="Y14" s="4">
        <v>227.22007845305001</v>
      </c>
      <c r="Z14" s="4">
        <v>54.665310981737704</v>
      </c>
      <c r="AA14" s="9">
        <v>0.78278230780742175</v>
      </c>
    </row>
    <row r="15" spans="1:27" ht="15.5">
      <c r="B15" s="3" t="s">
        <v>2</v>
      </c>
      <c r="C15" s="4">
        <v>125.13045485853928</v>
      </c>
      <c r="D15" s="4">
        <v>-8.3340928437667365</v>
      </c>
      <c r="E15" s="4">
        <v>0.94164532544252455</v>
      </c>
      <c r="F15" s="9">
        <v>-3.724977149300944E-2</v>
      </c>
      <c r="I15" s="3" t="s">
        <v>2</v>
      </c>
      <c r="J15" s="4">
        <v>229.82564757116558</v>
      </c>
      <c r="K15" s="4">
        <v>-24.885145033707055</v>
      </c>
      <c r="L15" s="4">
        <v>1.6880090577712898</v>
      </c>
      <c r="M15" s="9">
        <v>-0.10988709204848414</v>
      </c>
      <c r="P15" s="39" t="s">
        <v>44</v>
      </c>
      <c r="Q15" s="40">
        <v>383.88511315918316</v>
      </c>
      <c r="R15" s="40">
        <v>-36.971100870292716</v>
      </c>
      <c r="S15" s="40">
        <v>3.0137169946574209</v>
      </c>
      <c r="T15" s="41">
        <v>-0.16118730268275017</v>
      </c>
      <c r="W15" s="3" t="s">
        <v>2</v>
      </c>
      <c r="X15" s="4">
        <v>169.60138574446</v>
      </c>
      <c r="Y15" s="4">
        <v>-10.812579585130385</v>
      </c>
      <c r="Z15" s="4">
        <v>1.2763028173708162</v>
      </c>
      <c r="AA15" s="9">
        <v>-3.7249771493009544E-2</v>
      </c>
    </row>
    <row r="16" spans="1:27" ht="15.5">
      <c r="B16" s="3" t="s">
        <v>3</v>
      </c>
      <c r="C16" s="4">
        <v>-60.930405105699997</v>
      </c>
      <c r="D16" s="4">
        <v>12.055182590528361</v>
      </c>
      <c r="E16" s="4">
        <v>-0.56611476541916794</v>
      </c>
      <c r="F16" s="9">
        <v>5.3881424795926607E-2</v>
      </c>
      <c r="I16" s="3" t="s">
        <v>3</v>
      </c>
      <c r="J16" s="4">
        <v>-69.296784601624793</v>
      </c>
      <c r="K16" s="4">
        <v>14.326963946742808</v>
      </c>
      <c r="L16" s="4">
        <v>-0.35859306198128504</v>
      </c>
      <c r="M16" s="9">
        <v>6.326458631679939E-2</v>
      </c>
      <c r="P16" s="39" t="s">
        <v>45</v>
      </c>
      <c r="Q16" s="40">
        <v>-62.965962295567707</v>
      </c>
      <c r="R16" s="40">
        <v>29.222627348756141</v>
      </c>
      <c r="S16" s="40">
        <v>0.14075911656729739</v>
      </c>
      <c r="T16" s="41">
        <v>0.12740536172224476</v>
      </c>
      <c r="W16" s="3" t="s">
        <v>3</v>
      </c>
      <c r="X16" s="4">
        <v>-82.584860348989181</v>
      </c>
      <c r="Y16" s="4">
        <v>15.640289065276628</v>
      </c>
      <c r="Z16" s="4">
        <v>-0.76730999510898257</v>
      </c>
      <c r="AA16" s="9">
        <v>5.3881424795926315E-2</v>
      </c>
    </row>
    <row r="17" spans="1:27" ht="15.5">
      <c r="B17" s="3" t="s">
        <v>4</v>
      </c>
      <c r="C17" s="4">
        <v>1.8112198691853179</v>
      </c>
      <c r="D17" s="4">
        <v>-0.33130979613159817</v>
      </c>
      <c r="E17" s="4">
        <v>1.3365241977689936E-2</v>
      </c>
      <c r="F17" s="9">
        <v>-1.4808107409707942E-3</v>
      </c>
      <c r="I17" s="3" t="s">
        <v>4</v>
      </c>
      <c r="J17" s="4">
        <v>3.4327085842115852</v>
      </c>
      <c r="K17" s="4">
        <v>-0.78587883383984225</v>
      </c>
      <c r="L17" s="4">
        <v>2.6244817212168179E-2</v>
      </c>
      <c r="M17" s="9">
        <v>-3.4702606569558632E-3</v>
      </c>
      <c r="P17" s="39" t="s">
        <v>46</v>
      </c>
      <c r="Q17" s="40">
        <v>5.7284404140087322</v>
      </c>
      <c r="R17" s="40">
        <v>-1.024822049749919</v>
      </c>
      <c r="S17" s="40">
        <v>4.5963035443171513E-2</v>
      </c>
      <c r="T17" s="41">
        <v>-4.4680384960278452E-3</v>
      </c>
      <c r="W17" s="3" t="s">
        <v>4</v>
      </c>
      <c r="X17" s="4">
        <v>2.4549211464867162</v>
      </c>
      <c r="Y17" s="4">
        <v>-0.42983844854638636</v>
      </c>
      <c r="Z17" s="4">
        <v>1.8115202752110426E-2</v>
      </c>
      <c r="AA17" s="9">
        <v>-1.4808107409707936E-3</v>
      </c>
    </row>
    <row r="18" spans="1:27" ht="15.5">
      <c r="B18" s="3" t="s">
        <v>5</v>
      </c>
      <c r="C18" s="4">
        <v>-0.69054015374715261</v>
      </c>
      <c r="D18" s="4">
        <v>0.10476032345594125</v>
      </c>
      <c r="E18" s="4">
        <v>1.8278408643517768E-3</v>
      </c>
      <c r="F18" s="9">
        <v>4.6823309788133246E-4</v>
      </c>
      <c r="I18" s="3" t="s">
        <v>5</v>
      </c>
      <c r="J18" s="4">
        <v>-0.8449196688248598</v>
      </c>
      <c r="K18" s="4">
        <v>0.64211219443447931</v>
      </c>
      <c r="L18" s="4">
        <v>7.7412022455807762E-3</v>
      </c>
      <c r="M18" s="9">
        <v>2.835420156069096E-3</v>
      </c>
      <c r="P18" s="39" t="s">
        <v>47</v>
      </c>
      <c r="Q18" s="40">
        <v>-2.3904672600934811</v>
      </c>
      <c r="R18" s="40">
        <v>0.92717219491122782</v>
      </c>
      <c r="S18" s="40">
        <v>-3.3081602589410501E-3</v>
      </c>
      <c r="T18" s="41">
        <v>4.0423028176656672E-3</v>
      </c>
      <c r="W18" s="3" t="s">
        <v>5</v>
      </c>
      <c r="X18" s="4">
        <v>-0.93595573611643768</v>
      </c>
      <c r="Y18" s="4">
        <v>0.13591513269240285</v>
      </c>
      <c r="Z18" s="4">
        <v>2.4774491858506804E-3</v>
      </c>
      <c r="AA18" s="9">
        <v>4.6823309788133561E-4</v>
      </c>
    </row>
    <row r="19" spans="1:27" ht="15.5">
      <c r="B19" s="3" t="s">
        <v>6</v>
      </c>
      <c r="C19" s="4">
        <v>0.59391992860846488</v>
      </c>
      <c r="D19" s="4">
        <v>1.4475609259722081E-2</v>
      </c>
      <c r="E19" s="4">
        <v>9.2750511756215237E-3</v>
      </c>
      <c r="F19" s="9">
        <v>6.4699679647803936E-5</v>
      </c>
      <c r="I19" s="3" t="s">
        <v>6</v>
      </c>
      <c r="J19" s="4">
        <v>0.33067307335066687</v>
      </c>
      <c r="K19" s="4">
        <v>0.10787960235153191</v>
      </c>
      <c r="L19" s="4">
        <v>5.6095071805273688E-3</v>
      </c>
      <c r="M19" s="9">
        <v>4.7637157740892093E-4</v>
      </c>
      <c r="P19" s="39" t="s">
        <v>48</v>
      </c>
      <c r="Q19" s="40">
        <v>-0.30298568038920676</v>
      </c>
      <c r="R19" s="40">
        <v>0.11171399946738758</v>
      </c>
      <c r="S19" s="40">
        <v>-4.2179587693884661E-3</v>
      </c>
      <c r="T19" s="41">
        <v>4.8705280130075977E-4</v>
      </c>
      <c r="W19" s="3" t="s">
        <v>6</v>
      </c>
      <c r="X19" s="4">
        <v>0.80499701713000416</v>
      </c>
      <c r="Y19" s="4">
        <v>1.8780529578703166E-2</v>
      </c>
      <c r="Z19" s="4">
        <v>1.2571372285144671E-2</v>
      </c>
      <c r="AA19" s="9">
        <v>6.4699679647808341E-5</v>
      </c>
    </row>
    <row r="20" spans="1:27" ht="15.5">
      <c r="B20" s="3" t="s">
        <v>7</v>
      </c>
      <c r="C20" s="4">
        <v>1.0233307379710331E-2</v>
      </c>
      <c r="D20" s="4">
        <v>-3.8059705061073406E-3</v>
      </c>
      <c r="E20" s="4">
        <v>1.0354091135966916E-4</v>
      </c>
      <c r="F20" s="9">
        <v>-1.7011033392514577E-5</v>
      </c>
      <c r="I20" s="3" t="s">
        <v>7</v>
      </c>
      <c r="J20" s="4">
        <v>2.1928074935302678E-2</v>
      </c>
      <c r="K20" s="4">
        <v>-6.335226355156826E-3</v>
      </c>
      <c r="L20" s="4">
        <v>2.3935863404475131E-4</v>
      </c>
      <c r="M20" s="9">
        <v>-2.7974906342484608E-5</v>
      </c>
      <c r="P20" s="39" t="s">
        <v>49</v>
      </c>
      <c r="Q20" s="40">
        <v>3.7213068242659644E-2</v>
      </c>
      <c r="R20" s="40">
        <v>-8.8573373973969017E-3</v>
      </c>
      <c r="S20" s="40">
        <v>4.1386620070686301E-4</v>
      </c>
      <c r="T20" s="41">
        <v>-3.8616386594661548E-5</v>
      </c>
      <c r="W20" s="3" t="s">
        <v>7</v>
      </c>
      <c r="X20" s="4">
        <v>1.3870189429983039E-2</v>
      </c>
      <c r="Y20" s="4">
        <v>-4.9378330392279603E-3</v>
      </c>
      <c r="Z20" s="4">
        <v>1.4033899315475711E-4</v>
      </c>
      <c r="AA20" s="9">
        <v>-1.7011033392514523E-5</v>
      </c>
    </row>
    <row r="21" spans="1:27" ht="15.5">
      <c r="B21" s="3" t="s">
        <v>8</v>
      </c>
      <c r="C21" s="4">
        <v>-1.0964129735180865E-2</v>
      </c>
      <c r="D21" s="4">
        <v>1.2441433685615659E-3</v>
      </c>
      <c r="E21" s="4">
        <v>-2.1925606966093168E-5</v>
      </c>
      <c r="F21" s="9">
        <v>5.5607799255708063E-6</v>
      </c>
      <c r="I21" s="3" t="s">
        <v>8</v>
      </c>
      <c r="J21" s="4">
        <v>-2.0711166114345543E-2</v>
      </c>
      <c r="K21" s="4">
        <v>7.4775243627195854E-3</v>
      </c>
      <c r="L21" s="4">
        <v>-6.4548313403254838E-5</v>
      </c>
      <c r="M21" s="9">
        <v>3.3019032311363915E-5</v>
      </c>
      <c r="P21" s="39" t="s">
        <v>50</v>
      </c>
      <c r="Q21" s="40">
        <v>-3.7299777867015209E-2</v>
      </c>
      <c r="R21" s="40">
        <v>7.8938848545808613E-3</v>
      </c>
      <c r="S21" s="40">
        <v>-1.6468468288384481E-4</v>
      </c>
      <c r="T21" s="41">
        <v>3.4415908032116635E-5</v>
      </c>
      <c r="W21" s="3" t="s">
        <v>8</v>
      </c>
      <c r="X21" s="4">
        <v>-1.4860743522997049E-2</v>
      </c>
      <c r="Y21" s="4">
        <v>1.6141407877337858E-3</v>
      </c>
      <c r="Z21" s="4">
        <v>-2.9717891850881995E-5</v>
      </c>
      <c r="AA21" s="9">
        <v>5.5607799255708063E-6</v>
      </c>
    </row>
    <row r="22" spans="1:27" ht="15.5">
      <c r="B22" s="3" t="s">
        <v>9</v>
      </c>
      <c r="C22" s="4">
        <v>-2.7284765075758998E-3</v>
      </c>
      <c r="D22" s="4">
        <v>2.9830768088670006E-3</v>
      </c>
      <c r="E22" s="4">
        <v>-3.5858447613916149E-5</v>
      </c>
      <c r="F22" s="9">
        <v>1.3333056345718634E-5</v>
      </c>
      <c r="I22" s="3" t="s">
        <v>9</v>
      </c>
      <c r="J22" s="4">
        <v>-8.4901459406795526E-3</v>
      </c>
      <c r="K22" s="4">
        <v>1.3296043628307881E-4</v>
      </c>
      <c r="L22" s="4">
        <v>-8.731545711793732E-5</v>
      </c>
      <c r="M22" s="9">
        <v>5.8712278674108228E-7</v>
      </c>
      <c r="P22" s="39" t="s">
        <v>51</v>
      </c>
      <c r="Q22" s="40">
        <v>-4.0316320791763914E-3</v>
      </c>
      <c r="R22" s="40">
        <v>1.404806126853501E-3</v>
      </c>
      <c r="S22" s="40">
        <v>-9.0224881495625515E-6</v>
      </c>
      <c r="T22" s="41">
        <v>6.1247002401723416E-6</v>
      </c>
      <c r="W22" s="3" t="s">
        <v>9</v>
      </c>
      <c r="X22" s="4">
        <v>-3.6981676217770474E-3</v>
      </c>
      <c r="Y22" s="4">
        <v>3.8702179120257167E-3</v>
      </c>
      <c r="Z22" s="4">
        <v>-4.8602415877418887E-5</v>
      </c>
      <c r="AA22" s="9">
        <v>1.3333056345718607E-5</v>
      </c>
    </row>
    <row r="23" spans="1:27" ht="16" thickBot="1">
      <c r="B23" s="5" t="s">
        <v>10</v>
      </c>
      <c r="C23" s="6">
        <v>-3.6571990372215972E-3</v>
      </c>
      <c r="D23" s="6">
        <v>3.3083456428963651E-4</v>
      </c>
      <c r="E23" s="6">
        <v>-5.8757742631238771E-5</v>
      </c>
      <c r="F23" s="10">
        <v>1.4786866612597502E-6</v>
      </c>
      <c r="I23" s="5" t="s">
        <v>10</v>
      </c>
      <c r="J23" s="6">
        <v>-2.5609112594869861E-3</v>
      </c>
      <c r="K23" s="6">
        <v>1.3197716346175504E-4</v>
      </c>
      <c r="L23" s="6">
        <v>-3.997429121719443E-5</v>
      </c>
      <c r="M23" s="10">
        <v>5.8278087951567752E-7</v>
      </c>
      <c r="P23" s="42" t="s">
        <v>52</v>
      </c>
      <c r="Q23" s="43">
        <v>1.1923528952822544E-3</v>
      </c>
      <c r="R23" s="43">
        <v>-1.8068968280274925E-6</v>
      </c>
      <c r="S23" s="43">
        <v>2.0911629418601752E-5</v>
      </c>
      <c r="T23" s="44">
        <v>-7.8777428605584272E-9</v>
      </c>
      <c r="W23" s="5" t="s">
        <v>10</v>
      </c>
      <c r="X23" s="6">
        <v>-4.9569549264189289E-3</v>
      </c>
      <c r="Y23" s="6">
        <v>4.2922188688706002E-4</v>
      </c>
      <c r="Z23" s="6">
        <v>-7.964004114538162E-5</v>
      </c>
      <c r="AA23" s="10">
        <v>1.4786866612597301E-6</v>
      </c>
    </row>
    <row r="26" spans="1:27" ht="15.5">
      <c r="A26" s="7" t="s">
        <v>11</v>
      </c>
      <c r="B26" t="s">
        <v>12</v>
      </c>
      <c r="C26" t="str">
        <f>C13</f>
        <v>Capacity(W)</v>
      </c>
      <c r="D26" t="str">
        <f>D13</f>
        <v>Input Power(W)</v>
      </c>
      <c r="E26" t="str">
        <f>E13</f>
        <v>Flow Rate(kg/h)</v>
      </c>
      <c r="F26" t="str">
        <f>F13</f>
        <v>Current(A)</v>
      </c>
      <c r="H26" s="7" t="s">
        <v>11</v>
      </c>
      <c r="I26" t="s">
        <v>12</v>
      </c>
      <c r="J26" t="str">
        <f>J13</f>
        <v>Capacity(W)</v>
      </c>
      <c r="K26" t="str">
        <f>K13</f>
        <v>Input Power(W)</v>
      </c>
      <c r="L26" t="str">
        <f>L13</f>
        <v>Flow Rate(kg/h)</v>
      </c>
      <c r="M26" t="str">
        <f>M13</f>
        <v>Current(A)</v>
      </c>
      <c r="O26" s="7" t="s">
        <v>11</v>
      </c>
      <c r="P26" t="s">
        <v>12</v>
      </c>
      <c r="Q26" t="str">
        <f>Q13</f>
        <v>Capacity(W)</v>
      </c>
      <c r="R26" t="str">
        <f>R13</f>
        <v>Input Power(W)</v>
      </c>
      <c r="S26" t="str">
        <f>S13</f>
        <v>Flow Rate(kg/h)</v>
      </c>
      <c r="T26" t="str">
        <f>T13</f>
        <v>Current(A)</v>
      </c>
    </row>
    <row r="27" spans="1:27">
      <c r="A27">
        <f>A4</f>
        <v>1</v>
      </c>
      <c r="B27">
        <f>B4</f>
        <v>37</v>
      </c>
      <c r="C27" s="11">
        <f t="shared" ref="C27:C44" si="0">C$14+$A27*C$15+$B27*C$16+$A27^2*C$17+$A27*$B27*C$18+$B27^2*C$19+$A27^3*C$20+$A27^2*$B27*C$21+$A27*$B27^2*C$22+$B27^3*C$23</f>
        <v>2677.0964052414893</v>
      </c>
      <c r="D27" s="11">
        <f t="shared" ref="D27:F42" si="1">D$14+$A27*D$15+$B27*D$16+$A27^2*D$17+$A27*$B27*D$18+$B27^2*D$19+$A27^3*D$20+$A27^2*$B27*D$21+$A27*$B27^2*D$22+$B27^3*D$23</f>
        <v>657.08953637558795</v>
      </c>
      <c r="E27" s="11">
        <f t="shared" si="1"/>
        <v>30.079485434707532</v>
      </c>
      <c r="F27" s="11">
        <f t="shared" si="1"/>
        <v>2.9369045364961055</v>
      </c>
      <c r="H27">
        <f>A4</f>
        <v>1</v>
      </c>
      <c r="I27">
        <f>B4</f>
        <v>37</v>
      </c>
      <c r="J27" s="11">
        <f t="shared" ref="J27:J44" si="2">J$14+$A27*J$15+$B27*J$16+$A27^2*J$17+$A27*$B27*J$18+$B27^2*J$19+$A27^3*J$20+$A27^2*$B27*J$21+$A27*$B27^2*J$22+$B27^3*J$23</f>
        <v>5510.4841311055152</v>
      </c>
      <c r="K27" s="11">
        <f t="shared" ref="K27:M42" si="3">K$14+$A27*K$15+$B27*K$16+$A27^2*K$17+$A27*$B27*K$18+$B27^2*K$19+$A27^3*K$20+$A27^2*$B27*K$21+$A27*$B27^2*K$22+$B27^3*K$23</f>
        <v>1258.3579818383366</v>
      </c>
      <c r="L27" s="11">
        <f t="shared" si="3"/>
        <v>61.824507512829868</v>
      </c>
      <c r="M27" s="11">
        <f t="shared" si="3"/>
        <v>5.5566201922036988</v>
      </c>
      <c r="O27">
        <f>A4</f>
        <v>1</v>
      </c>
      <c r="P27">
        <f>B4</f>
        <v>37</v>
      </c>
      <c r="Q27" s="11">
        <f t="shared" ref="Q27:Q44" si="4">Q$14+$A27*Q$15+$B27*Q$16+$A27^2*Q$17+$A27*$B27*Q$18+$B27^2*Q$19+$A27^3*Q$20+$A27^2*$B27*Q$21+$A27*$B27^2*Q$22+$B27^3*Q$23</f>
        <v>8512.4785699701024</v>
      </c>
      <c r="R27" s="11">
        <f t="shared" ref="R27:T42" si="5">R$14+$A27*R$15+$B27*R$16+$A27^2*R$17+$A27*$B27*R$18+$B27^2*R$19+$A27^3*R$20+$A27^2*$B27*R$21+$A27*$B27^2*R$22+$B27^3*R$23</f>
        <v>1947.316480277284</v>
      </c>
      <c r="S27" s="11">
        <f t="shared" si="5"/>
        <v>95.356043647535031</v>
      </c>
      <c r="T27" s="11">
        <f t="shared" si="5"/>
        <v>8.4899471083311759</v>
      </c>
    </row>
    <row r="28" spans="1:27">
      <c r="A28">
        <v>-15</v>
      </c>
      <c r="B28">
        <v>60</v>
      </c>
      <c r="C28" s="11">
        <f t="shared" si="0"/>
        <v>1015.602947759687</v>
      </c>
      <c r="D28" s="11">
        <f t="shared" si="1"/>
        <v>846.75686977575708</v>
      </c>
      <c r="E28" s="11">
        <f t="shared" si="1"/>
        <v>15.591578460655573</v>
      </c>
      <c r="F28" s="11">
        <f t="shared" si="1"/>
        <v>3.7846350527368626</v>
      </c>
      <c r="H28">
        <v>-15</v>
      </c>
      <c r="I28">
        <v>60</v>
      </c>
      <c r="J28" s="11">
        <f t="shared" si="2"/>
        <v>2231.5840895151969</v>
      </c>
      <c r="K28" s="11">
        <f t="shared" si="3"/>
        <v>1585.541657354426</v>
      </c>
      <c r="L28" s="11">
        <f t="shared" si="3"/>
        <v>34.256716957483235</v>
      </c>
      <c r="M28" s="11">
        <f t="shared" si="3"/>
        <v>7.0013882503966078</v>
      </c>
      <c r="O28">
        <v>-15</v>
      </c>
      <c r="P28">
        <v>60</v>
      </c>
      <c r="Q28" s="11">
        <f t="shared" si="4"/>
        <v>3561.7582320796496</v>
      </c>
      <c r="R28" s="11">
        <f t="shared" si="5"/>
        <v>2419.9842377025561</v>
      </c>
      <c r="S28" s="11">
        <f t="shared" si="5"/>
        <v>54.702110658035785</v>
      </c>
      <c r="T28" s="11">
        <f t="shared" si="5"/>
        <v>10.550692909538933</v>
      </c>
    </row>
    <row r="29" spans="1:27">
      <c r="A29">
        <v>2</v>
      </c>
      <c r="B29">
        <v>35</v>
      </c>
      <c r="C29" s="11">
        <f t="shared" si="0"/>
        <v>2845.6475739214643</v>
      </c>
      <c r="D29" s="11">
        <f t="shared" si="1"/>
        <v>625.77673166577517</v>
      </c>
      <c r="E29" s="11">
        <f t="shared" si="1"/>
        <v>31.334888585332724</v>
      </c>
      <c r="F29" s="11">
        <f t="shared" si="1"/>
        <v>2.7969499137061598</v>
      </c>
      <c r="H29">
        <v>2</v>
      </c>
      <c r="I29">
        <v>35</v>
      </c>
      <c r="J29" s="11">
        <f t="shared" si="2"/>
        <v>5822.4633684280325</v>
      </c>
      <c r="K29" s="11">
        <f t="shared" si="3"/>
        <v>1207.9593623664325</v>
      </c>
      <c r="L29" s="11">
        <f t="shared" si="3"/>
        <v>63.967686848409087</v>
      </c>
      <c r="M29" s="11">
        <f t="shared" si="3"/>
        <v>5.3340714495894099</v>
      </c>
      <c r="O29">
        <v>2</v>
      </c>
      <c r="P29">
        <v>35</v>
      </c>
      <c r="Q29" s="11">
        <f t="shared" si="4"/>
        <v>8987.011746615708</v>
      </c>
      <c r="R29" s="11">
        <f t="shared" si="5"/>
        <v>1865.6192433138929</v>
      </c>
      <c r="S29" s="11">
        <f t="shared" si="5"/>
        <v>98.537878867394639</v>
      </c>
      <c r="T29" s="11">
        <f t="shared" si="5"/>
        <v>8.1337619541762525</v>
      </c>
    </row>
    <row r="30" spans="1:27">
      <c r="A30">
        <v>2</v>
      </c>
      <c r="B30">
        <v>50</v>
      </c>
      <c r="C30" s="11">
        <f t="shared" si="0"/>
        <v>2360.2602678890894</v>
      </c>
      <c r="D30" s="11">
        <f t="shared" si="1"/>
        <v>863.05496509053546</v>
      </c>
      <c r="E30" s="11">
        <f t="shared" si="1"/>
        <v>29.805458387469258</v>
      </c>
      <c r="F30" s="11">
        <f t="shared" si="1"/>
        <v>3.8574804526655231</v>
      </c>
      <c r="H30">
        <v>2</v>
      </c>
      <c r="I30">
        <v>50</v>
      </c>
      <c r="J30" s="11">
        <f t="shared" si="2"/>
        <v>4946.0647985600526</v>
      </c>
      <c r="K30" s="11">
        <f t="shared" si="3"/>
        <v>1591.3000055223936</v>
      </c>
      <c r="L30" s="11">
        <f t="shared" si="3"/>
        <v>62.463732660562577</v>
      </c>
      <c r="M30" s="11">
        <f t="shared" si="3"/>
        <v>7.0268157949949437</v>
      </c>
      <c r="O30">
        <v>2</v>
      </c>
      <c r="P30">
        <v>50</v>
      </c>
      <c r="Q30" s="11">
        <f t="shared" si="4"/>
        <v>7669.9048849342835</v>
      </c>
      <c r="R30" s="11">
        <f t="shared" si="5"/>
        <v>2478.1166660262411</v>
      </c>
      <c r="S30" s="11">
        <f t="shared" si="5"/>
        <v>96.856602517413805</v>
      </c>
      <c r="T30" s="11">
        <f t="shared" si="5"/>
        <v>10.804139766660306</v>
      </c>
    </row>
    <row r="31" spans="1:27">
      <c r="A31">
        <v>2</v>
      </c>
      <c r="B31">
        <v>75</v>
      </c>
      <c r="C31" s="11">
        <f t="shared" si="0"/>
        <v>1554.5925541396552</v>
      </c>
      <c r="D31" s="11">
        <f t="shared" si="1"/>
        <v>1331.8939806289338</v>
      </c>
      <c r="E31" s="11">
        <f t="shared" si="1"/>
        <v>27.058503517092319</v>
      </c>
      <c r="F31" s="11">
        <f t="shared" si="1"/>
        <v>5.9529870090719301</v>
      </c>
      <c r="H31">
        <v>2</v>
      </c>
      <c r="I31">
        <v>75</v>
      </c>
      <c r="J31" s="11">
        <f t="shared" si="2"/>
        <v>3389.3474953981422</v>
      </c>
      <c r="K31" s="11">
        <f t="shared" si="3"/>
        <v>2359.4629468269745</v>
      </c>
      <c r="L31" s="11">
        <f t="shared" si="3"/>
        <v>58.996132019025509</v>
      </c>
      <c r="M31" s="11">
        <f t="shared" si="3"/>
        <v>10.418847134375744</v>
      </c>
      <c r="O31">
        <v>2</v>
      </c>
      <c r="P31">
        <v>75</v>
      </c>
      <c r="Q31" s="11">
        <f t="shared" si="4"/>
        <v>5354.4543008295104</v>
      </c>
      <c r="R31" s="11">
        <f t="shared" si="5"/>
        <v>3613.1802121087635</v>
      </c>
      <c r="S31" s="11">
        <f t="shared" si="5"/>
        <v>93.16433222873448</v>
      </c>
      <c r="T31" s="11">
        <f t="shared" si="5"/>
        <v>15.752811217057143</v>
      </c>
    </row>
    <row r="32" spans="1:27">
      <c r="A32">
        <v>-7</v>
      </c>
      <c r="B32">
        <v>35</v>
      </c>
      <c r="C32" s="11">
        <f t="shared" si="0"/>
        <v>2027.7195810111384</v>
      </c>
      <c r="D32" s="11">
        <f t="shared" si="1"/>
        <v>623.28212418050191</v>
      </c>
      <c r="E32" s="11">
        <f t="shared" si="1"/>
        <v>23.210210367159828</v>
      </c>
      <c r="F32" s="11">
        <f t="shared" si="1"/>
        <v>2.7858001028589388</v>
      </c>
      <c r="H32">
        <v>-7</v>
      </c>
      <c r="I32">
        <v>35</v>
      </c>
      <c r="J32" s="11">
        <f t="shared" si="2"/>
        <v>4227.9411403205004</v>
      </c>
      <c r="K32" s="11">
        <f t="shared" si="3"/>
        <v>1206.8306554120645</v>
      </c>
      <c r="L32" s="11">
        <f t="shared" si="3"/>
        <v>48.295117836222516</v>
      </c>
      <c r="M32" s="11">
        <f t="shared" si="3"/>
        <v>5.3290873385937783</v>
      </c>
      <c r="O32">
        <v>-7</v>
      </c>
      <c r="P32">
        <v>35</v>
      </c>
      <c r="Q32" s="11">
        <f t="shared" si="4"/>
        <v>6515.462540322098</v>
      </c>
      <c r="R32" s="11">
        <f t="shared" si="5"/>
        <v>1860.2367240346355</v>
      </c>
      <c r="S32" s="11">
        <f t="shared" si="5"/>
        <v>74.219660511845746</v>
      </c>
      <c r="T32" s="11">
        <f t="shared" si="5"/>
        <v>8.1102951451324721</v>
      </c>
    </row>
    <row r="33" spans="1:20">
      <c r="A33">
        <v>-7</v>
      </c>
      <c r="B33">
        <v>50</v>
      </c>
      <c r="C33" s="11">
        <f t="shared" si="0"/>
        <v>1659.4636760878154</v>
      </c>
      <c r="D33" s="11">
        <f t="shared" si="1"/>
        <v>813.02670433074024</v>
      </c>
      <c r="E33" s="11">
        <f t="shared" si="1"/>
        <v>21.830697554276448</v>
      </c>
      <c r="F33" s="11">
        <f t="shared" si="1"/>
        <v>3.6338758784869603</v>
      </c>
      <c r="H33">
        <v>-7</v>
      </c>
      <c r="I33">
        <v>50</v>
      </c>
      <c r="J33" s="11">
        <f t="shared" si="2"/>
        <v>3549.0511132859911</v>
      </c>
      <c r="K33" s="11">
        <f t="shared" si="3"/>
        <v>1507.0077602578585</v>
      </c>
      <c r="L33" s="11">
        <f t="shared" si="3"/>
        <v>46.704476104103755</v>
      </c>
      <c r="M33" s="11">
        <f t="shared" si="3"/>
        <v>6.6546005757623012</v>
      </c>
      <c r="O33">
        <v>-7</v>
      </c>
      <c r="P33">
        <v>50</v>
      </c>
      <c r="Q33" s="11">
        <f t="shared" si="4"/>
        <v>5542.154386801607</v>
      </c>
      <c r="R33" s="11">
        <f t="shared" si="5"/>
        <v>2336.7741224051656</v>
      </c>
      <c r="S33" s="11">
        <f t="shared" si="5"/>
        <v>72.977356687391605</v>
      </c>
      <c r="T33" s="11">
        <f t="shared" si="5"/>
        <v>10.187911879897364</v>
      </c>
    </row>
    <row r="34" spans="1:20">
      <c r="A34">
        <v>-7</v>
      </c>
      <c r="B34">
        <v>75</v>
      </c>
      <c r="C34" s="11">
        <f t="shared" si="0"/>
        <v>1073.5712527549847</v>
      </c>
      <c r="D34" s="11">
        <f t="shared" si="1"/>
        <v>1175.7952731317991</v>
      </c>
      <c r="E34" s="11">
        <f t="shared" si="1"/>
        <v>19.656331020724899</v>
      </c>
      <c r="F34" s="11">
        <f t="shared" si="1"/>
        <v>5.2552936555629977</v>
      </c>
      <c r="H34">
        <v>-7</v>
      </c>
      <c r="I34">
        <v>75</v>
      </c>
      <c r="J34" s="11">
        <f t="shared" si="2"/>
        <v>2397.9260283126478</v>
      </c>
      <c r="K34" s="11">
        <f t="shared" si="3"/>
        <v>2135.3681604522794</v>
      </c>
      <c r="L34" s="11">
        <f t="shared" si="3"/>
        <v>43.878235336174328</v>
      </c>
      <c r="M34" s="11">
        <f t="shared" si="3"/>
        <v>9.4292959630007473</v>
      </c>
      <c r="O34">
        <v>-7</v>
      </c>
      <c r="P34">
        <v>75</v>
      </c>
      <c r="Q34" s="11">
        <f t="shared" si="4"/>
        <v>3835.9863383443108</v>
      </c>
      <c r="R34" s="11">
        <f t="shared" si="5"/>
        <v>3232.594372776311</v>
      </c>
      <c r="S34" s="11">
        <f t="shared" si="5"/>
        <v>70.097909667936136</v>
      </c>
      <c r="T34" s="11">
        <f t="shared" si="5"/>
        <v>14.093525898600708</v>
      </c>
    </row>
    <row r="35" spans="1:20">
      <c r="A35">
        <v>-20</v>
      </c>
      <c r="B35">
        <v>35</v>
      </c>
      <c r="C35" s="11">
        <f t="shared" si="0"/>
        <v>1181.3578318691366</v>
      </c>
      <c r="D35" s="11">
        <f t="shared" si="1"/>
        <v>564.59076480166084</v>
      </c>
      <c r="E35" s="11">
        <f t="shared" si="1"/>
        <v>14.337230415688285</v>
      </c>
      <c r="F35" s="11">
        <f t="shared" si="1"/>
        <v>2.5234752444178579</v>
      </c>
      <c r="H35">
        <v>-20</v>
      </c>
      <c r="I35">
        <v>35</v>
      </c>
      <c r="J35" s="11">
        <f t="shared" si="2"/>
        <v>2542.3925128799001</v>
      </c>
      <c r="K35" s="11">
        <f t="shared" si="3"/>
        <v>1100.5858417544209</v>
      </c>
      <c r="L35" s="11">
        <f t="shared" si="3"/>
        <v>30.805437468491032</v>
      </c>
      <c r="M35" s="11">
        <f t="shared" si="3"/>
        <v>4.8599346130517826</v>
      </c>
      <c r="O35">
        <v>-20</v>
      </c>
      <c r="P35">
        <v>35</v>
      </c>
      <c r="Q35" s="11">
        <f t="shared" si="4"/>
        <v>3944.3367641428717</v>
      </c>
      <c r="R35" s="11">
        <f t="shared" si="5"/>
        <v>1701.7106175218626</v>
      </c>
      <c r="S35" s="11">
        <f t="shared" si="5"/>
        <v>47.631136235411951</v>
      </c>
      <c r="T35" s="11">
        <f t="shared" si="5"/>
        <v>7.4191500368697048</v>
      </c>
    </row>
    <row r="36" spans="1:20">
      <c r="A36">
        <v>-20</v>
      </c>
      <c r="B36">
        <v>50</v>
      </c>
      <c r="C36" s="11">
        <f t="shared" si="0"/>
        <v>935.25561198385185</v>
      </c>
      <c r="D36" s="11">
        <f t="shared" si="1"/>
        <v>691.01299860649692</v>
      </c>
      <c r="E36" s="11">
        <f t="shared" si="1"/>
        <v>13.080204082780492</v>
      </c>
      <c r="F36" s="11">
        <f t="shared" si="1"/>
        <v>3.0885276633368641</v>
      </c>
      <c r="H36">
        <v>-20</v>
      </c>
      <c r="I36">
        <v>50</v>
      </c>
      <c r="J36" s="11">
        <f t="shared" si="2"/>
        <v>2059.9417006409726</v>
      </c>
      <c r="K36" s="11">
        <f t="shared" si="3"/>
        <v>1312.7164152238183</v>
      </c>
      <c r="L36" s="11">
        <f t="shared" si="3"/>
        <v>28.812668130145703</v>
      </c>
      <c r="M36" s="11">
        <f t="shared" si="3"/>
        <v>5.7966545647159302</v>
      </c>
      <c r="O36">
        <v>-20</v>
      </c>
      <c r="P36">
        <v>50</v>
      </c>
      <c r="Q36" s="11">
        <f t="shared" si="4"/>
        <v>3307.6106975831235</v>
      </c>
      <c r="R36" s="11">
        <f t="shared" si="5"/>
        <v>2015.7260800914746</v>
      </c>
      <c r="S36" s="11">
        <f t="shared" si="5"/>
        <v>46.316406547146883</v>
      </c>
      <c r="T36" s="11">
        <f t="shared" si="5"/>
        <v>8.7882005714980256</v>
      </c>
    </row>
    <row r="37" spans="1:20">
      <c r="A37">
        <v>-20</v>
      </c>
      <c r="B37">
        <v>75</v>
      </c>
      <c r="C37" s="11">
        <f t="shared" si="0"/>
        <v>588.42285831290405</v>
      </c>
      <c r="D37" s="11">
        <f t="shared" si="1"/>
        <v>909.4643249832809</v>
      </c>
      <c r="E37" s="11">
        <f t="shared" si="1"/>
        <v>11.576141501502484</v>
      </c>
      <c r="F37" s="11">
        <f t="shared" si="1"/>
        <v>4.0649101134035321</v>
      </c>
      <c r="H37">
        <v>-20</v>
      </c>
      <c r="I37">
        <v>75</v>
      </c>
      <c r="J37" s="11">
        <f t="shared" si="2"/>
        <v>1346.5872042224344</v>
      </c>
      <c r="K37" s="11">
        <f t="shared" si="3"/>
        <v>1792.6041107858975</v>
      </c>
      <c r="L37" s="11">
        <f t="shared" si="3"/>
        <v>26.451315627705153</v>
      </c>
      <c r="M37" s="11">
        <f t="shared" si="3"/>
        <v>7.915728546552784</v>
      </c>
      <c r="O37">
        <v>-20</v>
      </c>
      <c r="P37">
        <v>75</v>
      </c>
      <c r="Q37" s="11">
        <f t="shared" si="4"/>
        <v>2214.8240110896927</v>
      </c>
      <c r="R37" s="11">
        <f t="shared" si="5"/>
        <v>2622.4139578119948</v>
      </c>
      <c r="S37" s="11">
        <f t="shared" si="5"/>
        <v>43.43354210061748</v>
      </c>
      <c r="T37" s="11">
        <f t="shared" si="5"/>
        <v>11.433249820184855</v>
      </c>
    </row>
    <row r="38" spans="1:20">
      <c r="A38">
        <v>12</v>
      </c>
      <c r="B38">
        <v>35</v>
      </c>
      <c r="C38" s="11">
        <f t="shared" si="0"/>
        <v>4039.2870661542083</v>
      </c>
      <c r="D38" s="11">
        <f t="shared" si="1"/>
        <v>568.81126912333127</v>
      </c>
      <c r="E38" s="11">
        <f t="shared" si="1"/>
        <v>42.893608929291979</v>
      </c>
      <c r="F38" s="11">
        <f t="shared" si="1"/>
        <v>2.5423390637338463</v>
      </c>
      <c r="H38">
        <v>12</v>
      </c>
      <c r="I38">
        <v>35</v>
      </c>
      <c r="J38" s="11">
        <f t="shared" si="2"/>
        <v>8137.8044489957119</v>
      </c>
      <c r="K38" s="11">
        <f t="shared" si="3"/>
        <v>1101.1961887347754</v>
      </c>
      <c r="L38" s="11">
        <f t="shared" si="3"/>
        <v>86.25726838696508</v>
      </c>
      <c r="M38" s="11">
        <f t="shared" si="3"/>
        <v>4.8626297653091175</v>
      </c>
      <c r="O38">
        <v>12</v>
      </c>
      <c r="P38">
        <v>35</v>
      </c>
      <c r="Q38" s="11">
        <f t="shared" si="4"/>
        <v>12623.031067995136</v>
      </c>
      <c r="R38" s="11">
        <f t="shared" si="5"/>
        <v>1717.5977063827859</v>
      </c>
      <c r="S38" s="11">
        <f t="shared" si="5"/>
        <v>133.7463871246363</v>
      </c>
      <c r="T38" s="11">
        <f t="shared" si="5"/>
        <v>7.4884148664444998</v>
      </c>
    </row>
    <row r="39" spans="1:20">
      <c r="A39">
        <v>12</v>
      </c>
      <c r="B39">
        <v>50</v>
      </c>
      <c r="C39" s="11">
        <f t="shared" si="0"/>
        <v>3392.5059891442884</v>
      </c>
      <c r="D39" s="11">
        <f t="shared" si="1"/>
        <v>862.45048145351632</v>
      </c>
      <c r="E39" s="11">
        <f t="shared" si="1"/>
        <v>41.135115879375057</v>
      </c>
      <c r="F39" s="11">
        <f t="shared" si="1"/>
        <v>3.8547786736270204</v>
      </c>
      <c r="H39">
        <v>12</v>
      </c>
      <c r="I39">
        <v>50</v>
      </c>
      <c r="J39" s="11">
        <f t="shared" si="2"/>
        <v>6982.9251192202137</v>
      </c>
      <c r="K39" s="11">
        <f t="shared" si="3"/>
        <v>1598.251707780229</v>
      </c>
      <c r="L39" s="11">
        <f t="shared" si="3"/>
        <v>84.665670999555175</v>
      </c>
      <c r="M39" s="11">
        <f t="shared" si="3"/>
        <v>7.0575129175098299</v>
      </c>
      <c r="O39">
        <v>12</v>
      </c>
      <c r="P39">
        <v>50</v>
      </c>
      <c r="Q39" s="11">
        <f t="shared" si="4"/>
        <v>10817.621274769459</v>
      </c>
      <c r="R39" s="11">
        <f t="shared" si="5"/>
        <v>2503.6593946438193</v>
      </c>
      <c r="S39" s="11">
        <f t="shared" si="5"/>
        <v>131.10801217785132</v>
      </c>
      <c r="T39" s="11">
        <f t="shared" si="5"/>
        <v>10.915501436508048</v>
      </c>
    </row>
    <row r="40" spans="1:20">
      <c r="A40">
        <v>12</v>
      </c>
      <c r="B40">
        <v>75</v>
      </c>
      <c r="C40" s="11">
        <f t="shared" si="0"/>
        <v>2290.5638920231859</v>
      </c>
      <c r="D40" s="11">
        <f t="shared" si="1"/>
        <v>1455.0552299229594</v>
      </c>
      <c r="E40" s="11">
        <f t="shared" si="1"/>
        <v>37.647805112769845</v>
      </c>
      <c r="F40" s="11">
        <f t="shared" si="1"/>
        <v>6.5034642450469633</v>
      </c>
      <c r="H40">
        <v>12</v>
      </c>
      <c r="I40">
        <v>75</v>
      </c>
      <c r="J40" s="11">
        <f t="shared" si="2"/>
        <v>4877.1717568056429</v>
      </c>
      <c r="K40" s="11">
        <f t="shared" si="3"/>
        <v>2557.2690465967944</v>
      </c>
      <c r="L40" s="11">
        <f t="shared" si="3"/>
        <v>80.178843787566365</v>
      </c>
      <c r="M40" s="11">
        <f t="shared" si="3"/>
        <v>11.292313496083338</v>
      </c>
      <c r="O40">
        <v>12</v>
      </c>
      <c r="P40">
        <v>75</v>
      </c>
      <c r="Q40" s="11">
        <f t="shared" si="4"/>
        <v>7648.0161506325003</v>
      </c>
      <c r="R40" s="11">
        <f t="shared" si="5"/>
        <v>3942.0447779093538</v>
      </c>
      <c r="S40" s="11">
        <f t="shared" si="5"/>
        <v>125.73035267966945</v>
      </c>
      <c r="T40" s="11">
        <f t="shared" si="5"/>
        <v>17.18660115193909</v>
      </c>
    </row>
    <row r="41" spans="1:20">
      <c r="C41" s="11">
        <f t="shared" si="0"/>
        <v>4206.4321495123995</v>
      </c>
      <c r="D41" s="11">
        <f t="shared" si="1"/>
        <v>175.13611945107488</v>
      </c>
      <c r="E41" s="11">
        <f t="shared" si="1"/>
        <v>40.331599875219631</v>
      </c>
      <c r="F41" s="11">
        <f t="shared" si="1"/>
        <v>0.78278230780741564</v>
      </c>
      <c r="J41" s="11">
        <f t="shared" si="2"/>
        <v>7561.862628430591</v>
      </c>
      <c r="K41" s="11">
        <f t="shared" si="3"/>
        <v>575.34861758991144</v>
      </c>
      <c r="L41" s="11">
        <f t="shared" si="3"/>
        <v>67.558858680706379</v>
      </c>
      <c r="M41" s="11">
        <f t="shared" si="3"/>
        <v>2.5406075156658563</v>
      </c>
      <c r="Q41" s="11">
        <f t="shared" si="4"/>
        <v>10902.306238233696</v>
      </c>
      <c r="R41" s="11">
        <f t="shared" si="5"/>
        <v>714.71848356592568</v>
      </c>
      <c r="S41" s="11">
        <f t="shared" si="5"/>
        <v>91.943858277720395</v>
      </c>
      <c r="T41" s="11">
        <f t="shared" si="5"/>
        <v>3.1160431210222543</v>
      </c>
    </row>
    <row r="42" spans="1:20">
      <c r="C42" s="11">
        <f t="shared" si="0"/>
        <v>4206.4321495123995</v>
      </c>
      <c r="D42" s="11">
        <f t="shared" si="1"/>
        <v>175.13611945107488</v>
      </c>
      <c r="E42" s="11">
        <f t="shared" si="1"/>
        <v>40.331599875219631</v>
      </c>
      <c r="F42" s="11">
        <f t="shared" si="1"/>
        <v>0.78278230780741564</v>
      </c>
      <c r="J42" s="11">
        <f t="shared" si="2"/>
        <v>7561.862628430591</v>
      </c>
      <c r="K42" s="11">
        <f t="shared" si="3"/>
        <v>575.34861758991144</v>
      </c>
      <c r="L42" s="11">
        <f t="shared" si="3"/>
        <v>67.558858680706379</v>
      </c>
      <c r="M42" s="11">
        <f t="shared" si="3"/>
        <v>2.5406075156658563</v>
      </c>
      <c r="Q42" s="11">
        <f t="shared" si="4"/>
        <v>10902.306238233696</v>
      </c>
      <c r="R42" s="11">
        <f t="shared" si="5"/>
        <v>714.71848356592568</v>
      </c>
      <c r="S42" s="11">
        <f t="shared" si="5"/>
        <v>91.943858277720395</v>
      </c>
      <c r="T42" s="11">
        <f t="shared" si="5"/>
        <v>3.1160431210222543</v>
      </c>
    </row>
    <row r="43" spans="1:20">
      <c r="C43" s="11">
        <f t="shared" si="0"/>
        <v>4206.4321495123995</v>
      </c>
      <c r="D43" s="11">
        <f t="shared" ref="D43:F44" si="6">D$14+$A43*D$15+$B43*D$16+$A43^2*D$17+$A43*$B43*D$18+$B43^2*D$19+$A43^3*D$20+$A43^2*$B43*D$21+$A43*$B43^2*D$22+$B43^3*D$23</f>
        <v>175.13611945107488</v>
      </c>
      <c r="E43" s="11">
        <f t="shared" si="6"/>
        <v>40.331599875219631</v>
      </c>
      <c r="F43" s="11">
        <f t="shared" si="6"/>
        <v>0.78278230780741564</v>
      </c>
      <c r="J43" s="11">
        <f t="shared" si="2"/>
        <v>7561.862628430591</v>
      </c>
      <c r="K43" s="11">
        <f t="shared" ref="K43:M44" si="7">K$14+$A43*K$15+$B43*K$16+$A43^2*K$17+$A43*$B43*K$18+$B43^2*K$19+$A43^3*K$20+$A43^2*$B43*K$21+$A43*$B43^2*K$22+$B43^3*K$23</f>
        <v>575.34861758991144</v>
      </c>
      <c r="L43" s="11">
        <f t="shared" si="7"/>
        <v>67.558858680706379</v>
      </c>
      <c r="M43" s="11">
        <f t="shared" si="7"/>
        <v>2.5406075156658563</v>
      </c>
      <c r="Q43" s="11">
        <f t="shared" si="4"/>
        <v>10902.306238233696</v>
      </c>
      <c r="R43" s="11">
        <f t="shared" ref="R43:T44" si="8">R$14+$A43*R$15+$B43*R$16+$A43^2*R$17+$A43*$B43*R$18+$B43^2*R$19+$A43^3*R$20+$A43^2*$B43*R$21+$A43*$B43^2*R$22+$B43^3*R$23</f>
        <v>714.71848356592568</v>
      </c>
      <c r="S43" s="11">
        <f t="shared" si="8"/>
        <v>91.943858277720395</v>
      </c>
      <c r="T43" s="11">
        <f t="shared" si="8"/>
        <v>3.1160431210222543</v>
      </c>
    </row>
    <row r="44" spans="1:20">
      <c r="C44" s="11">
        <f t="shared" si="0"/>
        <v>4206.4321495123995</v>
      </c>
      <c r="D44" s="11">
        <f t="shared" si="6"/>
        <v>175.13611945107488</v>
      </c>
      <c r="E44" s="11">
        <f t="shared" si="6"/>
        <v>40.331599875219631</v>
      </c>
      <c r="F44" s="11">
        <f t="shared" si="6"/>
        <v>0.78278230780741564</v>
      </c>
      <c r="J44" s="11">
        <f t="shared" si="2"/>
        <v>7561.862628430591</v>
      </c>
      <c r="K44" s="11">
        <f t="shared" si="7"/>
        <v>575.34861758991144</v>
      </c>
      <c r="L44" s="11">
        <f t="shared" si="7"/>
        <v>67.558858680706379</v>
      </c>
      <c r="M44" s="11">
        <f t="shared" si="7"/>
        <v>2.5406075156658563</v>
      </c>
      <c r="Q44" s="11">
        <f t="shared" si="4"/>
        <v>10902.306238233696</v>
      </c>
      <c r="R44" s="11">
        <f t="shared" si="8"/>
        <v>714.71848356592568</v>
      </c>
      <c r="S44" s="11">
        <f t="shared" si="8"/>
        <v>91.943858277720395</v>
      </c>
      <c r="T44" s="11">
        <f t="shared" si="8"/>
        <v>3.1160431210222543</v>
      </c>
    </row>
  </sheetData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77DAE-1652-469A-90AC-D4DC70587842}">
  <dimension ref="A1:AA44"/>
  <sheetViews>
    <sheetView workbookViewId="0">
      <selection activeCell="G11" sqref="G11"/>
    </sheetView>
  </sheetViews>
  <sheetFormatPr baseColWidth="10" defaultRowHeight="12.5"/>
  <cols>
    <col min="2" max="2" width="21.08984375" customWidth="1"/>
    <col min="3" max="3" width="21.453125" customWidth="1"/>
    <col min="4" max="4" width="18.453125" customWidth="1"/>
    <col min="5" max="5" width="18.90625" customWidth="1"/>
    <col min="6" max="6" width="22.36328125" customWidth="1"/>
    <col min="7" max="7" width="20.08984375" customWidth="1"/>
    <col min="8" max="8" width="15" bestFit="1" customWidth="1"/>
    <col min="9" max="9" width="16.54296875" customWidth="1"/>
    <col min="10" max="10" width="18.90625" customWidth="1"/>
    <col min="11" max="11" width="18.453125" customWidth="1"/>
    <col min="12" max="12" width="17.90625" customWidth="1"/>
    <col min="13" max="13" width="19.36328125" customWidth="1"/>
    <col min="17" max="17" width="18.08984375" customWidth="1"/>
    <col min="18" max="18" width="18.453125" customWidth="1"/>
    <col min="19" max="19" width="20" customWidth="1"/>
    <col min="20" max="20" width="18.6328125" customWidth="1"/>
  </cols>
  <sheetData>
    <row r="1" spans="1:27" ht="12.75" customHeight="1" thickBot="1">
      <c r="A1" t="s">
        <v>16</v>
      </c>
      <c r="B1" s="17" t="s">
        <v>53</v>
      </c>
      <c r="O1">
        <f>A12</f>
        <v>30</v>
      </c>
      <c r="P1" s="11">
        <f>$C32</f>
        <v>3874.068895384431</v>
      </c>
      <c r="Q1" s="11">
        <f>C27</f>
        <v>3922.6620358760251</v>
      </c>
    </row>
    <row r="2" spans="1:27" ht="12.75" customHeight="1">
      <c r="O2">
        <f>H12</f>
        <v>60</v>
      </c>
      <c r="P2" s="11">
        <f>$J32</f>
        <v>8223.5949539788508</v>
      </c>
      <c r="Q2" s="11">
        <f>$J27</f>
        <v>8345.2081507064759</v>
      </c>
    </row>
    <row r="3" spans="1:27" ht="13">
      <c r="A3" s="14" t="s">
        <v>11</v>
      </c>
      <c r="B3" s="14" t="s">
        <v>12</v>
      </c>
      <c r="C3" s="14" t="str">
        <f>C13</f>
        <v>Capacity(W)</v>
      </c>
      <c r="D3" s="14" t="str">
        <f>D13</f>
        <v>Input Power(W)</v>
      </c>
      <c r="E3" s="14" t="str">
        <f>E13</f>
        <v>Flow Rate(kg/h)</v>
      </c>
      <c r="F3" s="14" t="str">
        <f>F13</f>
        <v>Current(A)</v>
      </c>
      <c r="G3" s="14" t="s">
        <v>25</v>
      </c>
      <c r="H3" s="14" t="s">
        <v>24</v>
      </c>
      <c r="I3" s="14" t="s">
        <v>59</v>
      </c>
      <c r="J3" s="46"/>
      <c r="K3" t="s">
        <v>42</v>
      </c>
      <c r="O3">
        <f>O12</f>
        <v>90</v>
      </c>
      <c r="P3" s="11">
        <f>$Q32</f>
        <v>15027.921181081674</v>
      </c>
      <c r="Q3" s="11">
        <f>$Q27</f>
        <v>15285.565085262942</v>
      </c>
    </row>
    <row r="4" spans="1:27" ht="13">
      <c r="A4" s="45">
        <v>-6</v>
      </c>
      <c r="B4" s="45">
        <v>37</v>
      </c>
      <c r="C4" s="15">
        <f>IF($H4&lt;$H5,C5*$H4/$H5,IF($H4&lt;$H6, C5 + ($D5-C5)*($H4-$H6)/($H6-$H5), C6 + (C7 - C6) * ($H4 - $H6) / ($H7-$H6)))</f>
        <v>22225.922019819409</v>
      </c>
      <c r="D4" s="15">
        <f>IF($H4&lt;$H5,D5*$H4/$H5,IF($H4&lt;$H6, D5 + ($D5-D5)*($H4-$H6)/($H6-$H5), D6 + (D7 - D6) * ($H4 - $H6) / ($H7-$H6)))</f>
        <v>7584.2835436999303</v>
      </c>
      <c r="E4" s="15">
        <f>IF($H4&lt;$H5,E5*$H4/$H5,IF($H4&lt;$H6, E5 + ($D5-E5)*($H4-$H6)/($H6-$H5), E6 + (E7 - E6) * ($H4 - $H6) / ($H7-$H6)))</f>
        <v>256.41570300421648</v>
      </c>
      <c r="F4" s="15">
        <f>IF($H4&lt;$H5,F5*$H4/$H5,IF($H4&lt;$H6, F5 + ($D5-F5)*($H4-$H6)/($H6-$H5), F6 + (F7 - F6) * ($H4 - $H6) / ($H7-$H6)))</f>
        <v>11.305150911748278</v>
      </c>
      <c r="G4" s="14">
        <f>C4+D4</f>
        <v>29810.205563519339</v>
      </c>
      <c r="H4" s="45">
        <v>120</v>
      </c>
      <c r="I4" s="50">
        <f>G4/D4</f>
        <v>3.9305236139650805</v>
      </c>
      <c r="J4" s="15"/>
      <c r="K4" t="s">
        <v>43</v>
      </c>
      <c r="O4">
        <v>120</v>
      </c>
    </row>
    <row r="5" spans="1:27">
      <c r="C5" s="11">
        <f>C27</f>
        <v>3922.6620358760251</v>
      </c>
      <c r="D5" s="11">
        <f>D27</f>
        <v>1169.8579898151834</v>
      </c>
      <c r="E5" s="11">
        <f>E27</f>
        <v>45.423645451722329</v>
      </c>
      <c r="F5" s="11">
        <f>F27</f>
        <v>2.9076741139506983</v>
      </c>
      <c r="G5" s="11">
        <f>C5+D5</f>
        <v>5092.5200256912085</v>
      </c>
      <c r="H5">
        <v>30</v>
      </c>
      <c r="I5" s="50">
        <f>G5/D5</f>
        <v>4.3531095825534649</v>
      </c>
    </row>
    <row r="6" spans="1:27">
      <c r="C6" s="11">
        <f>J27</f>
        <v>8345.2081507064759</v>
      </c>
      <c r="D6" s="11">
        <f>K27</f>
        <v>2470.2003122841093</v>
      </c>
      <c r="E6" s="11">
        <f>L27</f>
        <v>96.52015756077212</v>
      </c>
      <c r="F6" s="11">
        <f>M27</f>
        <v>5.5132006969819303</v>
      </c>
      <c r="G6" s="11">
        <f>C6+D6</f>
        <v>10815.408462990585</v>
      </c>
      <c r="H6">
        <v>60</v>
      </c>
      <c r="I6" s="50">
        <f>G6/D6</f>
        <v>4.3783528037003396</v>
      </c>
    </row>
    <row r="7" spans="1:27">
      <c r="C7" s="11">
        <f>Q27</f>
        <v>15285.565085262942</v>
      </c>
      <c r="D7" s="11">
        <f>R27</f>
        <v>5027.2419279920196</v>
      </c>
      <c r="E7" s="11">
        <f>S27</f>
        <v>176.46793028249431</v>
      </c>
      <c r="F7" s="11">
        <f>T27</f>
        <v>8.4091758043651037</v>
      </c>
      <c r="G7" s="11">
        <f>C7+D7</f>
        <v>20312.807013254962</v>
      </c>
      <c r="H7">
        <v>90</v>
      </c>
      <c r="I7" s="50">
        <f>G7/D7</f>
        <v>4.0405469448669047</v>
      </c>
    </row>
    <row r="8" spans="1:27">
      <c r="A8" s="51">
        <v>-12</v>
      </c>
      <c r="B8" s="51">
        <v>37</v>
      </c>
      <c r="C8" s="51">
        <v>17794.395319669547</v>
      </c>
      <c r="D8" s="51">
        <v>7343.4296605318104</v>
      </c>
      <c r="E8" s="51">
        <v>211.0481231934059</v>
      </c>
      <c r="F8" s="51">
        <v>10.946240480637002</v>
      </c>
      <c r="G8" s="52">
        <f>C8+D8</f>
        <v>25137.82498020136</v>
      </c>
      <c r="H8" s="51">
        <v>120</v>
      </c>
      <c r="I8" s="53">
        <f>G8/D8</f>
        <v>3.4231722971771315</v>
      </c>
      <c r="J8" s="51" t="s">
        <v>60</v>
      </c>
    </row>
    <row r="10" spans="1:27">
      <c r="A10" t="s">
        <v>56</v>
      </c>
      <c r="B10">
        <v>29.8</v>
      </c>
      <c r="C10" t="s">
        <v>58</v>
      </c>
    </row>
    <row r="11" spans="1:27">
      <c r="A11" t="s">
        <v>57</v>
      </c>
      <c r="B11">
        <v>25.1</v>
      </c>
      <c r="C11" t="s">
        <v>58</v>
      </c>
    </row>
    <row r="12" spans="1:27" ht="13" thickBot="1">
      <c r="A12">
        <v>30</v>
      </c>
      <c r="H12">
        <v>60</v>
      </c>
      <c r="O12">
        <v>90</v>
      </c>
      <c r="V12">
        <v>120</v>
      </c>
      <c r="W12" t="s">
        <v>23</v>
      </c>
    </row>
    <row r="13" spans="1:27" ht="15.5">
      <c r="B13" s="1"/>
      <c r="C13" s="2" t="s">
        <v>27</v>
      </c>
      <c r="D13" s="2" t="s">
        <v>28</v>
      </c>
      <c r="E13" s="2" t="s">
        <v>29</v>
      </c>
      <c r="F13" s="8" t="s">
        <v>30</v>
      </c>
      <c r="I13" s="1"/>
      <c r="J13" s="2" t="s">
        <v>18</v>
      </c>
      <c r="K13" s="2" t="s">
        <v>19</v>
      </c>
      <c r="L13" s="2" t="s">
        <v>20</v>
      </c>
      <c r="M13" s="8" t="s">
        <v>21</v>
      </c>
      <c r="P13" s="36"/>
      <c r="Q13" s="37" t="s">
        <v>27</v>
      </c>
      <c r="R13" s="37" t="s">
        <v>28</v>
      </c>
      <c r="S13" s="37" t="s">
        <v>29</v>
      </c>
      <c r="T13" s="38" t="s">
        <v>30</v>
      </c>
      <c r="W13" s="1"/>
      <c r="X13" s="2" t="s">
        <v>18</v>
      </c>
      <c r="Y13" s="2" t="s">
        <v>19</v>
      </c>
      <c r="Z13" s="2" t="s">
        <v>20</v>
      </c>
      <c r="AA13" s="8" t="s">
        <v>21</v>
      </c>
    </row>
    <row r="14" spans="1:27" ht="15.5">
      <c r="B14" s="3" t="s">
        <v>31</v>
      </c>
      <c r="C14" s="4">
        <v>8036.6181318054441</v>
      </c>
      <c r="D14" s="4">
        <v>314.94043045637443</v>
      </c>
      <c r="E14" s="4">
        <v>77.055722122959821</v>
      </c>
      <c r="F14" s="9">
        <v>0.78278230780741942</v>
      </c>
      <c r="I14" s="3" t="s">
        <v>22</v>
      </c>
      <c r="J14" s="4">
        <v>14708.268939886182</v>
      </c>
      <c r="K14" s="4">
        <v>1138.3241466295124</v>
      </c>
      <c r="L14" s="4">
        <v>131.40596590734825</v>
      </c>
      <c r="M14" s="9">
        <v>2.5406075156658572</v>
      </c>
      <c r="P14" s="39" t="s">
        <v>31</v>
      </c>
      <c r="Q14" s="40">
        <v>25146.180770167113</v>
      </c>
      <c r="R14" s="40">
        <v>1862.8582624355256</v>
      </c>
      <c r="S14" s="40">
        <v>212.06860552586633</v>
      </c>
      <c r="T14" s="41">
        <v>3.1160431210222708</v>
      </c>
      <c r="W14" s="3" t="s">
        <v>22</v>
      </c>
      <c r="X14" s="4">
        <v>5701.3835872639611</v>
      </c>
      <c r="Y14" s="4">
        <v>227.22007845305001</v>
      </c>
      <c r="Z14" s="4">
        <v>54.665310981737704</v>
      </c>
      <c r="AA14" s="9">
        <v>0.78278230780742175</v>
      </c>
    </row>
    <row r="15" spans="1:27" ht="15.5">
      <c r="B15" s="3" t="s">
        <v>44</v>
      </c>
      <c r="C15" s="4">
        <v>239.06856133974927</v>
      </c>
      <c r="D15" s="4">
        <v>-14.986873044269105</v>
      </c>
      <c r="E15" s="4">
        <v>1.7990647720440383</v>
      </c>
      <c r="F15" s="9">
        <v>-3.7249771493009461E-2</v>
      </c>
      <c r="I15" s="3" t="s">
        <v>2</v>
      </c>
      <c r="J15" s="4">
        <v>447.02444356117201</v>
      </c>
      <c r="K15" s="4">
        <v>-49.235125658087014</v>
      </c>
      <c r="L15" s="4">
        <v>3.2832772049201813</v>
      </c>
      <c r="M15" s="9">
        <v>-0.10988709204848421</v>
      </c>
      <c r="P15" s="39" t="s">
        <v>44</v>
      </c>
      <c r="Q15" s="40">
        <v>885.43141602677963</v>
      </c>
      <c r="R15" s="40">
        <v>-96.36230531487179</v>
      </c>
      <c r="S15" s="40">
        <v>6.9511414082290468</v>
      </c>
      <c r="T15" s="41">
        <v>-0.16118730268275022</v>
      </c>
      <c r="W15" s="3" t="s">
        <v>2</v>
      </c>
      <c r="X15" s="4">
        <v>169.60138574446</v>
      </c>
      <c r="Y15" s="4">
        <v>-10.812579585130385</v>
      </c>
      <c r="Z15" s="4">
        <v>1.2763028173708162</v>
      </c>
      <c r="AA15" s="9">
        <v>-3.7249771493009544E-2</v>
      </c>
    </row>
    <row r="16" spans="1:27" ht="15.5">
      <c r="B16" s="3" t="s">
        <v>45</v>
      </c>
      <c r="C16" s="4">
        <v>-116.4108634219814</v>
      </c>
      <c r="D16" s="4">
        <v>21.678363128010652</v>
      </c>
      <c r="E16" s="4">
        <v>-1.0815931475271396</v>
      </c>
      <c r="F16" s="9">
        <v>5.3881424795926523E-2</v>
      </c>
      <c r="I16" s="3" t="s">
        <v>3</v>
      </c>
      <c r="J16" s="4">
        <v>-134.78633435603561</v>
      </c>
      <c r="K16" s="4">
        <v>28.345821141942153</v>
      </c>
      <c r="L16" s="4">
        <v>-0.69748466148650468</v>
      </c>
      <c r="M16" s="9">
        <v>6.3264586316799251E-2</v>
      </c>
      <c r="P16" s="39" t="s">
        <v>45</v>
      </c>
      <c r="Q16" s="40">
        <v>-145.23105805808393</v>
      </c>
      <c r="R16" s="40">
        <v>76.166510393155235</v>
      </c>
      <c r="S16" s="40">
        <v>0.32466104995632372</v>
      </c>
      <c r="T16" s="41">
        <v>0.12740536172224376</v>
      </c>
      <c r="W16" s="3" t="s">
        <v>3</v>
      </c>
      <c r="X16" s="4">
        <v>-82.584860348989181</v>
      </c>
      <c r="Y16" s="4">
        <v>15.640289065276628</v>
      </c>
      <c r="Z16" s="4">
        <v>-0.76730999510898257</v>
      </c>
      <c r="AA16" s="9">
        <v>5.3881424795926315E-2</v>
      </c>
    </row>
    <row r="17" spans="1:27" ht="15.5">
      <c r="B17" s="3" t="s">
        <v>46</v>
      </c>
      <c r="C17" s="4">
        <v>3.4604343833451159</v>
      </c>
      <c r="D17" s="4">
        <v>-0.59578144208708228</v>
      </c>
      <c r="E17" s="4">
        <v>2.553502402893176E-2</v>
      </c>
      <c r="F17" s="9">
        <v>-1.4808107409707951E-3</v>
      </c>
      <c r="I17" s="3" t="s">
        <v>4</v>
      </c>
      <c r="J17" s="4">
        <v>6.6768207159720134</v>
      </c>
      <c r="K17" s="4">
        <v>-1.5548570475971082</v>
      </c>
      <c r="L17" s="4">
        <v>5.1047717844463998E-2</v>
      </c>
      <c r="M17" s="9">
        <v>-3.4702606569558619E-3</v>
      </c>
      <c r="P17" s="39" t="s">
        <v>46</v>
      </c>
      <c r="Q17" s="40">
        <v>13.212653821502961</v>
      </c>
      <c r="R17" s="40">
        <v>-2.6711191424317553</v>
      </c>
      <c r="S17" s="40">
        <v>0.10601378944450186</v>
      </c>
      <c r="T17" s="41">
        <v>-4.4680384960278426E-3</v>
      </c>
      <c r="W17" s="3" t="s">
        <v>4</v>
      </c>
      <c r="X17" s="4">
        <v>2.4549211464867162</v>
      </c>
      <c r="Y17" s="4">
        <v>-0.42983844854638636</v>
      </c>
      <c r="Z17" s="4">
        <v>1.8115202752110426E-2</v>
      </c>
      <c r="AA17" s="9">
        <v>-1.4808107409707936E-3</v>
      </c>
    </row>
    <row r="18" spans="1:27" ht="15.5">
      <c r="B18" s="3" t="s">
        <v>47</v>
      </c>
      <c r="C18" s="4">
        <v>-1.3193146407906151</v>
      </c>
      <c r="D18" s="4">
        <v>0.18838639035380988</v>
      </c>
      <c r="E18" s="4">
        <v>3.4921897014805756E-3</v>
      </c>
      <c r="F18" s="9">
        <v>4.6823309788133273E-4</v>
      </c>
      <c r="I18" s="3" t="s">
        <v>5</v>
      </c>
      <c r="J18" s="4">
        <v>-1.643418603632429</v>
      </c>
      <c r="K18" s="4">
        <v>1.2704155244725162</v>
      </c>
      <c r="L18" s="4">
        <v>1.5057095075752033E-2</v>
      </c>
      <c r="M18" s="9">
        <v>2.835420156069099E-3</v>
      </c>
      <c r="P18" s="39" t="s">
        <v>47</v>
      </c>
      <c r="Q18" s="40">
        <v>-5.5136152419449589</v>
      </c>
      <c r="R18" s="40">
        <v>2.4166023738093863</v>
      </c>
      <c r="S18" s="40">
        <v>-7.6302751060398086E-3</v>
      </c>
      <c r="T18" s="41">
        <v>4.0423028176656732E-3</v>
      </c>
      <c r="W18" s="3" t="s">
        <v>5</v>
      </c>
      <c r="X18" s="4">
        <v>-0.93595573611643768</v>
      </c>
      <c r="Y18" s="4">
        <v>0.13591513269240285</v>
      </c>
      <c r="Z18" s="4">
        <v>2.4774491858506804E-3</v>
      </c>
      <c r="AA18" s="9">
        <v>4.6823309788133561E-4</v>
      </c>
    </row>
    <row r="19" spans="1:27" ht="15.5">
      <c r="B19" s="3" t="s">
        <v>48</v>
      </c>
      <c r="C19" s="4">
        <v>1.1347164288977483</v>
      </c>
      <c r="D19" s="4">
        <v>2.6030921694880266E-2</v>
      </c>
      <c r="E19" s="4">
        <v>1.7720491333745581E-2</v>
      </c>
      <c r="F19" s="9">
        <v>6.4699679647804627E-5</v>
      </c>
      <c r="I19" s="3" t="s">
        <v>6</v>
      </c>
      <c r="J19" s="4">
        <v>0.64317863640292472</v>
      </c>
      <c r="K19" s="4">
        <v>0.21343921325465437</v>
      </c>
      <c r="L19" s="4">
        <v>1.0910822410502967E-2</v>
      </c>
      <c r="M19" s="9">
        <v>4.7637157740892477E-4</v>
      </c>
      <c r="P19" s="39" t="s">
        <v>48</v>
      </c>
      <c r="Q19" s="40">
        <v>-0.69883678951511963</v>
      </c>
      <c r="R19" s="40">
        <v>0.29117387016387486</v>
      </c>
      <c r="S19" s="40">
        <v>-9.7287263243614665E-3</v>
      </c>
      <c r="T19" s="41">
        <v>4.8705280130077901E-4</v>
      </c>
      <c r="W19" s="3" t="s">
        <v>6</v>
      </c>
      <c r="X19" s="4">
        <v>0.80499701713000416</v>
      </c>
      <c r="Y19" s="4">
        <v>1.8780529578703166E-2</v>
      </c>
      <c r="Z19" s="4">
        <v>1.2571372285144671E-2</v>
      </c>
      <c r="AA19" s="9">
        <v>6.4699679647808341E-5</v>
      </c>
    </row>
    <row r="20" spans="1:27" ht="15.5">
      <c r="B20" s="3" t="s">
        <v>49</v>
      </c>
      <c r="C20" s="4">
        <v>1.9551292095761421E-2</v>
      </c>
      <c r="D20" s="4">
        <v>-6.8441278318521629E-3</v>
      </c>
      <c r="E20" s="4">
        <v>1.9782056052258882E-4</v>
      </c>
      <c r="F20" s="9">
        <v>-1.7011033392514543E-5</v>
      </c>
      <c r="I20" s="3" t="s">
        <v>7</v>
      </c>
      <c r="J20" s="4">
        <v>4.2651399440900309E-2</v>
      </c>
      <c r="K20" s="4">
        <v>-1.2534211283321044E-2</v>
      </c>
      <c r="L20" s="4">
        <v>4.6556666467037651E-4</v>
      </c>
      <c r="M20" s="9">
        <v>-2.7974906342484615E-5</v>
      </c>
      <c r="P20" s="39" t="s">
        <v>49</v>
      </c>
      <c r="Q20" s="40">
        <v>8.583198092168845E-2</v>
      </c>
      <c r="R20" s="40">
        <v>-2.3085962561926625E-2</v>
      </c>
      <c r="S20" s="40">
        <v>9.5458282589235791E-4</v>
      </c>
      <c r="T20" s="41">
        <v>-3.861638659466167E-5</v>
      </c>
      <c r="W20" s="3" t="s">
        <v>7</v>
      </c>
      <c r="X20" s="4">
        <v>1.3870189429983039E-2</v>
      </c>
      <c r="Y20" s="4">
        <v>-4.9378330392279603E-3</v>
      </c>
      <c r="Z20" s="4">
        <v>1.4033899315475711E-4</v>
      </c>
      <c r="AA20" s="9">
        <v>-1.7011033392514523E-5</v>
      </c>
    </row>
    <row r="21" spans="1:27" ht="15.5">
      <c r="B21" s="3" t="s">
        <v>50</v>
      </c>
      <c r="C21" s="4">
        <v>-2.0947568080810657E-2</v>
      </c>
      <c r="D21" s="4">
        <v>2.2372943358133133E-3</v>
      </c>
      <c r="E21" s="4">
        <v>-4.189006840749084E-5</v>
      </c>
      <c r="F21" s="9">
        <v>5.5607799255708275E-6</v>
      </c>
      <c r="I21" s="3" t="s">
        <v>8</v>
      </c>
      <c r="J21" s="4">
        <v>-4.0284439990107924E-2</v>
      </c>
      <c r="K21" s="4">
        <v>1.4794241749896837E-2</v>
      </c>
      <c r="L21" s="4">
        <v>-1.2555027772940782E-4</v>
      </c>
      <c r="M21" s="9">
        <v>3.3019032311363902E-5</v>
      </c>
      <c r="P21" s="39" t="s">
        <v>50</v>
      </c>
      <c r="Q21" s="40">
        <v>-8.6031976761184653E-2</v>
      </c>
      <c r="R21" s="40">
        <v>2.0574798276801722E-2</v>
      </c>
      <c r="S21" s="40">
        <v>-3.7984539375273757E-4</v>
      </c>
      <c r="T21" s="41">
        <v>3.4415908032116574E-5</v>
      </c>
      <c r="W21" s="3" t="s">
        <v>8</v>
      </c>
      <c r="X21" s="4">
        <v>-1.4860743522997049E-2</v>
      </c>
      <c r="Y21" s="4">
        <v>1.6141407877337858E-3</v>
      </c>
      <c r="Z21" s="4">
        <v>-2.9717891850881995E-5</v>
      </c>
      <c r="AA21" s="9">
        <v>5.5607799255708063E-6</v>
      </c>
    </row>
    <row r="22" spans="1:27" ht="15.5">
      <c r="B22" s="3" t="s">
        <v>51</v>
      </c>
      <c r="C22" s="4">
        <v>-5.2129032380878546E-3</v>
      </c>
      <c r="D22" s="4">
        <v>5.3643502962930443E-3</v>
      </c>
      <c r="E22" s="4">
        <v>-6.8509520664869215E-5</v>
      </c>
      <c r="F22" s="9">
        <v>1.3333056345718634E-5</v>
      </c>
      <c r="I22" s="3" t="s">
        <v>9</v>
      </c>
      <c r="J22" s="4">
        <v>-1.6513834748187468E-2</v>
      </c>
      <c r="K22" s="4">
        <v>2.6306150834503548E-4</v>
      </c>
      <c r="L22" s="4">
        <v>-1.6983371544879392E-4</v>
      </c>
      <c r="M22" s="9">
        <v>5.8712278674105348E-7</v>
      </c>
      <c r="P22" s="39" t="s">
        <v>51</v>
      </c>
      <c r="Q22" s="40">
        <v>-9.2989636180129138E-3</v>
      </c>
      <c r="R22" s="40">
        <v>3.6615181511360133E-3</v>
      </c>
      <c r="S22" s="40">
        <v>-2.0810378377550204E-5</v>
      </c>
      <c r="T22" s="41">
        <v>6.1247002401722586E-6</v>
      </c>
      <c r="W22" s="3" t="s">
        <v>9</v>
      </c>
      <c r="X22" s="4">
        <v>-3.6981676217770474E-3</v>
      </c>
      <c r="Y22" s="4">
        <v>3.8702179120257167E-3</v>
      </c>
      <c r="Z22" s="4">
        <v>-4.8602415877418887E-5</v>
      </c>
      <c r="AA22" s="9">
        <v>1.3333056345718607E-5</v>
      </c>
    </row>
    <row r="23" spans="1:27" ht="16" thickBot="1">
      <c r="B23" s="5" t="s">
        <v>52</v>
      </c>
      <c r="C23" s="6">
        <v>-6.9872783036720489E-3</v>
      </c>
      <c r="D23" s="6">
        <v>5.949268512616771E-4</v>
      </c>
      <c r="E23" s="6">
        <v>-1.1225987322032726E-4</v>
      </c>
      <c r="F23" s="10">
        <v>1.4786866612597502E-6</v>
      </c>
      <c r="I23" s="5" t="s">
        <v>10</v>
      </c>
      <c r="J23" s="6">
        <v>-4.9811234859121105E-3</v>
      </c>
      <c r="K23" s="6">
        <v>2.6111610835438112E-4</v>
      </c>
      <c r="L23" s="6">
        <v>-7.7752354782711507E-5</v>
      </c>
      <c r="M23" s="10">
        <v>5.8278087951564734E-7</v>
      </c>
      <c r="P23" s="42" t="s">
        <v>52</v>
      </c>
      <c r="Q23" s="43">
        <v>2.7501632032169497E-3</v>
      </c>
      <c r="R23" s="43">
        <v>-4.7095363599725038E-6</v>
      </c>
      <c r="S23" s="43">
        <v>4.8232695181024327E-5</v>
      </c>
      <c r="T23" s="44">
        <v>-7.8777428606731357E-9</v>
      </c>
      <c r="W23" s="5" t="s">
        <v>10</v>
      </c>
      <c r="X23" s="6">
        <v>-4.9569549264189289E-3</v>
      </c>
      <c r="Y23" s="6">
        <v>4.2922188688706002E-4</v>
      </c>
      <c r="Z23" s="6">
        <v>-7.964004114538162E-5</v>
      </c>
      <c r="AA23" s="10">
        <v>1.4786866612597301E-6</v>
      </c>
    </row>
    <row r="26" spans="1:27" ht="15.5">
      <c r="A26" s="7" t="s">
        <v>11</v>
      </c>
      <c r="B26" t="s">
        <v>12</v>
      </c>
      <c r="C26" t="str">
        <f>C13</f>
        <v>Capacity(W)</v>
      </c>
      <c r="D26" t="str">
        <f>D13</f>
        <v>Input Power(W)</v>
      </c>
      <c r="E26" t="str">
        <f>E13</f>
        <v>Flow Rate(kg/h)</v>
      </c>
      <c r="F26" t="str">
        <f>F13</f>
        <v>Current(A)</v>
      </c>
      <c r="H26" s="7" t="s">
        <v>11</v>
      </c>
      <c r="I26" t="s">
        <v>12</v>
      </c>
      <c r="J26" t="str">
        <f>J13</f>
        <v>Capacity(W)</v>
      </c>
      <c r="K26" t="str">
        <f>K13</f>
        <v>Input Power(W)</v>
      </c>
      <c r="L26" t="str">
        <f>L13</f>
        <v>Flow Rate(kg/h)</v>
      </c>
      <c r="M26" t="str">
        <f>M13</f>
        <v>Current(A)</v>
      </c>
      <c r="O26" s="7" t="s">
        <v>11</v>
      </c>
      <c r="P26" t="s">
        <v>12</v>
      </c>
      <c r="Q26" t="str">
        <f>Q13</f>
        <v>Capacity(W)</v>
      </c>
      <c r="R26" t="str">
        <f>R13</f>
        <v>Input Power(W)</v>
      </c>
      <c r="S26" t="str">
        <f>S13</f>
        <v>Flow Rate(kg/h)</v>
      </c>
      <c r="T26" t="str">
        <f>T13</f>
        <v>Current(A)</v>
      </c>
    </row>
    <row r="27" spans="1:27" s="47" customFormat="1">
      <c r="A27" s="47">
        <f>A4</f>
        <v>-6</v>
      </c>
      <c r="B27" s="47">
        <f>B4</f>
        <v>37</v>
      </c>
      <c r="C27" s="48">
        <f t="shared" ref="C27:C44" si="0">C$14+$A27*C$15+$B27*C$16+$A27^2*C$17+$A27*$B27*C$18+$B27^2*C$19+$A27^3*C$20+$A27^2*$B27*C$21+$A27*$B27^2*C$22+$B27^3*C$23</f>
        <v>3922.6620358760251</v>
      </c>
      <c r="D27" s="48">
        <f t="shared" ref="D27:F42" si="1">D$14+$A27*D$15+$B27*D$16+$A27^2*D$17+$A27*$B27*D$18+$B27^2*D$19+$A27^3*D$20+$A27^2*$B27*D$21+$A27*$B27^2*D$22+$B27^3*D$23</f>
        <v>1169.8579898151834</v>
      </c>
      <c r="E27" s="48">
        <f t="shared" si="1"/>
        <v>45.423645451722329</v>
      </c>
      <c r="F27" s="48">
        <f t="shared" si="1"/>
        <v>2.9076741139506983</v>
      </c>
      <c r="H27" s="47">
        <f>A4</f>
        <v>-6</v>
      </c>
      <c r="I27" s="47">
        <f>B4</f>
        <v>37</v>
      </c>
      <c r="J27" s="48">
        <f t="shared" ref="J27:J44" si="2">J$14+$A27*J$15+$B27*J$16+$A27^2*J$17+$A27*$B27*J$18+$B27^2*J$19+$A27^3*J$20+$A27^2*$B27*J$21+$A27*$B27^2*J$22+$B27^3*J$23</f>
        <v>8345.2081507064759</v>
      </c>
      <c r="K27" s="48">
        <f t="shared" ref="K27:M42" si="3">K$14+$A27*K$15+$B27*K$16+$A27^2*K$17+$A27*$B27*K$18+$B27^2*K$19+$A27^3*K$20+$A27^2*$B27*K$21+$A27*$B27^2*K$22+$B27^3*K$23</f>
        <v>2470.2003122841093</v>
      </c>
      <c r="L27" s="48">
        <f t="shared" si="3"/>
        <v>96.52015756077212</v>
      </c>
      <c r="M27" s="48">
        <f t="shared" si="3"/>
        <v>5.5132006969819303</v>
      </c>
      <c r="O27" s="47">
        <f>A4</f>
        <v>-6</v>
      </c>
      <c r="P27" s="47">
        <f>B4</f>
        <v>37</v>
      </c>
      <c r="Q27" s="48">
        <f t="shared" ref="Q27:Q44" si="4">Q$14+$A27*Q$15+$B27*Q$16+$A27^2*Q$17+$A27*$B27*Q$18+$B27^2*Q$19+$A27^3*Q$20+$A27^2*$B27*Q$21+$A27*$B27^2*Q$22+$B27^3*Q$23</f>
        <v>15285.565085262942</v>
      </c>
      <c r="R27" s="48">
        <f t="shared" ref="R27:T42" si="5">R$14+$A27*R$15+$B27*R$16+$A27^2*R$17+$A27*$B27*R$18+$B27^2*R$19+$A27^3*R$20+$A27^2*$B27*R$21+$A27*$B27^2*R$22+$B27^3*R$23</f>
        <v>5027.2419279920196</v>
      </c>
      <c r="S27" s="48">
        <f t="shared" si="5"/>
        <v>176.46793028249431</v>
      </c>
      <c r="T27" s="48">
        <f t="shared" si="5"/>
        <v>8.4091758043651037</v>
      </c>
    </row>
    <row r="28" spans="1:27">
      <c r="A28">
        <v>-15</v>
      </c>
      <c r="B28">
        <v>60</v>
      </c>
      <c r="C28" s="11">
        <f t="shared" si="0"/>
        <v>1940.3648447358623</v>
      </c>
      <c r="D28" s="11">
        <f t="shared" si="1"/>
        <v>1522.6897449532755</v>
      </c>
      <c r="E28" s="11">
        <f t="shared" si="1"/>
        <v>29.788561352379478</v>
      </c>
      <c r="F28" s="11">
        <f t="shared" si="1"/>
        <v>3.7846350527368644</v>
      </c>
      <c r="H28">
        <v>-15</v>
      </c>
      <c r="I28">
        <v>60</v>
      </c>
      <c r="J28" s="11">
        <f t="shared" si="2"/>
        <v>4340.5627109854959</v>
      </c>
      <c r="K28" s="11">
        <f t="shared" si="3"/>
        <v>3136.9856446582189</v>
      </c>
      <c r="L28" s="11">
        <f t="shared" si="3"/>
        <v>66.631335527553162</v>
      </c>
      <c r="M28" s="11">
        <f t="shared" si="3"/>
        <v>7.0013882503966078</v>
      </c>
      <c r="O28">
        <v>-15</v>
      </c>
      <c r="P28">
        <v>60</v>
      </c>
      <c r="Q28" s="11">
        <f t="shared" si="4"/>
        <v>8215.1990969954459</v>
      </c>
      <c r="R28" s="11">
        <f t="shared" si="5"/>
        <v>6307.5011152304996</v>
      </c>
      <c r="S28" s="11">
        <f t="shared" si="5"/>
        <v>126.17047559099781</v>
      </c>
      <c r="T28" s="11">
        <f t="shared" si="5"/>
        <v>10.550692909538933</v>
      </c>
    </row>
    <row r="29" spans="1:27">
      <c r="A29">
        <v>2</v>
      </c>
      <c r="B29">
        <v>35</v>
      </c>
      <c r="C29" s="11">
        <f t="shared" si="0"/>
        <v>5436.764953395571</v>
      </c>
      <c r="D29" s="11">
        <f t="shared" si="1"/>
        <v>1125.3098096389772</v>
      </c>
      <c r="E29" s="11">
        <f t="shared" si="1"/>
        <v>59.867014327612402</v>
      </c>
      <c r="F29" s="11">
        <f t="shared" si="1"/>
        <v>2.7969499137061615</v>
      </c>
      <c r="H29">
        <v>2</v>
      </c>
      <c r="I29">
        <v>35</v>
      </c>
      <c r="J29" s="11">
        <f t="shared" si="2"/>
        <v>11325.034759755852</v>
      </c>
      <c r="K29" s="11">
        <f t="shared" si="3"/>
        <v>2389.9411040368118</v>
      </c>
      <c r="L29" s="11">
        <f t="shared" si="3"/>
        <v>124.42092482498452</v>
      </c>
      <c r="M29" s="11">
        <f t="shared" si="3"/>
        <v>5.334071449589409</v>
      </c>
      <c r="O29">
        <v>2</v>
      </c>
      <c r="P29">
        <v>35</v>
      </c>
      <c r="Q29" s="11">
        <f t="shared" si="4"/>
        <v>20728.552016956182</v>
      </c>
      <c r="R29" s="11">
        <f t="shared" si="5"/>
        <v>4862.5917782709976</v>
      </c>
      <c r="S29" s="11">
        <f t="shared" si="5"/>
        <v>227.27772093015133</v>
      </c>
      <c r="T29" s="11">
        <f t="shared" si="5"/>
        <v>8.1337619541762525</v>
      </c>
    </row>
    <row r="30" spans="1:27">
      <c r="A30">
        <v>2</v>
      </c>
      <c r="B30">
        <v>50</v>
      </c>
      <c r="C30" s="11">
        <f t="shared" si="0"/>
        <v>4509.40602165572</v>
      </c>
      <c r="D30" s="11">
        <f t="shared" si="1"/>
        <v>1551.997972006285</v>
      </c>
      <c r="E30" s="11">
        <f t="shared" si="1"/>
        <v>56.944954486256087</v>
      </c>
      <c r="F30" s="11">
        <f t="shared" si="1"/>
        <v>3.857480452665524</v>
      </c>
      <c r="H30">
        <v>2</v>
      </c>
      <c r="I30">
        <v>50</v>
      </c>
      <c r="J30" s="11">
        <f t="shared" si="2"/>
        <v>9620.3878364322591</v>
      </c>
      <c r="K30" s="11">
        <f t="shared" si="3"/>
        <v>3148.3785055496805</v>
      </c>
      <c r="L30" s="11">
        <f t="shared" si="3"/>
        <v>121.4956452007624</v>
      </c>
      <c r="M30" s="11">
        <f t="shared" si="3"/>
        <v>7.0268157949949455</v>
      </c>
      <c r="O30">
        <v>2</v>
      </c>
      <c r="P30">
        <v>50</v>
      </c>
      <c r="Q30" s="11">
        <f t="shared" si="4"/>
        <v>17690.643659427384</v>
      </c>
      <c r="R30" s="11">
        <f t="shared" si="5"/>
        <v>6459.0187783499905</v>
      </c>
      <c r="S30" s="11">
        <f t="shared" si="5"/>
        <v>223.39985526600782</v>
      </c>
      <c r="T30" s="11">
        <f t="shared" si="5"/>
        <v>10.804139766660304</v>
      </c>
    </row>
    <row r="31" spans="1:27">
      <c r="A31">
        <v>2</v>
      </c>
      <c r="B31">
        <v>75</v>
      </c>
      <c r="C31" s="11">
        <f t="shared" si="0"/>
        <v>2970.1338959233481</v>
      </c>
      <c r="D31" s="11">
        <f t="shared" si="1"/>
        <v>2395.0928277744651</v>
      </c>
      <c r="E31" s="11">
        <f t="shared" si="1"/>
        <v>51.69674732782574</v>
      </c>
      <c r="F31" s="11">
        <f t="shared" si="1"/>
        <v>5.952987009071931</v>
      </c>
      <c r="H31">
        <v>2</v>
      </c>
      <c r="I31">
        <v>75</v>
      </c>
      <c r="J31" s="11">
        <f t="shared" si="2"/>
        <v>6592.4808400535439</v>
      </c>
      <c r="K31" s="11">
        <f t="shared" si="3"/>
        <v>4668.1847550125085</v>
      </c>
      <c r="L31" s="11">
        <f t="shared" si="3"/>
        <v>114.75095737476381</v>
      </c>
      <c r="M31" s="11">
        <f t="shared" si="3"/>
        <v>10.418847134375746</v>
      </c>
      <c r="O31">
        <v>2</v>
      </c>
      <c r="P31">
        <v>75</v>
      </c>
      <c r="Q31" s="11">
        <f t="shared" si="4"/>
        <v>12350.054459309624</v>
      </c>
      <c r="R31" s="11">
        <f t="shared" si="5"/>
        <v>9417.473825796862</v>
      </c>
      <c r="S31" s="11">
        <f t="shared" si="5"/>
        <v>214.883629973616</v>
      </c>
      <c r="T31" s="11">
        <f t="shared" si="5"/>
        <v>15.752811217057143</v>
      </c>
    </row>
    <row r="32" spans="1:27">
      <c r="A32">
        <v>-7</v>
      </c>
      <c r="B32">
        <v>35</v>
      </c>
      <c r="C32" s="11">
        <f t="shared" si="0"/>
        <v>3874.068895384431</v>
      </c>
      <c r="D32" s="11">
        <f t="shared" si="1"/>
        <v>1120.8238546132854</v>
      </c>
      <c r="E32" s="11">
        <f t="shared" si="1"/>
        <v>44.344373295396558</v>
      </c>
      <c r="F32" s="11">
        <f t="shared" si="1"/>
        <v>2.7858001028589405</v>
      </c>
      <c r="H32">
        <v>-7</v>
      </c>
      <c r="I32">
        <v>35</v>
      </c>
      <c r="J32" s="11">
        <f t="shared" si="2"/>
        <v>8223.5949539788508</v>
      </c>
      <c r="K32" s="11">
        <f t="shared" si="3"/>
        <v>2387.707963395912</v>
      </c>
      <c r="L32" s="11">
        <f t="shared" si="3"/>
        <v>93.936853460941705</v>
      </c>
      <c r="M32" s="11">
        <f t="shared" si="3"/>
        <v>5.3290873385937783</v>
      </c>
      <c r="O32">
        <v>-7</v>
      </c>
      <c r="P32">
        <v>35</v>
      </c>
      <c r="Q32" s="11">
        <f t="shared" si="4"/>
        <v>15027.921181081674</v>
      </c>
      <c r="R32" s="11">
        <f t="shared" si="5"/>
        <v>4848.5626594743826</v>
      </c>
      <c r="S32" s="11">
        <f t="shared" si="5"/>
        <v>171.18772479405879</v>
      </c>
      <c r="T32" s="11">
        <f t="shared" si="5"/>
        <v>8.1102951451324738</v>
      </c>
    </row>
    <row r="33" spans="1:20">
      <c r="A33">
        <v>-7</v>
      </c>
      <c r="B33">
        <v>50</v>
      </c>
      <c r="C33" s="11">
        <f t="shared" si="0"/>
        <v>3170.4958963538238</v>
      </c>
      <c r="D33" s="11">
        <f t="shared" si="1"/>
        <v>1462.0341083095404</v>
      </c>
      <c r="E33" s="11">
        <f t="shared" si="1"/>
        <v>41.708738797794688</v>
      </c>
      <c r="F33" s="11">
        <f t="shared" si="1"/>
        <v>3.6338758784869616</v>
      </c>
      <c r="H33">
        <v>-7</v>
      </c>
      <c r="I33">
        <v>50</v>
      </c>
      <c r="J33" s="11">
        <f t="shared" si="2"/>
        <v>6903.1137988877626</v>
      </c>
      <c r="K33" s="11">
        <f t="shared" si="3"/>
        <v>2981.6067514779124</v>
      </c>
      <c r="L33" s="11">
        <f t="shared" si="3"/>
        <v>90.842961448800651</v>
      </c>
      <c r="M33" s="11">
        <f t="shared" si="3"/>
        <v>6.6546005757623012</v>
      </c>
      <c r="O33">
        <v>-7</v>
      </c>
      <c r="P33">
        <v>50</v>
      </c>
      <c r="Q33" s="11">
        <f t="shared" si="4"/>
        <v>12782.984904418345</v>
      </c>
      <c r="R33" s="11">
        <f t="shared" si="5"/>
        <v>6090.6204071416632</v>
      </c>
      <c r="S33" s="11">
        <f t="shared" si="5"/>
        <v>168.32234972032992</v>
      </c>
      <c r="T33" s="11">
        <f t="shared" si="5"/>
        <v>10.187911879897365</v>
      </c>
    </row>
    <row r="34" spans="1:20">
      <c r="A34">
        <v>-7</v>
      </c>
      <c r="B34">
        <v>75</v>
      </c>
      <c r="C34" s="11">
        <f t="shared" si="0"/>
        <v>2051.1164542796487</v>
      </c>
      <c r="D34" s="11">
        <f t="shared" si="1"/>
        <v>2114.3866302926617</v>
      </c>
      <c r="E34" s="11">
        <f t="shared" si="1"/>
        <v>37.554492898272208</v>
      </c>
      <c r="F34" s="11">
        <f t="shared" si="1"/>
        <v>5.2552936555629977</v>
      </c>
      <c r="H34">
        <v>-7</v>
      </c>
      <c r="I34">
        <v>75</v>
      </c>
      <c r="J34" s="11">
        <f t="shared" si="2"/>
        <v>4664.1075956302466</v>
      </c>
      <c r="K34" s="11">
        <f t="shared" si="3"/>
        <v>4224.8144249808538</v>
      </c>
      <c r="L34" s="11">
        <f t="shared" si="3"/>
        <v>85.345756415309566</v>
      </c>
      <c r="M34" s="11">
        <f t="shared" si="3"/>
        <v>9.4292959630007473</v>
      </c>
      <c r="O34">
        <v>-7</v>
      </c>
      <c r="P34">
        <v>75</v>
      </c>
      <c r="Q34" s="11">
        <f t="shared" si="4"/>
        <v>8847.7065116384802</v>
      </c>
      <c r="R34" s="11">
        <f t="shared" si="5"/>
        <v>8425.5063705421289</v>
      </c>
      <c r="S34" s="11">
        <f t="shared" si="5"/>
        <v>161.68090215069384</v>
      </c>
      <c r="T34" s="11">
        <f t="shared" si="5"/>
        <v>14.09352589860071</v>
      </c>
    </row>
    <row r="35" spans="1:20">
      <c r="A35">
        <v>-20</v>
      </c>
      <c r="B35">
        <v>35</v>
      </c>
      <c r="C35" s="11">
        <f t="shared" si="0"/>
        <v>2257.0485946981016</v>
      </c>
      <c r="D35" s="11">
        <f t="shared" si="1"/>
        <v>1015.2814796607265</v>
      </c>
      <c r="E35" s="11">
        <f t="shared" si="1"/>
        <v>27.392060973085989</v>
      </c>
      <c r="F35" s="11">
        <f t="shared" si="1"/>
        <v>2.5234752444178605</v>
      </c>
      <c r="H35">
        <v>-20</v>
      </c>
      <c r="I35">
        <v>35</v>
      </c>
      <c r="J35" s="11">
        <f t="shared" si="2"/>
        <v>4945.1034312099828</v>
      </c>
      <c r="K35" s="11">
        <f t="shared" si="3"/>
        <v>2177.5031707829403</v>
      </c>
      <c r="L35" s="11">
        <f t="shared" si="3"/>
        <v>59.918393306154243</v>
      </c>
      <c r="M35" s="11">
        <f t="shared" si="3"/>
        <v>4.8599346130517835</v>
      </c>
      <c r="O35">
        <v>-20</v>
      </c>
      <c r="P35">
        <v>35</v>
      </c>
      <c r="Q35" s="11">
        <f t="shared" si="4"/>
        <v>9097.6168823543649</v>
      </c>
      <c r="R35" s="11">
        <f t="shared" si="5"/>
        <v>4435.3766651012384</v>
      </c>
      <c r="S35" s="11">
        <f t="shared" si="5"/>
        <v>109.86126567090174</v>
      </c>
      <c r="T35" s="11">
        <f t="shared" si="5"/>
        <v>7.4191500368697065</v>
      </c>
    </row>
    <row r="36" spans="1:20">
      <c r="A36">
        <v>-20</v>
      </c>
      <c r="B36">
        <v>50</v>
      </c>
      <c r="C36" s="11">
        <f t="shared" si="0"/>
        <v>1786.8568758475028</v>
      </c>
      <c r="D36" s="11">
        <f t="shared" si="1"/>
        <v>1242.6216357549879</v>
      </c>
      <c r="E36" s="11">
        <f t="shared" si="1"/>
        <v>24.990443578550185</v>
      </c>
      <c r="F36" s="11">
        <f t="shared" si="1"/>
        <v>3.0885276633368655</v>
      </c>
      <c r="H36">
        <v>-20</v>
      </c>
      <c r="I36">
        <v>50</v>
      </c>
      <c r="J36" s="11">
        <f t="shared" si="2"/>
        <v>4006.7081382305068</v>
      </c>
      <c r="K36" s="11">
        <f t="shared" si="3"/>
        <v>2597.2023699051874</v>
      </c>
      <c r="L36" s="11">
        <f t="shared" si="3"/>
        <v>56.042339375559955</v>
      </c>
      <c r="M36" s="11">
        <f t="shared" si="3"/>
        <v>5.7966545647159302</v>
      </c>
      <c r="O36">
        <v>-20</v>
      </c>
      <c r="P36">
        <v>50</v>
      </c>
      <c r="Q36" s="11">
        <f t="shared" si="4"/>
        <v>7629.0075421912306</v>
      </c>
      <c r="R36" s="11">
        <f t="shared" si="5"/>
        <v>5253.8335994479721</v>
      </c>
      <c r="S36" s="11">
        <f t="shared" si="5"/>
        <v>106.8288402663504</v>
      </c>
      <c r="T36" s="11">
        <f t="shared" si="5"/>
        <v>8.7882005714980274</v>
      </c>
    </row>
    <row r="37" spans="1:20">
      <c r="A37">
        <v>-20</v>
      </c>
      <c r="B37">
        <v>75</v>
      </c>
      <c r="C37" s="11">
        <f t="shared" si="0"/>
        <v>1124.2139761684839</v>
      </c>
      <c r="D37" s="11">
        <f t="shared" si="1"/>
        <v>1635.4541078829784</v>
      </c>
      <c r="E37" s="11">
        <f t="shared" si="1"/>
        <v>22.116849952781102</v>
      </c>
      <c r="F37" s="11">
        <f t="shared" si="1"/>
        <v>4.0649101134035339</v>
      </c>
      <c r="H37">
        <v>-20</v>
      </c>
      <c r="I37">
        <v>75</v>
      </c>
      <c r="J37" s="11">
        <f t="shared" si="2"/>
        <v>2619.1915568854497</v>
      </c>
      <c r="K37" s="11">
        <f t="shared" si="3"/>
        <v>3546.6575955333897</v>
      </c>
      <c r="L37" s="11">
        <f t="shared" si="3"/>
        <v>51.449369445481167</v>
      </c>
      <c r="M37" s="11">
        <f t="shared" si="3"/>
        <v>7.915728546552784</v>
      </c>
      <c r="O37">
        <v>-20</v>
      </c>
      <c r="P37">
        <v>75</v>
      </c>
      <c r="Q37" s="11">
        <f t="shared" si="4"/>
        <v>5108.4939039458532</v>
      </c>
      <c r="R37" s="11">
        <f t="shared" si="5"/>
        <v>6835.1184713494204</v>
      </c>
      <c r="S37" s="11">
        <f t="shared" si="5"/>
        <v>100.17951039758492</v>
      </c>
      <c r="T37" s="11">
        <f t="shared" si="5"/>
        <v>11.433249820184859</v>
      </c>
    </row>
    <row r="38" spans="1:20">
      <c r="A38">
        <v>12</v>
      </c>
      <c r="B38">
        <v>35</v>
      </c>
      <c r="C38" s="11">
        <f t="shared" si="0"/>
        <v>7717.2783303268243</v>
      </c>
      <c r="D38" s="11">
        <f t="shared" si="1"/>
        <v>1022.8710474322173</v>
      </c>
      <c r="E38" s="11">
        <f t="shared" si="1"/>
        <v>81.950580208378923</v>
      </c>
      <c r="F38" s="11">
        <f t="shared" si="1"/>
        <v>2.5423390637338481</v>
      </c>
      <c r="H38">
        <v>12</v>
      </c>
      <c r="I38">
        <v>35</v>
      </c>
      <c r="J38" s="11">
        <f t="shared" si="2"/>
        <v>15828.509759753828</v>
      </c>
      <c r="K38" s="11">
        <f t="shared" si="3"/>
        <v>2178.7107390021361</v>
      </c>
      <c r="L38" s="11">
        <f t="shared" si="3"/>
        <v>167.77547593703574</v>
      </c>
      <c r="M38" s="11">
        <f t="shared" si="3"/>
        <v>4.8626297653091184</v>
      </c>
      <c r="O38">
        <v>12</v>
      </c>
      <c r="P38">
        <v>35</v>
      </c>
      <c r="Q38" s="11">
        <f t="shared" si="4"/>
        <v>29115.034394288497</v>
      </c>
      <c r="R38" s="11">
        <f t="shared" si="5"/>
        <v>4476.7851293163503</v>
      </c>
      <c r="S38" s="11">
        <f t="shared" si="5"/>
        <v>308.48618214357953</v>
      </c>
      <c r="T38" s="11">
        <f t="shared" si="5"/>
        <v>7.4884148664444989</v>
      </c>
    </row>
    <row r="39" spans="1:20">
      <c r="A39">
        <v>12</v>
      </c>
      <c r="B39">
        <v>50</v>
      </c>
      <c r="C39" s="11">
        <f t="shared" si="0"/>
        <v>6481.5677932130584</v>
      </c>
      <c r="D39" s="11">
        <f t="shared" si="1"/>
        <v>1550.9109527355408</v>
      </c>
      <c r="E39" s="11">
        <f t="shared" si="1"/>
        <v>78.59088329011189</v>
      </c>
      <c r="F39" s="11">
        <f t="shared" si="1"/>
        <v>3.8547786736270209</v>
      </c>
      <c r="H39">
        <v>12</v>
      </c>
      <c r="I39">
        <v>50</v>
      </c>
      <c r="J39" s="11">
        <f t="shared" si="2"/>
        <v>13582.201328866751</v>
      </c>
      <c r="K39" s="11">
        <f t="shared" si="3"/>
        <v>3162.1324110920655</v>
      </c>
      <c r="L39" s="11">
        <f t="shared" si="3"/>
        <v>164.67972511897258</v>
      </c>
      <c r="M39" s="11">
        <f t="shared" si="3"/>
        <v>7.0575129175098308</v>
      </c>
      <c r="O39">
        <v>12</v>
      </c>
      <c r="P39">
        <v>50</v>
      </c>
      <c r="Q39" s="11">
        <f t="shared" si="4"/>
        <v>24950.854813139802</v>
      </c>
      <c r="R39" s="11">
        <f t="shared" si="5"/>
        <v>6525.593918275019</v>
      </c>
      <c r="S39" s="11">
        <f t="shared" si="5"/>
        <v>302.40076756233555</v>
      </c>
      <c r="T39" s="11">
        <f t="shared" si="5"/>
        <v>10.915501436508046</v>
      </c>
    </row>
    <row r="40" spans="1:20">
      <c r="A40">
        <v>12</v>
      </c>
      <c r="B40">
        <v>75</v>
      </c>
      <c r="C40" s="11">
        <f t="shared" si="0"/>
        <v>4376.2472928099505</v>
      </c>
      <c r="D40" s="11">
        <f t="shared" si="1"/>
        <v>2616.5688830266781</v>
      </c>
      <c r="E40" s="11">
        <f t="shared" si="1"/>
        <v>71.928185796848283</v>
      </c>
      <c r="F40" s="11">
        <f t="shared" si="1"/>
        <v>6.5034642450469651</v>
      </c>
      <c r="H40">
        <v>12</v>
      </c>
      <c r="I40">
        <v>75</v>
      </c>
      <c r="J40" s="11">
        <f t="shared" si="2"/>
        <v>9486.3868057336949</v>
      </c>
      <c r="K40" s="11">
        <f t="shared" si="3"/>
        <v>5059.5430599334431</v>
      </c>
      <c r="L40" s="11">
        <f t="shared" si="3"/>
        <v>155.95258148208416</v>
      </c>
      <c r="M40" s="11">
        <f t="shared" si="3"/>
        <v>11.29231349608334</v>
      </c>
      <c r="O40">
        <v>12</v>
      </c>
      <c r="P40">
        <v>75</v>
      </c>
      <c r="Q40" s="11">
        <f t="shared" si="4"/>
        <v>17640.157270808755</v>
      </c>
      <c r="R40" s="11">
        <f t="shared" si="5"/>
        <v>10274.633795366046</v>
      </c>
      <c r="S40" s="11">
        <f t="shared" si="5"/>
        <v>289.99719029100083</v>
      </c>
      <c r="T40" s="11">
        <f t="shared" si="5"/>
        <v>17.186601151939097</v>
      </c>
    </row>
    <row r="41" spans="1:20">
      <c r="C41" s="11">
        <f t="shared" si="0"/>
        <v>8036.6181318054441</v>
      </c>
      <c r="D41" s="11">
        <f t="shared" si="1"/>
        <v>314.94043045637443</v>
      </c>
      <c r="E41" s="11">
        <f t="shared" si="1"/>
        <v>77.055722122959821</v>
      </c>
      <c r="F41" s="11">
        <f t="shared" si="1"/>
        <v>0.78278230780741942</v>
      </c>
      <c r="J41" s="11">
        <f t="shared" si="2"/>
        <v>14708.268939886182</v>
      </c>
      <c r="K41" s="11">
        <f t="shared" si="3"/>
        <v>1138.3241466295124</v>
      </c>
      <c r="L41" s="11">
        <f t="shared" si="3"/>
        <v>131.40596590734825</v>
      </c>
      <c r="M41" s="11">
        <f t="shared" si="3"/>
        <v>2.5406075156658572</v>
      </c>
      <c r="Q41" s="11">
        <f t="shared" si="4"/>
        <v>25146.180770167113</v>
      </c>
      <c r="R41" s="11">
        <f t="shared" si="5"/>
        <v>1862.8582624355256</v>
      </c>
      <c r="S41" s="11">
        <f t="shared" si="5"/>
        <v>212.06860552586633</v>
      </c>
      <c r="T41" s="11">
        <f t="shared" si="5"/>
        <v>3.1160431210222708</v>
      </c>
    </row>
    <row r="42" spans="1:20">
      <c r="C42" s="11">
        <f t="shared" si="0"/>
        <v>8036.6181318054441</v>
      </c>
      <c r="D42" s="11">
        <f t="shared" si="1"/>
        <v>314.94043045637443</v>
      </c>
      <c r="E42" s="11">
        <f t="shared" si="1"/>
        <v>77.055722122959821</v>
      </c>
      <c r="F42" s="11">
        <f t="shared" si="1"/>
        <v>0.78278230780741942</v>
      </c>
      <c r="J42" s="11">
        <f t="shared" si="2"/>
        <v>14708.268939886182</v>
      </c>
      <c r="K42" s="11">
        <f t="shared" si="3"/>
        <v>1138.3241466295124</v>
      </c>
      <c r="L42" s="11">
        <f t="shared" si="3"/>
        <v>131.40596590734825</v>
      </c>
      <c r="M42" s="11">
        <f t="shared" si="3"/>
        <v>2.5406075156658572</v>
      </c>
      <c r="Q42" s="11">
        <f t="shared" si="4"/>
        <v>25146.180770167113</v>
      </c>
      <c r="R42" s="11">
        <f t="shared" si="5"/>
        <v>1862.8582624355256</v>
      </c>
      <c r="S42" s="11">
        <f t="shared" si="5"/>
        <v>212.06860552586633</v>
      </c>
      <c r="T42" s="11">
        <f t="shared" si="5"/>
        <v>3.1160431210222708</v>
      </c>
    </row>
    <row r="43" spans="1:20">
      <c r="C43" s="11">
        <f t="shared" si="0"/>
        <v>8036.6181318054441</v>
      </c>
      <c r="D43" s="11">
        <f t="shared" ref="D43:F44" si="6">D$14+$A43*D$15+$B43*D$16+$A43^2*D$17+$A43*$B43*D$18+$B43^2*D$19+$A43^3*D$20+$A43^2*$B43*D$21+$A43*$B43^2*D$22+$B43^3*D$23</f>
        <v>314.94043045637443</v>
      </c>
      <c r="E43" s="11">
        <f t="shared" si="6"/>
        <v>77.055722122959821</v>
      </c>
      <c r="F43" s="11">
        <f t="shared" si="6"/>
        <v>0.78278230780741942</v>
      </c>
      <c r="J43" s="11">
        <f t="shared" si="2"/>
        <v>14708.268939886182</v>
      </c>
      <c r="K43" s="11">
        <f t="shared" ref="K43:M44" si="7">K$14+$A43*K$15+$B43*K$16+$A43^2*K$17+$A43*$B43*K$18+$B43^2*K$19+$A43^3*K$20+$A43^2*$B43*K$21+$A43*$B43^2*K$22+$B43^3*K$23</f>
        <v>1138.3241466295124</v>
      </c>
      <c r="L43" s="11">
        <f t="shared" si="7"/>
        <v>131.40596590734825</v>
      </c>
      <c r="M43" s="11">
        <f t="shared" si="7"/>
        <v>2.5406075156658572</v>
      </c>
      <c r="Q43" s="11">
        <f t="shared" si="4"/>
        <v>25146.180770167113</v>
      </c>
      <c r="R43" s="11">
        <f t="shared" ref="R43:T44" si="8">R$14+$A43*R$15+$B43*R$16+$A43^2*R$17+$A43*$B43*R$18+$B43^2*R$19+$A43^3*R$20+$A43^2*$B43*R$21+$A43*$B43^2*R$22+$B43^3*R$23</f>
        <v>1862.8582624355256</v>
      </c>
      <c r="S43" s="11">
        <f t="shared" si="8"/>
        <v>212.06860552586633</v>
      </c>
      <c r="T43" s="11">
        <f t="shared" si="8"/>
        <v>3.1160431210222708</v>
      </c>
    </row>
    <row r="44" spans="1:20">
      <c r="C44" s="11">
        <f t="shared" si="0"/>
        <v>8036.6181318054441</v>
      </c>
      <c r="D44" s="11">
        <f t="shared" si="6"/>
        <v>314.94043045637443</v>
      </c>
      <c r="E44" s="11">
        <f t="shared" si="6"/>
        <v>77.055722122959821</v>
      </c>
      <c r="F44" s="11">
        <f t="shared" si="6"/>
        <v>0.78278230780741942</v>
      </c>
      <c r="J44" s="11">
        <f t="shared" si="2"/>
        <v>14708.268939886182</v>
      </c>
      <c r="K44" s="11">
        <f t="shared" si="7"/>
        <v>1138.3241466295124</v>
      </c>
      <c r="L44" s="11">
        <f t="shared" si="7"/>
        <v>131.40596590734825</v>
      </c>
      <c r="M44" s="11">
        <f t="shared" si="7"/>
        <v>2.5406075156658572</v>
      </c>
      <c r="Q44" s="11">
        <f t="shared" si="4"/>
        <v>25146.180770167113</v>
      </c>
      <c r="R44" s="11">
        <f t="shared" si="8"/>
        <v>1862.8582624355256</v>
      </c>
      <c r="S44" s="11">
        <f t="shared" si="8"/>
        <v>212.06860552586633</v>
      </c>
      <c r="T44" s="11">
        <f t="shared" si="8"/>
        <v>3.1160431210222708</v>
      </c>
    </row>
  </sheetData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13214-5392-40AA-8CD7-B8AF9E2E6E05}">
  <sheetPr>
    <tabColor theme="5" tint="0.39997558519241921"/>
  </sheetPr>
  <dimension ref="A1:AA44"/>
  <sheetViews>
    <sheetView workbookViewId="0">
      <selection activeCell="G13" sqref="G13"/>
    </sheetView>
  </sheetViews>
  <sheetFormatPr baseColWidth="10" defaultRowHeight="12.5"/>
  <cols>
    <col min="2" max="2" width="21.08984375" customWidth="1"/>
    <col min="3" max="3" width="21.453125" customWidth="1"/>
    <col min="4" max="4" width="18.453125" customWidth="1"/>
    <col min="5" max="5" width="18.90625" customWidth="1"/>
    <col min="6" max="6" width="22.36328125" customWidth="1"/>
    <col min="7" max="7" width="20.08984375" customWidth="1"/>
    <col min="8" max="8" width="15" bestFit="1" customWidth="1"/>
    <col min="9" max="9" width="16.54296875" customWidth="1"/>
    <col min="10" max="10" width="18.90625" customWidth="1"/>
    <col min="11" max="11" width="18.453125" customWidth="1"/>
    <col min="12" max="12" width="17.90625" customWidth="1"/>
    <col min="13" max="13" width="19.36328125" customWidth="1"/>
    <col min="17" max="17" width="18.08984375" customWidth="1"/>
    <col min="18" max="18" width="18.453125" customWidth="1"/>
    <col min="19" max="19" width="20" customWidth="1"/>
    <col min="20" max="20" width="18.6328125" customWidth="1"/>
    <col min="24" max="24" width="15.36328125" customWidth="1"/>
    <col min="25" max="25" width="16.453125" customWidth="1"/>
    <col min="26" max="26" width="16.36328125" customWidth="1"/>
    <col min="27" max="27" width="16" customWidth="1"/>
  </cols>
  <sheetData>
    <row r="1" spans="1:27" ht="12.75" customHeight="1" thickBot="1">
      <c r="A1" t="s">
        <v>16</v>
      </c>
      <c r="B1" s="49" t="s">
        <v>54</v>
      </c>
      <c r="O1">
        <f>A12</f>
        <v>30</v>
      </c>
      <c r="P1" s="11">
        <f>$C32</f>
        <v>2540.1820360285624</v>
      </c>
      <c r="Q1" s="11">
        <f>C27</f>
        <v>2587.8984698986501</v>
      </c>
    </row>
    <row r="2" spans="1:27" ht="12.75" customHeight="1">
      <c r="O2">
        <f>H12</f>
        <v>60</v>
      </c>
      <c r="P2" s="11">
        <f>$J32</f>
        <v>5388.9191116969178</v>
      </c>
      <c r="Q2" s="11">
        <f>$J27</f>
        <v>5481.0136314233205</v>
      </c>
    </row>
    <row r="3" spans="1:27" ht="13">
      <c r="A3" s="14" t="s">
        <v>11</v>
      </c>
      <c r="B3" s="14" t="s">
        <v>12</v>
      </c>
      <c r="C3" s="14" t="str">
        <f>C13</f>
        <v>Capacity(W)</v>
      </c>
      <c r="D3" s="14" t="str">
        <f>D13</f>
        <v>Input Power(W)</v>
      </c>
      <c r="E3" s="14" t="str">
        <f>E13</f>
        <v>Flow Rate(kg/h)</v>
      </c>
      <c r="F3" s="14" t="str">
        <f>F13</f>
        <v>Current(A)</v>
      </c>
      <c r="G3" s="14" t="s">
        <v>25</v>
      </c>
      <c r="H3" s="14" t="s">
        <v>24</v>
      </c>
      <c r="I3" s="14" t="s">
        <v>59</v>
      </c>
      <c r="J3" s="46"/>
      <c r="K3" t="s">
        <v>42</v>
      </c>
      <c r="O3">
        <f>O12</f>
        <v>100</v>
      </c>
      <c r="P3" s="11">
        <f>$Q32</f>
        <v>9301.6885211664576</v>
      </c>
      <c r="Q3" s="11">
        <f>$Q27</f>
        <v>9456.5820553359754</v>
      </c>
    </row>
    <row r="4" spans="1:27" ht="13">
      <c r="A4" s="45">
        <v>-6</v>
      </c>
      <c r="B4" s="45">
        <v>37</v>
      </c>
      <c r="C4" s="15">
        <f>IF($H4&lt;$H5,C5*$H4/$H5,IF($H4&lt;$H6, C5 + ($D5-C5)*($H4-$H6)/($H6-$H5), C6 + (C7 - C6) * ($H4 - $H6) / ($H7-$H6)))</f>
        <v>11444.366267292302</v>
      </c>
      <c r="D4" s="15">
        <f>IF($H4&lt;$H5,D5*$H4/$H5,IF($H4&lt;$H6, D5 + ($D5-D5)*($H4-$H6)/($H6-$H5), D6 + (D7 - D6) * ($H4 - $H6) / ($H7-$H6)))</f>
        <v>3420.1894924587727</v>
      </c>
      <c r="E4" s="15">
        <f>IF($H4&lt;$H5,E5*$H4/$H5,IF($H4&lt;$H6, E5 + ($D5-E5)*($H4-$H6)/($H6-$H5), E6 + (E7 - E6) * ($H4 - $H6) / ($H7-$H6)))</f>
        <v>129.86762528227436</v>
      </c>
      <c r="F4" s="15">
        <f>IF($H4&lt;$H5,F5*$H4/$H5,IF($H4&lt;$H6, F5 + ($D5-F5)*($H4-$H6)/($H6-$H5), F6 + (F7 - F6) * ($H4 - $H6) / ($H7-$H6)))</f>
        <v>7.3782071467268064</v>
      </c>
      <c r="G4" s="14">
        <f>C4+D4</f>
        <v>14864.555759751074</v>
      </c>
      <c r="H4" s="45">
        <v>120</v>
      </c>
      <c r="I4" s="50">
        <f>G4/D4</f>
        <v>4.3461205271012489</v>
      </c>
      <c r="J4" s="15"/>
      <c r="K4" t="s">
        <v>43</v>
      </c>
      <c r="O4">
        <v>120</v>
      </c>
    </row>
    <row r="5" spans="1:27">
      <c r="C5" s="11">
        <f>C27</f>
        <v>2587.8984698986501</v>
      </c>
      <c r="D5" s="11">
        <f>D27</f>
        <v>790.07151184433224</v>
      </c>
      <c r="E5" s="11">
        <f>E27</f>
        <v>29.304204160103907</v>
      </c>
      <c r="F5" s="11">
        <f>F27</f>
        <v>2.0463755972657007</v>
      </c>
      <c r="G5" s="11">
        <f>C5+D5</f>
        <v>3377.9699817429823</v>
      </c>
      <c r="H5">
        <v>30</v>
      </c>
      <c r="I5" s="50">
        <f>G5/D5</f>
        <v>4.2755243431793852</v>
      </c>
    </row>
    <row r="6" spans="1:27">
      <c r="C6" s="11">
        <f>J27</f>
        <v>5481.0136314233205</v>
      </c>
      <c r="D6" s="11">
        <f>K27</f>
        <v>1559.2710470691918</v>
      </c>
      <c r="E6" s="11">
        <f>L27</f>
        <v>61.990069011405438</v>
      </c>
      <c r="F6" s="11">
        <f>M27</f>
        <v>3.6563778670596903</v>
      </c>
      <c r="G6" s="11">
        <f>C6+D6</f>
        <v>7040.2846784925123</v>
      </c>
      <c r="H6">
        <v>60</v>
      </c>
      <c r="I6" s="50">
        <f>G6/D6</f>
        <v>4.5151128097487874</v>
      </c>
    </row>
    <row r="7" spans="1:27">
      <c r="C7" s="11">
        <f>Q27</f>
        <v>9456.5820553359754</v>
      </c>
      <c r="D7" s="11">
        <f>R27</f>
        <v>2799.8833439955793</v>
      </c>
      <c r="E7" s="11">
        <f>S27</f>
        <v>107.24177319198472</v>
      </c>
      <c r="F7" s="11">
        <f>T27</f>
        <v>6.1375973868377676</v>
      </c>
      <c r="G7" s="11">
        <f>C7+D7</f>
        <v>12256.465399331555</v>
      </c>
      <c r="H7">
        <v>100</v>
      </c>
      <c r="I7" s="50">
        <f>G7/D7</f>
        <v>4.3774914499976774</v>
      </c>
    </row>
    <row r="8" spans="1:27">
      <c r="C8" s="11">
        <f>X27</f>
        <v>11492.430386394557</v>
      </c>
      <c r="D8" s="11">
        <f>Y27</f>
        <v>3615.4128217687085</v>
      </c>
      <c r="E8" s="11">
        <f>Z27</f>
        <v>130.68494350616845</v>
      </c>
      <c r="F8" s="11">
        <f>AA27</f>
        <v>7.6960278943763036</v>
      </c>
      <c r="G8" s="11">
        <f>C8+D8</f>
        <v>15107.843208163265</v>
      </c>
      <c r="H8">
        <v>120</v>
      </c>
      <c r="I8" s="50">
        <f>G8/D8</f>
        <v>4.178732541190775</v>
      </c>
      <c r="J8" t="s">
        <v>55</v>
      </c>
    </row>
    <row r="10" spans="1:27">
      <c r="A10" t="s">
        <v>56</v>
      </c>
      <c r="B10">
        <v>14.8</v>
      </c>
      <c r="C10" t="s">
        <v>58</v>
      </c>
    </row>
    <row r="11" spans="1:27">
      <c r="A11" t="s">
        <v>57</v>
      </c>
      <c r="B11">
        <v>12.4</v>
      </c>
      <c r="C11" t="s">
        <v>58</v>
      </c>
    </row>
    <row r="12" spans="1:27" ht="13" thickBot="1">
      <c r="A12">
        <v>30</v>
      </c>
      <c r="H12">
        <v>60</v>
      </c>
      <c r="O12">
        <v>100</v>
      </c>
      <c r="V12">
        <v>120</v>
      </c>
      <c r="W12" t="s">
        <v>23</v>
      </c>
    </row>
    <row r="13" spans="1:27" ht="15.5">
      <c r="B13" s="1"/>
      <c r="C13" s="2" t="s">
        <v>18</v>
      </c>
      <c r="D13" s="2" t="s">
        <v>19</v>
      </c>
      <c r="E13" s="2" t="s">
        <v>20</v>
      </c>
      <c r="F13" s="8" t="s">
        <v>21</v>
      </c>
      <c r="I13" s="1"/>
      <c r="J13" s="2" t="s">
        <v>18</v>
      </c>
      <c r="K13" s="2" t="s">
        <v>19</v>
      </c>
      <c r="L13" s="2" t="s">
        <v>20</v>
      </c>
      <c r="M13" s="8" t="s">
        <v>21</v>
      </c>
      <c r="P13" s="1"/>
      <c r="Q13" s="2" t="s">
        <v>18</v>
      </c>
      <c r="R13" s="2" t="s">
        <v>19</v>
      </c>
      <c r="S13" s="2" t="s">
        <v>20</v>
      </c>
      <c r="T13" s="8" t="s">
        <v>21</v>
      </c>
      <c r="W13" s="1"/>
      <c r="X13" s="2" t="s">
        <v>18</v>
      </c>
      <c r="Y13" s="2" t="s">
        <v>19</v>
      </c>
      <c r="Z13" s="2" t="s">
        <v>20</v>
      </c>
      <c r="AA13" s="8" t="s">
        <v>21</v>
      </c>
    </row>
    <row r="14" spans="1:27" ht="15.5">
      <c r="B14" s="3" t="s">
        <v>22</v>
      </c>
      <c r="C14" s="4">
        <v>4648.3197238193261</v>
      </c>
      <c r="D14" s="4">
        <v>232.86700016093678</v>
      </c>
      <c r="E14" s="4">
        <v>39.782196766067088</v>
      </c>
      <c r="F14" s="9">
        <v>0.60315216963765406</v>
      </c>
      <c r="I14" s="3" t="s">
        <v>22</v>
      </c>
      <c r="J14" s="4">
        <v>9050.2887460565289</v>
      </c>
      <c r="K14" s="4">
        <v>446.64940795202517</v>
      </c>
      <c r="L14" s="4">
        <v>77.165227207301868</v>
      </c>
      <c r="M14" s="9">
        <v>1.0473605680299862</v>
      </c>
      <c r="P14" s="3" t="s">
        <v>22</v>
      </c>
      <c r="Q14" s="4">
        <v>15348.262605507873</v>
      </c>
      <c r="R14" s="4">
        <v>1511.4184645588368</v>
      </c>
      <c r="S14" s="4">
        <v>131.77178360156785</v>
      </c>
      <c r="T14" s="9">
        <v>3.3131658997109019</v>
      </c>
      <c r="W14" s="3" t="s">
        <v>22</v>
      </c>
      <c r="X14" s="4">
        <v>18798.599523809553</v>
      </c>
      <c r="Y14" s="4">
        <v>-1531.1888095240511</v>
      </c>
      <c r="Z14" s="4">
        <v>156.97404317637006</v>
      </c>
      <c r="AA14" s="9">
        <v>-3.2593986829667769</v>
      </c>
    </row>
    <row r="15" spans="1:27" ht="15.5">
      <c r="B15" s="3" t="s">
        <v>2</v>
      </c>
      <c r="C15" s="4">
        <v>163.69876625506703</v>
      </c>
      <c r="D15" s="4">
        <v>-16.528545187777237</v>
      </c>
      <c r="E15" s="4">
        <v>1.2727454107426592</v>
      </c>
      <c r="F15" s="9">
        <v>-4.2810822847685504E-2</v>
      </c>
      <c r="I15" s="3" t="s">
        <v>2</v>
      </c>
      <c r="J15" s="4">
        <v>299.72030137089547</v>
      </c>
      <c r="K15" s="4">
        <v>-22.896169425269672</v>
      </c>
      <c r="L15" s="4">
        <v>2.3378633224682019</v>
      </c>
      <c r="M15" s="9">
        <v>-5.3689861864849808E-2</v>
      </c>
      <c r="P15" s="3" t="s">
        <v>2</v>
      </c>
      <c r="Q15" s="4">
        <v>511.02800966176574</v>
      </c>
      <c r="R15" s="4">
        <v>-26.820315577100942</v>
      </c>
      <c r="S15" s="4">
        <v>4.0465692512505784</v>
      </c>
      <c r="T15" s="9">
        <v>-5.8792556180311567E-2</v>
      </c>
      <c r="W15" s="3" t="s">
        <v>2</v>
      </c>
      <c r="X15" s="4">
        <v>584.7921428571517</v>
      </c>
      <c r="Y15" s="4">
        <v>-150.26235714285946</v>
      </c>
      <c r="Z15" s="4">
        <v>2.715513032012983</v>
      </c>
      <c r="AA15" s="9">
        <v>-0.31985926616270738</v>
      </c>
    </row>
    <row r="16" spans="1:27" ht="15.5">
      <c r="B16" s="3" t="s">
        <v>3</v>
      </c>
      <c r="C16" s="4">
        <v>-37.773848458128086</v>
      </c>
      <c r="D16" s="4">
        <v>13.009095428648326</v>
      </c>
      <c r="E16" s="4">
        <v>-9.5666764017477438E-2</v>
      </c>
      <c r="F16" s="9">
        <v>3.3695045358035719E-2</v>
      </c>
      <c r="I16" s="3" t="s">
        <v>3</v>
      </c>
      <c r="J16" s="4">
        <v>-52.914530052113399</v>
      </c>
      <c r="K16" s="4">
        <v>34.943702508407149</v>
      </c>
      <c r="L16" s="4">
        <v>1.900670409217858E-2</v>
      </c>
      <c r="M16" s="9">
        <v>8.1940455884825042E-2</v>
      </c>
      <c r="P16" s="3" t="s">
        <v>3</v>
      </c>
      <c r="Q16" s="4">
        <v>-87.03134012304325</v>
      </c>
      <c r="R16" s="4">
        <v>28.989643570114676</v>
      </c>
      <c r="S16" s="4">
        <v>-8.4582108278466479E-3</v>
      </c>
      <c r="T16" s="9">
        <v>6.3547919238443246E-2</v>
      </c>
      <c r="W16" s="3" t="s">
        <v>3</v>
      </c>
      <c r="X16" s="4">
        <v>-124.79013378684822</v>
      </c>
      <c r="Y16" s="4">
        <v>240.11007596373298</v>
      </c>
      <c r="Z16" s="4">
        <v>-0.19696369813004289</v>
      </c>
      <c r="AA16" s="9">
        <v>0.51111558580845529</v>
      </c>
    </row>
    <row r="17" spans="1:27" ht="15.5">
      <c r="B17" s="3" t="s">
        <v>4</v>
      </c>
      <c r="C17" s="4">
        <v>2.0151353865718806</v>
      </c>
      <c r="D17" s="4">
        <v>-0.42356885428384189</v>
      </c>
      <c r="E17" s="4">
        <v>1.4000435063174483E-2</v>
      </c>
      <c r="F17" s="9">
        <v>-1.0970917874824303E-3</v>
      </c>
      <c r="I17" s="3" t="s">
        <v>4</v>
      </c>
      <c r="J17" s="4">
        <v>3.2087246575586867</v>
      </c>
      <c r="K17" s="4">
        <v>-0.6312613070446873</v>
      </c>
      <c r="L17" s="4">
        <v>2.1101357705948998E-2</v>
      </c>
      <c r="M17" s="9">
        <v>-1.4802621236043136E-3</v>
      </c>
      <c r="P17" s="3" t="s">
        <v>4</v>
      </c>
      <c r="Q17" s="4">
        <v>4.9466834297439979</v>
      </c>
      <c r="R17" s="4">
        <v>-0.65904601184683431</v>
      </c>
      <c r="S17" s="4">
        <v>3.1482721648731213E-2</v>
      </c>
      <c r="T17" s="9">
        <v>-1.4446884327489957E-3</v>
      </c>
      <c r="W17" s="3" t="s">
        <v>4</v>
      </c>
      <c r="X17" s="4">
        <v>3.6104571428570544</v>
      </c>
      <c r="Y17" s="4">
        <v>-0.91354285714290595</v>
      </c>
      <c r="Z17" s="4">
        <v>-0.19405462510698143</v>
      </c>
      <c r="AA17" s="9">
        <v>-1.9446330634631365E-3</v>
      </c>
    </row>
    <row r="18" spans="1:27" ht="15.5">
      <c r="B18" s="3" t="s">
        <v>5</v>
      </c>
      <c r="C18" s="4">
        <v>-0.95340023170446997</v>
      </c>
      <c r="D18" s="4">
        <v>0.41042788946163128</v>
      </c>
      <c r="E18" s="4">
        <v>8.5894289765732298E-5</v>
      </c>
      <c r="F18" s="9">
        <v>1.0630551853096442E-3</v>
      </c>
      <c r="I18" s="3" t="s">
        <v>5</v>
      </c>
      <c r="J18" s="4">
        <v>-1.6463290589894299</v>
      </c>
      <c r="K18" s="4">
        <v>0.58883916686482551</v>
      </c>
      <c r="L18" s="4">
        <v>-4.3181045670112573E-4</v>
      </c>
      <c r="M18" s="9">
        <v>1.3807852720854558E-3</v>
      </c>
      <c r="P18" s="3" t="s">
        <v>5</v>
      </c>
      <c r="Q18" s="4">
        <v>-3.5330243858093451</v>
      </c>
      <c r="R18" s="4">
        <v>0.93707697669075063</v>
      </c>
      <c r="S18" s="4">
        <v>-1.0469735206638074E-2</v>
      </c>
      <c r="T18" s="9">
        <v>2.0541574404294373E-3</v>
      </c>
      <c r="W18" s="3" t="s">
        <v>5</v>
      </c>
      <c r="X18" s="4">
        <v>-4.2615408163269048</v>
      </c>
      <c r="Y18" s="4">
        <v>5.9243153061225273</v>
      </c>
      <c r="Z18" s="4">
        <v>-1.8012132598096628E-2</v>
      </c>
      <c r="AA18" s="9">
        <v>1.2610923869184729E-2</v>
      </c>
    </row>
    <row r="19" spans="1:27" ht="15.5">
      <c r="B19" s="3" t="s">
        <v>6</v>
      </c>
      <c r="C19" s="4">
        <v>3.114296239357723E-2</v>
      </c>
      <c r="D19" s="4">
        <v>5.6108781036593024E-2</v>
      </c>
      <c r="E19" s="4">
        <v>9.7660384313707645E-5</v>
      </c>
      <c r="F19" s="9">
        <v>1.453281615452466E-4</v>
      </c>
      <c r="I19" s="3" t="s">
        <v>6</v>
      </c>
      <c r="J19" s="4">
        <v>-0.26103852726643811</v>
      </c>
      <c r="K19" s="4">
        <v>-0.18941085944856031</v>
      </c>
      <c r="L19" s="4">
        <v>-2.2724633247748582E-3</v>
      </c>
      <c r="M19" s="9">
        <v>-4.4415477063478021E-4</v>
      </c>
      <c r="P19" s="3" t="s">
        <v>6</v>
      </c>
      <c r="Q19" s="4">
        <v>-0.44684714276580684</v>
      </c>
      <c r="R19" s="4">
        <v>0.23334172594377267</v>
      </c>
      <c r="S19" s="4">
        <v>-2.3475232042266883E-3</v>
      </c>
      <c r="T19" s="9">
        <v>5.1150615630612777E-4</v>
      </c>
      <c r="W19" s="3" t="s">
        <v>6</v>
      </c>
      <c r="X19" s="4">
        <v>-0.14405714285717336</v>
      </c>
      <c r="Y19" s="4">
        <v>-3.4485285714288403</v>
      </c>
      <c r="Z19" s="4">
        <v>-1.4519889127299147E-4</v>
      </c>
      <c r="AA19" s="9">
        <v>-7.3407860702575396E-3</v>
      </c>
    </row>
    <row r="20" spans="1:27" ht="15.5">
      <c r="B20" s="3" t="s">
        <v>7</v>
      </c>
      <c r="C20" s="4">
        <v>8.1600773356255586E-3</v>
      </c>
      <c r="D20" s="4">
        <v>-2.8314459325397092E-3</v>
      </c>
      <c r="E20" s="4">
        <v>5.7694270808302351E-5</v>
      </c>
      <c r="F20" s="9">
        <v>-7.3337688734030869E-6</v>
      </c>
      <c r="I20" s="3" t="s">
        <v>7</v>
      </c>
      <c r="J20" s="4">
        <v>6.3111238534472773E-3</v>
      </c>
      <c r="K20" s="4">
        <v>-2.359477457029642E-3</v>
      </c>
      <c r="L20" s="4">
        <v>5.8018262176923052E-6</v>
      </c>
      <c r="M20" s="9">
        <v>-5.5328040419432173E-6</v>
      </c>
      <c r="P20" s="3" t="s">
        <v>7</v>
      </c>
      <c r="Q20" s="4">
        <v>7.6047994105743789E-3</v>
      </c>
      <c r="R20" s="4">
        <v>-2.9472244937955019E-3</v>
      </c>
      <c r="S20" s="4">
        <v>-2.0729987029281245E-5</v>
      </c>
      <c r="T20" s="9">
        <v>-6.4605825061732329E-6</v>
      </c>
      <c r="W20" s="3" t="s">
        <v>7</v>
      </c>
      <c r="X20" s="4">
        <v>-3.2641460363563311E-15</v>
      </c>
      <c r="Y20" s="4">
        <v>8.0146442856963485E-17</v>
      </c>
      <c r="Z20" s="4">
        <v>-6.918242232781216E-3</v>
      </c>
      <c r="AA20" s="9">
        <v>2.2768875811637353E-19</v>
      </c>
    </row>
    <row r="21" spans="1:27" ht="15.5">
      <c r="B21" s="3" t="s">
        <v>50</v>
      </c>
      <c r="C21" s="4">
        <v>-9.6048058043217317E-3</v>
      </c>
      <c r="D21" s="4">
        <v>3.0393707036620843E-3</v>
      </c>
      <c r="E21" s="4">
        <v>3.1096206085438058E-6</v>
      </c>
      <c r="F21" s="9">
        <v>7.8723178165216777E-6</v>
      </c>
      <c r="I21" s="3" t="s">
        <v>50</v>
      </c>
      <c r="J21" s="4">
        <v>-1.8769802660792458E-2</v>
      </c>
      <c r="K21" s="4">
        <v>5.9552089391628803E-3</v>
      </c>
      <c r="L21" s="4">
        <v>-4.6088203540657314E-5</v>
      </c>
      <c r="M21" s="9">
        <v>1.3964534389193268E-5</v>
      </c>
      <c r="P21" s="3" t="s">
        <v>50</v>
      </c>
      <c r="Q21" s="4">
        <v>-2.9528779174051771E-2</v>
      </c>
      <c r="R21" s="4">
        <v>4.4279276737295243E-3</v>
      </c>
      <c r="S21" s="4">
        <v>-7.0700130858777492E-5</v>
      </c>
      <c r="T21" s="9">
        <v>9.7064177254636283E-6</v>
      </c>
      <c r="W21" s="3" t="s">
        <v>50</v>
      </c>
      <c r="X21" s="4">
        <v>-2.6199183673469413E-2</v>
      </c>
      <c r="Y21" s="4">
        <v>1.455183673469498E-2</v>
      </c>
      <c r="Z21" s="4">
        <v>-2.7382757468529553E-4</v>
      </c>
      <c r="AA21" s="9">
        <v>3.0976086810975559E-5</v>
      </c>
    </row>
    <row r="22" spans="1:27" ht="15.5">
      <c r="B22" s="3" t="s">
        <v>9</v>
      </c>
      <c r="C22" s="4">
        <v>-1.6047467089114352E-3</v>
      </c>
      <c r="D22" s="4">
        <v>1.4832037263644564E-4</v>
      </c>
      <c r="E22" s="4">
        <v>-1.1372365617260299E-5</v>
      </c>
      <c r="F22" s="9">
        <v>3.8416673249239977E-7</v>
      </c>
      <c r="I22" s="3" t="s">
        <v>9</v>
      </c>
      <c r="J22" s="4">
        <v>-3.9319466304595305E-3</v>
      </c>
      <c r="K22" s="4">
        <v>1.8453748527018112E-3</v>
      </c>
      <c r="L22" s="4">
        <v>-1.2263224259846354E-5</v>
      </c>
      <c r="M22" s="9">
        <v>4.3272706054087942E-6</v>
      </c>
      <c r="P22" s="3" t="s">
        <v>9</v>
      </c>
      <c r="Q22" s="4">
        <v>1.5544622775862864E-3</v>
      </c>
      <c r="R22" s="4">
        <v>1.5640358302764753E-3</v>
      </c>
      <c r="S22" s="4">
        <v>6.1590349387665119E-5</v>
      </c>
      <c r="T22" s="9">
        <v>3.4285079217360472E-6</v>
      </c>
      <c r="W22" s="3" t="s">
        <v>9</v>
      </c>
      <c r="X22" s="4">
        <v>2.4142857142891543E-3</v>
      </c>
      <c r="Y22" s="4">
        <v>-4.1392857142857745E-2</v>
      </c>
      <c r="Z22" s="4">
        <v>4.2825316174590074E-5</v>
      </c>
      <c r="AA22" s="9">
        <v>-8.8111814308254585E-5</v>
      </c>
    </row>
    <row r="23" spans="1:27" ht="16" thickBot="1">
      <c r="B23" s="5" t="s">
        <v>10</v>
      </c>
      <c r="C23" s="6">
        <v>-1.1955690171300699E-4</v>
      </c>
      <c r="D23" s="6">
        <v>5.5387205387201553E-5</v>
      </c>
      <c r="E23" s="6">
        <v>-1.1029420307733566E-7</v>
      </c>
      <c r="F23" s="10">
        <v>1.4345919806741489E-7</v>
      </c>
      <c r="I23" s="5" t="s">
        <v>10</v>
      </c>
      <c r="J23" s="6">
        <v>1.1315120694583556E-3</v>
      </c>
      <c r="K23" s="6">
        <v>2.009648432266053E-3</v>
      </c>
      <c r="L23" s="6">
        <v>7.22914215991027E-6</v>
      </c>
      <c r="M23" s="10">
        <v>4.712480272188839E-6</v>
      </c>
      <c r="P23" s="5" t="s">
        <v>10</v>
      </c>
      <c r="Q23" s="6">
        <v>1.9290493624828705E-3</v>
      </c>
      <c r="R23" s="6">
        <v>-5.2217072093410015E-4</v>
      </c>
      <c r="S23" s="6">
        <v>8.1743825022186212E-6</v>
      </c>
      <c r="T23" s="10">
        <v>-1.1446454221606608E-6</v>
      </c>
      <c r="W23" s="5" t="s">
        <v>10</v>
      </c>
      <c r="X23" s="6">
        <v>-8.444444444405062E-5</v>
      </c>
      <c r="Y23" s="6">
        <v>2.1137777777779438E-2</v>
      </c>
      <c r="Z23" s="6">
        <v>-5.9255946109289887E-6</v>
      </c>
      <c r="AA23" s="10">
        <v>4.4995394833870099E-5</v>
      </c>
    </row>
    <row r="26" spans="1:27" ht="15.5">
      <c r="A26" s="7" t="s">
        <v>11</v>
      </c>
      <c r="B26" t="s">
        <v>12</v>
      </c>
      <c r="C26" t="str">
        <f>C13</f>
        <v>Capacity(W)</v>
      </c>
      <c r="D26" t="str">
        <f>D13</f>
        <v>Input Power(W)</v>
      </c>
      <c r="E26" t="str">
        <f>E13</f>
        <v>Flow Rate(kg/h)</v>
      </c>
      <c r="F26" t="str">
        <f>F13</f>
        <v>Current(A)</v>
      </c>
      <c r="H26" s="7" t="s">
        <v>11</v>
      </c>
      <c r="I26" t="s">
        <v>12</v>
      </c>
      <c r="J26" t="str">
        <f>J13</f>
        <v>Capacity(W)</v>
      </c>
      <c r="K26" t="str">
        <f>K13</f>
        <v>Input Power(W)</v>
      </c>
      <c r="L26" t="str">
        <f>L13</f>
        <v>Flow Rate(kg/h)</v>
      </c>
      <c r="M26" t="str">
        <f>M13</f>
        <v>Current(A)</v>
      </c>
      <c r="O26" s="7" t="s">
        <v>11</v>
      </c>
      <c r="P26" t="s">
        <v>12</v>
      </c>
      <c r="Q26" t="str">
        <f>Q13</f>
        <v>Capacity(W)</v>
      </c>
      <c r="R26" t="str">
        <f>R13</f>
        <v>Input Power(W)</v>
      </c>
      <c r="S26" t="str">
        <f>S13</f>
        <v>Flow Rate(kg/h)</v>
      </c>
      <c r="T26" t="str">
        <f>T13</f>
        <v>Current(A)</v>
      </c>
      <c r="V26" s="7" t="s">
        <v>11</v>
      </c>
      <c r="W26" t="s">
        <v>12</v>
      </c>
      <c r="X26" t="str">
        <f>X13</f>
        <v>Capacity(W)</v>
      </c>
      <c r="Y26" t="str">
        <f>Y13</f>
        <v>Input Power(W)</v>
      </c>
      <c r="Z26" t="str">
        <f>Z13</f>
        <v>Flow Rate(kg/h)</v>
      </c>
      <c r="AA26" t="str">
        <f>AA13</f>
        <v>Current(A)</v>
      </c>
    </row>
    <row r="27" spans="1:27" s="47" customFormat="1">
      <c r="A27" s="47">
        <f>A4</f>
        <v>-6</v>
      </c>
      <c r="B27" s="47">
        <f>B4</f>
        <v>37</v>
      </c>
      <c r="C27" s="48">
        <f t="shared" ref="C27:C44" si="0">C$14+$A27*C$15+$B27*C$16+$A27^2*C$17+$A27*$B27*C$18+$B27^2*C$19+$A27^3*C$20+$A27^2*$B27*C$21+$A27*$B27^2*C$22+$B27^3*C$23</f>
        <v>2587.8984698986501</v>
      </c>
      <c r="D27" s="48">
        <f t="shared" ref="D27:F42" si="1">D$14+$A27*D$15+$B27*D$16+$A27^2*D$17+$A27*$B27*D$18+$B27^2*D$19+$A27^3*D$20+$A27^2*$B27*D$21+$A27*$B27^2*D$22+$B27^3*D$23</f>
        <v>790.07151184433224</v>
      </c>
      <c r="E27" s="48">
        <f t="shared" si="1"/>
        <v>29.304204160103907</v>
      </c>
      <c r="F27" s="48">
        <f t="shared" si="1"/>
        <v>2.0463755972657007</v>
      </c>
      <c r="H27" s="47">
        <f>A4</f>
        <v>-6</v>
      </c>
      <c r="I27" s="47">
        <f>B4</f>
        <v>37</v>
      </c>
      <c r="J27" s="48">
        <f t="shared" ref="J27:J44" si="2">J$14+$A27*J$15+$B27*J$16+$A27^2*J$17+$A27*$B27*J$18+$B27^2*J$19+$A27^3*J$20+$A27^2*$B27*J$21+$A27*$B27^2*J$22+$B27^3*J$23</f>
        <v>5481.0136314233205</v>
      </c>
      <c r="K27" s="48">
        <f t="shared" ref="K27:M42" si="3">K$14+$A27*K$15+$B27*K$16+$A27^2*K$17+$A27*$B27*K$18+$B27^2*K$19+$A27^3*K$20+$A27^2*$B27*K$21+$A27*$B27^2*K$22+$B27^3*K$23</f>
        <v>1559.2710470691918</v>
      </c>
      <c r="L27" s="48">
        <f t="shared" si="3"/>
        <v>61.990069011405438</v>
      </c>
      <c r="M27" s="48">
        <f t="shared" si="3"/>
        <v>3.6563778670596903</v>
      </c>
      <c r="O27" s="47">
        <f>A4</f>
        <v>-6</v>
      </c>
      <c r="P27" s="47">
        <f>B4</f>
        <v>37</v>
      </c>
      <c r="Q27" s="48">
        <f t="shared" ref="Q27:Q44" si="4">Q$14+$A27*Q$15+$B27*Q$16+$A27^2*Q$17+$A27*$B27*Q$18+$B27^2*Q$19+$A27^3*Q$20+$A27^2*$B27*Q$21+$A27*$B27^2*Q$22+$B27^3*Q$23</f>
        <v>9456.5820553359754</v>
      </c>
      <c r="R27" s="48">
        <f t="shared" ref="R27:T42" si="5">R$14+$A27*R$15+$B27*R$16+$A27^2*R$17+$A27*$B27*R$18+$B27^2*R$19+$A27^3*R$20+$A27^2*$B27*R$21+$A27*$B27^2*R$22+$B27^3*R$23</f>
        <v>2799.8833439955793</v>
      </c>
      <c r="S27" s="48">
        <f t="shared" si="5"/>
        <v>107.24177319198472</v>
      </c>
      <c r="T27" s="48">
        <f t="shared" si="5"/>
        <v>6.1375973868377676</v>
      </c>
      <c r="V27" s="47">
        <f>H4</f>
        <v>120</v>
      </c>
      <c r="W27" s="47">
        <f>I4</f>
        <v>4.3461205271012489</v>
      </c>
      <c r="X27" s="48">
        <f t="shared" ref="X27:X44" si="6">X$14+$A27*X$15+$B27*X$16+$A27^2*X$17+$A27*$B27*X$18+$B27^2*X$19+$A27^3*X$20+$A27^2*$B27*X$21+$A27*$B27^2*X$22+$B27^3*X$23</f>
        <v>11492.430386394557</v>
      </c>
      <c r="Y27" s="48">
        <f t="shared" ref="Y27:AA42" si="7">Y$14+$A27*Y$15+$B27*Y$16+$A27^2*Y$17+$A27*$B27*Y$18+$B27^2*Y$19+$A27^3*Y$20+$A27^2*$B27*Y$21+$A27*$B27^2*Y$22+$B27^3*Y$23</f>
        <v>3615.4128217687085</v>
      </c>
      <c r="Z27" s="48">
        <f t="shared" si="7"/>
        <v>130.68494350616845</v>
      </c>
      <c r="AA27" s="48">
        <f t="shared" si="7"/>
        <v>7.6960278943763036</v>
      </c>
    </row>
    <row r="28" spans="1:27">
      <c r="A28">
        <v>-15</v>
      </c>
      <c r="B28">
        <v>60</v>
      </c>
      <c r="C28" s="11">
        <f t="shared" si="0"/>
        <v>1253.6145497803375</v>
      </c>
      <c r="D28" s="11">
        <f t="shared" si="1"/>
        <v>1053.1863934619244</v>
      </c>
      <c r="E28" s="11">
        <f t="shared" si="1"/>
        <v>18.812926085537669</v>
      </c>
      <c r="F28" s="11">
        <f t="shared" si="1"/>
        <v>2.7278732401344912</v>
      </c>
      <c r="H28">
        <v>-15</v>
      </c>
      <c r="I28">
        <v>60</v>
      </c>
      <c r="J28" s="11">
        <f t="shared" si="2"/>
        <v>2825.5722713700443</v>
      </c>
      <c r="K28" s="11">
        <f t="shared" si="3"/>
        <v>1955.6383379770284</v>
      </c>
      <c r="L28" s="11">
        <f t="shared" si="3"/>
        <v>41.775183446778342</v>
      </c>
      <c r="M28" s="11">
        <f t="shared" si="3"/>
        <v>4.5858305061155278</v>
      </c>
      <c r="O28">
        <v>-15</v>
      </c>
      <c r="P28">
        <v>60</v>
      </c>
      <c r="Q28" s="11">
        <f t="shared" si="4"/>
        <v>5053.4670406089517</v>
      </c>
      <c r="R28" s="11">
        <f t="shared" si="5"/>
        <v>3373.9544898378131</v>
      </c>
      <c r="S28" s="11">
        <f t="shared" si="5"/>
        <v>76.176342398036724</v>
      </c>
      <c r="T28" s="11">
        <f t="shared" si="5"/>
        <v>7.3960132319608567</v>
      </c>
      <c r="V28">
        <v>-15</v>
      </c>
      <c r="W28">
        <v>60</v>
      </c>
      <c r="X28" s="11">
        <f t="shared" si="6"/>
        <v>6166.1428231292557</v>
      </c>
      <c r="Y28" s="11">
        <f t="shared" si="7"/>
        <v>4174.6414115646221</v>
      </c>
      <c r="Z28" s="11">
        <f t="shared" si="7"/>
        <v>92.50933825700271</v>
      </c>
      <c r="AA28" s="11">
        <f t="shared" si="7"/>
        <v>8.8864421122184076</v>
      </c>
    </row>
    <row r="29" spans="1:27">
      <c r="A29">
        <v>2</v>
      </c>
      <c r="B29">
        <v>35</v>
      </c>
      <c r="C29" s="11">
        <f t="shared" si="0"/>
        <v>3622.7681907623851</v>
      </c>
      <c r="D29" s="11">
        <f t="shared" si="1"/>
        <v>754.03815507806689</v>
      </c>
      <c r="E29" s="11">
        <f t="shared" si="1"/>
        <v>39.129304899593713</v>
      </c>
      <c r="F29" s="11">
        <f t="shared" si="1"/>
        <v>1.9530450811432782</v>
      </c>
      <c r="H29">
        <v>2</v>
      </c>
      <c r="I29">
        <v>35</v>
      </c>
      <c r="J29" s="11">
        <f t="shared" si="2"/>
        <v>7411.8434929256582</v>
      </c>
      <c r="K29" s="11">
        <f t="shared" si="3"/>
        <v>1522.0517488779615</v>
      </c>
      <c r="L29" s="11">
        <f t="shared" si="3"/>
        <v>80.050098258253627</v>
      </c>
      <c r="M29" s="11">
        <f t="shared" si="3"/>
        <v>3.5691013038286217</v>
      </c>
      <c r="O29">
        <v>2</v>
      </c>
      <c r="P29">
        <v>35</v>
      </c>
      <c r="Q29" s="11">
        <f t="shared" si="4"/>
        <v>12631.752230656555</v>
      </c>
      <c r="R29" s="11">
        <f t="shared" si="5"/>
        <v>2803.2583271632348</v>
      </c>
      <c r="S29" s="11">
        <f t="shared" si="5"/>
        <v>136.57752736961285</v>
      </c>
      <c r="T29" s="11">
        <f t="shared" si="5"/>
        <v>6.144995655024494</v>
      </c>
      <c r="V29">
        <v>2</v>
      </c>
      <c r="W29">
        <v>35</v>
      </c>
      <c r="X29" s="11">
        <f t="shared" si="6"/>
        <v>15138.81965714286</v>
      </c>
      <c r="Y29" s="11">
        <f t="shared" si="7"/>
        <v>3565.6465142857114</v>
      </c>
      <c r="Z29" s="11">
        <f t="shared" si="7"/>
        <v>153.05358373910639</v>
      </c>
      <c r="AA29" s="11">
        <f t="shared" si="7"/>
        <v>7.5900917511278312</v>
      </c>
    </row>
    <row r="30" spans="1:27">
      <c r="A30">
        <v>2</v>
      </c>
      <c r="B30">
        <v>50</v>
      </c>
      <c r="C30" s="11">
        <f t="shared" si="0"/>
        <v>3052.7787309819764</v>
      </c>
      <c r="D30" s="11">
        <f t="shared" si="1"/>
        <v>1038.1353724481635</v>
      </c>
      <c r="E30" s="11">
        <f t="shared" si="1"/>
        <v>37.78352639150927</v>
      </c>
      <c r="F30" s="11">
        <f t="shared" si="1"/>
        <v>2.6888893739214259</v>
      </c>
      <c r="H30">
        <v>2</v>
      </c>
      <c r="I30">
        <v>50</v>
      </c>
      <c r="J30" s="11">
        <f t="shared" si="2"/>
        <v>6317.6843247465122</v>
      </c>
      <c r="K30" s="11">
        <f t="shared" si="3"/>
        <v>1992.4790116236882</v>
      </c>
      <c r="L30" s="11">
        <f t="shared" si="3"/>
        <v>77.98451055265491</v>
      </c>
      <c r="M30" s="11">
        <f t="shared" si="3"/>
        <v>4.6722192221648697</v>
      </c>
      <c r="O30">
        <v>2</v>
      </c>
      <c r="P30">
        <v>50</v>
      </c>
      <c r="Q30" s="11">
        <f t="shared" si="4"/>
        <v>10811.176621161529</v>
      </c>
      <c r="R30" s="11">
        <f t="shared" si="5"/>
        <v>3525.0966871649039</v>
      </c>
      <c r="S30" s="11">
        <f t="shared" si="5"/>
        <v>133.96760461168873</v>
      </c>
      <c r="T30" s="11">
        <f t="shared" si="5"/>
        <v>7.7273305910733487</v>
      </c>
      <c r="V30">
        <v>2</v>
      </c>
      <c r="W30">
        <v>50</v>
      </c>
      <c r="X30" s="11">
        <f t="shared" si="6"/>
        <v>12953.098046258494</v>
      </c>
      <c r="Y30" s="11">
        <f t="shared" si="7"/>
        <v>4579.4145088435398</v>
      </c>
      <c r="Z30" s="11">
        <f t="shared" si="7"/>
        <v>148.97977114718131</v>
      </c>
      <c r="AA30" s="11">
        <f t="shared" si="7"/>
        <v>9.7480712542060282</v>
      </c>
    </row>
    <row r="31" spans="1:27">
      <c r="A31">
        <v>2</v>
      </c>
      <c r="B31">
        <v>75</v>
      </c>
      <c r="C31" s="11">
        <f t="shared" si="0"/>
        <v>2111.6006627163024</v>
      </c>
      <c r="D31" s="11">
        <f t="shared" si="1"/>
        <v>1576.898109375476</v>
      </c>
      <c r="E31" s="11">
        <f t="shared" si="1"/>
        <v>35.597830791955353</v>
      </c>
      <c r="F31" s="11">
        <f t="shared" si="1"/>
        <v>4.0843464952526913</v>
      </c>
      <c r="H31">
        <v>2</v>
      </c>
      <c r="I31">
        <v>75</v>
      </c>
      <c r="J31" s="11">
        <f t="shared" si="2"/>
        <v>4406.2252217005844</v>
      </c>
      <c r="K31" s="11">
        <f t="shared" si="3"/>
        <v>2912.348088952644</v>
      </c>
      <c r="L31" s="11">
        <f t="shared" si="3"/>
        <v>73.401537348948125</v>
      </c>
      <c r="M31" s="11">
        <f t="shared" si="3"/>
        <v>6.829245700184865</v>
      </c>
      <c r="O31">
        <v>2</v>
      </c>
      <c r="P31">
        <v>75</v>
      </c>
      <c r="Q31" s="11">
        <f t="shared" si="4"/>
        <v>7641.7936184564496</v>
      </c>
      <c r="R31" s="11">
        <f t="shared" si="5"/>
        <v>4881.0831027558879</v>
      </c>
      <c r="S31" s="11">
        <f t="shared" si="5"/>
        <v>128.70129204338539</v>
      </c>
      <c r="T31" s="11">
        <f t="shared" si="5"/>
        <v>10.699775389092</v>
      </c>
      <c r="V31">
        <v>2</v>
      </c>
      <c r="W31">
        <v>75</v>
      </c>
      <c r="X31" s="11">
        <f t="shared" si="6"/>
        <v>9157.4890122449106</v>
      </c>
      <c r="Y31" s="11">
        <f t="shared" si="7"/>
        <v>6119.7579918367428</v>
      </c>
      <c r="Z31" s="11">
        <f t="shared" si="7"/>
        <v>141.1824400973004</v>
      </c>
      <c r="AA31" s="11">
        <f t="shared" si="7"/>
        <v>13.026957233881522</v>
      </c>
    </row>
    <row r="32" spans="1:27">
      <c r="A32">
        <v>-7</v>
      </c>
      <c r="B32">
        <v>35</v>
      </c>
      <c r="C32" s="11">
        <f t="shared" si="0"/>
        <v>2540.1820360285624</v>
      </c>
      <c r="D32" s="11">
        <f t="shared" si="1"/>
        <v>758.59529241714768</v>
      </c>
      <c r="E32" s="11">
        <f t="shared" si="1"/>
        <v>28.387586373811473</v>
      </c>
      <c r="F32" s="11">
        <f t="shared" si="1"/>
        <v>1.9648485881730582</v>
      </c>
      <c r="H32">
        <v>-7</v>
      </c>
      <c r="I32">
        <v>35</v>
      </c>
      <c r="J32" s="11">
        <f t="shared" si="2"/>
        <v>5388.9191116969178</v>
      </c>
      <c r="K32" s="11">
        <f t="shared" si="3"/>
        <v>1504.088550241519</v>
      </c>
      <c r="L32" s="11">
        <f t="shared" si="3"/>
        <v>60.15548643255422</v>
      </c>
      <c r="M32" s="11">
        <f t="shared" si="3"/>
        <v>3.5269789018002262</v>
      </c>
      <c r="O32">
        <v>-7</v>
      </c>
      <c r="P32">
        <v>35</v>
      </c>
      <c r="Q32" s="11">
        <f t="shared" si="4"/>
        <v>9301.6885211664576</v>
      </c>
      <c r="R32" s="11">
        <f t="shared" si="5"/>
        <v>2710.5698160210977</v>
      </c>
      <c r="S32" s="11">
        <f t="shared" si="5"/>
        <v>104.08998308998726</v>
      </c>
      <c r="T32" s="11">
        <f t="shared" si="5"/>
        <v>5.9418140599784532</v>
      </c>
      <c r="V32">
        <v>-7</v>
      </c>
      <c r="W32">
        <v>35</v>
      </c>
      <c r="X32" s="11">
        <f t="shared" si="6"/>
        <v>11312.665085714287</v>
      </c>
      <c r="Y32" s="11">
        <f t="shared" si="7"/>
        <v>3490.01437142857</v>
      </c>
      <c r="Z32" s="11">
        <f t="shared" si="7"/>
        <v>127.08020557232786</v>
      </c>
      <c r="AA32" s="11">
        <f t="shared" si="7"/>
        <v>7.4290957294189575</v>
      </c>
    </row>
    <row r="33" spans="1:27">
      <c r="A33">
        <v>-7</v>
      </c>
      <c r="B33">
        <v>50</v>
      </c>
      <c r="C33" s="11">
        <f t="shared" si="0"/>
        <v>2110.8328320950986</v>
      </c>
      <c r="D33" s="11">
        <f t="shared" si="1"/>
        <v>987.6343436588927</v>
      </c>
      <c r="E33" s="11">
        <f t="shared" si="1"/>
        <v>27.162809025977488</v>
      </c>
      <c r="F33" s="11">
        <f t="shared" si="1"/>
        <v>2.5580859322052061</v>
      </c>
      <c r="H33">
        <v>-7</v>
      </c>
      <c r="I33">
        <v>50</v>
      </c>
      <c r="J33" s="11">
        <f t="shared" si="2"/>
        <v>4549.4638372698337</v>
      </c>
      <c r="K33" s="11">
        <f t="shared" si="3"/>
        <v>1877.8666150596755</v>
      </c>
      <c r="L33" s="11">
        <f t="shared" si="3"/>
        <v>58.257804099601948</v>
      </c>
      <c r="M33" s="11">
        <f t="shared" si="3"/>
        <v>4.4034614389205764</v>
      </c>
      <c r="O33">
        <v>-7</v>
      </c>
      <c r="P33">
        <v>50</v>
      </c>
      <c r="Q33" s="11">
        <f t="shared" si="4"/>
        <v>7920.301823177906</v>
      </c>
      <c r="R33" s="11">
        <f t="shared" si="5"/>
        <v>3290.9443241968597</v>
      </c>
      <c r="S33" s="11">
        <f t="shared" si="5"/>
        <v>102.13900273740613</v>
      </c>
      <c r="T33" s="11">
        <f t="shared" si="5"/>
        <v>7.2140474451321008</v>
      </c>
      <c r="V33">
        <v>-7</v>
      </c>
      <c r="W33">
        <v>50</v>
      </c>
      <c r="X33" s="11">
        <f t="shared" si="6"/>
        <v>9656.8631074829955</v>
      </c>
      <c r="Y33" s="11">
        <f t="shared" si="7"/>
        <v>4188.8053251700712</v>
      </c>
      <c r="Z33" s="11">
        <f t="shared" si="7"/>
        <v>124.7617767651298</v>
      </c>
      <c r="AA33" s="11">
        <f t="shared" si="7"/>
        <v>8.9165924379418513</v>
      </c>
    </row>
    <row r="34" spans="1:27">
      <c r="A34">
        <v>-7</v>
      </c>
      <c r="B34">
        <v>75</v>
      </c>
      <c r="C34" s="11">
        <f t="shared" si="0"/>
        <v>1418.4979106212022</v>
      </c>
      <c r="D34" s="11">
        <f t="shared" si="1"/>
        <v>1433.2985870185578</v>
      </c>
      <c r="E34" s="11">
        <f t="shared" si="1"/>
        <v>25.281133317396339</v>
      </c>
      <c r="F34" s="11">
        <f t="shared" si="1"/>
        <v>3.7124073050340383</v>
      </c>
      <c r="H34">
        <v>-7</v>
      </c>
      <c r="I34">
        <v>75</v>
      </c>
      <c r="J34" s="11">
        <f t="shared" si="2"/>
        <v>3097.8987434848104</v>
      </c>
      <c r="K34" s="11">
        <f t="shared" si="3"/>
        <v>2620.0453221683661</v>
      </c>
      <c r="L34" s="11">
        <f t="shared" si="3"/>
        <v>54.065042201977874</v>
      </c>
      <c r="M34" s="11">
        <f t="shared" si="3"/>
        <v>6.143816846132065</v>
      </c>
      <c r="O34">
        <v>-7</v>
      </c>
      <c r="P34">
        <v>75</v>
      </c>
      <c r="Q34" s="11">
        <f t="shared" si="4"/>
        <v>5468.9101791520006</v>
      </c>
      <c r="R34" s="11">
        <f t="shared" si="5"/>
        <v>4397.0813309388459</v>
      </c>
      <c r="S34" s="11">
        <f t="shared" si="5"/>
        <v>97.416614366852187</v>
      </c>
      <c r="T34" s="11">
        <f t="shared" si="5"/>
        <v>9.6387997536964498</v>
      </c>
      <c r="V34">
        <v>-7</v>
      </c>
      <c r="W34">
        <v>75</v>
      </c>
      <c r="X34" s="11">
        <f t="shared" si="6"/>
        <v>6722.7248897959271</v>
      </c>
      <c r="Y34" s="11">
        <f t="shared" si="7"/>
        <v>5576.7227877551095</v>
      </c>
      <c r="Z34" s="11">
        <f t="shared" si="7"/>
        <v>119.50465751088937</v>
      </c>
      <c r="AA34" s="11">
        <f t="shared" si="7"/>
        <v>11.871013422132783</v>
      </c>
    </row>
    <row r="35" spans="1:27">
      <c r="A35">
        <v>-20</v>
      </c>
      <c r="B35">
        <v>35</v>
      </c>
      <c r="C35" s="11">
        <f t="shared" si="0"/>
        <v>1398.2865406993917</v>
      </c>
      <c r="D35" s="11">
        <f t="shared" si="1"/>
        <v>694.70607096529079</v>
      </c>
      <c r="E35" s="11">
        <f t="shared" si="1"/>
        <v>16.4945084195394</v>
      </c>
      <c r="F35" s="11">
        <f t="shared" si="1"/>
        <v>1.7993681958954231</v>
      </c>
      <c r="H35">
        <v>-20</v>
      </c>
      <c r="I35">
        <v>35</v>
      </c>
      <c r="J35" s="11">
        <f t="shared" si="2"/>
        <v>3151.6022195749529</v>
      </c>
      <c r="K35" s="11">
        <f t="shared" si="3"/>
        <v>1374.0828792506597</v>
      </c>
      <c r="L35" s="11">
        <f t="shared" si="3"/>
        <v>36.950987235546911</v>
      </c>
      <c r="M35" s="11">
        <f t="shared" si="3"/>
        <v>3.2221250029885402</v>
      </c>
      <c r="O35">
        <v>-20</v>
      </c>
      <c r="P35">
        <v>35</v>
      </c>
      <c r="Q35" s="11">
        <f t="shared" si="4"/>
        <v>5556.3905619363404</v>
      </c>
      <c r="R35" s="11">
        <f t="shared" si="5"/>
        <v>2453.5954627944861</v>
      </c>
      <c r="S35" s="11">
        <f t="shared" si="5"/>
        <v>65.60809973053928</v>
      </c>
      <c r="T35" s="11">
        <f t="shared" si="5"/>
        <v>5.3785030483856548</v>
      </c>
      <c r="V35">
        <v>-20</v>
      </c>
      <c r="W35">
        <v>35</v>
      </c>
      <c r="X35" s="11">
        <f t="shared" si="6"/>
        <v>6556.3342857142807</v>
      </c>
      <c r="Y35" s="11">
        <f t="shared" si="7"/>
        <v>3265.1585714285693</v>
      </c>
      <c r="Z35" s="11">
        <f t="shared" si="7"/>
        <v>80.787898937059111</v>
      </c>
      <c r="AA35" s="11">
        <f t="shared" si="7"/>
        <v>6.9504514931113306</v>
      </c>
    </row>
    <row r="36" spans="1:27">
      <c r="A36">
        <v>-20</v>
      </c>
      <c r="B36">
        <v>50</v>
      </c>
      <c r="C36" s="11">
        <f t="shared" si="0"/>
        <v>1130.8797560887531</v>
      </c>
      <c r="D36" s="11">
        <f t="shared" si="1"/>
        <v>857.2555603403498</v>
      </c>
      <c r="E36" s="11">
        <f t="shared" si="1"/>
        <v>15.457850797811171</v>
      </c>
      <c r="F36" s="11">
        <f t="shared" si="1"/>
        <v>2.2203899685051147</v>
      </c>
      <c r="H36">
        <v>-20</v>
      </c>
      <c r="I36">
        <v>50</v>
      </c>
      <c r="J36" s="11">
        <f t="shared" si="2"/>
        <v>2599.5301160416034</v>
      </c>
      <c r="K36" s="11">
        <f t="shared" si="3"/>
        <v>1633.8043934113357</v>
      </c>
      <c r="L36" s="11">
        <f t="shared" si="3"/>
        <v>35.098116492116759</v>
      </c>
      <c r="M36" s="11">
        <f t="shared" si="3"/>
        <v>3.8311531753266785</v>
      </c>
      <c r="O36">
        <v>-20</v>
      </c>
      <c r="P36">
        <v>50</v>
      </c>
      <c r="Q36" s="11">
        <f t="shared" si="4"/>
        <v>4682.7093845782365</v>
      </c>
      <c r="R36" s="11">
        <f t="shared" si="5"/>
        <v>2848.6291058309048</v>
      </c>
      <c r="S36" s="11">
        <f t="shared" si="5"/>
        <v>64.305621513180554</v>
      </c>
      <c r="T36" s="11">
        <f t="shared" si="5"/>
        <v>6.244452503177353</v>
      </c>
      <c r="V36">
        <v>-20</v>
      </c>
      <c r="W36">
        <v>50</v>
      </c>
      <c r="X36" s="11">
        <f t="shared" si="6"/>
        <v>5553.5772789115745</v>
      </c>
      <c r="Y36" s="11">
        <f t="shared" si="7"/>
        <v>3571.4100680272131</v>
      </c>
      <c r="Z36" s="11">
        <f t="shared" si="7"/>
        <v>79.830304190178026</v>
      </c>
      <c r="AA36" s="11">
        <f t="shared" si="7"/>
        <v>7.6023604663623026</v>
      </c>
    </row>
    <row r="37" spans="1:27">
      <c r="A37">
        <v>-20</v>
      </c>
      <c r="B37">
        <v>75</v>
      </c>
      <c r="C37" s="11">
        <f t="shared" si="0"/>
        <v>729.31057403541308</v>
      </c>
      <c r="D37" s="11">
        <f t="shared" si="1"/>
        <v>1190.1757024112635</v>
      </c>
      <c r="E37" s="11">
        <f t="shared" si="1"/>
        <v>14.037548719097323</v>
      </c>
      <c r="F37" s="11">
        <f t="shared" si="1"/>
        <v>3.0826912214407876</v>
      </c>
      <c r="H37">
        <v>-20</v>
      </c>
      <c r="I37">
        <v>75</v>
      </c>
      <c r="J37" s="11">
        <f t="shared" si="2"/>
        <v>1678.0522799421092</v>
      </c>
      <c r="K37" s="11">
        <f t="shared" si="3"/>
        <v>2161.898976339101</v>
      </c>
      <c r="L37" s="11">
        <f t="shared" si="3"/>
        <v>31.139462492407528</v>
      </c>
      <c r="M37" s="11">
        <f t="shared" si="3"/>
        <v>5.0694967900308319</v>
      </c>
      <c r="O37">
        <v>-20</v>
      </c>
      <c r="P37">
        <v>75</v>
      </c>
      <c r="Q37" s="11">
        <f t="shared" si="4"/>
        <v>3057.2855986611225</v>
      </c>
      <c r="R37" s="11">
        <f t="shared" si="5"/>
        <v>3625.532204880391</v>
      </c>
      <c r="S37" s="11">
        <f t="shared" si="5"/>
        <v>59.863395492624342</v>
      </c>
      <c r="T37" s="11">
        <f t="shared" si="5"/>
        <v>7.9474943248225509</v>
      </c>
      <c r="V37">
        <v>-20</v>
      </c>
      <c r="W37">
        <v>75</v>
      </c>
      <c r="X37" s="11">
        <f t="shared" si="6"/>
        <v>3676.4616326530609</v>
      </c>
      <c r="Y37" s="11">
        <f t="shared" si="7"/>
        <v>4843.2022448979769</v>
      </c>
      <c r="Z37" s="11">
        <f t="shared" si="7"/>
        <v>76.284512592862797</v>
      </c>
      <c r="AA37" s="11">
        <f t="shared" si="7"/>
        <v>10.309588811107355</v>
      </c>
    </row>
    <row r="38" spans="1:27">
      <c r="A38">
        <v>12</v>
      </c>
      <c r="B38">
        <v>35</v>
      </c>
      <c r="C38" s="11">
        <f t="shared" si="0"/>
        <v>5155.4983637284895</v>
      </c>
      <c r="D38" s="11">
        <f t="shared" si="1"/>
        <v>684.9425789208999</v>
      </c>
      <c r="E38" s="11">
        <f t="shared" si="1"/>
        <v>53.822042725243442</v>
      </c>
      <c r="F38" s="11">
        <f t="shared" si="1"/>
        <v>1.7740796345889929</v>
      </c>
      <c r="H38">
        <v>12</v>
      </c>
      <c r="I38">
        <v>35</v>
      </c>
      <c r="J38" s="11">
        <f t="shared" si="2"/>
        <v>10152.769541813444</v>
      </c>
      <c r="K38" s="11">
        <f t="shared" si="3"/>
        <v>1458.5352445631017</v>
      </c>
      <c r="L38" s="11">
        <f t="shared" si="3"/>
        <v>105.86571034848519</v>
      </c>
      <c r="M38" s="11">
        <f t="shared" si="3"/>
        <v>3.4201596935765912</v>
      </c>
      <c r="O38">
        <v>12</v>
      </c>
      <c r="P38">
        <v>35</v>
      </c>
      <c r="Q38" s="11">
        <f t="shared" si="4"/>
        <v>17085.44087233887</v>
      </c>
      <c r="R38" s="11">
        <f t="shared" si="5"/>
        <v>2806.5527299682649</v>
      </c>
      <c r="S38" s="11">
        <f t="shared" si="5"/>
        <v>178.15878915171825</v>
      </c>
      <c r="T38" s="11">
        <f t="shared" si="5"/>
        <v>6.1522172837722424</v>
      </c>
      <c r="V38">
        <v>12</v>
      </c>
      <c r="W38">
        <v>35</v>
      </c>
      <c r="X38" s="11">
        <f t="shared" si="6"/>
        <v>19901.864799999981</v>
      </c>
      <c r="Y38" s="11">
        <f t="shared" si="7"/>
        <v>3572.8787999999913</v>
      </c>
      <c r="Z38" s="11">
        <f t="shared" si="7"/>
        <v>134.0202985017221</v>
      </c>
      <c r="AA38" s="11">
        <f t="shared" si="7"/>
        <v>7.6054869149282318</v>
      </c>
    </row>
    <row r="39" spans="1:27">
      <c r="A39">
        <v>12</v>
      </c>
      <c r="B39">
        <v>50</v>
      </c>
      <c r="C39" s="11">
        <f t="shared" si="0"/>
        <v>4401.8682564647133</v>
      </c>
      <c r="D39" s="11">
        <f t="shared" si="1"/>
        <v>1038.8777429390466</v>
      </c>
      <c r="E39" s="11">
        <f t="shared" si="1"/>
        <v>52.350680902281745</v>
      </c>
      <c r="F39" s="11">
        <f t="shared" si="1"/>
        <v>2.6908121984175617</v>
      </c>
      <c r="H39">
        <v>12</v>
      </c>
      <c r="I39">
        <v>50</v>
      </c>
      <c r="J39" s="11">
        <f t="shared" si="2"/>
        <v>8722.1121096598617</v>
      </c>
      <c r="K39" s="11">
        <f t="shared" si="3"/>
        <v>2053.322850482743</v>
      </c>
      <c r="L39" s="11">
        <f t="shared" si="3"/>
        <v>103.4822097376329</v>
      </c>
      <c r="M39" s="11">
        <f t="shared" si="3"/>
        <v>4.8148936251619245</v>
      </c>
      <c r="O39">
        <v>12</v>
      </c>
      <c r="P39">
        <v>50</v>
      </c>
      <c r="Q39" s="11">
        <f t="shared" si="4"/>
        <v>14692.720562746154</v>
      </c>
      <c r="R39" s="11">
        <f t="shared" si="5"/>
        <v>3698.1927414244033</v>
      </c>
      <c r="S39" s="11">
        <f t="shared" si="5"/>
        <v>174.61521279268769</v>
      </c>
      <c r="T39" s="11">
        <f t="shared" si="5"/>
        <v>8.106772789111119</v>
      </c>
      <c r="V39">
        <v>12</v>
      </c>
      <c r="W39">
        <v>50</v>
      </c>
      <c r="X39" s="11">
        <f t="shared" si="6"/>
        <v>17052.675923809478</v>
      </c>
      <c r="Y39" s="11">
        <f t="shared" si="7"/>
        <v>4978.0940190476249</v>
      </c>
      <c r="Z39" s="11">
        <f t="shared" si="7"/>
        <v>127.21565089446945</v>
      </c>
      <c r="AA39" s="11">
        <f t="shared" si="7"/>
        <v>10.596729148256941</v>
      </c>
    </row>
    <row r="40" spans="1:27">
      <c r="A40">
        <v>12</v>
      </c>
      <c r="B40">
        <v>75</v>
      </c>
      <c r="C40" s="11">
        <f t="shared" si="0"/>
        <v>3138.5749753043128</v>
      </c>
      <c r="D40" s="11">
        <f t="shared" si="1"/>
        <v>1695.5202613394729</v>
      </c>
      <c r="E40" s="11">
        <f t="shared" si="1"/>
        <v>49.841956121759786</v>
      </c>
      <c r="F40" s="11">
        <f t="shared" si="1"/>
        <v>4.3915914388244515</v>
      </c>
      <c r="H40">
        <v>12</v>
      </c>
      <c r="I40">
        <v>75</v>
      </c>
      <c r="J40" s="11">
        <f t="shared" si="2"/>
        <v>6210.5031003519434</v>
      </c>
      <c r="K40" s="11">
        <f t="shared" si="3"/>
        <v>3198.9129149619075</v>
      </c>
      <c r="L40" s="11">
        <f t="shared" si="3"/>
        <v>98.246749449238337</v>
      </c>
      <c r="M40" s="11">
        <f t="shared" si="3"/>
        <v>7.5012194979844864</v>
      </c>
      <c r="O40">
        <v>12</v>
      </c>
      <c r="P40">
        <v>75</v>
      </c>
      <c r="Q40" s="11">
        <f t="shared" si="4"/>
        <v>10585.307682654127</v>
      </c>
      <c r="R40" s="11">
        <f t="shared" si="5"/>
        <v>5352.8222677422682</v>
      </c>
      <c r="S40" s="11">
        <f t="shared" si="5"/>
        <v>168.40871438308366</v>
      </c>
      <c r="T40" s="11">
        <f t="shared" si="5"/>
        <v>11.733870281830511</v>
      </c>
      <c r="V40">
        <v>12</v>
      </c>
      <c r="W40">
        <v>75</v>
      </c>
      <c r="X40" s="11">
        <f t="shared" si="6"/>
        <v>12175.430971428568</v>
      </c>
      <c r="Y40" s="11">
        <f t="shared" si="7"/>
        <v>6756.9209714285844</v>
      </c>
      <c r="Z40" s="11">
        <f t="shared" si="7"/>
        <v>115.29518131412181</v>
      </c>
      <c r="AA40" s="11">
        <f t="shared" si="7"/>
        <v>14.383268201934076</v>
      </c>
    </row>
    <row r="41" spans="1:27">
      <c r="C41" s="11">
        <f t="shared" si="0"/>
        <v>4648.3197238193261</v>
      </c>
      <c r="D41" s="11">
        <f t="shared" si="1"/>
        <v>232.86700016093678</v>
      </c>
      <c r="E41" s="11">
        <f t="shared" si="1"/>
        <v>39.782196766067088</v>
      </c>
      <c r="F41" s="11">
        <f t="shared" si="1"/>
        <v>0.60315216963765406</v>
      </c>
      <c r="J41" s="11">
        <f t="shared" si="2"/>
        <v>9050.2887460565289</v>
      </c>
      <c r="K41" s="11">
        <f t="shared" si="3"/>
        <v>446.64940795202517</v>
      </c>
      <c r="L41" s="11">
        <f t="shared" si="3"/>
        <v>77.165227207301868</v>
      </c>
      <c r="M41" s="11">
        <f t="shared" si="3"/>
        <v>1.0473605680299862</v>
      </c>
      <c r="Q41" s="11">
        <f t="shared" si="4"/>
        <v>15348.262605507873</v>
      </c>
      <c r="R41" s="11">
        <f t="shared" si="5"/>
        <v>1511.4184645588368</v>
      </c>
      <c r="S41" s="11">
        <f t="shared" si="5"/>
        <v>131.77178360156785</v>
      </c>
      <c r="T41" s="11">
        <f t="shared" si="5"/>
        <v>3.3131658997109019</v>
      </c>
      <c r="X41" s="11">
        <f t="shared" si="6"/>
        <v>18798.599523809553</v>
      </c>
      <c r="Y41" s="11">
        <f t="shared" si="7"/>
        <v>-1531.1888095240511</v>
      </c>
      <c r="Z41" s="11">
        <f t="shared" si="7"/>
        <v>156.97404317637006</v>
      </c>
      <c r="AA41" s="11">
        <f t="shared" si="7"/>
        <v>-3.2593986829667769</v>
      </c>
    </row>
    <row r="42" spans="1:27">
      <c r="C42" s="11">
        <f t="shared" si="0"/>
        <v>4648.3197238193261</v>
      </c>
      <c r="D42" s="11">
        <f t="shared" si="1"/>
        <v>232.86700016093678</v>
      </c>
      <c r="E42" s="11">
        <f t="shared" si="1"/>
        <v>39.782196766067088</v>
      </c>
      <c r="F42" s="11">
        <f t="shared" si="1"/>
        <v>0.60315216963765406</v>
      </c>
      <c r="J42" s="11">
        <f t="shared" si="2"/>
        <v>9050.2887460565289</v>
      </c>
      <c r="K42" s="11">
        <f t="shared" si="3"/>
        <v>446.64940795202517</v>
      </c>
      <c r="L42" s="11">
        <f t="shared" si="3"/>
        <v>77.165227207301868</v>
      </c>
      <c r="M42" s="11">
        <f t="shared" si="3"/>
        <v>1.0473605680299862</v>
      </c>
      <c r="Q42" s="11">
        <f t="shared" si="4"/>
        <v>15348.262605507873</v>
      </c>
      <c r="R42" s="11">
        <f t="shared" si="5"/>
        <v>1511.4184645588368</v>
      </c>
      <c r="S42" s="11">
        <f t="shared" si="5"/>
        <v>131.77178360156785</v>
      </c>
      <c r="T42" s="11">
        <f t="shared" si="5"/>
        <v>3.3131658997109019</v>
      </c>
      <c r="X42" s="11">
        <f t="shared" si="6"/>
        <v>18798.599523809553</v>
      </c>
      <c r="Y42" s="11">
        <f t="shared" si="7"/>
        <v>-1531.1888095240511</v>
      </c>
      <c r="Z42" s="11">
        <f t="shared" si="7"/>
        <v>156.97404317637006</v>
      </c>
      <c r="AA42" s="11">
        <f t="shared" si="7"/>
        <v>-3.2593986829667769</v>
      </c>
    </row>
    <row r="43" spans="1:27">
      <c r="C43" s="11">
        <f t="shared" si="0"/>
        <v>4648.3197238193261</v>
      </c>
      <c r="D43" s="11">
        <f t="shared" ref="D43:F44" si="8">D$14+$A43*D$15+$B43*D$16+$A43^2*D$17+$A43*$B43*D$18+$B43^2*D$19+$A43^3*D$20+$A43^2*$B43*D$21+$A43*$B43^2*D$22+$B43^3*D$23</f>
        <v>232.86700016093678</v>
      </c>
      <c r="E43" s="11">
        <f t="shared" si="8"/>
        <v>39.782196766067088</v>
      </c>
      <c r="F43" s="11">
        <f t="shared" si="8"/>
        <v>0.60315216963765406</v>
      </c>
      <c r="J43" s="11">
        <f t="shared" si="2"/>
        <v>9050.2887460565289</v>
      </c>
      <c r="K43" s="11">
        <f t="shared" ref="K43:M44" si="9">K$14+$A43*K$15+$B43*K$16+$A43^2*K$17+$A43*$B43*K$18+$B43^2*K$19+$A43^3*K$20+$A43^2*$B43*K$21+$A43*$B43^2*K$22+$B43^3*K$23</f>
        <v>446.64940795202517</v>
      </c>
      <c r="L43" s="11">
        <f t="shared" si="9"/>
        <v>77.165227207301868</v>
      </c>
      <c r="M43" s="11">
        <f t="shared" si="9"/>
        <v>1.0473605680299862</v>
      </c>
      <c r="Q43" s="11">
        <f t="shared" si="4"/>
        <v>15348.262605507873</v>
      </c>
      <c r="R43" s="11">
        <f t="shared" ref="R43:T44" si="10">R$14+$A43*R$15+$B43*R$16+$A43^2*R$17+$A43*$B43*R$18+$B43^2*R$19+$A43^3*R$20+$A43^2*$B43*R$21+$A43*$B43^2*R$22+$B43^3*R$23</f>
        <v>1511.4184645588368</v>
      </c>
      <c r="S43" s="11">
        <f t="shared" si="10"/>
        <v>131.77178360156785</v>
      </c>
      <c r="T43" s="11">
        <f t="shared" si="10"/>
        <v>3.3131658997109019</v>
      </c>
      <c r="X43" s="11">
        <f t="shared" si="6"/>
        <v>18798.599523809553</v>
      </c>
      <c r="Y43" s="11">
        <f t="shared" ref="Y43:AA44" si="11">Y$14+$A43*Y$15+$B43*Y$16+$A43^2*Y$17+$A43*$B43*Y$18+$B43^2*Y$19+$A43^3*Y$20+$A43^2*$B43*Y$21+$A43*$B43^2*Y$22+$B43^3*Y$23</f>
        <v>-1531.1888095240511</v>
      </c>
      <c r="Z43" s="11">
        <f t="shared" si="11"/>
        <v>156.97404317637006</v>
      </c>
      <c r="AA43" s="11">
        <f t="shared" si="11"/>
        <v>-3.2593986829667769</v>
      </c>
    </row>
    <row r="44" spans="1:27">
      <c r="C44" s="11">
        <f t="shared" si="0"/>
        <v>4648.3197238193261</v>
      </c>
      <c r="D44" s="11">
        <f t="shared" si="8"/>
        <v>232.86700016093678</v>
      </c>
      <c r="E44" s="11">
        <f t="shared" si="8"/>
        <v>39.782196766067088</v>
      </c>
      <c r="F44" s="11">
        <f t="shared" si="8"/>
        <v>0.60315216963765406</v>
      </c>
      <c r="J44" s="11">
        <f t="shared" si="2"/>
        <v>9050.2887460565289</v>
      </c>
      <c r="K44" s="11">
        <f t="shared" si="9"/>
        <v>446.64940795202517</v>
      </c>
      <c r="L44" s="11">
        <f t="shared" si="9"/>
        <v>77.165227207301868</v>
      </c>
      <c r="M44" s="11">
        <f t="shared" si="9"/>
        <v>1.0473605680299862</v>
      </c>
      <c r="Q44" s="11">
        <f t="shared" si="4"/>
        <v>15348.262605507873</v>
      </c>
      <c r="R44" s="11">
        <f t="shared" si="10"/>
        <v>1511.4184645588368</v>
      </c>
      <c r="S44" s="11">
        <f t="shared" si="10"/>
        <v>131.77178360156785</v>
      </c>
      <c r="T44" s="11">
        <f t="shared" si="10"/>
        <v>3.3131658997109019</v>
      </c>
      <c r="X44" s="11">
        <f t="shared" si="6"/>
        <v>18798.599523809553</v>
      </c>
      <c r="Y44" s="11">
        <f t="shared" si="11"/>
        <v>-1531.1888095240511</v>
      </c>
      <c r="Z44" s="11">
        <f t="shared" si="11"/>
        <v>156.97404317637006</v>
      </c>
      <c r="AA44" s="11">
        <f t="shared" si="11"/>
        <v>-3.2593986829667769</v>
      </c>
    </row>
  </sheetData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D96A3-9246-46C4-BAAD-F2C556FBAB49}">
  <dimension ref="A3:C20"/>
  <sheetViews>
    <sheetView workbookViewId="0">
      <selection activeCell="D5" sqref="D5"/>
    </sheetView>
  </sheetViews>
  <sheetFormatPr baseColWidth="10" defaultRowHeight="12.5"/>
  <sheetData>
    <row r="3" spans="1:3">
      <c r="A3" s="54"/>
      <c r="B3" s="55"/>
      <c r="C3" s="56"/>
    </row>
    <row r="4" spans="1:3">
      <c r="A4" s="57"/>
      <c r="B4" s="58"/>
      <c r="C4" s="59"/>
    </row>
    <row r="5" spans="1:3">
      <c r="A5" s="57"/>
      <c r="B5" s="58"/>
      <c r="C5" s="59"/>
    </row>
    <row r="6" spans="1:3">
      <c r="A6" s="57"/>
      <c r="B6" s="58"/>
      <c r="C6" s="59"/>
    </row>
    <row r="7" spans="1:3">
      <c r="A7" s="57"/>
      <c r="B7" s="58"/>
      <c r="C7" s="59"/>
    </row>
    <row r="8" spans="1:3">
      <c r="A8" s="57"/>
      <c r="B8" s="58"/>
      <c r="C8" s="59"/>
    </row>
    <row r="9" spans="1:3">
      <c r="A9" s="57"/>
      <c r="B9" s="58"/>
      <c r="C9" s="59"/>
    </row>
    <row r="10" spans="1:3">
      <c r="A10" s="57"/>
      <c r="B10" s="58"/>
      <c r="C10" s="59"/>
    </row>
    <row r="11" spans="1:3">
      <c r="A11" s="57"/>
      <c r="B11" s="58"/>
      <c r="C11" s="59"/>
    </row>
    <row r="12" spans="1:3">
      <c r="A12" s="57"/>
      <c r="B12" s="58"/>
      <c r="C12" s="59"/>
    </row>
    <row r="13" spans="1:3">
      <c r="A13" s="57"/>
      <c r="B13" s="58"/>
      <c r="C13" s="59"/>
    </row>
    <row r="14" spans="1:3">
      <c r="A14" s="57"/>
      <c r="B14" s="58"/>
      <c r="C14" s="59"/>
    </row>
    <row r="15" spans="1:3">
      <c r="A15" s="57"/>
      <c r="B15" s="58"/>
      <c r="C15" s="59"/>
    </row>
    <row r="16" spans="1:3">
      <c r="A16" s="57"/>
      <c r="B16" s="58"/>
      <c r="C16" s="59"/>
    </row>
    <row r="17" spans="1:3">
      <c r="A17" s="57"/>
      <c r="B17" s="58"/>
      <c r="C17" s="59"/>
    </row>
    <row r="18" spans="1:3">
      <c r="A18" s="57"/>
      <c r="B18" s="58"/>
      <c r="C18" s="59"/>
    </row>
    <row r="19" spans="1:3">
      <c r="A19" s="57"/>
      <c r="B19" s="58"/>
      <c r="C19" s="59"/>
    </row>
    <row r="20" spans="1:3">
      <c r="A20" s="60"/>
      <c r="B20" s="61"/>
      <c r="C20" s="62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12270-0762-43B2-A07B-6BF5452135F5}">
  <dimension ref="A3:AS445"/>
  <sheetViews>
    <sheetView workbookViewId="0">
      <selection activeCell="F20" sqref="F20"/>
    </sheetView>
  </sheetViews>
  <sheetFormatPr baseColWidth="10" defaultRowHeight="12.5"/>
  <cols>
    <col min="14" max="14" width="12" bestFit="1" customWidth="1"/>
  </cols>
  <sheetData>
    <row r="3" spans="3:45">
      <c r="I3" s="65" t="str">
        <f>J7</f>
        <v>Heat Capacity (W)</v>
      </c>
      <c r="J3" s="65"/>
      <c r="K3" s="65" t="str">
        <f>J16</f>
        <v>Input (W)</v>
      </c>
      <c r="L3" s="65" t="str">
        <f>J25</f>
        <v>COP</v>
      </c>
      <c r="M3" s="65" t="str">
        <f>J34</f>
        <v>Curent (A)</v>
      </c>
      <c r="N3" s="65" t="str">
        <f>J43</f>
        <v>Flow Rate (kg/h)</v>
      </c>
    </row>
    <row r="4" spans="3:45">
      <c r="F4" s="46" t="s">
        <v>80</v>
      </c>
      <c r="G4" s="46">
        <v>-4</v>
      </c>
      <c r="I4" s="65">
        <f>SUM(AI9:AS9)</f>
        <v>8222.4959999999992</v>
      </c>
      <c r="J4" s="65"/>
      <c r="K4" s="65">
        <f>SUM(AI18:AS18)</f>
        <v>3221.6</v>
      </c>
      <c r="L4" s="65">
        <f>SUM(AI27:AS27)</f>
        <v>2.1279999999999997</v>
      </c>
      <c r="M4" s="65">
        <f>SUM(AI36:AS36)</f>
        <v>2.1279999999999997</v>
      </c>
      <c r="N4" s="65">
        <f>SUM(AI45:AS45)</f>
        <v>77.599999999999994</v>
      </c>
      <c r="AH4">
        <f>G4</f>
        <v>-4</v>
      </c>
    </row>
    <row r="5" spans="3:45">
      <c r="F5" s="46" t="s">
        <v>81</v>
      </c>
      <c r="G5" s="46">
        <v>35.200000000000003</v>
      </c>
      <c r="N5">
        <f>N4/3600</f>
        <v>2.1555555555555553E-2</v>
      </c>
      <c r="W5" t="s">
        <v>82</v>
      </c>
      <c r="AI5" t="s">
        <v>82</v>
      </c>
    </row>
    <row r="6" spans="3:45">
      <c r="W6" s="64">
        <f>MATCH($G$5,J9:J14,1)</f>
        <v>2</v>
      </c>
      <c r="AI6" s="64">
        <f>MATCH($G$4,W8:AG8,1)</f>
        <v>5</v>
      </c>
    </row>
    <row r="7" spans="3:45">
      <c r="G7" s="46" t="s">
        <v>24</v>
      </c>
      <c r="J7" t="s">
        <v>76</v>
      </c>
      <c r="P7" t="s">
        <v>78</v>
      </c>
      <c r="AI7">
        <v>1</v>
      </c>
      <c r="AJ7">
        <v>2</v>
      </c>
      <c r="AK7">
        <v>3</v>
      </c>
      <c r="AL7">
        <v>4</v>
      </c>
      <c r="AM7">
        <v>5</v>
      </c>
      <c r="AN7">
        <v>6</v>
      </c>
      <c r="AO7">
        <v>7</v>
      </c>
      <c r="AP7">
        <v>8</v>
      </c>
      <c r="AQ7">
        <v>9</v>
      </c>
      <c r="AR7">
        <v>10</v>
      </c>
      <c r="AS7">
        <v>11</v>
      </c>
    </row>
    <row r="8" spans="3:45">
      <c r="C8" t="s">
        <v>61</v>
      </c>
      <c r="D8" t="s">
        <v>62</v>
      </c>
      <c r="E8" t="s">
        <v>74</v>
      </c>
      <c r="F8" t="s">
        <v>75</v>
      </c>
      <c r="G8" s="46">
        <v>120</v>
      </c>
      <c r="J8" t="s">
        <v>77</v>
      </c>
      <c r="K8">
        <v>-25</v>
      </c>
      <c r="L8">
        <f>K8+5</f>
        <v>-20</v>
      </c>
      <c r="M8">
        <f t="shared" ref="M8:U8" si="0">L8+5</f>
        <v>-15</v>
      </c>
      <c r="N8">
        <f t="shared" si="0"/>
        <v>-10</v>
      </c>
      <c r="O8">
        <f t="shared" si="0"/>
        <v>-5</v>
      </c>
      <c r="P8">
        <f t="shared" si="0"/>
        <v>0</v>
      </c>
      <c r="Q8">
        <f t="shared" si="0"/>
        <v>5</v>
      </c>
      <c r="R8">
        <f t="shared" si="0"/>
        <v>10</v>
      </c>
      <c r="S8">
        <f t="shared" si="0"/>
        <v>15</v>
      </c>
      <c r="T8">
        <f t="shared" si="0"/>
        <v>20</v>
      </c>
      <c r="U8">
        <f t="shared" si="0"/>
        <v>25</v>
      </c>
      <c r="W8">
        <f>K8</f>
        <v>-25</v>
      </c>
      <c r="X8">
        <f t="shared" ref="X8:AH8" si="1">L8</f>
        <v>-20</v>
      </c>
      <c r="Y8">
        <f t="shared" si="1"/>
        <v>-15</v>
      </c>
      <c r="Z8">
        <f t="shared" si="1"/>
        <v>-10</v>
      </c>
      <c r="AA8">
        <f t="shared" si="1"/>
        <v>-5</v>
      </c>
      <c r="AB8">
        <f t="shared" si="1"/>
        <v>0</v>
      </c>
      <c r="AC8">
        <f t="shared" si="1"/>
        <v>5</v>
      </c>
      <c r="AD8">
        <f t="shared" si="1"/>
        <v>10</v>
      </c>
      <c r="AE8">
        <f t="shared" si="1"/>
        <v>15</v>
      </c>
      <c r="AF8">
        <f t="shared" si="1"/>
        <v>20</v>
      </c>
      <c r="AG8">
        <f t="shared" si="1"/>
        <v>25</v>
      </c>
      <c r="AH8">
        <f t="shared" si="1"/>
        <v>0</v>
      </c>
      <c r="AI8">
        <f t="shared" ref="AI8:AS8" si="2">W8</f>
        <v>-25</v>
      </c>
      <c r="AJ8">
        <f t="shared" si="2"/>
        <v>-20</v>
      </c>
      <c r="AK8">
        <f t="shared" si="2"/>
        <v>-15</v>
      </c>
      <c r="AL8">
        <f t="shared" si="2"/>
        <v>-10</v>
      </c>
      <c r="AM8">
        <f t="shared" si="2"/>
        <v>-5</v>
      </c>
      <c r="AN8">
        <f t="shared" si="2"/>
        <v>0</v>
      </c>
      <c r="AO8">
        <f t="shared" si="2"/>
        <v>5</v>
      </c>
      <c r="AP8">
        <f t="shared" si="2"/>
        <v>10</v>
      </c>
      <c r="AQ8">
        <f t="shared" si="2"/>
        <v>15</v>
      </c>
      <c r="AR8">
        <f t="shared" si="2"/>
        <v>20</v>
      </c>
      <c r="AS8">
        <f t="shared" si="2"/>
        <v>25</v>
      </c>
    </row>
    <row r="9" spans="3:45">
      <c r="C9">
        <v>20</v>
      </c>
      <c r="D9">
        <v>20</v>
      </c>
      <c r="E9">
        <v>20</v>
      </c>
      <c r="F9">
        <v>20</v>
      </c>
      <c r="G9">
        <f>IF($G$8 &lt; 30, C9*$G$8/30, IF($G$8&lt;60,C9+(D9-C9)*($G$8 - 30) / 30, IF($G$8&lt;90,D9+(E9-D9)*($G$8 - 60) / 30, E9+(F9-E9)*($G$8 - 90) / 30)))</f>
        <v>20</v>
      </c>
      <c r="I9">
        <v>1</v>
      </c>
      <c r="J9">
        <f t="shared" ref="J9:J14" si="3">G9</f>
        <v>20</v>
      </c>
      <c r="K9">
        <f t="shared" ref="K9:K14" si="4">G16</f>
        <v>4442</v>
      </c>
      <c r="L9">
        <f t="shared" ref="L9:L14" si="5">G23</f>
        <v>5339</v>
      </c>
      <c r="M9">
        <f t="shared" ref="M9:M14" si="6">G30</f>
        <v>6324</v>
      </c>
      <c r="N9">
        <f t="shared" ref="N9:N14" si="7">G37</f>
        <v>7417</v>
      </c>
      <c r="O9">
        <f t="shared" ref="O9:O14" si="8">G44</f>
        <v>8637</v>
      </c>
      <c r="P9">
        <f t="shared" ref="P9:P14" si="9">G51</f>
        <v>10002</v>
      </c>
      <c r="Q9">
        <f t="shared" ref="Q9:Q14" si="10">G58</f>
        <v>11532</v>
      </c>
      <c r="R9">
        <f t="shared" ref="R9:R14" si="11">G65</f>
        <v>13247</v>
      </c>
      <c r="S9">
        <f t="shared" ref="S9:S14" si="12">G72</f>
        <v>15167</v>
      </c>
      <c r="W9">
        <f>IF($W$6=$I9,K9 + (K10 - K9)*($G$5-$J9)/10,IF($W$6=$I10,K10 + (K11 - K10)*($G$5-$J10)/10,IF($W$6=$I11,K11 + (K12 - K11)*($G$5-$J11)/10,IF($W$6=$I12,K12 + (K13 - K12)*($G$5-$J12)/10, IF($W$6=$I13,K13 + (K14 - K13)*($G$5-$J13)/10, K14)))))</f>
        <v>4156.6400000000003</v>
      </c>
      <c r="X9">
        <f t="shared" ref="X9:AG9" si="13">IF($W$6=$I9,L9 + (L10 - L9)*($G$5-$J9)/10,IF($W$6=$I10,L10 + (L11 - L10)*($G$5-$J10)/10,IF($W$6=$I11,L11 + (L12 - L11)*($G$5-$J11)/10,IF($W$6=$I12,L12 + (L13 - L12)*($G$5-$J12)/10, IF($W$6=$I13,L13 + (L14 - L13)*($G$5-$J13)/10, L14)))))</f>
        <v>4981.88</v>
      </c>
      <c r="Y9">
        <f t="shared" si="13"/>
        <v>5879.36</v>
      </c>
      <c r="Z9">
        <f t="shared" si="13"/>
        <v>6870.5599999999995</v>
      </c>
      <c r="AA9">
        <f t="shared" si="13"/>
        <v>7975.04</v>
      </c>
      <c r="AB9">
        <f t="shared" si="13"/>
        <v>9212.32</v>
      </c>
      <c r="AC9">
        <f t="shared" si="13"/>
        <v>10604.92</v>
      </c>
      <c r="AD9">
        <f t="shared" si="13"/>
        <v>12173.84</v>
      </c>
      <c r="AE9">
        <f t="shared" si="13"/>
        <v>13944.16</v>
      </c>
      <c r="AF9">
        <f t="shared" si="13"/>
        <v>15942.92</v>
      </c>
      <c r="AG9">
        <f t="shared" si="13"/>
        <v>18201.2</v>
      </c>
      <c r="AI9">
        <f>IF($AI$6=AI7,W9 + (X9-W9) * ($G$4 - AI8) / 5,0)</f>
        <v>0</v>
      </c>
      <c r="AJ9">
        <f t="shared" ref="AJ9:AS9" si="14">IF($AI$6=AJ7,X9 + (Y9-X9) * ($G$4 - AJ8) / 5,0)</f>
        <v>0</v>
      </c>
      <c r="AK9">
        <f t="shared" si="14"/>
        <v>0</v>
      </c>
      <c r="AL9">
        <f t="shared" si="14"/>
        <v>0</v>
      </c>
      <c r="AM9">
        <f t="shared" si="14"/>
        <v>8222.4959999999992</v>
      </c>
      <c r="AN9">
        <f t="shared" si="14"/>
        <v>0</v>
      </c>
      <c r="AO9">
        <f t="shared" si="14"/>
        <v>0</v>
      </c>
      <c r="AP9">
        <f t="shared" si="14"/>
        <v>0</v>
      </c>
      <c r="AQ9">
        <f t="shared" si="14"/>
        <v>0</v>
      </c>
      <c r="AR9">
        <f t="shared" si="14"/>
        <v>0</v>
      </c>
      <c r="AS9">
        <f t="shared" si="14"/>
        <v>0</v>
      </c>
    </row>
    <row r="10" spans="3:45">
      <c r="C10">
        <v>30</v>
      </c>
      <c r="D10">
        <v>30</v>
      </c>
      <c r="E10">
        <v>30</v>
      </c>
      <c r="F10">
        <v>30</v>
      </c>
      <c r="G10">
        <f t="shared" ref="G10:G73" si="15">IF($G$8 &lt; 30, C10*$G$8/30, IF($G$8&lt;60,C10+(D10-C10)*($G$8 - 30) / 30, IF($G$8&lt;90,D10+(E10-D10)*($G$8 - 60) / 30, E10+(F10-E10)*($G$8 - 90) / 30)))</f>
        <v>30</v>
      </c>
      <c r="I10">
        <v>2</v>
      </c>
      <c r="J10">
        <f t="shared" si="3"/>
        <v>30</v>
      </c>
      <c r="K10">
        <f t="shared" si="4"/>
        <v>4257</v>
      </c>
      <c r="L10">
        <f t="shared" si="5"/>
        <v>5102</v>
      </c>
      <c r="M10">
        <f t="shared" si="6"/>
        <v>6026</v>
      </c>
      <c r="N10">
        <f t="shared" si="7"/>
        <v>7051</v>
      </c>
      <c r="O10">
        <f t="shared" si="8"/>
        <v>8195</v>
      </c>
      <c r="P10">
        <f t="shared" si="9"/>
        <v>9477</v>
      </c>
      <c r="Q10">
        <f t="shared" si="10"/>
        <v>10919</v>
      </c>
      <c r="R10">
        <f t="shared" si="11"/>
        <v>12542</v>
      </c>
      <c r="S10">
        <f t="shared" si="12"/>
        <v>14369</v>
      </c>
      <c r="T10" s="63">
        <f>G80</f>
        <v>16426</v>
      </c>
      <c r="U10" s="63">
        <f>G87</f>
        <v>18742</v>
      </c>
    </row>
    <row r="11" spans="3:45">
      <c r="C11">
        <v>40</v>
      </c>
      <c r="D11">
        <v>40</v>
      </c>
      <c r="E11">
        <v>40</v>
      </c>
      <c r="F11">
        <v>40</v>
      </c>
      <c r="G11">
        <f t="shared" si="15"/>
        <v>40</v>
      </c>
      <c r="I11">
        <v>3</v>
      </c>
      <c r="J11">
        <f t="shared" si="3"/>
        <v>40</v>
      </c>
      <c r="K11">
        <f t="shared" si="4"/>
        <v>4064</v>
      </c>
      <c r="L11">
        <f t="shared" si="5"/>
        <v>4871</v>
      </c>
      <c r="M11">
        <f t="shared" si="6"/>
        <v>5744</v>
      </c>
      <c r="N11">
        <f t="shared" si="7"/>
        <v>6704</v>
      </c>
      <c r="O11">
        <f t="shared" si="8"/>
        <v>7772</v>
      </c>
      <c r="P11">
        <f t="shared" si="9"/>
        <v>8968</v>
      </c>
      <c r="Q11">
        <f t="shared" si="10"/>
        <v>10315</v>
      </c>
      <c r="R11">
        <f t="shared" si="11"/>
        <v>11834</v>
      </c>
      <c r="S11">
        <f t="shared" si="12"/>
        <v>13552</v>
      </c>
      <c r="T11" s="63">
        <f>G81</f>
        <v>15497</v>
      </c>
      <c r="U11" s="63">
        <f>G88</f>
        <v>17702</v>
      </c>
    </row>
    <row r="12" spans="3:45">
      <c r="C12">
        <v>50</v>
      </c>
      <c r="D12">
        <v>50</v>
      </c>
      <c r="E12">
        <v>50</v>
      </c>
      <c r="F12">
        <v>50</v>
      </c>
      <c r="G12">
        <f t="shared" si="15"/>
        <v>50</v>
      </c>
      <c r="I12">
        <v>4</v>
      </c>
      <c r="J12">
        <f t="shared" si="3"/>
        <v>50</v>
      </c>
      <c r="K12">
        <f t="shared" si="4"/>
        <v>3928</v>
      </c>
      <c r="L12">
        <f t="shared" si="5"/>
        <v>4693</v>
      </c>
      <c r="M12">
        <f t="shared" si="6"/>
        <v>5508</v>
      </c>
      <c r="N12">
        <f t="shared" si="7"/>
        <v>6396</v>
      </c>
      <c r="O12">
        <f t="shared" si="8"/>
        <v>7379</v>
      </c>
      <c r="P12">
        <f t="shared" si="9"/>
        <v>8479</v>
      </c>
      <c r="Q12">
        <f t="shared" si="10"/>
        <v>9720</v>
      </c>
      <c r="R12">
        <f t="shared" si="11"/>
        <v>11127</v>
      </c>
      <c r="S12">
        <f t="shared" si="12"/>
        <v>12729</v>
      </c>
      <c r="T12" s="63">
        <f>G82</f>
        <v>14557</v>
      </c>
      <c r="U12" s="63">
        <f>G89</f>
        <v>16649</v>
      </c>
    </row>
    <row r="13" spans="3:45">
      <c r="C13">
        <v>60</v>
      </c>
      <c r="D13">
        <v>60</v>
      </c>
      <c r="E13">
        <v>60</v>
      </c>
      <c r="F13">
        <v>60</v>
      </c>
      <c r="G13">
        <f t="shared" si="15"/>
        <v>60</v>
      </c>
      <c r="I13">
        <v>5</v>
      </c>
      <c r="J13">
        <f t="shared" si="3"/>
        <v>60</v>
      </c>
      <c r="K13">
        <f t="shared" si="4"/>
        <v>3793</v>
      </c>
      <c r="L13">
        <f t="shared" si="5"/>
        <v>4529</v>
      </c>
      <c r="M13">
        <f t="shared" si="6"/>
        <v>5293</v>
      </c>
      <c r="N13">
        <f t="shared" si="7"/>
        <v>6112</v>
      </c>
      <c r="O13">
        <f t="shared" si="8"/>
        <v>7011</v>
      </c>
      <c r="P13">
        <f t="shared" si="9"/>
        <v>8014</v>
      </c>
      <c r="Q13">
        <f t="shared" si="10"/>
        <v>9145</v>
      </c>
      <c r="R13">
        <f t="shared" si="11"/>
        <v>10432</v>
      </c>
      <c r="S13">
        <f t="shared" si="12"/>
        <v>11905</v>
      </c>
      <c r="T13" s="63">
        <f>G83</f>
        <v>13602</v>
      </c>
      <c r="U13" s="63">
        <f>G90</f>
        <v>15563</v>
      </c>
    </row>
    <row r="14" spans="3:45">
      <c r="C14">
        <v>70</v>
      </c>
      <c r="D14">
        <v>70</v>
      </c>
      <c r="E14">
        <v>70</v>
      </c>
      <c r="F14">
        <v>70</v>
      </c>
      <c r="G14">
        <f t="shared" si="15"/>
        <v>70</v>
      </c>
      <c r="I14">
        <v>6</v>
      </c>
      <c r="J14">
        <f t="shared" si="3"/>
        <v>70</v>
      </c>
      <c r="K14">
        <f t="shared" si="4"/>
        <v>3684</v>
      </c>
      <c r="L14">
        <f t="shared" si="5"/>
        <v>4402</v>
      </c>
      <c r="M14">
        <f t="shared" si="6"/>
        <v>5120</v>
      </c>
      <c r="N14">
        <f t="shared" si="7"/>
        <v>5870</v>
      </c>
      <c r="O14">
        <f t="shared" si="8"/>
        <v>6681</v>
      </c>
      <c r="P14">
        <f t="shared" si="9"/>
        <v>7577</v>
      </c>
      <c r="Q14">
        <f t="shared" si="10"/>
        <v>8586</v>
      </c>
      <c r="R14">
        <f t="shared" si="11"/>
        <v>9736</v>
      </c>
      <c r="S14">
        <f t="shared" si="12"/>
        <v>11062</v>
      </c>
      <c r="T14" s="63">
        <f>G84</f>
        <v>12601</v>
      </c>
      <c r="U14" s="63">
        <f>G91</f>
        <v>14401</v>
      </c>
      <c r="W14" t="s">
        <v>82</v>
      </c>
      <c r="AI14" t="s">
        <v>82</v>
      </c>
    </row>
    <row r="15" spans="3:45">
      <c r="C15">
        <v>-25</v>
      </c>
      <c r="D15">
        <v>-25</v>
      </c>
      <c r="E15">
        <v>-25</v>
      </c>
      <c r="F15">
        <v>-25</v>
      </c>
      <c r="G15">
        <f t="shared" si="15"/>
        <v>-25</v>
      </c>
      <c r="W15" s="64">
        <f>MATCH($G$5,J18:J23,1)</f>
        <v>2</v>
      </c>
      <c r="AI15" s="64">
        <f>MATCH($G$4,W17:AG17,1)</f>
        <v>5</v>
      </c>
    </row>
    <row r="16" spans="3:45">
      <c r="C16">
        <v>944</v>
      </c>
      <c r="D16">
        <v>1936</v>
      </c>
      <c r="E16">
        <v>3222</v>
      </c>
      <c r="F16">
        <v>4442</v>
      </c>
      <c r="G16">
        <f t="shared" si="15"/>
        <v>4442</v>
      </c>
      <c r="J16" t="str">
        <f>J89</f>
        <v>Input (W)</v>
      </c>
      <c r="P16" t="str">
        <f>P89</f>
        <v>T Evaporation</v>
      </c>
      <c r="AI16">
        <v>1</v>
      </c>
      <c r="AJ16">
        <v>2</v>
      </c>
      <c r="AK16">
        <v>3</v>
      </c>
      <c r="AL16">
        <v>4</v>
      </c>
      <c r="AM16">
        <v>5</v>
      </c>
      <c r="AN16">
        <v>6</v>
      </c>
      <c r="AO16">
        <v>7</v>
      </c>
      <c r="AP16">
        <v>8</v>
      </c>
      <c r="AQ16">
        <v>9</v>
      </c>
      <c r="AR16">
        <v>10</v>
      </c>
      <c r="AS16">
        <v>11</v>
      </c>
    </row>
    <row r="17" spans="3:45">
      <c r="C17">
        <v>885</v>
      </c>
      <c r="D17">
        <v>1817</v>
      </c>
      <c r="E17">
        <v>3097</v>
      </c>
      <c r="F17">
        <v>4257</v>
      </c>
      <c r="G17">
        <f t="shared" si="15"/>
        <v>4257</v>
      </c>
      <c r="J17" t="str">
        <f t="shared" ref="J17:U23" si="16">J90</f>
        <v>Tcond</v>
      </c>
      <c r="K17">
        <f t="shared" si="16"/>
        <v>-25</v>
      </c>
      <c r="L17">
        <f t="shared" si="16"/>
        <v>-20</v>
      </c>
      <c r="M17">
        <f t="shared" si="16"/>
        <v>-15</v>
      </c>
      <c r="N17">
        <f t="shared" si="16"/>
        <v>-10</v>
      </c>
      <c r="O17">
        <f t="shared" si="16"/>
        <v>-5</v>
      </c>
      <c r="P17">
        <f t="shared" si="16"/>
        <v>0</v>
      </c>
      <c r="Q17">
        <f t="shared" si="16"/>
        <v>5</v>
      </c>
      <c r="R17">
        <f t="shared" si="16"/>
        <v>10</v>
      </c>
      <c r="S17">
        <f t="shared" si="16"/>
        <v>15</v>
      </c>
      <c r="T17">
        <f t="shared" si="16"/>
        <v>20</v>
      </c>
      <c r="U17">
        <f t="shared" si="16"/>
        <v>25</v>
      </c>
      <c r="W17">
        <f t="shared" ref="W17:AS17" si="17">K17</f>
        <v>-25</v>
      </c>
      <c r="X17">
        <f t="shared" si="17"/>
        <v>-20</v>
      </c>
      <c r="Y17">
        <f t="shared" si="17"/>
        <v>-15</v>
      </c>
      <c r="Z17">
        <f t="shared" si="17"/>
        <v>-10</v>
      </c>
      <c r="AA17">
        <f t="shared" si="17"/>
        <v>-5</v>
      </c>
      <c r="AB17">
        <f t="shared" si="17"/>
        <v>0</v>
      </c>
      <c r="AC17">
        <f t="shared" si="17"/>
        <v>5</v>
      </c>
      <c r="AD17">
        <f t="shared" si="17"/>
        <v>10</v>
      </c>
      <c r="AE17">
        <f t="shared" si="17"/>
        <v>15</v>
      </c>
      <c r="AF17">
        <f t="shared" si="17"/>
        <v>20</v>
      </c>
      <c r="AG17">
        <f t="shared" si="17"/>
        <v>25</v>
      </c>
      <c r="AH17">
        <f t="shared" si="17"/>
        <v>0</v>
      </c>
      <c r="AI17">
        <f t="shared" si="17"/>
        <v>-25</v>
      </c>
      <c r="AJ17">
        <f t="shared" si="17"/>
        <v>-20</v>
      </c>
      <c r="AK17">
        <f t="shared" si="17"/>
        <v>-15</v>
      </c>
      <c r="AL17">
        <f t="shared" si="17"/>
        <v>-10</v>
      </c>
      <c r="AM17">
        <f t="shared" si="17"/>
        <v>-5</v>
      </c>
      <c r="AN17">
        <f t="shared" si="17"/>
        <v>0</v>
      </c>
      <c r="AO17">
        <f t="shared" si="17"/>
        <v>5</v>
      </c>
      <c r="AP17">
        <f t="shared" si="17"/>
        <v>10</v>
      </c>
      <c r="AQ17">
        <f t="shared" si="17"/>
        <v>15</v>
      </c>
      <c r="AR17">
        <f t="shared" si="17"/>
        <v>20</v>
      </c>
      <c r="AS17">
        <f t="shared" si="17"/>
        <v>25</v>
      </c>
    </row>
    <row r="18" spans="3:45">
      <c r="C18">
        <v>829</v>
      </c>
      <c r="D18">
        <v>1707</v>
      </c>
      <c r="E18">
        <v>2965</v>
      </c>
      <c r="F18">
        <v>4064</v>
      </c>
      <c r="G18">
        <f t="shared" si="15"/>
        <v>4064</v>
      </c>
      <c r="J18">
        <f t="shared" si="16"/>
        <v>20</v>
      </c>
      <c r="K18">
        <f t="shared" si="16"/>
        <v>1566</v>
      </c>
      <c r="L18">
        <f t="shared" si="16"/>
        <v>1602</v>
      </c>
      <c r="M18">
        <f t="shared" si="16"/>
        <v>1619</v>
      </c>
      <c r="N18">
        <f t="shared" si="16"/>
        <v>1616</v>
      </c>
      <c r="O18">
        <f t="shared" si="16"/>
        <v>1594</v>
      </c>
      <c r="P18">
        <f t="shared" si="16"/>
        <v>1552</v>
      </c>
      <c r="Q18">
        <f t="shared" si="16"/>
        <v>1491</v>
      </c>
      <c r="R18">
        <f t="shared" si="16"/>
        <v>1410</v>
      </c>
      <c r="S18">
        <f t="shared" si="16"/>
        <v>1310</v>
      </c>
      <c r="T18">
        <f t="shared" si="16"/>
        <v>0</v>
      </c>
      <c r="U18">
        <f t="shared" si="16"/>
        <v>0</v>
      </c>
      <c r="W18">
        <f t="shared" ref="W18:AG18" si="18">IF($W$6=$I18,K18 + (K19 - K18)*($G$5-$J18)/10,IF($W$6=$I19,K19 + (K20 - K19)*($G$5-$J19)/10,IF($W$6=$I20,K20 + (K21 - K20)*($G$5-$J20)/10,IF($W$6=$I21,K21 + (K22 - K21)*($G$5-$J21)/10, IF($W$6=$I22,K22 + (K23 - K22)*($G$5-$J22)/10, K23)))))</f>
        <v>2508</v>
      </c>
      <c r="X18">
        <f t="shared" si="18"/>
        <v>2703</v>
      </c>
      <c r="Y18">
        <f t="shared" si="18"/>
        <v>2883</v>
      </c>
      <c r="Z18">
        <f t="shared" si="18"/>
        <v>3047</v>
      </c>
      <c r="AA18">
        <f t="shared" si="18"/>
        <v>3195</v>
      </c>
      <c r="AB18">
        <f t="shared" si="18"/>
        <v>3328</v>
      </c>
      <c r="AC18">
        <f t="shared" si="18"/>
        <v>3444</v>
      </c>
      <c r="AD18">
        <f t="shared" si="18"/>
        <v>3546</v>
      </c>
      <c r="AE18">
        <f t="shared" si="18"/>
        <v>3631</v>
      </c>
      <c r="AF18">
        <f t="shared" si="18"/>
        <v>3702</v>
      </c>
      <c r="AG18">
        <f t="shared" si="18"/>
        <v>3757</v>
      </c>
      <c r="AI18">
        <f t="shared" ref="AI18:AS18" si="19">IF($AI$6=AI16,W18 + (X18-W18) * ($G$4 - AI17) / 5,0)</f>
        <v>0</v>
      </c>
      <c r="AJ18">
        <f t="shared" si="19"/>
        <v>0</v>
      </c>
      <c r="AK18">
        <f t="shared" si="19"/>
        <v>0</v>
      </c>
      <c r="AL18">
        <f t="shared" si="19"/>
        <v>0</v>
      </c>
      <c r="AM18">
        <f t="shared" si="19"/>
        <v>3221.6</v>
      </c>
      <c r="AN18">
        <f t="shared" si="19"/>
        <v>0</v>
      </c>
      <c r="AO18">
        <f t="shared" si="19"/>
        <v>0</v>
      </c>
      <c r="AP18">
        <f t="shared" si="19"/>
        <v>0</v>
      </c>
      <c r="AQ18">
        <f t="shared" si="19"/>
        <v>0</v>
      </c>
      <c r="AR18">
        <f t="shared" si="19"/>
        <v>0</v>
      </c>
      <c r="AS18">
        <f t="shared" si="19"/>
        <v>0</v>
      </c>
    </row>
    <row r="19" spans="3:45">
      <c r="C19">
        <v>767</v>
      </c>
      <c r="D19">
        <v>1583</v>
      </c>
      <c r="E19">
        <v>2856</v>
      </c>
      <c r="F19">
        <v>3928</v>
      </c>
      <c r="G19">
        <f t="shared" si="15"/>
        <v>3928</v>
      </c>
      <c r="J19">
        <f t="shared" si="16"/>
        <v>30</v>
      </c>
      <c r="K19">
        <f t="shared" si="16"/>
        <v>1664</v>
      </c>
      <c r="L19">
        <f t="shared" si="16"/>
        <v>1735</v>
      </c>
      <c r="M19">
        <f t="shared" si="16"/>
        <v>1787</v>
      </c>
      <c r="N19">
        <f t="shared" si="16"/>
        <v>1821</v>
      </c>
      <c r="O19">
        <f t="shared" si="16"/>
        <v>1836</v>
      </c>
      <c r="P19">
        <f t="shared" si="16"/>
        <v>1833</v>
      </c>
      <c r="Q19">
        <f t="shared" si="16"/>
        <v>1812</v>
      </c>
      <c r="R19">
        <f t="shared" si="16"/>
        <v>1772</v>
      </c>
      <c r="S19">
        <f t="shared" si="16"/>
        <v>1714</v>
      </c>
      <c r="T19">
        <f t="shared" si="16"/>
        <v>1638</v>
      </c>
      <c r="U19">
        <f t="shared" si="16"/>
        <v>1543</v>
      </c>
    </row>
    <row r="20" spans="3:45">
      <c r="C20">
        <v>702</v>
      </c>
      <c r="D20">
        <v>1452</v>
      </c>
      <c r="E20">
        <v>2770</v>
      </c>
      <c r="F20">
        <v>3793</v>
      </c>
      <c r="G20">
        <f t="shared" si="15"/>
        <v>3793</v>
      </c>
      <c r="J20">
        <f t="shared" si="16"/>
        <v>40</v>
      </c>
      <c r="K20">
        <f t="shared" si="16"/>
        <v>1795</v>
      </c>
      <c r="L20">
        <f t="shared" si="16"/>
        <v>1903</v>
      </c>
      <c r="M20">
        <f t="shared" si="16"/>
        <v>1993</v>
      </c>
      <c r="N20">
        <f t="shared" si="16"/>
        <v>2065</v>
      </c>
      <c r="O20">
        <f t="shared" si="16"/>
        <v>2118</v>
      </c>
      <c r="P20">
        <f t="shared" si="16"/>
        <v>2153</v>
      </c>
      <c r="Q20">
        <f t="shared" si="16"/>
        <v>2170</v>
      </c>
      <c r="R20">
        <f t="shared" si="16"/>
        <v>2169</v>
      </c>
      <c r="S20">
        <f t="shared" si="16"/>
        <v>2149</v>
      </c>
      <c r="T20">
        <f t="shared" si="16"/>
        <v>2111</v>
      </c>
      <c r="U20">
        <f t="shared" si="16"/>
        <v>2055</v>
      </c>
    </row>
    <row r="21" spans="3:45">
      <c r="C21">
        <v>641</v>
      </c>
      <c r="D21">
        <v>1331</v>
      </c>
      <c r="E21">
        <v>2681</v>
      </c>
      <c r="F21">
        <v>3684</v>
      </c>
      <c r="G21">
        <f t="shared" si="15"/>
        <v>3684</v>
      </c>
      <c r="J21">
        <f t="shared" si="16"/>
        <v>50</v>
      </c>
      <c r="K21">
        <f t="shared" si="16"/>
        <v>1970</v>
      </c>
      <c r="L21">
        <f t="shared" si="16"/>
        <v>2115</v>
      </c>
      <c r="M21">
        <f t="shared" si="16"/>
        <v>2241</v>
      </c>
      <c r="N21">
        <f t="shared" si="16"/>
        <v>2349</v>
      </c>
      <c r="O21">
        <f t="shared" si="16"/>
        <v>2439</v>
      </c>
      <c r="P21">
        <f t="shared" si="16"/>
        <v>2510</v>
      </c>
      <c r="Q21">
        <f t="shared" si="16"/>
        <v>2563</v>
      </c>
      <c r="R21">
        <f t="shared" si="16"/>
        <v>2597</v>
      </c>
      <c r="S21">
        <f t="shared" si="16"/>
        <v>2613</v>
      </c>
      <c r="T21">
        <f t="shared" si="16"/>
        <v>2611</v>
      </c>
      <c r="U21">
        <f t="shared" si="16"/>
        <v>2591</v>
      </c>
    </row>
    <row r="22" spans="3:45">
      <c r="C22">
        <v>-20</v>
      </c>
      <c r="D22">
        <v>-20</v>
      </c>
      <c r="E22">
        <v>-20</v>
      </c>
      <c r="F22">
        <v>-20</v>
      </c>
      <c r="G22">
        <f t="shared" si="15"/>
        <v>-20</v>
      </c>
      <c r="J22">
        <f t="shared" si="16"/>
        <v>60</v>
      </c>
      <c r="K22">
        <f t="shared" si="16"/>
        <v>2203</v>
      </c>
      <c r="L22">
        <f t="shared" si="16"/>
        <v>2379</v>
      </c>
      <c r="M22">
        <f t="shared" si="16"/>
        <v>2536</v>
      </c>
      <c r="N22">
        <f t="shared" si="16"/>
        <v>2676</v>
      </c>
      <c r="O22">
        <f t="shared" si="16"/>
        <v>2798</v>
      </c>
      <c r="P22">
        <f t="shared" si="16"/>
        <v>2902</v>
      </c>
      <c r="Q22">
        <f t="shared" si="16"/>
        <v>2988</v>
      </c>
      <c r="R22">
        <f t="shared" si="16"/>
        <v>3057</v>
      </c>
      <c r="S22">
        <f t="shared" si="16"/>
        <v>3108</v>
      </c>
      <c r="T22">
        <f t="shared" si="16"/>
        <v>3141</v>
      </c>
      <c r="U22">
        <f t="shared" si="16"/>
        <v>3157</v>
      </c>
    </row>
    <row r="23" spans="3:45">
      <c r="C23">
        <v>1183</v>
      </c>
      <c r="D23">
        <v>2425</v>
      </c>
      <c r="E23">
        <v>3947</v>
      </c>
      <c r="F23">
        <v>5339</v>
      </c>
      <c r="G23">
        <f t="shared" si="15"/>
        <v>5339</v>
      </c>
      <c r="J23">
        <f t="shared" si="16"/>
        <v>70</v>
      </c>
      <c r="K23">
        <f t="shared" si="16"/>
        <v>2508</v>
      </c>
      <c r="L23">
        <f t="shared" si="16"/>
        <v>2703</v>
      </c>
      <c r="M23">
        <f t="shared" si="16"/>
        <v>2883</v>
      </c>
      <c r="N23">
        <f t="shared" si="16"/>
        <v>3047</v>
      </c>
      <c r="O23">
        <f t="shared" si="16"/>
        <v>3195</v>
      </c>
      <c r="P23">
        <f t="shared" si="16"/>
        <v>3328</v>
      </c>
      <c r="Q23">
        <f t="shared" si="16"/>
        <v>3444</v>
      </c>
      <c r="R23">
        <f t="shared" si="16"/>
        <v>3546</v>
      </c>
      <c r="S23">
        <f t="shared" si="16"/>
        <v>3631</v>
      </c>
      <c r="T23">
        <f t="shared" si="16"/>
        <v>3702</v>
      </c>
      <c r="U23">
        <f t="shared" si="16"/>
        <v>3757</v>
      </c>
      <c r="W23" t="s">
        <v>82</v>
      </c>
      <c r="AI23" t="s">
        <v>82</v>
      </c>
    </row>
    <row r="24" spans="3:45">
      <c r="C24">
        <v>1108</v>
      </c>
      <c r="D24">
        <v>2276</v>
      </c>
      <c r="E24">
        <v>3782</v>
      </c>
      <c r="F24">
        <v>5102</v>
      </c>
      <c r="G24">
        <f t="shared" si="15"/>
        <v>5102</v>
      </c>
      <c r="W24" s="64">
        <f>MATCH($G$5,J27:J32,1)</f>
        <v>2</v>
      </c>
      <c r="AI24" s="64">
        <f>MATCH($G$4,W26:AG26,1)</f>
        <v>5</v>
      </c>
    </row>
    <row r="25" spans="3:45">
      <c r="C25">
        <v>1039</v>
      </c>
      <c r="D25">
        <v>2137</v>
      </c>
      <c r="E25">
        <v>3613</v>
      </c>
      <c r="F25">
        <v>4871</v>
      </c>
      <c r="G25">
        <f t="shared" si="15"/>
        <v>4871</v>
      </c>
      <c r="J25" t="str">
        <f>J171</f>
        <v>COP</v>
      </c>
      <c r="P25" t="str">
        <f>P171</f>
        <v>T Evaporation</v>
      </c>
      <c r="AI25">
        <v>1</v>
      </c>
      <c r="AJ25">
        <v>2</v>
      </c>
      <c r="AK25">
        <v>3</v>
      </c>
      <c r="AL25">
        <v>4</v>
      </c>
      <c r="AM25">
        <v>5</v>
      </c>
      <c r="AN25">
        <v>6</v>
      </c>
      <c r="AO25">
        <v>7</v>
      </c>
      <c r="AP25">
        <v>8</v>
      </c>
      <c r="AQ25">
        <v>9</v>
      </c>
      <c r="AR25">
        <v>10</v>
      </c>
      <c r="AS25">
        <v>11</v>
      </c>
    </row>
    <row r="26" spans="3:45">
      <c r="C26">
        <v>970</v>
      </c>
      <c r="D26">
        <v>2000</v>
      </c>
      <c r="E26">
        <v>3472</v>
      </c>
      <c r="F26">
        <v>4693</v>
      </c>
      <c r="G26">
        <f t="shared" si="15"/>
        <v>4693</v>
      </c>
      <c r="J26" t="str">
        <f t="shared" ref="J26:U32" si="20">J172</f>
        <v>Tcond</v>
      </c>
      <c r="K26">
        <f t="shared" si="20"/>
        <v>-25</v>
      </c>
      <c r="L26">
        <f t="shared" si="20"/>
        <v>-20</v>
      </c>
      <c r="M26">
        <f t="shared" si="20"/>
        <v>-15</v>
      </c>
      <c r="N26">
        <f t="shared" si="20"/>
        <v>-10</v>
      </c>
      <c r="O26">
        <f t="shared" si="20"/>
        <v>-5</v>
      </c>
      <c r="P26">
        <f t="shared" si="20"/>
        <v>0</v>
      </c>
      <c r="Q26">
        <f t="shared" si="20"/>
        <v>5</v>
      </c>
      <c r="R26">
        <f t="shared" si="20"/>
        <v>10</v>
      </c>
      <c r="S26">
        <f t="shared" si="20"/>
        <v>15</v>
      </c>
      <c r="T26">
        <f t="shared" si="20"/>
        <v>20</v>
      </c>
      <c r="U26">
        <f t="shared" si="20"/>
        <v>25</v>
      </c>
      <c r="W26">
        <f t="shared" ref="W26:AS26" si="21">K26</f>
        <v>-25</v>
      </c>
      <c r="X26">
        <f t="shared" si="21"/>
        <v>-20</v>
      </c>
      <c r="Y26">
        <f t="shared" si="21"/>
        <v>-15</v>
      </c>
      <c r="Z26">
        <f t="shared" si="21"/>
        <v>-10</v>
      </c>
      <c r="AA26">
        <f t="shared" si="21"/>
        <v>-5</v>
      </c>
      <c r="AB26">
        <f t="shared" si="21"/>
        <v>0</v>
      </c>
      <c r="AC26">
        <f t="shared" si="21"/>
        <v>5</v>
      </c>
      <c r="AD26">
        <f t="shared" si="21"/>
        <v>10</v>
      </c>
      <c r="AE26">
        <f t="shared" si="21"/>
        <v>15</v>
      </c>
      <c r="AF26">
        <f t="shared" si="21"/>
        <v>20</v>
      </c>
      <c r="AG26">
        <f t="shared" si="21"/>
        <v>25</v>
      </c>
      <c r="AH26">
        <f t="shared" si="21"/>
        <v>0</v>
      </c>
      <c r="AI26">
        <f t="shared" si="21"/>
        <v>-25</v>
      </c>
      <c r="AJ26">
        <f t="shared" si="21"/>
        <v>-20</v>
      </c>
      <c r="AK26">
        <f t="shared" si="21"/>
        <v>-15</v>
      </c>
      <c r="AL26">
        <f t="shared" si="21"/>
        <v>-10</v>
      </c>
      <c r="AM26">
        <f t="shared" si="21"/>
        <v>-5</v>
      </c>
      <c r="AN26">
        <f t="shared" si="21"/>
        <v>0</v>
      </c>
      <c r="AO26">
        <f t="shared" si="21"/>
        <v>5</v>
      </c>
      <c r="AP26">
        <f t="shared" si="21"/>
        <v>10</v>
      </c>
      <c r="AQ26">
        <f t="shared" si="21"/>
        <v>15</v>
      </c>
      <c r="AR26">
        <f t="shared" si="21"/>
        <v>20</v>
      </c>
      <c r="AS26">
        <f t="shared" si="21"/>
        <v>25</v>
      </c>
    </row>
    <row r="27" spans="3:45">
      <c r="C27">
        <v>901</v>
      </c>
      <c r="D27">
        <v>1865</v>
      </c>
      <c r="E27">
        <v>3356</v>
      </c>
      <c r="F27">
        <v>4529</v>
      </c>
      <c r="G27">
        <f t="shared" si="15"/>
        <v>4529</v>
      </c>
      <c r="J27">
        <f t="shared" si="20"/>
        <v>20</v>
      </c>
      <c r="K27">
        <f t="shared" si="20"/>
        <v>2.84</v>
      </c>
      <c r="L27">
        <f t="shared" si="20"/>
        <v>3.33</v>
      </c>
      <c r="M27">
        <f t="shared" si="20"/>
        <v>3.91</v>
      </c>
      <c r="N27">
        <f t="shared" si="20"/>
        <v>4.59</v>
      </c>
      <c r="O27">
        <f t="shared" si="20"/>
        <v>5.42</v>
      </c>
      <c r="P27">
        <f t="shared" si="20"/>
        <v>6.44</v>
      </c>
      <c r="Q27">
        <f t="shared" si="20"/>
        <v>7.73</v>
      </c>
      <c r="R27">
        <f t="shared" si="20"/>
        <v>9.4</v>
      </c>
      <c r="S27">
        <f t="shared" si="20"/>
        <v>11.58</v>
      </c>
      <c r="T27">
        <f t="shared" si="20"/>
        <v>0</v>
      </c>
      <c r="U27">
        <f t="shared" si="20"/>
        <v>0</v>
      </c>
      <c r="W27">
        <f t="shared" ref="W27:AG27" si="22">IF($W$6=$I27,K27 + (K28 - K27)*($G$5-$J27)/10,IF($W$6=$I28,K28 + (K29 - K28)*($G$5-$J28)/10,IF($W$6=$I29,K29 + (K30 - K29)*($G$5-$J29)/10,IF($W$6=$I30,K30 + (K31 - K30)*($G$5-$J30)/10, IF($W$6=$I31,K31 + (K32 - K31)*($G$5-$J31)/10, K32)))))</f>
        <v>1.47</v>
      </c>
      <c r="X27">
        <f t="shared" si="22"/>
        <v>1.63</v>
      </c>
      <c r="Y27">
        <f t="shared" si="22"/>
        <v>1.78</v>
      </c>
      <c r="Z27">
        <f t="shared" si="22"/>
        <v>1.93</v>
      </c>
      <c r="AA27">
        <f t="shared" si="22"/>
        <v>2.09</v>
      </c>
      <c r="AB27">
        <f t="shared" si="22"/>
        <v>2.2799999999999998</v>
      </c>
      <c r="AC27">
        <f t="shared" si="22"/>
        <v>2.4900000000000002</v>
      </c>
      <c r="AD27">
        <f t="shared" si="22"/>
        <v>2.75</v>
      </c>
      <c r="AE27">
        <f t="shared" si="22"/>
        <v>3.05</v>
      </c>
      <c r="AF27">
        <f t="shared" si="22"/>
        <v>3.4</v>
      </c>
      <c r="AG27">
        <f t="shared" si="22"/>
        <v>3.83</v>
      </c>
      <c r="AI27">
        <f t="shared" ref="AI27:AS27" si="23">IF($AI$6=AI25,W27 + (X27-W27) * ($G$4 - AI26) / 5,0)</f>
        <v>0</v>
      </c>
      <c r="AJ27">
        <f t="shared" si="23"/>
        <v>0</v>
      </c>
      <c r="AK27">
        <f t="shared" si="23"/>
        <v>0</v>
      </c>
      <c r="AL27">
        <f t="shared" si="23"/>
        <v>0</v>
      </c>
      <c r="AM27">
        <f t="shared" si="23"/>
        <v>2.1279999999999997</v>
      </c>
      <c r="AN27">
        <f t="shared" si="23"/>
        <v>0</v>
      </c>
      <c r="AO27">
        <f t="shared" si="23"/>
        <v>0</v>
      </c>
      <c r="AP27">
        <f t="shared" si="23"/>
        <v>0</v>
      </c>
      <c r="AQ27">
        <f t="shared" si="23"/>
        <v>0</v>
      </c>
      <c r="AR27">
        <f t="shared" si="23"/>
        <v>0</v>
      </c>
      <c r="AS27">
        <f t="shared" si="23"/>
        <v>0</v>
      </c>
    </row>
    <row r="28" spans="3:45">
      <c r="C28">
        <v>843</v>
      </c>
      <c r="D28">
        <v>1750</v>
      </c>
      <c r="E28">
        <v>3258</v>
      </c>
      <c r="F28">
        <v>4402</v>
      </c>
      <c r="G28">
        <f t="shared" si="15"/>
        <v>4402</v>
      </c>
      <c r="J28">
        <f t="shared" si="20"/>
        <v>30</v>
      </c>
      <c r="K28">
        <f t="shared" si="20"/>
        <v>2.56</v>
      </c>
      <c r="L28">
        <f t="shared" si="20"/>
        <v>2.94</v>
      </c>
      <c r="M28">
        <f t="shared" si="20"/>
        <v>3.37</v>
      </c>
      <c r="N28">
        <f t="shared" si="20"/>
        <v>3.87</v>
      </c>
      <c r="O28">
        <f t="shared" si="20"/>
        <v>4.46</v>
      </c>
      <c r="P28">
        <f t="shared" si="20"/>
        <v>5.17</v>
      </c>
      <c r="Q28">
        <f t="shared" si="20"/>
        <v>6.03</v>
      </c>
      <c r="R28">
        <f t="shared" si="20"/>
        <v>7.08</v>
      </c>
      <c r="S28">
        <f t="shared" si="20"/>
        <v>8.3800000000000008</v>
      </c>
      <c r="T28">
        <f t="shared" si="20"/>
        <v>10.029999999999999</v>
      </c>
      <c r="U28">
        <f t="shared" si="20"/>
        <v>12.15</v>
      </c>
    </row>
    <row r="29" spans="3:45">
      <c r="C29">
        <v>-15</v>
      </c>
      <c r="D29">
        <v>-15</v>
      </c>
      <c r="E29">
        <v>-15</v>
      </c>
      <c r="F29">
        <v>-15</v>
      </c>
      <c r="G29">
        <f t="shared" si="15"/>
        <v>-15</v>
      </c>
      <c r="J29">
        <f t="shared" si="20"/>
        <v>40</v>
      </c>
      <c r="K29">
        <f t="shared" si="20"/>
        <v>2.2599999999999998</v>
      </c>
      <c r="L29">
        <f t="shared" si="20"/>
        <v>2.56</v>
      </c>
      <c r="M29">
        <f t="shared" si="20"/>
        <v>2.88</v>
      </c>
      <c r="N29">
        <f t="shared" si="20"/>
        <v>3.25</v>
      </c>
      <c r="O29">
        <f t="shared" si="20"/>
        <v>3.67</v>
      </c>
      <c r="P29">
        <f t="shared" si="20"/>
        <v>4.17</v>
      </c>
      <c r="Q29">
        <f t="shared" si="20"/>
        <v>4.75</v>
      </c>
      <c r="R29">
        <f t="shared" si="20"/>
        <v>5.46</v>
      </c>
      <c r="S29">
        <f t="shared" si="20"/>
        <v>6.31</v>
      </c>
      <c r="T29">
        <f t="shared" si="20"/>
        <v>7.34</v>
      </c>
      <c r="U29">
        <f t="shared" si="20"/>
        <v>8.61</v>
      </c>
    </row>
    <row r="30" spans="3:45">
      <c r="C30">
        <v>1434</v>
      </c>
      <c r="D30">
        <v>2939</v>
      </c>
      <c r="E30">
        <v>4724</v>
      </c>
      <c r="F30">
        <v>6324</v>
      </c>
      <c r="G30">
        <f t="shared" si="15"/>
        <v>6324</v>
      </c>
      <c r="J30">
        <f t="shared" si="20"/>
        <v>50</v>
      </c>
      <c r="K30">
        <f t="shared" si="20"/>
        <v>1.99</v>
      </c>
      <c r="L30">
        <f t="shared" si="20"/>
        <v>2.2200000000000002</v>
      </c>
      <c r="M30">
        <f t="shared" si="20"/>
        <v>2.46</v>
      </c>
      <c r="N30">
        <f t="shared" si="20"/>
        <v>2.72</v>
      </c>
      <c r="O30">
        <f t="shared" si="20"/>
        <v>3.03</v>
      </c>
      <c r="P30">
        <f t="shared" si="20"/>
        <v>3.38</v>
      </c>
      <c r="Q30">
        <f t="shared" si="20"/>
        <v>3.79</v>
      </c>
      <c r="R30">
        <f t="shared" si="20"/>
        <v>4.28</v>
      </c>
      <c r="S30">
        <f t="shared" si="20"/>
        <v>4.87</v>
      </c>
      <c r="T30">
        <f t="shared" si="20"/>
        <v>5.58</v>
      </c>
      <c r="U30">
        <f t="shared" si="20"/>
        <v>6.43</v>
      </c>
    </row>
    <row r="31" spans="3:45">
      <c r="C31">
        <v>1341</v>
      </c>
      <c r="D31">
        <v>2753</v>
      </c>
      <c r="E31">
        <v>4509</v>
      </c>
      <c r="F31">
        <v>6026</v>
      </c>
      <c r="G31">
        <f t="shared" si="15"/>
        <v>6026</v>
      </c>
      <c r="J31">
        <f t="shared" si="20"/>
        <v>60</v>
      </c>
      <c r="K31">
        <f t="shared" si="20"/>
        <v>1.72</v>
      </c>
      <c r="L31">
        <f t="shared" si="20"/>
        <v>1.9</v>
      </c>
      <c r="M31">
        <f t="shared" si="20"/>
        <v>2.09</v>
      </c>
      <c r="N31">
        <f t="shared" si="20"/>
        <v>2.2799999999999998</v>
      </c>
      <c r="O31">
        <f t="shared" si="20"/>
        <v>2.5099999999999998</v>
      </c>
      <c r="P31">
        <f t="shared" si="20"/>
        <v>2.76</v>
      </c>
      <c r="Q31">
        <f t="shared" si="20"/>
        <v>3.06</v>
      </c>
      <c r="R31">
        <f t="shared" si="20"/>
        <v>3.41</v>
      </c>
      <c r="S31">
        <f t="shared" si="20"/>
        <v>3.83</v>
      </c>
      <c r="T31">
        <f t="shared" si="20"/>
        <v>4.33</v>
      </c>
      <c r="U31">
        <f t="shared" si="20"/>
        <v>4.93</v>
      </c>
    </row>
    <row r="32" spans="3:45">
      <c r="C32">
        <v>1254</v>
      </c>
      <c r="D32">
        <v>2579</v>
      </c>
      <c r="E32">
        <v>4293</v>
      </c>
      <c r="F32">
        <v>5744</v>
      </c>
      <c r="G32">
        <f t="shared" si="15"/>
        <v>5744</v>
      </c>
      <c r="J32">
        <f t="shared" si="20"/>
        <v>70</v>
      </c>
      <c r="K32">
        <f t="shared" si="20"/>
        <v>1.47</v>
      </c>
      <c r="L32">
        <f t="shared" si="20"/>
        <v>1.63</v>
      </c>
      <c r="M32">
        <f t="shared" si="20"/>
        <v>1.78</v>
      </c>
      <c r="N32">
        <f t="shared" si="20"/>
        <v>1.93</v>
      </c>
      <c r="O32">
        <f t="shared" si="20"/>
        <v>2.09</v>
      </c>
      <c r="P32">
        <f t="shared" si="20"/>
        <v>2.2799999999999998</v>
      </c>
      <c r="Q32">
        <f t="shared" si="20"/>
        <v>2.4900000000000002</v>
      </c>
      <c r="R32">
        <f t="shared" si="20"/>
        <v>2.75</v>
      </c>
      <c r="S32">
        <f t="shared" si="20"/>
        <v>3.05</v>
      </c>
      <c r="T32">
        <f t="shared" si="20"/>
        <v>3.4</v>
      </c>
      <c r="U32">
        <f t="shared" si="20"/>
        <v>3.83</v>
      </c>
      <c r="W32" t="s">
        <v>82</v>
      </c>
      <c r="AI32" t="s">
        <v>82</v>
      </c>
    </row>
    <row r="33" spans="3:45">
      <c r="C33">
        <v>1171</v>
      </c>
      <c r="D33">
        <v>2415</v>
      </c>
      <c r="E33">
        <v>4105</v>
      </c>
      <c r="F33">
        <v>5508</v>
      </c>
      <c r="G33">
        <f t="shared" si="15"/>
        <v>5508</v>
      </c>
      <c r="W33" s="64">
        <f>MATCH($G$5,J36:J41,1)</f>
        <v>2</v>
      </c>
      <c r="AI33" s="64">
        <f>MATCH($G$4,W35:AG35,1)</f>
        <v>5</v>
      </c>
    </row>
    <row r="34" spans="3:45">
      <c r="C34">
        <v>1092</v>
      </c>
      <c r="D34">
        <v>2259</v>
      </c>
      <c r="E34">
        <v>3943</v>
      </c>
      <c r="F34">
        <v>5293</v>
      </c>
      <c r="G34">
        <f t="shared" si="15"/>
        <v>5293</v>
      </c>
      <c r="J34" t="str">
        <f>J254</f>
        <v>Curent (A)</v>
      </c>
      <c r="P34" t="str">
        <f>P25</f>
        <v>T Evaporation</v>
      </c>
      <c r="AI34">
        <v>1</v>
      </c>
      <c r="AJ34">
        <v>2</v>
      </c>
      <c r="AK34">
        <v>3</v>
      </c>
      <c r="AL34">
        <v>4</v>
      </c>
      <c r="AM34">
        <v>5</v>
      </c>
      <c r="AN34">
        <v>6</v>
      </c>
      <c r="AO34">
        <v>7</v>
      </c>
      <c r="AP34">
        <v>8</v>
      </c>
      <c r="AQ34">
        <v>9</v>
      </c>
      <c r="AR34">
        <v>10</v>
      </c>
      <c r="AS34">
        <v>11</v>
      </c>
    </row>
    <row r="35" spans="3:45">
      <c r="C35">
        <v>1024</v>
      </c>
      <c r="D35">
        <v>2127</v>
      </c>
      <c r="E35">
        <v>3810</v>
      </c>
      <c r="F35">
        <v>5120</v>
      </c>
      <c r="G35">
        <f t="shared" si="15"/>
        <v>5120</v>
      </c>
      <c r="J35" t="str">
        <f t="shared" ref="J35:J41" si="24">J255</f>
        <v>Tcond</v>
      </c>
      <c r="K35">
        <f t="shared" ref="K35:O41" si="25">K26</f>
        <v>-25</v>
      </c>
      <c r="L35">
        <f t="shared" si="25"/>
        <v>-20</v>
      </c>
      <c r="M35">
        <f t="shared" si="25"/>
        <v>-15</v>
      </c>
      <c r="N35">
        <f t="shared" si="25"/>
        <v>-10</v>
      </c>
      <c r="O35">
        <f t="shared" si="25"/>
        <v>-5</v>
      </c>
      <c r="P35">
        <f t="shared" ref="P35:U41" si="26">P26</f>
        <v>0</v>
      </c>
      <c r="Q35">
        <f t="shared" si="26"/>
        <v>5</v>
      </c>
      <c r="R35">
        <f t="shared" si="26"/>
        <v>10</v>
      </c>
      <c r="S35">
        <f t="shared" si="26"/>
        <v>15</v>
      </c>
      <c r="T35">
        <f t="shared" si="26"/>
        <v>20</v>
      </c>
      <c r="U35">
        <f t="shared" si="26"/>
        <v>25</v>
      </c>
      <c r="W35">
        <f t="shared" ref="W35:AS35" si="27">K35</f>
        <v>-25</v>
      </c>
      <c r="X35">
        <f t="shared" si="27"/>
        <v>-20</v>
      </c>
      <c r="Y35">
        <f t="shared" si="27"/>
        <v>-15</v>
      </c>
      <c r="Z35">
        <f t="shared" si="27"/>
        <v>-10</v>
      </c>
      <c r="AA35">
        <f t="shared" si="27"/>
        <v>-5</v>
      </c>
      <c r="AB35">
        <f t="shared" si="27"/>
        <v>0</v>
      </c>
      <c r="AC35">
        <f t="shared" si="27"/>
        <v>5</v>
      </c>
      <c r="AD35">
        <f t="shared" si="27"/>
        <v>10</v>
      </c>
      <c r="AE35">
        <f t="shared" si="27"/>
        <v>15</v>
      </c>
      <c r="AF35">
        <f t="shared" si="27"/>
        <v>20</v>
      </c>
      <c r="AG35">
        <f t="shared" si="27"/>
        <v>25</v>
      </c>
      <c r="AH35">
        <f t="shared" si="27"/>
        <v>0</v>
      </c>
      <c r="AI35">
        <f t="shared" si="27"/>
        <v>-25</v>
      </c>
      <c r="AJ35">
        <f t="shared" si="27"/>
        <v>-20</v>
      </c>
      <c r="AK35">
        <f t="shared" si="27"/>
        <v>-15</v>
      </c>
      <c r="AL35">
        <f t="shared" si="27"/>
        <v>-10</v>
      </c>
      <c r="AM35">
        <f t="shared" si="27"/>
        <v>-5</v>
      </c>
      <c r="AN35">
        <f t="shared" si="27"/>
        <v>0</v>
      </c>
      <c r="AO35">
        <f t="shared" si="27"/>
        <v>5</v>
      </c>
      <c r="AP35">
        <f t="shared" si="27"/>
        <v>10</v>
      </c>
      <c r="AQ35">
        <f t="shared" si="27"/>
        <v>15</v>
      </c>
      <c r="AR35">
        <f t="shared" si="27"/>
        <v>20</v>
      </c>
      <c r="AS35">
        <f t="shared" si="27"/>
        <v>25</v>
      </c>
    </row>
    <row r="36" spans="3:45">
      <c r="C36">
        <v>-10</v>
      </c>
      <c r="D36">
        <v>-10</v>
      </c>
      <c r="E36">
        <v>-10</v>
      </c>
      <c r="F36">
        <v>-10</v>
      </c>
      <c r="G36">
        <f t="shared" si="15"/>
        <v>-10</v>
      </c>
      <c r="J36">
        <f t="shared" si="24"/>
        <v>20</v>
      </c>
      <c r="K36">
        <f t="shared" si="25"/>
        <v>2.84</v>
      </c>
      <c r="L36">
        <f t="shared" si="25"/>
        <v>3.33</v>
      </c>
      <c r="M36">
        <f t="shared" si="25"/>
        <v>3.91</v>
      </c>
      <c r="N36">
        <f t="shared" si="25"/>
        <v>4.59</v>
      </c>
      <c r="O36">
        <f t="shared" si="25"/>
        <v>5.42</v>
      </c>
      <c r="P36">
        <f t="shared" si="26"/>
        <v>6.44</v>
      </c>
      <c r="Q36">
        <f t="shared" si="26"/>
        <v>7.73</v>
      </c>
      <c r="R36">
        <f t="shared" si="26"/>
        <v>9.4</v>
      </c>
      <c r="S36">
        <f t="shared" si="26"/>
        <v>11.58</v>
      </c>
      <c r="T36">
        <f t="shared" si="26"/>
        <v>0</v>
      </c>
      <c r="U36">
        <f t="shared" si="26"/>
        <v>0</v>
      </c>
      <c r="W36">
        <f t="shared" ref="W36:AG36" si="28">IF($W$6=$I36,K36 + (K37 - K36)*($G$5-$J36)/10,IF($W$6=$I37,K37 + (K38 - K37)*($G$5-$J37)/10,IF($W$6=$I38,K38 + (K39 - K38)*($G$5-$J38)/10,IF($W$6=$I39,K39 + (K40 - K39)*($G$5-$J39)/10, IF($W$6=$I40,K40 + (K41 - K40)*($G$5-$J40)/10, K41)))))</f>
        <v>1.47</v>
      </c>
      <c r="X36">
        <f t="shared" si="28"/>
        <v>1.63</v>
      </c>
      <c r="Y36">
        <f t="shared" si="28"/>
        <v>1.78</v>
      </c>
      <c r="Z36">
        <f t="shared" si="28"/>
        <v>1.93</v>
      </c>
      <c r="AA36">
        <f t="shared" si="28"/>
        <v>2.09</v>
      </c>
      <c r="AB36">
        <f t="shared" si="28"/>
        <v>2.2799999999999998</v>
      </c>
      <c r="AC36">
        <f t="shared" si="28"/>
        <v>2.4900000000000002</v>
      </c>
      <c r="AD36">
        <f t="shared" si="28"/>
        <v>2.75</v>
      </c>
      <c r="AE36">
        <f t="shared" si="28"/>
        <v>3.05</v>
      </c>
      <c r="AF36">
        <f t="shared" si="28"/>
        <v>3.4</v>
      </c>
      <c r="AG36">
        <f t="shared" si="28"/>
        <v>3.83</v>
      </c>
      <c r="AI36">
        <f t="shared" ref="AI36:AS36" si="29">IF($AI$6=AI34,W36 + (X36-W36) * ($G$4 - AI35) / 5,0)</f>
        <v>0</v>
      </c>
      <c r="AJ36">
        <f t="shared" si="29"/>
        <v>0</v>
      </c>
      <c r="AK36">
        <f t="shared" si="29"/>
        <v>0</v>
      </c>
      <c r="AL36">
        <f t="shared" si="29"/>
        <v>0</v>
      </c>
      <c r="AM36">
        <f t="shared" si="29"/>
        <v>2.1279999999999997</v>
      </c>
      <c r="AN36">
        <f t="shared" si="29"/>
        <v>0</v>
      </c>
      <c r="AO36">
        <f t="shared" si="29"/>
        <v>0</v>
      </c>
      <c r="AP36">
        <f t="shared" si="29"/>
        <v>0</v>
      </c>
      <c r="AQ36">
        <f t="shared" si="29"/>
        <v>0</v>
      </c>
      <c r="AR36">
        <f t="shared" si="29"/>
        <v>0</v>
      </c>
      <c r="AS36">
        <f t="shared" si="29"/>
        <v>0</v>
      </c>
    </row>
    <row r="37" spans="3:45">
      <c r="C37">
        <v>1705</v>
      </c>
      <c r="D37">
        <v>3494</v>
      </c>
      <c r="E37">
        <v>5571</v>
      </c>
      <c r="F37">
        <v>7417</v>
      </c>
      <c r="G37">
        <f t="shared" si="15"/>
        <v>7417</v>
      </c>
      <c r="J37">
        <f t="shared" si="24"/>
        <v>30</v>
      </c>
      <c r="K37">
        <f t="shared" si="25"/>
        <v>2.56</v>
      </c>
      <c r="L37">
        <f t="shared" si="25"/>
        <v>2.94</v>
      </c>
      <c r="M37">
        <f t="shared" si="25"/>
        <v>3.37</v>
      </c>
      <c r="N37">
        <f t="shared" si="25"/>
        <v>3.87</v>
      </c>
      <c r="O37">
        <f t="shared" si="25"/>
        <v>4.46</v>
      </c>
      <c r="P37">
        <f t="shared" si="26"/>
        <v>5.17</v>
      </c>
      <c r="Q37">
        <f t="shared" si="26"/>
        <v>6.03</v>
      </c>
      <c r="R37">
        <f t="shared" si="26"/>
        <v>7.08</v>
      </c>
      <c r="S37">
        <f t="shared" si="26"/>
        <v>8.3800000000000008</v>
      </c>
      <c r="T37">
        <f t="shared" si="26"/>
        <v>10.029999999999999</v>
      </c>
      <c r="U37">
        <f t="shared" si="26"/>
        <v>12.15</v>
      </c>
    </row>
    <row r="38" spans="3:45">
      <c r="C38">
        <v>1592</v>
      </c>
      <c r="D38">
        <v>3267</v>
      </c>
      <c r="E38">
        <v>5297</v>
      </c>
      <c r="F38">
        <v>7051</v>
      </c>
      <c r="G38">
        <f t="shared" si="15"/>
        <v>7051</v>
      </c>
      <c r="J38">
        <f t="shared" si="24"/>
        <v>40</v>
      </c>
      <c r="K38">
        <f t="shared" si="25"/>
        <v>2.2599999999999998</v>
      </c>
      <c r="L38">
        <f t="shared" si="25"/>
        <v>2.56</v>
      </c>
      <c r="M38">
        <f t="shared" si="25"/>
        <v>2.88</v>
      </c>
      <c r="N38">
        <f t="shared" si="25"/>
        <v>3.25</v>
      </c>
      <c r="O38">
        <f t="shared" si="25"/>
        <v>3.67</v>
      </c>
      <c r="P38">
        <f t="shared" si="26"/>
        <v>4.17</v>
      </c>
      <c r="Q38">
        <f t="shared" si="26"/>
        <v>4.75</v>
      </c>
      <c r="R38">
        <f t="shared" si="26"/>
        <v>5.46</v>
      </c>
      <c r="S38">
        <f t="shared" si="26"/>
        <v>6.31</v>
      </c>
      <c r="T38">
        <f t="shared" si="26"/>
        <v>7.34</v>
      </c>
      <c r="U38">
        <f t="shared" si="26"/>
        <v>8.61</v>
      </c>
    </row>
    <row r="39" spans="3:45">
      <c r="C39">
        <v>1484</v>
      </c>
      <c r="D39">
        <v>3051</v>
      </c>
      <c r="E39">
        <v>5024</v>
      </c>
      <c r="F39">
        <v>6704</v>
      </c>
      <c r="G39">
        <f t="shared" si="15"/>
        <v>6704</v>
      </c>
      <c r="J39">
        <f t="shared" si="24"/>
        <v>50</v>
      </c>
      <c r="K39">
        <f t="shared" si="25"/>
        <v>1.99</v>
      </c>
      <c r="L39">
        <f t="shared" si="25"/>
        <v>2.2200000000000002</v>
      </c>
      <c r="M39">
        <f t="shared" si="25"/>
        <v>2.46</v>
      </c>
      <c r="N39">
        <f t="shared" si="25"/>
        <v>2.72</v>
      </c>
      <c r="O39">
        <f t="shared" si="25"/>
        <v>3.03</v>
      </c>
      <c r="P39">
        <f t="shared" si="26"/>
        <v>3.38</v>
      </c>
      <c r="Q39">
        <f t="shared" si="26"/>
        <v>3.79</v>
      </c>
      <c r="R39">
        <f t="shared" si="26"/>
        <v>4.28</v>
      </c>
      <c r="S39">
        <f t="shared" si="26"/>
        <v>4.87</v>
      </c>
      <c r="T39">
        <f t="shared" si="26"/>
        <v>5.58</v>
      </c>
      <c r="U39">
        <f t="shared" si="26"/>
        <v>6.43</v>
      </c>
    </row>
    <row r="40" spans="3:45">
      <c r="C40">
        <v>1382</v>
      </c>
      <c r="D40">
        <v>2850</v>
      </c>
      <c r="E40">
        <v>4779</v>
      </c>
      <c r="F40">
        <v>6396</v>
      </c>
      <c r="G40">
        <f t="shared" si="15"/>
        <v>6396</v>
      </c>
      <c r="J40">
        <f t="shared" si="24"/>
        <v>60</v>
      </c>
      <c r="K40">
        <f t="shared" si="25"/>
        <v>1.72</v>
      </c>
      <c r="L40">
        <f t="shared" si="25"/>
        <v>1.9</v>
      </c>
      <c r="M40">
        <f t="shared" si="25"/>
        <v>2.09</v>
      </c>
      <c r="N40">
        <f t="shared" si="25"/>
        <v>2.2799999999999998</v>
      </c>
      <c r="O40">
        <f t="shared" si="25"/>
        <v>2.5099999999999998</v>
      </c>
      <c r="P40">
        <f t="shared" si="26"/>
        <v>2.76</v>
      </c>
      <c r="Q40">
        <f t="shared" si="26"/>
        <v>3.06</v>
      </c>
      <c r="R40">
        <f t="shared" si="26"/>
        <v>3.41</v>
      </c>
      <c r="S40">
        <f t="shared" si="26"/>
        <v>3.83</v>
      </c>
      <c r="T40">
        <f t="shared" si="26"/>
        <v>4.33</v>
      </c>
      <c r="U40">
        <f t="shared" si="26"/>
        <v>4.93</v>
      </c>
    </row>
    <row r="41" spans="3:45">
      <c r="C41">
        <v>1285</v>
      </c>
      <c r="D41">
        <v>2659</v>
      </c>
      <c r="E41">
        <v>4559</v>
      </c>
      <c r="F41">
        <v>6112</v>
      </c>
      <c r="G41">
        <f t="shared" si="15"/>
        <v>6112</v>
      </c>
      <c r="J41">
        <f t="shared" si="24"/>
        <v>70</v>
      </c>
      <c r="K41">
        <f t="shared" si="25"/>
        <v>1.47</v>
      </c>
      <c r="L41">
        <f t="shared" si="25"/>
        <v>1.63</v>
      </c>
      <c r="M41">
        <f t="shared" si="25"/>
        <v>1.78</v>
      </c>
      <c r="N41">
        <f t="shared" si="25"/>
        <v>1.93</v>
      </c>
      <c r="O41">
        <f t="shared" si="25"/>
        <v>2.09</v>
      </c>
      <c r="P41">
        <f t="shared" si="26"/>
        <v>2.2799999999999998</v>
      </c>
      <c r="Q41">
        <f t="shared" si="26"/>
        <v>2.4900000000000002</v>
      </c>
      <c r="R41">
        <f t="shared" si="26"/>
        <v>2.75</v>
      </c>
      <c r="S41">
        <f t="shared" si="26"/>
        <v>3.05</v>
      </c>
      <c r="T41">
        <f t="shared" si="26"/>
        <v>3.4</v>
      </c>
      <c r="U41">
        <f t="shared" si="26"/>
        <v>3.83</v>
      </c>
      <c r="W41" t="s">
        <v>82</v>
      </c>
      <c r="AI41" t="s">
        <v>82</v>
      </c>
    </row>
    <row r="42" spans="3:45">
      <c r="C42">
        <v>1199</v>
      </c>
      <c r="D42">
        <v>2491</v>
      </c>
      <c r="E42">
        <v>4369</v>
      </c>
      <c r="F42">
        <v>5870</v>
      </c>
      <c r="G42">
        <f t="shared" si="15"/>
        <v>5870</v>
      </c>
      <c r="W42" s="64">
        <f>MATCH($G$5,J45:J50,1)</f>
        <v>2</v>
      </c>
      <c r="AI42" s="64">
        <f>MATCH($G$4,W44:AG44,1)</f>
        <v>5</v>
      </c>
    </row>
    <row r="43" spans="3:45">
      <c r="C43">
        <v>-5</v>
      </c>
      <c r="D43">
        <v>-5</v>
      </c>
      <c r="E43">
        <v>-5</v>
      </c>
      <c r="F43">
        <v>-5</v>
      </c>
      <c r="G43">
        <f t="shared" si="15"/>
        <v>-5</v>
      </c>
      <c r="J43" t="str">
        <f>J337</f>
        <v>Flow Rate (kg/h)</v>
      </c>
      <c r="P43" t="str">
        <f>P34</f>
        <v>T Evaporation</v>
      </c>
      <c r="AI43">
        <v>1</v>
      </c>
      <c r="AJ43">
        <v>2</v>
      </c>
      <c r="AK43">
        <v>3</v>
      </c>
      <c r="AL43">
        <v>4</v>
      </c>
      <c r="AM43">
        <v>5</v>
      </c>
      <c r="AN43">
        <v>6</v>
      </c>
      <c r="AO43">
        <v>7</v>
      </c>
      <c r="AP43">
        <v>8</v>
      </c>
      <c r="AQ43">
        <v>9</v>
      </c>
      <c r="AR43">
        <v>10</v>
      </c>
      <c r="AS43">
        <v>11</v>
      </c>
    </row>
    <row r="44" spans="3:45">
      <c r="C44">
        <v>2004</v>
      </c>
      <c r="D44">
        <v>4105</v>
      </c>
      <c r="E44">
        <v>6503</v>
      </c>
      <c r="F44">
        <v>8637</v>
      </c>
      <c r="G44">
        <f t="shared" si="15"/>
        <v>8637</v>
      </c>
      <c r="J44" t="str">
        <f t="shared" ref="J44:U50" si="30">J338</f>
        <v>Tcond</v>
      </c>
      <c r="K44">
        <f t="shared" si="30"/>
        <v>-25</v>
      </c>
      <c r="L44">
        <f t="shared" si="30"/>
        <v>-20</v>
      </c>
      <c r="M44">
        <f t="shared" si="30"/>
        <v>-15</v>
      </c>
      <c r="N44">
        <f t="shared" si="30"/>
        <v>-10</v>
      </c>
      <c r="O44">
        <f t="shared" si="30"/>
        <v>-5</v>
      </c>
      <c r="P44">
        <f t="shared" si="30"/>
        <v>0</v>
      </c>
      <c r="Q44">
        <f t="shared" si="30"/>
        <v>5</v>
      </c>
      <c r="R44">
        <f t="shared" si="30"/>
        <v>10</v>
      </c>
      <c r="S44">
        <f t="shared" si="30"/>
        <v>15</v>
      </c>
      <c r="T44">
        <f t="shared" si="30"/>
        <v>20</v>
      </c>
      <c r="U44">
        <f t="shared" si="30"/>
        <v>25</v>
      </c>
      <c r="W44">
        <f t="shared" ref="W44:AS44" si="31">K44</f>
        <v>-25</v>
      </c>
      <c r="X44">
        <f t="shared" si="31"/>
        <v>-20</v>
      </c>
      <c r="Y44">
        <f t="shared" si="31"/>
        <v>-15</v>
      </c>
      <c r="Z44">
        <f t="shared" si="31"/>
        <v>-10</v>
      </c>
      <c r="AA44">
        <f t="shared" si="31"/>
        <v>-5</v>
      </c>
      <c r="AB44">
        <f t="shared" si="31"/>
        <v>0</v>
      </c>
      <c r="AC44">
        <f t="shared" si="31"/>
        <v>5</v>
      </c>
      <c r="AD44">
        <f t="shared" si="31"/>
        <v>10</v>
      </c>
      <c r="AE44">
        <f t="shared" si="31"/>
        <v>15</v>
      </c>
      <c r="AF44">
        <f t="shared" si="31"/>
        <v>20</v>
      </c>
      <c r="AG44">
        <f t="shared" si="31"/>
        <v>25</v>
      </c>
      <c r="AH44">
        <f t="shared" si="31"/>
        <v>0</v>
      </c>
      <c r="AI44">
        <f t="shared" si="31"/>
        <v>-25</v>
      </c>
      <c r="AJ44">
        <f t="shared" si="31"/>
        <v>-20</v>
      </c>
      <c r="AK44">
        <f t="shared" si="31"/>
        <v>-15</v>
      </c>
      <c r="AL44">
        <f t="shared" si="31"/>
        <v>-10</v>
      </c>
      <c r="AM44">
        <f t="shared" si="31"/>
        <v>-5</v>
      </c>
      <c r="AN44">
        <f t="shared" si="31"/>
        <v>0</v>
      </c>
      <c r="AO44">
        <f t="shared" si="31"/>
        <v>5</v>
      </c>
      <c r="AP44">
        <f t="shared" si="31"/>
        <v>10</v>
      </c>
      <c r="AQ44">
        <f t="shared" si="31"/>
        <v>15</v>
      </c>
      <c r="AR44">
        <f t="shared" si="31"/>
        <v>20</v>
      </c>
      <c r="AS44">
        <f t="shared" si="31"/>
        <v>25</v>
      </c>
    </row>
    <row r="45" spans="3:45">
      <c r="C45">
        <v>1868</v>
      </c>
      <c r="D45">
        <v>3832</v>
      </c>
      <c r="E45">
        <v>6165</v>
      </c>
      <c r="F45">
        <v>8195</v>
      </c>
      <c r="G45">
        <f t="shared" si="15"/>
        <v>8195</v>
      </c>
      <c r="J45">
        <f t="shared" si="30"/>
        <v>20</v>
      </c>
      <c r="K45">
        <f t="shared" si="30"/>
        <v>39</v>
      </c>
      <c r="L45">
        <f t="shared" si="30"/>
        <v>48</v>
      </c>
      <c r="M45">
        <f t="shared" si="30"/>
        <v>57</v>
      </c>
      <c r="N45">
        <f t="shared" si="30"/>
        <v>68</v>
      </c>
      <c r="O45">
        <f t="shared" si="30"/>
        <v>80</v>
      </c>
      <c r="P45">
        <f t="shared" si="30"/>
        <v>93</v>
      </c>
      <c r="Q45">
        <f t="shared" si="30"/>
        <v>108</v>
      </c>
      <c r="R45">
        <f t="shared" si="30"/>
        <v>125</v>
      </c>
      <c r="S45">
        <f t="shared" si="30"/>
        <v>144</v>
      </c>
      <c r="T45">
        <f t="shared" si="30"/>
        <v>0</v>
      </c>
      <c r="U45">
        <f t="shared" si="30"/>
        <v>0</v>
      </c>
      <c r="W45">
        <f t="shared" ref="W45:AG45" si="32">IF($W$6=$I45,K45 + (K46 - K45)*($G$5-$J45)/10,IF($W$6=$I46,K46 + (K47 - K46)*($G$5-$J46)/10,IF($W$6=$I47,K47 + (K48 - K47)*($G$5-$J47)/10,IF($W$6=$I48,K48 + (K49 - K48)*($G$5-$J48)/10, IF($W$6=$I49,K49 + (K50 - K49)*($G$5-$J49)/10, K50)))))</f>
        <v>35</v>
      </c>
      <c r="X45">
        <f t="shared" si="32"/>
        <v>44</v>
      </c>
      <c r="Y45">
        <f t="shared" si="32"/>
        <v>53</v>
      </c>
      <c r="Z45">
        <f t="shared" si="32"/>
        <v>63</v>
      </c>
      <c r="AA45">
        <f t="shared" si="32"/>
        <v>75</v>
      </c>
      <c r="AB45">
        <f t="shared" si="32"/>
        <v>88</v>
      </c>
      <c r="AC45">
        <f t="shared" si="32"/>
        <v>102</v>
      </c>
      <c r="AD45">
        <f t="shared" si="32"/>
        <v>119</v>
      </c>
      <c r="AE45">
        <f t="shared" si="32"/>
        <v>137</v>
      </c>
      <c r="AF45">
        <f t="shared" si="32"/>
        <v>158</v>
      </c>
      <c r="AG45">
        <f t="shared" si="32"/>
        <v>181</v>
      </c>
      <c r="AI45">
        <f t="shared" ref="AI45:AS45" si="33">IF($AI$6=AI43,W45 + (X45-W45) * ($G$4 - AI44) / 5,0)</f>
        <v>0</v>
      </c>
      <c r="AJ45">
        <f t="shared" si="33"/>
        <v>0</v>
      </c>
      <c r="AK45">
        <f t="shared" si="33"/>
        <v>0</v>
      </c>
      <c r="AL45">
        <f t="shared" si="33"/>
        <v>0</v>
      </c>
      <c r="AM45">
        <f t="shared" si="33"/>
        <v>77.599999999999994</v>
      </c>
      <c r="AN45">
        <f t="shared" si="33"/>
        <v>0</v>
      </c>
      <c r="AO45">
        <f t="shared" si="33"/>
        <v>0</v>
      </c>
      <c r="AP45">
        <f t="shared" si="33"/>
        <v>0</v>
      </c>
      <c r="AQ45">
        <f t="shared" si="33"/>
        <v>0</v>
      </c>
      <c r="AR45">
        <f t="shared" si="33"/>
        <v>0</v>
      </c>
      <c r="AS45">
        <f t="shared" si="33"/>
        <v>0</v>
      </c>
    </row>
    <row r="46" spans="3:45">
      <c r="C46">
        <v>1736</v>
      </c>
      <c r="D46">
        <v>3570</v>
      </c>
      <c r="E46">
        <v>5826</v>
      </c>
      <c r="F46">
        <v>7772</v>
      </c>
      <c r="G46">
        <f t="shared" si="15"/>
        <v>7772</v>
      </c>
      <c r="J46">
        <f t="shared" si="30"/>
        <v>30</v>
      </c>
      <c r="K46">
        <f t="shared" si="30"/>
        <v>39</v>
      </c>
      <c r="L46">
        <f t="shared" si="30"/>
        <v>47</v>
      </c>
      <c r="M46">
        <f t="shared" si="30"/>
        <v>56</v>
      </c>
      <c r="N46">
        <f t="shared" si="30"/>
        <v>67</v>
      </c>
      <c r="O46">
        <f t="shared" si="30"/>
        <v>79</v>
      </c>
      <c r="P46">
        <f t="shared" si="30"/>
        <v>92</v>
      </c>
      <c r="Q46">
        <f t="shared" si="30"/>
        <v>107</v>
      </c>
      <c r="R46">
        <f t="shared" si="30"/>
        <v>124</v>
      </c>
      <c r="S46">
        <f t="shared" si="30"/>
        <v>142</v>
      </c>
      <c r="T46">
        <f t="shared" si="30"/>
        <v>163</v>
      </c>
      <c r="U46">
        <f t="shared" si="30"/>
        <v>186</v>
      </c>
    </row>
    <row r="47" spans="3:45">
      <c r="C47">
        <v>1611</v>
      </c>
      <c r="D47">
        <v>3321</v>
      </c>
      <c r="E47">
        <v>5516</v>
      </c>
      <c r="F47">
        <v>7379</v>
      </c>
      <c r="G47">
        <f t="shared" si="15"/>
        <v>7379</v>
      </c>
      <c r="J47">
        <f t="shared" si="30"/>
        <v>40</v>
      </c>
      <c r="K47">
        <f t="shared" si="30"/>
        <v>38</v>
      </c>
      <c r="L47">
        <f t="shared" si="30"/>
        <v>46</v>
      </c>
      <c r="M47">
        <f t="shared" si="30"/>
        <v>56</v>
      </c>
      <c r="N47">
        <f t="shared" si="30"/>
        <v>66</v>
      </c>
      <c r="O47">
        <f t="shared" si="30"/>
        <v>78</v>
      </c>
      <c r="P47">
        <f t="shared" si="30"/>
        <v>91</v>
      </c>
      <c r="Q47">
        <f t="shared" si="30"/>
        <v>106</v>
      </c>
      <c r="R47">
        <f t="shared" si="30"/>
        <v>123</v>
      </c>
      <c r="S47">
        <f t="shared" si="30"/>
        <v>141</v>
      </c>
      <c r="T47">
        <f t="shared" si="30"/>
        <v>161</v>
      </c>
      <c r="U47">
        <f t="shared" si="30"/>
        <v>184</v>
      </c>
    </row>
    <row r="48" spans="3:45">
      <c r="C48">
        <v>1491</v>
      </c>
      <c r="D48">
        <v>3084</v>
      </c>
      <c r="E48">
        <v>5225</v>
      </c>
      <c r="F48">
        <v>7011</v>
      </c>
      <c r="G48">
        <f t="shared" si="15"/>
        <v>7011</v>
      </c>
      <c r="J48">
        <f t="shared" si="30"/>
        <v>50</v>
      </c>
      <c r="K48">
        <f t="shared" si="30"/>
        <v>37</v>
      </c>
      <c r="L48">
        <f t="shared" si="30"/>
        <v>46</v>
      </c>
      <c r="M48">
        <f t="shared" si="30"/>
        <v>55</v>
      </c>
      <c r="N48">
        <f t="shared" si="30"/>
        <v>65</v>
      </c>
      <c r="O48">
        <f t="shared" si="30"/>
        <v>77</v>
      </c>
      <c r="P48">
        <f t="shared" si="30"/>
        <v>90</v>
      </c>
      <c r="Q48">
        <f t="shared" si="30"/>
        <v>105</v>
      </c>
      <c r="R48">
        <f t="shared" si="30"/>
        <v>121</v>
      </c>
      <c r="S48">
        <f t="shared" si="30"/>
        <v>140</v>
      </c>
      <c r="T48">
        <f t="shared" si="30"/>
        <v>160</v>
      </c>
      <c r="U48">
        <f t="shared" si="30"/>
        <v>183</v>
      </c>
    </row>
    <row r="49" spans="3:21">
      <c r="C49">
        <v>1380</v>
      </c>
      <c r="D49">
        <v>2866</v>
      </c>
      <c r="E49">
        <v>4963</v>
      </c>
      <c r="F49">
        <v>6681</v>
      </c>
      <c r="G49">
        <f t="shared" si="15"/>
        <v>6681</v>
      </c>
      <c r="J49">
        <f t="shared" si="30"/>
        <v>60</v>
      </c>
      <c r="K49">
        <f t="shared" si="30"/>
        <v>36</v>
      </c>
      <c r="L49">
        <f t="shared" si="30"/>
        <v>45</v>
      </c>
      <c r="M49">
        <f t="shared" si="30"/>
        <v>54</v>
      </c>
      <c r="N49">
        <f t="shared" si="30"/>
        <v>64</v>
      </c>
      <c r="O49">
        <f t="shared" si="30"/>
        <v>76</v>
      </c>
      <c r="P49">
        <f t="shared" si="30"/>
        <v>89</v>
      </c>
      <c r="Q49">
        <f t="shared" si="30"/>
        <v>104</v>
      </c>
      <c r="R49">
        <f t="shared" si="30"/>
        <v>120</v>
      </c>
      <c r="S49">
        <f t="shared" si="30"/>
        <v>138</v>
      </c>
      <c r="T49">
        <f t="shared" si="30"/>
        <v>159</v>
      </c>
      <c r="U49">
        <f t="shared" si="30"/>
        <v>182</v>
      </c>
    </row>
    <row r="50" spans="3:21">
      <c r="C50">
        <v>0</v>
      </c>
      <c r="D50">
        <v>0</v>
      </c>
      <c r="E50">
        <v>0</v>
      </c>
      <c r="F50">
        <v>0</v>
      </c>
      <c r="G50">
        <f t="shared" si="15"/>
        <v>0</v>
      </c>
      <c r="J50">
        <f t="shared" si="30"/>
        <v>70</v>
      </c>
      <c r="K50">
        <f t="shared" si="30"/>
        <v>35</v>
      </c>
      <c r="L50">
        <f t="shared" si="30"/>
        <v>44</v>
      </c>
      <c r="M50">
        <f t="shared" si="30"/>
        <v>53</v>
      </c>
      <c r="N50">
        <f t="shared" si="30"/>
        <v>63</v>
      </c>
      <c r="O50">
        <f t="shared" si="30"/>
        <v>75</v>
      </c>
      <c r="P50">
        <f t="shared" si="30"/>
        <v>88</v>
      </c>
      <c r="Q50">
        <f t="shared" si="30"/>
        <v>102</v>
      </c>
      <c r="R50">
        <f t="shared" si="30"/>
        <v>119</v>
      </c>
      <c r="S50">
        <f t="shared" si="30"/>
        <v>137</v>
      </c>
      <c r="T50">
        <f t="shared" si="30"/>
        <v>158</v>
      </c>
      <c r="U50">
        <f t="shared" si="30"/>
        <v>181</v>
      </c>
    </row>
    <row r="51" spans="3:21">
      <c r="C51">
        <v>2336</v>
      </c>
      <c r="D51">
        <v>4784</v>
      </c>
      <c r="E51">
        <v>7537</v>
      </c>
      <c r="F51">
        <v>10002</v>
      </c>
      <c r="G51">
        <f t="shared" si="15"/>
        <v>10002</v>
      </c>
    </row>
    <row r="52" spans="3:21">
      <c r="C52">
        <v>2176</v>
      </c>
      <c r="D52">
        <v>4463</v>
      </c>
      <c r="E52">
        <v>7130</v>
      </c>
      <c r="F52">
        <v>9477</v>
      </c>
      <c r="G52">
        <f t="shared" si="15"/>
        <v>9477</v>
      </c>
    </row>
    <row r="53" spans="3:21">
      <c r="C53">
        <v>2019</v>
      </c>
      <c r="D53">
        <v>4151</v>
      </c>
      <c r="E53">
        <v>6719</v>
      </c>
      <c r="F53">
        <v>8968</v>
      </c>
      <c r="G53">
        <f t="shared" si="15"/>
        <v>8968</v>
      </c>
    </row>
    <row r="54" spans="3:21">
      <c r="C54">
        <v>1867</v>
      </c>
      <c r="D54">
        <v>3847</v>
      </c>
      <c r="E54">
        <v>6335</v>
      </c>
      <c r="F54">
        <v>8479</v>
      </c>
      <c r="G54">
        <f t="shared" si="15"/>
        <v>8479</v>
      </c>
    </row>
    <row r="55" spans="3:21">
      <c r="C55">
        <v>1718</v>
      </c>
      <c r="D55">
        <v>3554</v>
      </c>
      <c r="E55">
        <v>5966</v>
      </c>
      <c r="F55">
        <v>8014</v>
      </c>
      <c r="G55">
        <f t="shared" si="15"/>
        <v>8014</v>
      </c>
    </row>
    <row r="56" spans="3:21">
      <c r="C56">
        <v>1575</v>
      </c>
      <c r="D56">
        <v>3273</v>
      </c>
      <c r="E56">
        <v>5616</v>
      </c>
      <c r="F56">
        <v>7577</v>
      </c>
      <c r="G56">
        <f t="shared" si="15"/>
        <v>7577</v>
      </c>
    </row>
    <row r="57" spans="3:21">
      <c r="C57">
        <v>5</v>
      </c>
      <c r="D57">
        <v>5</v>
      </c>
      <c r="E57">
        <v>5</v>
      </c>
      <c r="F57">
        <v>5</v>
      </c>
      <c r="G57">
        <f t="shared" si="15"/>
        <v>5</v>
      </c>
    </row>
    <row r="58" spans="3:21">
      <c r="C58">
        <v>2708</v>
      </c>
      <c r="D58">
        <v>5547</v>
      </c>
      <c r="E58">
        <v>8690</v>
      </c>
      <c r="F58">
        <v>11532</v>
      </c>
      <c r="G58">
        <f t="shared" si="15"/>
        <v>11532</v>
      </c>
    </row>
    <row r="59" spans="3:21">
      <c r="C59">
        <v>2523</v>
      </c>
      <c r="D59">
        <v>5175</v>
      </c>
      <c r="E59">
        <v>8209</v>
      </c>
      <c r="F59">
        <v>10919</v>
      </c>
      <c r="G59">
        <f t="shared" si="15"/>
        <v>10919</v>
      </c>
    </row>
    <row r="60" spans="3:21">
      <c r="C60">
        <v>2340</v>
      </c>
      <c r="D60">
        <v>4809</v>
      </c>
      <c r="E60">
        <v>7723</v>
      </c>
      <c r="F60">
        <v>10315</v>
      </c>
      <c r="G60">
        <f t="shared" si="15"/>
        <v>10315</v>
      </c>
    </row>
    <row r="61" spans="3:21">
      <c r="C61">
        <v>2156</v>
      </c>
      <c r="D61">
        <v>4444</v>
      </c>
      <c r="E61">
        <v>7258</v>
      </c>
      <c r="F61">
        <v>9720</v>
      </c>
      <c r="G61">
        <f t="shared" si="15"/>
        <v>9720</v>
      </c>
    </row>
    <row r="62" spans="3:21">
      <c r="C62">
        <v>1975</v>
      </c>
      <c r="D62">
        <v>4086</v>
      </c>
      <c r="E62">
        <v>6803</v>
      </c>
      <c r="F62">
        <v>9145</v>
      </c>
      <c r="G62">
        <f t="shared" si="15"/>
        <v>9145</v>
      </c>
    </row>
    <row r="63" spans="3:21">
      <c r="C63">
        <v>1794</v>
      </c>
      <c r="D63">
        <v>3731</v>
      </c>
      <c r="E63">
        <v>6353</v>
      </c>
      <c r="F63">
        <v>8586</v>
      </c>
      <c r="G63">
        <f t="shared" si="15"/>
        <v>8586</v>
      </c>
    </row>
    <row r="64" spans="3:21">
      <c r="C64">
        <v>10</v>
      </c>
      <c r="D64">
        <v>10</v>
      </c>
      <c r="E64">
        <v>10</v>
      </c>
      <c r="F64">
        <v>10</v>
      </c>
      <c r="G64">
        <f t="shared" si="15"/>
        <v>10</v>
      </c>
    </row>
    <row r="65" spans="3:7">
      <c r="C65">
        <v>3128</v>
      </c>
      <c r="D65">
        <v>6406</v>
      </c>
      <c r="E65">
        <v>9979</v>
      </c>
      <c r="F65">
        <v>13247</v>
      </c>
      <c r="G65">
        <f t="shared" si="15"/>
        <v>13247</v>
      </c>
    </row>
    <row r="66" spans="3:7">
      <c r="C66">
        <v>2917</v>
      </c>
      <c r="D66">
        <v>5983</v>
      </c>
      <c r="E66">
        <v>9423</v>
      </c>
      <c r="F66">
        <v>12542</v>
      </c>
      <c r="G66">
        <f t="shared" si="15"/>
        <v>12542</v>
      </c>
    </row>
    <row r="67" spans="3:7">
      <c r="C67">
        <v>2706</v>
      </c>
      <c r="D67">
        <v>5561</v>
      </c>
      <c r="E67">
        <v>8857</v>
      </c>
      <c r="F67">
        <v>11834</v>
      </c>
      <c r="G67">
        <f t="shared" si="15"/>
        <v>11834</v>
      </c>
    </row>
    <row r="68" spans="3:7">
      <c r="C68">
        <v>2488</v>
      </c>
      <c r="D68">
        <v>5127</v>
      </c>
      <c r="E68">
        <v>8307</v>
      </c>
      <c r="F68">
        <v>11127</v>
      </c>
      <c r="G68">
        <f t="shared" si="15"/>
        <v>11127</v>
      </c>
    </row>
    <row r="69" spans="3:7">
      <c r="C69">
        <v>2271</v>
      </c>
      <c r="D69">
        <v>4697</v>
      </c>
      <c r="E69">
        <v>7758</v>
      </c>
      <c r="F69">
        <v>10432</v>
      </c>
      <c r="G69">
        <f t="shared" si="15"/>
        <v>10432</v>
      </c>
    </row>
    <row r="70" spans="3:7">
      <c r="C70">
        <v>2047</v>
      </c>
      <c r="D70">
        <v>4257</v>
      </c>
      <c r="E70">
        <v>7196</v>
      </c>
      <c r="F70">
        <v>9736</v>
      </c>
      <c r="G70">
        <f t="shared" si="15"/>
        <v>9736</v>
      </c>
    </row>
    <row r="71" spans="3:7">
      <c r="C71">
        <v>15</v>
      </c>
      <c r="D71">
        <v>15</v>
      </c>
      <c r="E71">
        <v>15</v>
      </c>
      <c r="F71">
        <v>15</v>
      </c>
      <c r="G71">
        <f t="shared" si="15"/>
        <v>15</v>
      </c>
    </row>
    <row r="72" spans="3:7">
      <c r="C72">
        <v>3602</v>
      </c>
      <c r="D72">
        <v>7376</v>
      </c>
      <c r="E72">
        <v>11420</v>
      </c>
      <c r="F72">
        <v>15167</v>
      </c>
      <c r="G72">
        <f t="shared" si="15"/>
        <v>15167</v>
      </c>
    </row>
    <row r="73" spans="3:7">
      <c r="C73">
        <v>3365</v>
      </c>
      <c r="D73">
        <v>6901</v>
      </c>
      <c r="E73">
        <v>10789</v>
      </c>
      <c r="F73">
        <v>14369</v>
      </c>
      <c r="G73">
        <f t="shared" si="15"/>
        <v>14369</v>
      </c>
    </row>
    <row r="74" spans="3:7">
      <c r="C74">
        <v>3125</v>
      </c>
      <c r="D74">
        <v>6423</v>
      </c>
      <c r="E74">
        <v>10142</v>
      </c>
      <c r="F74">
        <v>13552</v>
      </c>
      <c r="G74">
        <f t="shared" ref="G74:G139" si="34">IF($G$8 &lt; 30, C74*$G$8/30, IF($G$8&lt;60,C74+(D74-C74)*($G$8 - 30) / 30, IF($G$8&lt;90,D74+(E74-D74)*($G$8 - 60) / 30, E74+(F74-E74)*($G$8 - 90) / 30)))</f>
        <v>13552</v>
      </c>
    </row>
    <row r="75" spans="3:7">
      <c r="C75">
        <v>2871</v>
      </c>
      <c r="D75">
        <v>5917</v>
      </c>
      <c r="E75">
        <v>9505</v>
      </c>
      <c r="F75">
        <v>12729</v>
      </c>
      <c r="G75">
        <f t="shared" si="34"/>
        <v>12729</v>
      </c>
    </row>
    <row r="76" spans="3:7">
      <c r="C76">
        <v>2614</v>
      </c>
      <c r="D76">
        <v>5408</v>
      </c>
      <c r="E76">
        <v>8859</v>
      </c>
      <c r="F76">
        <v>11905</v>
      </c>
      <c r="G76">
        <f t="shared" si="34"/>
        <v>11905</v>
      </c>
    </row>
    <row r="77" spans="3:7">
      <c r="C77">
        <v>2342</v>
      </c>
      <c r="D77">
        <v>4873</v>
      </c>
      <c r="E77">
        <v>8175</v>
      </c>
      <c r="F77">
        <v>11062</v>
      </c>
      <c r="G77">
        <f t="shared" si="34"/>
        <v>11062</v>
      </c>
    </row>
    <row r="78" spans="3:7">
      <c r="C78">
        <v>20</v>
      </c>
      <c r="D78">
        <v>20</v>
      </c>
      <c r="E78">
        <v>20</v>
      </c>
      <c r="F78">
        <v>20</v>
      </c>
      <c r="G78">
        <f t="shared" si="34"/>
        <v>20</v>
      </c>
    </row>
    <row r="79" spans="3:7">
      <c r="C79">
        <v>0</v>
      </c>
      <c r="D79">
        <v>0</v>
      </c>
      <c r="E79">
        <v>0</v>
      </c>
      <c r="F79">
        <v>0</v>
      </c>
      <c r="G79">
        <f t="shared" si="34"/>
        <v>0</v>
      </c>
    </row>
    <row r="80" spans="3:7">
      <c r="C80">
        <v>3874</v>
      </c>
      <c r="D80">
        <v>7945</v>
      </c>
      <c r="E80">
        <v>12330</v>
      </c>
      <c r="F80">
        <v>16426</v>
      </c>
      <c r="G80">
        <f t="shared" si="34"/>
        <v>16426</v>
      </c>
    </row>
    <row r="81" spans="3:21">
      <c r="C81">
        <v>3607</v>
      </c>
      <c r="D81">
        <v>7413</v>
      </c>
      <c r="E81">
        <v>11604</v>
      </c>
      <c r="F81">
        <v>15497</v>
      </c>
      <c r="G81">
        <f t="shared" si="34"/>
        <v>15497</v>
      </c>
    </row>
    <row r="82" spans="3:21">
      <c r="C82">
        <v>3314</v>
      </c>
      <c r="D82">
        <v>6830</v>
      </c>
      <c r="E82">
        <v>10879</v>
      </c>
      <c r="F82">
        <v>14557</v>
      </c>
      <c r="G82">
        <f t="shared" si="34"/>
        <v>14557</v>
      </c>
    </row>
    <row r="83" spans="3:21">
      <c r="C83">
        <v>3015</v>
      </c>
      <c r="D83">
        <v>6238</v>
      </c>
      <c r="E83">
        <v>10133</v>
      </c>
      <c r="F83">
        <v>13602</v>
      </c>
      <c r="G83">
        <f t="shared" si="34"/>
        <v>13602</v>
      </c>
    </row>
    <row r="84" spans="3:21">
      <c r="C84">
        <v>2691</v>
      </c>
      <c r="D84">
        <v>5601</v>
      </c>
      <c r="E84">
        <v>9321</v>
      </c>
      <c r="F84">
        <v>12601</v>
      </c>
      <c r="G84">
        <f t="shared" si="34"/>
        <v>12601</v>
      </c>
    </row>
    <row r="85" spans="3:21">
      <c r="C85">
        <v>25</v>
      </c>
      <c r="D85">
        <v>25</v>
      </c>
      <c r="E85">
        <v>25</v>
      </c>
      <c r="F85">
        <v>25</v>
      </c>
      <c r="G85">
        <f t="shared" si="34"/>
        <v>25</v>
      </c>
    </row>
    <row r="86" spans="3:21">
      <c r="C86">
        <v>0</v>
      </c>
      <c r="D86">
        <v>0</v>
      </c>
      <c r="E86">
        <v>0</v>
      </c>
      <c r="F86">
        <v>0</v>
      </c>
      <c r="G86">
        <f>IF($G$8 &lt; 30, C86*$G$8/30, IF($G$8&lt;60,C86+(D86-C86)*($G$8 - 30) / 30, IF($G$8&lt;90,D86+(E86-D86)*($G$8 - 60) / 30, E86+(F86-E86)*($G$8 - 90) / 30)))</f>
        <v>0</v>
      </c>
    </row>
    <row r="87" spans="3:21">
      <c r="C87">
        <v>4454</v>
      </c>
      <c r="D87">
        <v>9134</v>
      </c>
      <c r="E87">
        <v>14068</v>
      </c>
      <c r="F87">
        <v>18742</v>
      </c>
      <c r="G87">
        <f t="shared" si="34"/>
        <v>18742</v>
      </c>
    </row>
    <row r="88" spans="3:21">
      <c r="C88">
        <v>4160</v>
      </c>
      <c r="D88">
        <v>8549</v>
      </c>
      <c r="E88">
        <v>13269</v>
      </c>
      <c r="F88">
        <v>17702</v>
      </c>
      <c r="G88">
        <f t="shared" si="34"/>
        <v>17702</v>
      </c>
    </row>
    <row r="89" spans="3:21">
      <c r="C89">
        <v>3829</v>
      </c>
      <c r="D89">
        <v>7890</v>
      </c>
      <c r="E89">
        <v>12460</v>
      </c>
      <c r="F89">
        <v>16649</v>
      </c>
      <c r="G89">
        <f t="shared" si="34"/>
        <v>16649</v>
      </c>
      <c r="J89" t="s">
        <v>64</v>
      </c>
      <c r="P89" t="s">
        <v>78</v>
      </c>
    </row>
    <row r="90" spans="3:21">
      <c r="C90">
        <v>3487</v>
      </c>
      <c r="D90">
        <v>7213</v>
      </c>
      <c r="E90">
        <v>11615</v>
      </c>
      <c r="F90">
        <v>15563</v>
      </c>
      <c r="G90">
        <f t="shared" si="34"/>
        <v>15563</v>
      </c>
      <c r="J90" t="s">
        <v>77</v>
      </c>
      <c r="K90">
        <v>-25</v>
      </c>
      <c r="L90">
        <f>K90+5</f>
        <v>-20</v>
      </c>
      <c r="M90">
        <f t="shared" ref="M90:U90" si="35">L90+5</f>
        <v>-15</v>
      </c>
      <c r="N90">
        <f t="shared" si="35"/>
        <v>-10</v>
      </c>
      <c r="O90">
        <f t="shared" si="35"/>
        <v>-5</v>
      </c>
      <c r="P90">
        <f t="shared" si="35"/>
        <v>0</v>
      </c>
      <c r="Q90">
        <f t="shared" si="35"/>
        <v>5</v>
      </c>
      <c r="R90">
        <f t="shared" si="35"/>
        <v>10</v>
      </c>
      <c r="S90">
        <f t="shared" si="35"/>
        <v>15</v>
      </c>
      <c r="T90">
        <f t="shared" si="35"/>
        <v>20</v>
      </c>
      <c r="U90">
        <f t="shared" si="35"/>
        <v>25</v>
      </c>
    </row>
    <row r="91" spans="3:21">
      <c r="C91">
        <v>3108</v>
      </c>
      <c r="D91">
        <v>6469</v>
      </c>
      <c r="E91">
        <v>10670</v>
      </c>
      <c r="F91">
        <v>14401</v>
      </c>
      <c r="G91">
        <f t="shared" si="34"/>
        <v>14401</v>
      </c>
      <c r="J91">
        <f t="shared" ref="J91:J96" si="36">G92</f>
        <v>20</v>
      </c>
      <c r="K91">
        <f t="shared" ref="K91:K96" si="37">G99</f>
        <v>1566</v>
      </c>
      <c r="L91">
        <f t="shared" ref="L91:L96" si="38">G106</f>
        <v>1602</v>
      </c>
      <c r="M91">
        <f t="shared" ref="M91:M96" si="39">G113</f>
        <v>1619</v>
      </c>
      <c r="N91">
        <f t="shared" ref="N91:N96" si="40">G120</f>
        <v>1616</v>
      </c>
      <c r="O91">
        <f t="shared" ref="O91:O96" si="41">G127</f>
        <v>1594</v>
      </c>
      <c r="P91">
        <f t="shared" ref="P91:P96" si="42">G134</f>
        <v>1552</v>
      </c>
      <c r="Q91">
        <f t="shared" ref="Q91:Q96" si="43">G141</f>
        <v>1491</v>
      </c>
      <c r="R91">
        <f t="shared" ref="R91:R96" si="44">G148</f>
        <v>1410</v>
      </c>
      <c r="S91">
        <f t="shared" ref="S91:S96" si="45">G155</f>
        <v>1310</v>
      </c>
    </row>
    <row r="92" spans="3:21">
      <c r="C92">
        <v>20</v>
      </c>
      <c r="D92">
        <v>20</v>
      </c>
      <c r="E92">
        <v>20</v>
      </c>
      <c r="F92">
        <v>20</v>
      </c>
      <c r="G92">
        <f t="shared" si="34"/>
        <v>20</v>
      </c>
      <c r="J92">
        <f t="shared" si="36"/>
        <v>30</v>
      </c>
      <c r="K92">
        <f t="shared" si="37"/>
        <v>1664</v>
      </c>
      <c r="L92">
        <f t="shared" si="38"/>
        <v>1735</v>
      </c>
      <c r="M92">
        <f t="shared" si="39"/>
        <v>1787</v>
      </c>
      <c r="N92">
        <f t="shared" si="40"/>
        <v>1821</v>
      </c>
      <c r="O92">
        <f t="shared" si="41"/>
        <v>1836</v>
      </c>
      <c r="P92">
        <f t="shared" si="42"/>
        <v>1833</v>
      </c>
      <c r="Q92">
        <f t="shared" si="43"/>
        <v>1812</v>
      </c>
      <c r="R92">
        <f t="shared" si="44"/>
        <v>1772</v>
      </c>
      <c r="S92">
        <f t="shared" si="45"/>
        <v>1714</v>
      </c>
      <c r="T92" s="63">
        <f>G163</f>
        <v>1638</v>
      </c>
      <c r="U92" s="63">
        <f>G170</f>
        <v>1543</v>
      </c>
    </row>
    <row r="93" spans="3:21">
      <c r="C93">
        <v>30</v>
      </c>
      <c r="D93">
        <v>30</v>
      </c>
      <c r="E93">
        <v>30</v>
      </c>
      <c r="F93">
        <v>30</v>
      </c>
      <c r="G93">
        <f t="shared" si="34"/>
        <v>30</v>
      </c>
      <c r="J93">
        <f t="shared" si="36"/>
        <v>40</v>
      </c>
      <c r="K93">
        <f t="shared" si="37"/>
        <v>1795</v>
      </c>
      <c r="L93">
        <f t="shared" si="38"/>
        <v>1903</v>
      </c>
      <c r="M93">
        <f t="shared" si="39"/>
        <v>1993</v>
      </c>
      <c r="N93">
        <f t="shared" si="40"/>
        <v>2065</v>
      </c>
      <c r="O93">
        <f t="shared" si="41"/>
        <v>2118</v>
      </c>
      <c r="P93">
        <f t="shared" si="42"/>
        <v>2153</v>
      </c>
      <c r="Q93">
        <f t="shared" si="43"/>
        <v>2170</v>
      </c>
      <c r="R93">
        <f t="shared" si="44"/>
        <v>2169</v>
      </c>
      <c r="S93">
        <f t="shared" si="45"/>
        <v>2149</v>
      </c>
      <c r="T93" s="63">
        <f>G164</f>
        <v>2111</v>
      </c>
      <c r="U93" s="63">
        <f>G171</f>
        <v>2055</v>
      </c>
    </row>
    <row r="94" spans="3:21">
      <c r="C94">
        <v>40</v>
      </c>
      <c r="D94">
        <v>40</v>
      </c>
      <c r="E94">
        <v>40</v>
      </c>
      <c r="F94">
        <v>40</v>
      </c>
      <c r="G94">
        <f t="shared" si="34"/>
        <v>40</v>
      </c>
      <c r="J94">
        <f t="shared" si="36"/>
        <v>50</v>
      </c>
      <c r="K94">
        <f t="shared" si="37"/>
        <v>1970</v>
      </c>
      <c r="L94">
        <f t="shared" si="38"/>
        <v>2115</v>
      </c>
      <c r="M94">
        <f t="shared" si="39"/>
        <v>2241</v>
      </c>
      <c r="N94">
        <f t="shared" si="40"/>
        <v>2349</v>
      </c>
      <c r="O94">
        <f t="shared" si="41"/>
        <v>2439</v>
      </c>
      <c r="P94">
        <f t="shared" si="42"/>
        <v>2510</v>
      </c>
      <c r="Q94">
        <f t="shared" si="43"/>
        <v>2563</v>
      </c>
      <c r="R94">
        <f t="shared" si="44"/>
        <v>2597</v>
      </c>
      <c r="S94">
        <f t="shared" si="45"/>
        <v>2613</v>
      </c>
      <c r="T94" s="63">
        <f>G165</f>
        <v>2611</v>
      </c>
      <c r="U94" s="63">
        <f>G172</f>
        <v>2591</v>
      </c>
    </row>
    <row r="95" spans="3:21">
      <c r="C95">
        <v>50</v>
      </c>
      <c r="D95">
        <v>50</v>
      </c>
      <c r="E95">
        <v>50</v>
      </c>
      <c r="F95">
        <v>50</v>
      </c>
      <c r="G95">
        <f t="shared" si="34"/>
        <v>50</v>
      </c>
      <c r="J95">
        <f t="shared" si="36"/>
        <v>60</v>
      </c>
      <c r="K95">
        <f t="shared" si="37"/>
        <v>2203</v>
      </c>
      <c r="L95">
        <f t="shared" si="38"/>
        <v>2379</v>
      </c>
      <c r="M95">
        <f t="shared" si="39"/>
        <v>2536</v>
      </c>
      <c r="N95">
        <f t="shared" si="40"/>
        <v>2676</v>
      </c>
      <c r="O95">
        <f t="shared" si="41"/>
        <v>2798</v>
      </c>
      <c r="P95">
        <f t="shared" si="42"/>
        <v>2902</v>
      </c>
      <c r="Q95">
        <f t="shared" si="43"/>
        <v>2988</v>
      </c>
      <c r="R95">
        <f t="shared" si="44"/>
        <v>3057</v>
      </c>
      <c r="S95">
        <f t="shared" si="45"/>
        <v>3108</v>
      </c>
      <c r="T95" s="63">
        <f>G166</f>
        <v>3141</v>
      </c>
      <c r="U95" s="63">
        <f>G173</f>
        <v>3157</v>
      </c>
    </row>
    <row r="96" spans="3:21">
      <c r="C96">
        <v>60</v>
      </c>
      <c r="D96">
        <v>60</v>
      </c>
      <c r="E96">
        <v>60</v>
      </c>
      <c r="F96">
        <v>60</v>
      </c>
      <c r="G96">
        <f t="shared" si="34"/>
        <v>60</v>
      </c>
      <c r="J96">
        <f t="shared" si="36"/>
        <v>70</v>
      </c>
      <c r="K96">
        <f t="shared" si="37"/>
        <v>2508</v>
      </c>
      <c r="L96">
        <f t="shared" si="38"/>
        <v>2703</v>
      </c>
      <c r="M96">
        <f t="shared" si="39"/>
        <v>2883</v>
      </c>
      <c r="N96">
        <f t="shared" si="40"/>
        <v>3047</v>
      </c>
      <c r="O96">
        <f t="shared" si="41"/>
        <v>3195</v>
      </c>
      <c r="P96">
        <f t="shared" si="42"/>
        <v>3328</v>
      </c>
      <c r="Q96">
        <f t="shared" si="43"/>
        <v>3444</v>
      </c>
      <c r="R96">
        <f t="shared" si="44"/>
        <v>3546</v>
      </c>
      <c r="S96">
        <f t="shared" si="45"/>
        <v>3631</v>
      </c>
      <c r="T96" s="63">
        <f>G167</f>
        <v>3702</v>
      </c>
      <c r="U96" s="63">
        <f>G174</f>
        <v>3757</v>
      </c>
    </row>
    <row r="97" spans="3:7">
      <c r="C97">
        <v>70</v>
      </c>
      <c r="D97">
        <v>70</v>
      </c>
      <c r="E97">
        <v>70</v>
      </c>
      <c r="F97">
        <v>70</v>
      </c>
      <c r="G97">
        <f t="shared" si="34"/>
        <v>70</v>
      </c>
    </row>
    <row r="98" spans="3:7">
      <c r="C98">
        <v>-25</v>
      </c>
      <c r="D98">
        <v>-25</v>
      </c>
      <c r="E98">
        <v>-25</v>
      </c>
      <c r="F98">
        <v>-25</v>
      </c>
      <c r="G98">
        <f t="shared" si="34"/>
        <v>-25</v>
      </c>
    </row>
    <row r="99" spans="3:7">
      <c r="C99">
        <v>219</v>
      </c>
      <c r="D99">
        <v>432</v>
      </c>
      <c r="E99">
        <v>976</v>
      </c>
      <c r="F99">
        <v>1566</v>
      </c>
      <c r="G99">
        <f t="shared" si="34"/>
        <v>1566</v>
      </c>
    </row>
    <row r="100" spans="3:7">
      <c r="C100">
        <v>279</v>
      </c>
      <c r="D100">
        <v>550</v>
      </c>
      <c r="E100">
        <v>1086</v>
      </c>
      <c r="F100">
        <v>1664</v>
      </c>
      <c r="G100">
        <f t="shared" si="34"/>
        <v>1664</v>
      </c>
    </row>
    <row r="101" spans="3:7">
      <c r="C101">
        <v>349</v>
      </c>
      <c r="D101">
        <v>688</v>
      </c>
      <c r="E101">
        <v>1210</v>
      </c>
      <c r="F101">
        <v>1795</v>
      </c>
      <c r="G101">
        <f t="shared" si="34"/>
        <v>1795</v>
      </c>
    </row>
    <row r="102" spans="3:7">
      <c r="C102">
        <v>426</v>
      </c>
      <c r="D102">
        <v>840</v>
      </c>
      <c r="E102">
        <v>1350</v>
      </c>
      <c r="F102">
        <v>1970</v>
      </c>
      <c r="G102">
        <f t="shared" si="34"/>
        <v>1970</v>
      </c>
    </row>
    <row r="103" spans="3:7">
      <c r="C103">
        <v>507</v>
      </c>
      <c r="D103">
        <v>1000</v>
      </c>
      <c r="E103">
        <v>1507</v>
      </c>
      <c r="F103">
        <v>2203</v>
      </c>
      <c r="G103">
        <f t="shared" si="34"/>
        <v>2203</v>
      </c>
    </row>
    <row r="104" spans="3:7">
      <c r="C104">
        <v>589</v>
      </c>
      <c r="D104">
        <v>1163</v>
      </c>
      <c r="E104">
        <v>1681</v>
      </c>
      <c r="F104">
        <v>2508</v>
      </c>
      <c r="G104">
        <f t="shared" si="34"/>
        <v>2508</v>
      </c>
    </row>
    <row r="105" spans="3:7">
      <c r="C105">
        <v>-20</v>
      </c>
      <c r="D105">
        <v>-20</v>
      </c>
      <c r="E105">
        <v>-20</v>
      </c>
      <c r="F105">
        <v>-20</v>
      </c>
      <c r="G105">
        <f t="shared" si="34"/>
        <v>-20</v>
      </c>
    </row>
    <row r="106" spans="3:7">
      <c r="C106">
        <v>254</v>
      </c>
      <c r="D106">
        <v>501</v>
      </c>
      <c r="E106">
        <v>1031</v>
      </c>
      <c r="F106">
        <v>1602</v>
      </c>
      <c r="G106">
        <f t="shared" si="34"/>
        <v>1602</v>
      </c>
    </row>
    <row r="107" spans="3:7">
      <c r="C107">
        <v>315</v>
      </c>
      <c r="D107">
        <v>621</v>
      </c>
      <c r="E107">
        <v>1157</v>
      </c>
      <c r="F107">
        <v>1735</v>
      </c>
      <c r="G107">
        <f t="shared" si="34"/>
        <v>1735</v>
      </c>
    </row>
    <row r="108" spans="3:7">
      <c r="C108">
        <v>384</v>
      </c>
      <c r="D108">
        <v>758</v>
      </c>
      <c r="E108">
        <v>1299</v>
      </c>
      <c r="F108">
        <v>1903</v>
      </c>
      <c r="G108">
        <f t="shared" si="34"/>
        <v>1903</v>
      </c>
    </row>
    <row r="109" spans="3:7">
      <c r="C109">
        <v>461</v>
      </c>
      <c r="D109">
        <v>909</v>
      </c>
      <c r="E109">
        <v>1458</v>
      </c>
      <c r="F109">
        <v>2115</v>
      </c>
      <c r="G109">
        <f t="shared" si="34"/>
        <v>2115</v>
      </c>
    </row>
    <row r="110" spans="3:7">
      <c r="C110">
        <v>543</v>
      </c>
      <c r="D110">
        <v>1071</v>
      </c>
      <c r="E110">
        <v>1633</v>
      </c>
      <c r="F110">
        <v>2379</v>
      </c>
      <c r="G110">
        <f t="shared" si="34"/>
        <v>2379</v>
      </c>
    </row>
    <row r="111" spans="3:7">
      <c r="C111">
        <v>629</v>
      </c>
      <c r="D111">
        <v>1241</v>
      </c>
      <c r="E111">
        <v>1827</v>
      </c>
      <c r="F111">
        <v>2703</v>
      </c>
      <c r="G111">
        <f t="shared" si="34"/>
        <v>2703</v>
      </c>
    </row>
    <row r="112" spans="3:7">
      <c r="C112">
        <v>-15</v>
      </c>
      <c r="D112">
        <v>-15</v>
      </c>
      <c r="E112">
        <v>-15</v>
      </c>
      <c r="F112">
        <v>-15</v>
      </c>
      <c r="G112">
        <f t="shared" si="34"/>
        <v>-15</v>
      </c>
    </row>
    <row r="113" spans="3:7">
      <c r="C113">
        <v>276</v>
      </c>
      <c r="D113">
        <v>544</v>
      </c>
      <c r="E113">
        <v>1056</v>
      </c>
      <c r="F113">
        <v>1619</v>
      </c>
      <c r="G113">
        <f t="shared" si="34"/>
        <v>1619</v>
      </c>
    </row>
    <row r="114" spans="3:7">
      <c r="C114">
        <v>340</v>
      </c>
      <c r="D114">
        <v>671</v>
      </c>
      <c r="E114">
        <v>1204</v>
      </c>
      <c r="F114">
        <v>1787</v>
      </c>
      <c r="G114">
        <f t="shared" si="34"/>
        <v>1787</v>
      </c>
    </row>
    <row r="115" spans="3:7">
      <c r="C115">
        <v>411</v>
      </c>
      <c r="D115">
        <v>811</v>
      </c>
      <c r="E115">
        <v>1368</v>
      </c>
      <c r="F115">
        <v>1993</v>
      </c>
      <c r="G115">
        <f t="shared" si="34"/>
        <v>1993</v>
      </c>
    </row>
    <row r="116" spans="3:7">
      <c r="C116">
        <v>489</v>
      </c>
      <c r="D116">
        <v>965</v>
      </c>
      <c r="E116">
        <v>1547</v>
      </c>
      <c r="F116">
        <v>2241</v>
      </c>
      <c r="G116">
        <f t="shared" si="34"/>
        <v>2241</v>
      </c>
    </row>
    <row r="117" spans="3:7">
      <c r="C117">
        <v>574</v>
      </c>
      <c r="D117">
        <v>1132</v>
      </c>
      <c r="E117">
        <v>1744</v>
      </c>
      <c r="F117">
        <v>2536</v>
      </c>
      <c r="G117">
        <f t="shared" si="34"/>
        <v>2536</v>
      </c>
    </row>
    <row r="118" spans="3:7">
      <c r="C118">
        <v>664</v>
      </c>
      <c r="D118">
        <v>1311</v>
      </c>
      <c r="E118">
        <v>1959</v>
      </c>
      <c r="F118">
        <v>2883</v>
      </c>
      <c r="G118">
        <f t="shared" si="34"/>
        <v>2883</v>
      </c>
    </row>
    <row r="119" spans="3:7">
      <c r="C119">
        <v>-10</v>
      </c>
      <c r="D119">
        <v>-10</v>
      </c>
      <c r="E119">
        <v>-10</v>
      </c>
      <c r="F119">
        <v>-10</v>
      </c>
      <c r="G119">
        <f t="shared" si="34"/>
        <v>-10</v>
      </c>
    </row>
    <row r="120" spans="3:7">
      <c r="C120">
        <v>285</v>
      </c>
      <c r="D120">
        <v>563</v>
      </c>
      <c r="E120">
        <v>1053</v>
      </c>
      <c r="F120">
        <v>1616</v>
      </c>
      <c r="G120">
        <f t="shared" si="34"/>
        <v>1616</v>
      </c>
    </row>
    <row r="121" spans="3:7">
      <c r="C121">
        <v>355</v>
      </c>
      <c r="D121">
        <v>700</v>
      </c>
      <c r="E121">
        <v>1226</v>
      </c>
      <c r="F121">
        <v>1821</v>
      </c>
      <c r="G121">
        <f t="shared" si="34"/>
        <v>1821</v>
      </c>
    </row>
    <row r="122" spans="3:7">
      <c r="C122">
        <v>430</v>
      </c>
      <c r="D122">
        <v>847</v>
      </c>
      <c r="E122">
        <v>1415</v>
      </c>
      <c r="F122">
        <v>2065</v>
      </c>
      <c r="G122">
        <f t="shared" si="34"/>
        <v>2065</v>
      </c>
    </row>
    <row r="123" spans="3:7">
      <c r="C123">
        <v>511</v>
      </c>
      <c r="D123">
        <v>1007</v>
      </c>
      <c r="E123">
        <v>1619</v>
      </c>
      <c r="F123">
        <v>2349</v>
      </c>
      <c r="G123">
        <f t="shared" si="34"/>
        <v>2349</v>
      </c>
    </row>
    <row r="124" spans="3:7">
      <c r="C124">
        <v>599</v>
      </c>
      <c r="D124">
        <v>1181</v>
      </c>
      <c r="E124">
        <v>1841</v>
      </c>
      <c r="F124">
        <v>2676</v>
      </c>
      <c r="G124">
        <f t="shared" si="34"/>
        <v>2676</v>
      </c>
    </row>
    <row r="125" spans="3:7">
      <c r="C125">
        <v>695</v>
      </c>
      <c r="D125">
        <v>1372</v>
      </c>
      <c r="E125">
        <v>2078</v>
      </c>
      <c r="F125">
        <v>3047</v>
      </c>
      <c r="G125">
        <f t="shared" si="34"/>
        <v>3047</v>
      </c>
    </row>
    <row r="126" spans="3:7">
      <c r="C126">
        <v>-5</v>
      </c>
      <c r="D126">
        <v>-5</v>
      </c>
      <c r="E126">
        <v>-5</v>
      </c>
      <c r="F126">
        <v>-5</v>
      </c>
      <c r="G126">
        <f t="shared" si="34"/>
        <v>-5</v>
      </c>
    </row>
    <row r="127" spans="3:7">
      <c r="C127">
        <v>282</v>
      </c>
      <c r="D127">
        <v>556</v>
      </c>
      <c r="E127">
        <v>1019</v>
      </c>
      <c r="F127">
        <v>1594</v>
      </c>
      <c r="G127">
        <f t="shared" si="34"/>
        <v>1594</v>
      </c>
    </row>
    <row r="128" spans="3:7">
      <c r="C128">
        <v>359</v>
      </c>
      <c r="D128">
        <v>708</v>
      </c>
      <c r="E128">
        <v>1222</v>
      </c>
      <c r="F128">
        <v>1836</v>
      </c>
      <c r="G128">
        <f t="shared" si="34"/>
        <v>1836</v>
      </c>
    </row>
    <row r="129" spans="3:7">
      <c r="C129">
        <v>439</v>
      </c>
      <c r="D129">
        <v>867</v>
      </c>
      <c r="E129">
        <v>1441</v>
      </c>
      <c r="F129">
        <v>2118</v>
      </c>
      <c r="G129">
        <f t="shared" si="34"/>
        <v>2118</v>
      </c>
    </row>
    <row r="130" spans="3:7">
      <c r="C130">
        <v>525</v>
      </c>
      <c r="D130">
        <v>1037</v>
      </c>
      <c r="E130">
        <v>1674</v>
      </c>
      <c r="F130">
        <v>2439</v>
      </c>
      <c r="G130">
        <f t="shared" si="34"/>
        <v>2439</v>
      </c>
    </row>
    <row r="131" spans="3:7">
      <c r="C131">
        <v>619</v>
      </c>
      <c r="D131">
        <v>1221</v>
      </c>
      <c r="E131">
        <v>1922</v>
      </c>
      <c r="F131">
        <v>2798</v>
      </c>
      <c r="G131">
        <f t="shared" si="34"/>
        <v>2798</v>
      </c>
    </row>
    <row r="132" spans="3:7">
      <c r="C132">
        <v>722</v>
      </c>
      <c r="D132">
        <v>1424</v>
      </c>
      <c r="E132">
        <v>2184</v>
      </c>
      <c r="F132">
        <v>3195</v>
      </c>
      <c r="G132">
        <f t="shared" si="34"/>
        <v>3195</v>
      </c>
    </row>
    <row r="133" spans="3:7">
      <c r="C133">
        <v>0</v>
      </c>
      <c r="D133">
        <v>0</v>
      </c>
      <c r="E133">
        <v>0</v>
      </c>
      <c r="F133">
        <v>0</v>
      </c>
      <c r="G133">
        <f t="shared" si="34"/>
        <v>0</v>
      </c>
    </row>
    <row r="134" spans="3:7">
      <c r="C134">
        <v>266</v>
      </c>
      <c r="D134">
        <v>524</v>
      </c>
      <c r="E134">
        <v>957</v>
      </c>
      <c r="F134">
        <v>1552</v>
      </c>
      <c r="G134">
        <f t="shared" si="34"/>
        <v>1552</v>
      </c>
    </row>
    <row r="135" spans="3:7">
      <c r="C135">
        <v>353</v>
      </c>
      <c r="D135">
        <v>696</v>
      </c>
      <c r="E135">
        <v>1194</v>
      </c>
      <c r="F135">
        <v>1833</v>
      </c>
      <c r="G135">
        <f t="shared" si="34"/>
        <v>1833</v>
      </c>
    </row>
    <row r="136" spans="3:7">
      <c r="C136">
        <v>441</v>
      </c>
      <c r="D136">
        <v>870</v>
      </c>
      <c r="E136">
        <v>1446</v>
      </c>
      <c r="F136">
        <v>2153</v>
      </c>
      <c r="G136">
        <f t="shared" si="34"/>
        <v>2153</v>
      </c>
    </row>
    <row r="137" spans="3:7">
      <c r="C137">
        <v>534</v>
      </c>
      <c r="D137">
        <v>1053</v>
      </c>
      <c r="E137">
        <v>1711</v>
      </c>
      <c r="F137">
        <v>2510</v>
      </c>
      <c r="G137">
        <f t="shared" si="34"/>
        <v>2510</v>
      </c>
    </row>
    <row r="138" spans="3:7">
      <c r="C138">
        <v>634</v>
      </c>
      <c r="D138">
        <v>1250</v>
      </c>
      <c r="E138">
        <v>1988</v>
      </c>
      <c r="F138">
        <v>2902</v>
      </c>
      <c r="G138">
        <f t="shared" si="34"/>
        <v>2902</v>
      </c>
    </row>
    <row r="139" spans="3:7">
      <c r="C139">
        <v>744</v>
      </c>
      <c r="D139">
        <v>1467</v>
      </c>
      <c r="E139">
        <v>2278</v>
      </c>
      <c r="F139">
        <v>3328</v>
      </c>
      <c r="G139">
        <f t="shared" si="34"/>
        <v>3328</v>
      </c>
    </row>
    <row r="140" spans="3:7">
      <c r="C140">
        <v>5</v>
      </c>
      <c r="D140">
        <v>5</v>
      </c>
      <c r="E140">
        <v>5</v>
      </c>
      <c r="F140">
        <v>5</v>
      </c>
      <c r="G140">
        <f t="shared" ref="G140:G205" si="46">IF($G$8 &lt; 30, C140*$G$8/30, IF($G$8&lt;60,C140+(D140-C140)*($G$8 - 30) / 30, IF($G$8&lt;90,D140+(E140-D140)*($G$8 - 60) / 30, E140+(F140-E140)*($G$8 - 90) / 30)))</f>
        <v>5</v>
      </c>
    </row>
    <row r="141" spans="3:7">
      <c r="C141">
        <v>237</v>
      </c>
      <c r="D141">
        <v>468</v>
      </c>
      <c r="E141">
        <v>865</v>
      </c>
      <c r="F141">
        <v>1491</v>
      </c>
      <c r="G141">
        <f t="shared" si="46"/>
        <v>1491</v>
      </c>
    </row>
    <row r="142" spans="3:7">
      <c r="C142">
        <v>336</v>
      </c>
      <c r="D142">
        <v>662</v>
      </c>
      <c r="E142">
        <v>1141</v>
      </c>
      <c r="F142">
        <v>1812</v>
      </c>
      <c r="G142">
        <f t="shared" si="46"/>
        <v>1812</v>
      </c>
    </row>
    <row r="143" spans="3:7">
      <c r="C143">
        <v>434</v>
      </c>
      <c r="D143">
        <v>856</v>
      </c>
      <c r="E143">
        <v>1430</v>
      </c>
      <c r="F143">
        <v>2170</v>
      </c>
      <c r="G143">
        <f t="shared" si="46"/>
        <v>2170</v>
      </c>
    </row>
    <row r="144" spans="3:7">
      <c r="C144">
        <v>535</v>
      </c>
      <c r="D144">
        <v>1056</v>
      </c>
      <c r="E144">
        <v>1730</v>
      </c>
      <c r="F144">
        <v>2563</v>
      </c>
      <c r="G144">
        <f t="shared" si="46"/>
        <v>2563</v>
      </c>
    </row>
    <row r="145" spans="3:7">
      <c r="C145">
        <v>643</v>
      </c>
      <c r="D145">
        <v>1269</v>
      </c>
      <c r="E145">
        <v>2039</v>
      </c>
      <c r="F145">
        <v>2988</v>
      </c>
      <c r="G145">
        <f t="shared" si="46"/>
        <v>2988</v>
      </c>
    </row>
    <row r="146" spans="3:7">
      <c r="C146">
        <v>761</v>
      </c>
      <c r="D146">
        <v>1502</v>
      </c>
      <c r="E146">
        <v>2358</v>
      </c>
      <c r="F146">
        <v>3444</v>
      </c>
      <c r="G146">
        <f t="shared" si="46"/>
        <v>3444</v>
      </c>
    </row>
    <row r="147" spans="3:7">
      <c r="C147">
        <v>10</v>
      </c>
      <c r="D147">
        <v>10</v>
      </c>
      <c r="E147">
        <v>10</v>
      </c>
      <c r="F147">
        <v>10</v>
      </c>
      <c r="G147">
        <f t="shared" si="46"/>
        <v>10</v>
      </c>
    </row>
    <row r="148" spans="3:7">
      <c r="C148">
        <v>195</v>
      </c>
      <c r="D148">
        <v>386</v>
      </c>
      <c r="E148">
        <v>744</v>
      </c>
      <c r="F148">
        <v>1410</v>
      </c>
      <c r="G148">
        <f t="shared" si="46"/>
        <v>1410</v>
      </c>
    </row>
    <row r="149" spans="3:7">
      <c r="C149">
        <v>308</v>
      </c>
      <c r="D149">
        <v>608</v>
      </c>
      <c r="E149">
        <v>1063</v>
      </c>
      <c r="F149">
        <v>1772</v>
      </c>
      <c r="G149">
        <f t="shared" si="46"/>
        <v>1772</v>
      </c>
    </row>
    <row r="150" spans="3:7">
      <c r="C150">
        <v>418</v>
      </c>
      <c r="D150">
        <v>825</v>
      </c>
      <c r="E150">
        <v>1393</v>
      </c>
      <c r="F150">
        <v>2169</v>
      </c>
      <c r="G150">
        <f t="shared" si="46"/>
        <v>2169</v>
      </c>
    </row>
    <row r="151" spans="3:7">
      <c r="C151">
        <v>530</v>
      </c>
      <c r="D151">
        <v>1045</v>
      </c>
      <c r="E151">
        <v>1731</v>
      </c>
      <c r="F151">
        <v>2597</v>
      </c>
      <c r="G151">
        <f t="shared" si="46"/>
        <v>2597</v>
      </c>
    </row>
    <row r="152" spans="3:7">
      <c r="C152">
        <v>647</v>
      </c>
      <c r="D152">
        <v>1277</v>
      </c>
      <c r="E152">
        <v>2076</v>
      </c>
      <c r="F152">
        <v>3057</v>
      </c>
      <c r="G152">
        <f t="shared" si="46"/>
        <v>3057</v>
      </c>
    </row>
    <row r="153" spans="3:7">
      <c r="C153">
        <v>775</v>
      </c>
      <c r="D153">
        <v>1528</v>
      </c>
      <c r="E153">
        <v>2426</v>
      </c>
      <c r="F153">
        <v>3546</v>
      </c>
      <c r="G153">
        <f t="shared" si="46"/>
        <v>3546</v>
      </c>
    </row>
    <row r="154" spans="3:7">
      <c r="C154">
        <v>15</v>
      </c>
      <c r="D154">
        <v>15</v>
      </c>
      <c r="E154">
        <v>15</v>
      </c>
      <c r="F154">
        <v>15</v>
      </c>
      <c r="G154">
        <f t="shared" si="46"/>
        <v>15</v>
      </c>
    </row>
    <row r="155" spans="3:7">
      <c r="C155">
        <v>141</v>
      </c>
      <c r="D155">
        <v>279</v>
      </c>
      <c r="E155">
        <v>593</v>
      </c>
      <c r="F155">
        <v>1310</v>
      </c>
      <c r="G155">
        <f t="shared" si="46"/>
        <v>1310</v>
      </c>
    </row>
    <row r="156" spans="3:7">
      <c r="C156">
        <v>270</v>
      </c>
      <c r="D156">
        <v>533</v>
      </c>
      <c r="E156">
        <v>961</v>
      </c>
      <c r="F156">
        <v>1714</v>
      </c>
      <c r="G156">
        <f t="shared" si="46"/>
        <v>1714</v>
      </c>
    </row>
    <row r="157" spans="3:7">
      <c r="C157">
        <v>394</v>
      </c>
      <c r="D157">
        <v>778</v>
      </c>
      <c r="E157">
        <v>1335</v>
      </c>
      <c r="F157">
        <v>2149</v>
      </c>
      <c r="G157">
        <f t="shared" si="46"/>
        <v>2149</v>
      </c>
    </row>
    <row r="158" spans="3:7">
      <c r="C158">
        <v>518</v>
      </c>
      <c r="D158">
        <v>1022</v>
      </c>
      <c r="E158">
        <v>1715</v>
      </c>
      <c r="F158">
        <v>2613</v>
      </c>
      <c r="G158">
        <f t="shared" si="46"/>
        <v>2613</v>
      </c>
    </row>
    <row r="159" spans="3:7">
      <c r="C159">
        <v>646</v>
      </c>
      <c r="D159">
        <v>1275</v>
      </c>
      <c r="E159">
        <v>2097</v>
      </c>
      <c r="F159">
        <v>3108</v>
      </c>
      <c r="G159">
        <f t="shared" si="46"/>
        <v>3108</v>
      </c>
    </row>
    <row r="160" spans="3:7">
      <c r="C160">
        <v>783</v>
      </c>
      <c r="D160">
        <v>1546</v>
      </c>
      <c r="E160">
        <v>2481</v>
      </c>
      <c r="F160">
        <v>3631</v>
      </c>
      <c r="G160">
        <f t="shared" si="46"/>
        <v>3631</v>
      </c>
    </row>
    <row r="161" spans="1:21">
      <c r="C161">
        <v>20</v>
      </c>
      <c r="D161">
        <v>20</v>
      </c>
      <c r="E161">
        <v>20</v>
      </c>
      <c r="F161">
        <v>20</v>
      </c>
      <c r="G161">
        <f t="shared" si="46"/>
        <v>20</v>
      </c>
    </row>
    <row r="162" spans="1:21">
      <c r="C162">
        <v>0</v>
      </c>
      <c r="D162">
        <v>0</v>
      </c>
      <c r="E162">
        <v>0</v>
      </c>
      <c r="F162">
        <v>0</v>
      </c>
      <c r="G162">
        <f t="shared" si="46"/>
        <v>0</v>
      </c>
    </row>
    <row r="163" spans="1:21">
      <c r="C163">
        <v>221</v>
      </c>
      <c r="D163">
        <v>437</v>
      </c>
      <c r="E163">
        <v>833</v>
      </c>
      <c r="F163">
        <v>1638</v>
      </c>
      <c r="G163">
        <f t="shared" si="46"/>
        <v>1638</v>
      </c>
    </row>
    <row r="164" spans="1:21">
      <c r="C164">
        <v>362</v>
      </c>
      <c r="D164">
        <v>713</v>
      </c>
      <c r="E164">
        <v>1257</v>
      </c>
      <c r="F164">
        <v>2111</v>
      </c>
      <c r="G164">
        <f t="shared" si="46"/>
        <v>2111</v>
      </c>
    </row>
    <row r="165" spans="1:21">
      <c r="C165">
        <v>499</v>
      </c>
      <c r="D165">
        <v>985</v>
      </c>
      <c r="E165">
        <v>1681</v>
      </c>
      <c r="F165">
        <v>2611</v>
      </c>
      <c r="G165">
        <f t="shared" si="46"/>
        <v>2611</v>
      </c>
    </row>
    <row r="166" spans="1:21">
      <c r="C166">
        <v>640</v>
      </c>
      <c r="D166">
        <v>1262</v>
      </c>
      <c r="E166">
        <v>2104</v>
      </c>
      <c r="F166">
        <v>3141</v>
      </c>
      <c r="G166">
        <f t="shared" si="46"/>
        <v>3141</v>
      </c>
    </row>
    <row r="167" spans="1:21">
      <c r="C167">
        <v>788</v>
      </c>
      <c r="D167">
        <v>1554</v>
      </c>
      <c r="E167">
        <v>2522</v>
      </c>
      <c r="F167">
        <v>3702</v>
      </c>
      <c r="G167">
        <f t="shared" si="46"/>
        <v>3702</v>
      </c>
    </row>
    <row r="168" spans="1:21">
      <c r="C168">
        <v>25</v>
      </c>
      <c r="D168">
        <v>25</v>
      </c>
      <c r="E168">
        <v>25</v>
      </c>
      <c r="F168">
        <v>25</v>
      </c>
      <c r="G168">
        <f t="shared" si="46"/>
        <v>25</v>
      </c>
    </row>
    <row r="169" spans="1:21">
      <c r="A169">
        <v>0</v>
      </c>
      <c r="C169">
        <v>0</v>
      </c>
      <c r="D169">
        <v>0</v>
      </c>
      <c r="E169">
        <v>0</v>
      </c>
      <c r="F169">
        <v>0</v>
      </c>
      <c r="G169">
        <f t="shared" si="46"/>
        <v>0</v>
      </c>
    </row>
    <row r="170" spans="1:21">
      <c r="C170">
        <v>162</v>
      </c>
      <c r="D170">
        <v>320</v>
      </c>
      <c r="E170">
        <v>680</v>
      </c>
      <c r="F170">
        <v>1543</v>
      </c>
      <c r="G170">
        <f t="shared" si="46"/>
        <v>1543</v>
      </c>
    </row>
    <row r="171" spans="1:21">
      <c r="C171">
        <v>321</v>
      </c>
      <c r="D171">
        <v>632</v>
      </c>
      <c r="E171">
        <v>1157</v>
      </c>
      <c r="F171">
        <v>2055</v>
      </c>
      <c r="G171">
        <f t="shared" si="46"/>
        <v>2055</v>
      </c>
      <c r="J171" t="s">
        <v>59</v>
      </c>
      <c r="P171" t="s">
        <v>78</v>
      </c>
    </row>
    <row r="172" spans="1:21">
      <c r="C172">
        <v>474</v>
      </c>
      <c r="D172">
        <v>936</v>
      </c>
      <c r="E172">
        <v>1629</v>
      </c>
      <c r="F172">
        <v>2591</v>
      </c>
      <c r="G172">
        <f t="shared" si="46"/>
        <v>2591</v>
      </c>
      <c r="J172" t="s">
        <v>77</v>
      </c>
      <c r="K172">
        <v>-25</v>
      </c>
      <c r="L172">
        <f>K172+5</f>
        <v>-20</v>
      </c>
      <c r="M172">
        <f t="shared" ref="M172:U172" si="47">L172+5</f>
        <v>-15</v>
      </c>
      <c r="N172">
        <f t="shared" si="47"/>
        <v>-10</v>
      </c>
      <c r="O172">
        <f t="shared" si="47"/>
        <v>-5</v>
      </c>
      <c r="P172">
        <f t="shared" si="47"/>
        <v>0</v>
      </c>
      <c r="Q172">
        <f t="shared" si="47"/>
        <v>5</v>
      </c>
      <c r="R172">
        <f t="shared" si="47"/>
        <v>10</v>
      </c>
      <c r="S172">
        <f t="shared" si="47"/>
        <v>15</v>
      </c>
      <c r="T172">
        <f t="shared" si="47"/>
        <v>20</v>
      </c>
      <c r="U172">
        <f t="shared" si="47"/>
        <v>25</v>
      </c>
    </row>
    <row r="173" spans="1:21">
      <c r="C173">
        <v>628</v>
      </c>
      <c r="D173">
        <v>1240</v>
      </c>
      <c r="E173">
        <v>2095</v>
      </c>
      <c r="F173">
        <v>3157</v>
      </c>
      <c r="G173">
        <f t="shared" si="46"/>
        <v>3157</v>
      </c>
      <c r="J173">
        <f t="shared" ref="J173:J178" si="48">G175</f>
        <v>20</v>
      </c>
      <c r="K173">
        <f t="shared" ref="K173:K178" si="49">G182</f>
        <v>2.84</v>
      </c>
      <c r="L173">
        <f t="shared" ref="L173:L178" si="50">G189</f>
        <v>3.33</v>
      </c>
      <c r="M173">
        <f t="shared" ref="M173:M178" si="51">G196</f>
        <v>3.91</v>
      </c>
      <c r="N173">
        <f t="shared" ref="N173:N178" si="52">G203</f>
        <v>4.59</v>
      </c>
      <c r="O173">
        <f t="shared" ref="O173:O178" si="53">G210</f>
        <v>5.42</v>
      </c>
      <c r="P173">
        <f t="shared" ref="P173:P178" si="54">G217</f>
        <v>6.44</v>
      </c>
      <c r="Q173">
        <f t="shared" ref="Q173:Q178" si="55">G224</f>
        <v>7.73</v>
      </c>
      <c r="R173">
        <f t="shared" ref="R173:R178" si="56">G231</f>
        <v>9.4</v>
      </c>
      <c r="S173">
        <f t="shared" ref="S173:S178" si="57">G238</f>
        <v>11.58</v>
      </c>
    </row>
    <row r="174" spans="1:21">
      <c r="C174">
        <v>788</v>
      </c>
      <c r="D174">
        <v>1555</v>
      </c>
      <c r="E174">
        <v>2552</v>
      </c>
      <c r="F174">
        <v>3757</v>
      </c>
      <c r="G174">
        <f t="shared" si="46"/>
        <v>3757</v>
      </c>
      <c r="J174">
        <f t="shared" si="48"/>
        <v>30</v>
      </c>
      <c r="K174">
        <f t="shared" si="49"/>
        <v>2.56</v>
      </c>
      <c r="L174">
        <f t="shared" si="50"/>
        <v>2.94</v>
      </c>
      <c r="M174">
        <f t="shared" si="51"/>
        <v>3.37</v>
      </c>
      <c r="N174">
        <f t="shared" si="52"/>
        <v>3.87</v>
      </c>
      <c r="O174">
        <f t="shared" si="53"/>
        <v>4.46</v>
      </c>
      <c r="P174">
        <f t="shared" si="54"/>
        <v>5.17</v>
      </c>
      <c r="Q174">
        <f t="shared" si="55"/>
        <v>6.03</v>
      </c>
      <c r="R174">
        <f t="shared" si="56"/>
        <v>7.08</v>
      </c>
      <c r="S174">
        <f t="shared" si="57"/>
        <v>8.3800000000000008</v>
      </c>
      <c r="T174" s="63">
        <f>G246</f>
        <v>10.029999999999999</v>
      </c>
      <c r="U174" s="63">
        <f>G253</f>
        <v>12.15</v>
      </c>
    </row>
    <row r="175" spans="1:21">
      <c r="C175">
        <v>20</v>
      </c>
      <c r="D175">
        <v>20</v>
      </c>
      <c r="E175">
        <v>20</v>
      </c>
      <c r="F175">
        <v>20</v>
      </c>
      <c r="G175">
        <f t="shared" si="46"/>
        <v>20</v>
      </c>
      <c r="J175">
        <f t="shared" si="48"/>
        <v>40</v>
      </c>
      <c r="K175">
        <f t="shared" si="49"/>
        <v>2.2599999999999998</v>
      </c>
      <c r="L175">
        <f t="shared" si="50"/>
        <v>2.56</v>
      </c>
      <c r="M175">
        <f t="shared" si="51"/>
        <v>2.88</v>
      </c>
      <c r="N175">
        <f t="shared" si="52"/>
        <v>3.25</v>
      </c>
      <c r="O175">
        <f t="shared" si="53"/>
        <v>3.67</v>
      </c>
      <c r="P175">
        <f t="shared" si="54"/>
        <v>4.17</v>
      </c>
      <c r="Q175">
        <f t="shared" si="55"/>
        <v>4.75</v>
      </c>
      <c r="R175">
        <f t="shared" si="56"/>
        <v>5.46</v>
      </c>
      <c r="S175">
        <f t="shared" si="57"/>
        <v>6.31</v>
      </c>
      <c r="T175" s="63">
        <f>G247</f>
        <v>7.34</v>
      </c>
      <c r="U175" s="63">
        <f>G254</f>
        <v>8.61</v>
      </c>
    </row>
    <row r="176" spans="1:21">
      <c r="C176">
        <v>30</v>
      </c>
      <c r="D176">
        <v>30</v>
      </c>
      <c r="E176">
        <v>30</v>
      </c>
      <c r="F176">
        <v>30</v>
      </c>
      <c r="G176">
        <f t="shared" si="46"/>
        <v>30</v>
      </c>
      <c r="J176">
        <f t="shared" si="48"/>
        <v>50</v>
      </c>
      <c r="K176">
        <f t="shared" si="49"/>
        <v>1.99</v>
      </c>
      <c r="L176">
        <f t="shared" si="50"/>
        <v>2.2200000000000002</v>
      </c>
      <c r="M176">
        <f t="shared" si="51"/>
        <v>2.46</v>
      </c>
      <c r="N176">
        <f t="shared" si="52"/>
        <v>2.72</v>
      </c>
      <c r="O176">
        <f t="shared" si="53"/>
        <v>3.03</v>
      </c>
      <c r="P176">
        <f t="shared" si="54"/>
        <v>3.38</v>
      </c>
      <c r="Q176">
        <f t="shared" si="55"/>
        <v>3.79</v>
      </c>
      <c r="R176">
        <f t="shared" si="56"/>
        <v>4.28</v>
      </c>
      <c r="S176">
        <f t="shared" si="57"/>
        <v>4.87</v>
      </c>
      <c r="T176" s="63">
        <f>G248</f>
        <v>5.58</v>
      </c>
      <c r="U176" s="63">
        <f>G255</f>
        <v>6.43</v>
      </c>
    </row>
    <row r="177" spans="3:21">
      <c r="C177">
        <v>40</v>
      </c>
      <c r="D177">
        <v>40</v>
      </c>
      <c r="E177">
        <v>40</v>
      </c>
      <c r="F177">
        <v>40</v>
      </c>
      <c r="G177">
        <f t="shared" si="46"/>
        <v>40</v>
      </c>
      <c r="J177">
        <f t="shared" si="48"/>
        <v>60</v>
      </c>
      <c r="K177">
        <f t="shared" si="49"/>
        <v>1.72</v>
      </c>
      <c r="L177">
        <f t="shared" si="50"/>
        <v>1.9</v>
      </c>
      <c r="M177">
        <f t="shared" si="51"/>
        <v>2.09</v>
      </c>
      <c r="N177">
        <f t="shared" si="52"/>
        <v>2.2799999999999998</v>
      </c>
      <c r="O177">
        <f t="shared" si="53"/>
        <v>2.5099999999999998</v>
      </c>
      <c r="P177">
        <f t="shared" si="54"/>
        <v>2.76</v>
      </c>
      <c r="Q177">
        <f t="shared" si="55"/>
        <v>3.06</v>
      </c>
      <c r="R177">
        <f t="shared" si="56"/>
        <v>3.41</v>
      </c>
      <c r="S177">
        <f t="shared" si="57"/>
        <v>3.83</v>
      </c>
      <c r="T177" s="63">
        <f>G249</f>
        <v>4.33</v>
      </c>
      <c r="U177" s="63">
        <f>G256</f>
        <v>4.93</v>
      </c>
    </row>
    <row r="178" spans="3:21">
      <c r="C178">
        <v>50</v>
      </c>
      <c r="D178">
        <v>50</v>
      </c>
      <c r="E178">
        <v>50</v>
      </c>
      <c r="F178">
        <v>50</v>
      </c>
      <c r="G178">
        <f t="shared" si="46"/>
        <v>50</v>
      </c>
      <c r="J178">
        <f t="shared" si="48"/>
        <v>70</v>
      </c>
      <c r="K178">
        <f t="shared" si="49"/>
        <v>1.47</v>
      </c>
      <c r="L178">
        <f t="shared" si="50"/>
        <v>1.63</v>
      </c>
      <c r="M178">
        <f t="shared" si="51"/>
        <v>1.78</v>
      </c>
      <c r="N178">
        <f t="shared" si="52"/>
        <v>1.93</v>
      </c>
      <c r="O178">
        <f t="shared" si="53"/>
        <v>2.09</v>
      </c>
      <c r="P178">
        <f t="shared" si="54"/>
        <v>2.2799999999999998</v>
      </c>
      <c r="Q178">
        <f t="shared" si="55"/>
        <v>2.4900000000000002</v>
      </c>
      <c r="R178">
        <f t="shared" si="56"/>
        <v>2.75</v>
      </c>
      <c r="S178">
        <f t="shared" si="57"/>
        <v>3.05</v>
      </c>
      <c r="T178" s="63">
        <f>G250</f>
        <v>3.4</v>
      </c>
      <c r="U178" s="63">
        <f>G257</f>
        <v>3.83</v>
      </c>
    </row>
    <row r="179" spans="3:21">
      <c r="C179">
        <v>60</v>
      </c>
      <c r="D179">
        <v>60</v>
      </c>
      <c r="E179">
        <v>60</v>
      </c>
      <c r="F179">
        <v>60</v>
      </c>
      <c r="G179">
        <f t="shared" si="46"/>
        <v>60</v>
      </c>
    </row>
    <row r="180" spans="3:21">
      <c r="C180">
        <v>70</v>
      </c>
      <c r="D180">
        <v>70</v>
      </c>
      <c r="E180">
        <v>70</v>
      </c>
      <c r="F180">
        <v>70</v>
      </c>
      <c r="G180">
        <f t="shared" si="46"/>
        <v>70</v>
      </c>
    </row>
    <row r="181" spans="3:21">
      <c r="C181">
        <v>-25</v>
      </c>
      <c r="D181">
        <v>-25</v>
      </c>
      <c r="E181">
        <v>-25</v>
      </c>
      <c r="F181">
        <v>-25</v>
      </c>
      <c r="G181">
        <f t="shared" si="46"/>
        <v>-25</v>
      </c>
    </row>
    <row r="182" spans="3:21">
      <c r="C182">
        <v>4.3099999999999996</v>
      </c>
      <c r="D182">
        <v>4.4800000000000004</v>
      </c>
      <c r="E182">
        <v>3.3</v>
      </c>
      <c r="F182">
        <v>2.84</v>
      </c>
      <c r="G182">
        <f t="shared" si="46"/>
        <v>2.84</v>
      </c>
    </row>
    <row r="183" spans="3:21">
      <c r="C183">
        <v>3.17</v>
      </c>
      <c r="D183">
        <v>3.3</v>
      </c>
      <c r="E183">
        <v>2.85</v>
      </c>
      <c r="F183">
        <v>2.56</v>
      </c>
      <c r="G183">
        <f t="shared" si="46"/>
        <v>2.56</v>
      </c>
    </row>
    <row r="184" spans="3:21">
      <c r="C184">
        <v>2.38</v>
      </c>
      <c r="D184">
        <v>2.48</v>
      </c>
      <c r="E184">
        <v>2.4500000000000002</v>
      </c>
      <c r="F184">
        <v>2.2599999999999998</v>
      </c>
      <c r="G184">
        <f t="shared" si="46"/>
        <v>2.2599999999999998</v>
      </c>
    </row>
    <row r="185" spans="3:21">
      <c r="C185">
        <v>1.8</v>
      </c>
      <c r="D185">
        <v>1.88</v>
      </c>
      <c r="E185">
        <v>2.12</v>
      </c>
      <c r="F185">
        <v>1.99</v>
      </c>
      <c r="G185">
        <f t="shared" si="46"/>
        <v>1.99</v>
      </c>
    </row>
    <row r="186" spans="3:21">
      <c r="C186">
        <v>1.38</v>
      </c>
      <c r="D186">
        <v>1.45</v>
      </c>
      <c r="E186">
        <v>1.84</v>
      </c>
      <c r="F186">
        <v>1.72</v>
      </c>
      <c r="G186">
        <f t="shared" si="46"/>
        <v>1.72</v>
      </c>
    </row>
    <row r="187" spans="3:21">
      <c r="C187">
        <v>1.0900000000000001</v>
      </c>
      <c r="D187">
        <v>1.1399999999999999</v>
      </c>
      <c r="E187">
        <v>1.59</v>
      </c>
      <c r="F187">
        <v>1.47</v>
      </c>
      <c r="G187">
        <f t="shared" si="46"/>
        <v>1.47</v>
      </c>
    </row>
    <row r="188" spans="3:21">
      <c r="C188">
        <v>-20</v>
      </c>
      <c r="D188">
        <v>-20</v>
      </c>
      <c r="E188">
        <v>-20</v>
      </c>
      <c r="F188">
        <v>-20</v>
      </c>
      <c r="G188">
        <f t="shared" si="46"/>
        <v>-20</v>
      </c>
    </row>
    <row r="189" spans="3:21">
      <c r="C189">
        <v>4.66</v>
      </c>
      <c r="D189">
        <v>4.84</v>
      </c>
      <c r="E189">
        <v>3.83</v>
      </c>
      <c r="F189">
        <v>3.33</v>
      </c>
      <c r="G189">
        <f t="shared" si="46"/>
        <v>3.33</v>
      </c>
    </row>
    <row r="190" spans="3:21">
      <c r="C190">
        <v>3.52</v>
      </c>
      <c r="D190">
        <v>3.67</v>
      </c>
      <c r="E190">
        <v>3.27</v>
      </c>
      <c r="F190">
        <v>2.94</v>
      </c>
      <c r="G190">
        <f t="shared" si="46"/>
        <v>2.94</v>
      </c>
    </row>
    <row r="191" spans="3:21">
      <c r="C191">
        <v>2.71</v>
      </c>
      <c r="D191">
        <v>2.82</v>
      </c>
      <c r="E191">
        <v>2.78</v>
      </c>
      <c r="F191">
        <v>2.56</v>
      </c>
      <c r="G191">
        <f t="shared" si="46"/>
        <v>2.56</v>
      </c>
    </row>
    <row r="192" spans="3:21">
      <c r="C192">
        <v>2.1</v>
      </c>
      <c r="D192">
        <v>2.2000000000000002</v>
      </c>
      <c r="E192">
        <v>2.38</v>
      </c>
      <c r="F192">
        <v>2.2200000000000002</v>
      </c>
      <c r="G192">
        <f t="shared" si="46"/>
        <v>2.2200000000000002</v>
      </c>
    </row>
    <row r="193" spans="3:7">
      <c r="C193">
        <v>1.66</v>
      </c>
      <c r="D193">
        <v>1.74</v>
      </c>
      <c r="E193">
        <v>2.06</v>
      </c>
      <c r="F193">
        <v>1.9</v>
      </c>
      <c r="G193">
        <f t="shared" si="46"/>
        <v>1.9</v>
      </c>
    </row>
    <row r="194" spans="3:7">
      <c r="C194">
        <v>1.34</v>
      </c>
      <c r="D194">
        <v>1.41</v>
      </c>
      <c r="E194">
        <v>1.78</v>
      </c>
      <c r="F194">
        <v>1.63</v>
      </c>
      <c r="G194">
        <f t="shared" si="46"/>
        <v>1.63</v>
      </c>
    </row>
    <row r="195" spans="3:7">
      <c r="C195">
        <v>-15</v>
      </c>
      <c r="D195">
        <v>-15</v>
      </c>
      <c r="E195">
        <v>-15</v>
      </c>
      <c r="F195">
        <v>-15</v>
      </c>
      <c r="G195">
        <f t="shared" si="46"/>
        <v>-15</v>
      </c>
    </row>
    <row r="196" spans="3:7">
      <c r="C196">
        <v>5.2</v>
      </c>
      <c r="D196">
        <v>5.4</v>
      </c>
      <c r="E196">
        <v>4.47</v>
      </c>
      <c r="F196">
        <v>3.91</v>
      </c>
      <c r="G196">
        <f t="shared" si="46"/>
        <v>3.91</v>
      </c>
    </row>
    <row r="197" spans="3:7">
      <c r="C197">
        <v>3.94</v>
      </c>
      <c r="D197">
        <v>4.0999999999999996</v>
      </c>
      <c r="E197">
        <v>3.75</v>
      </c>
      <c r="F197">
        <v>3.37</v>
      </c>
      <c r="G197">
        <f t="shared" si="46"/>
        <v>3.37</v>
      </c>
    </row>
    <row r="198" spans="3:7">
      <c r="C198">
        <v>3.05</v>
      </c>
      <c r="D198">
        <v>3.18</v>
      </c>
      <c r="E198">
        <v>3.14</v>
      </c>
      <c r="F198">
        <v>2.88</v>
      </c>
      <c r="G198">
        <f t="shared" si="46"/>
        <v>2.88</v>
      </c>
    </row>
    <row r="199" spans="3:7">
      <c r="C199">
        <v>2.39</v>
      </c>
      <c r="D199">
        <v>2.5</v>
      </c>
      <c r="E199">
        <v>2.65</v>
      </c>
      <c r="F199">
        <v>2.46</v>
      </c>
      <c r="G199">
        <f t="shared" si="46"/>
        <v>2.46</v>
      </c>
    </row>
    <row r="200" spans="3:7">
      <c r="C200">
        <v>1.9</v>
      </c>
      <c r="D200">
        <v>2</v>
      </c>
      <c r="E200">
        <v>2.2599999999999998</v>
      </c>
      <c r="F200">
        <v>2.09</v>
      </c>
      <c r="G200">
        <f t="shared" si="46"/>
        <v>2.09</v>
      </c>
    </row>
    <row r="201" spans="3:7">
      <c r="C201">
        <v>1.54</v>
      </c>
      <c r="D201">
        <v>1.62</v>
      </c>
      <c r="E201">
        <v>1.94</v>
      </c>
      <c r="F201">
        <v>1.78</v>
      </c>
      <c r="G201">
        <f t="shared" si="46"/>
        <v>1.78</v>
      </c>
    </row>
    <row r="202" spans="3:7">
      <c r="C202">
        <v>-10</v>
      </c>
      <c r="D202">
        <v>-10</v>
      </c>
      <c r="E202">
        <v>-10</v>
      </c>
      <c r="F202">
        <v>-10</v>
      </c>
      <c r="G202">
        <f t="shared" si="46"/>
        <v>-10</v>
      </c>
    </row>
    <row r="203" spans="3:7">
      <c r="C203">
        <v>5.98</v>
      </c>
      <c r="D203">
        <v>6.21</v>
      </c>
      <c r="E203">
        <v>5.29</v>
      </c>
      <c r="F203">
        <v>4.59</v>
      </c>
      <c r="G203">
        <f t="shared" si="46"/>
        <v>4.59</v>
      </c>
    </row>
    <row r="204" spans="3:7">
      <c r="C204">
        <v>4.4800000000000004</v>
      </c>
      <c r="D204">
        <v>4.67</v>
      </c>
      <c r="E204">
        <v>4.32</v>
      </c>
      <c r="F204">
        <v>3.87</v>
      </c>
      <c r="G204">
        <f t="shared" si="46"/>
        <v>3.87</v>
      </c>
    </row>
    <row r="205" spans="3:7">
      <c r="C205">
        <v>3.45</v>
      </c>
      <c r="D205">
        <v>3.6</v>
      </c>
      <c r="E205">
        <v>3.55</v>
      </c>
      <c r="F205">
        <v>3.25</v>
      </c>
      <c r="G205">
        <f t="shared" si="46"/>
        <v>3.25</v>
      </c>
    </row>
    <row r="206" spans="3:7">
      <c r="C206">
        <v>2.7</v>
      </c>
      <c r="D206">
        <v>2.83</v>
      </c>
      <c r="E206">
        <v>2.95</v>
      </c>
      <c r="F206">
        <v>2.72</v>
      </c>
      <c r="G206">
        <f t="shared" ref="G206:G271" si="58">IF($G$8 &lt; 30, C206*$G$8/30, IF($G$8&lt;60,C206+(D206-C206)*($G$8 - 30) / 30, IF($G$8&lt;90,D206+(E206-D206)*($G$8 - 60) / 30, E206+(F206-E206)*($G$8 - 90) / 30)))</f>
        <v>2.72</v>
      </c>
    </row>
    <row r="207" spans="3:7">
      <c r="C207">
        <v>2.15</v>
      </c>
      <c r="D207">
        <v>2.25</v>
      </c>
      <c r="E207">
        <v>2.48</v>
      </c>
      <c r="F207">
        <v>2.2799999999999998</v>
      </c>
      <c r="G207">
        <f t="shared" si="58"/>
        <v>2.2799999999999998</v>
      </c>
    </row>
    <row r="208" spans="3:7">
      <c r="C208">
        <v>1.73</v>
      </c>
      <c r="D208">
        <v>1.82</v>
      </c>
      <c r="E208">
        <v>2.1</v>
      </c>
      <c r="F208">
        <v>1.93</v>
      </c>
      <c r="G208">
        <f t="shared" si="58"/>
        <v>1.93</v>
      </c>
    </row>
    <row r="209" spans="3:7">
      <c r="C209">
        <v>-5</v>
      </c>
      <c r="D209">
        <v>-5</v>
      </c>
      <c r="E209">
        <v>-5</v>
      </c>
      <c r="F209">
        <v>-5</v>
      </c>
      <c r="G209">
        <f t="shared" si="58"/>
        <v>-5</v>
      </c>
    </row>
    <row r="210" spans="3:7">
      <c r="C210">
        <v>7.11</v>
      </c>
      <c r="D210">
        <v>7.38</v>
      </c>
      <c r="E210">
        <v>6.38</v>
      </c>
      <c r="F210">
        <v>5.42</v>
      </c>
      <c r="G210">
        <f t="shared" si="58"/>
        <v>5.42</v>
      </c>
    </row>
    <row r="211" spans="3:7">
      <c r="C211">
        <v>5.2</v>
      </c>
      <c r="D211">
        <v>5.41</v>
      </c>
      <c r="E211">
        <v>5.05</v>
      </c>
      <c r="F211">
        <v>4.46</v>
      </c>
      <c r="G211">
        <f t="shared" si="58"/>
        <v>4.46</v>
      </c>
    </row>
    <row r="212" spans="3:7">
      <c r="C212">
        <v>3.95</v>
      </c>
      <c r="D212">
        <v>4.12</v>
      </c>
      <c r="E212">
        <v>4.04</v>
      </c>
      <c r="F212">
        <v>3.67</v>
      </c>
      <c r="G212">
        <f t="shared" si="58"/>
        <v>3.67</v>
      </c>
    </row>
    <row r="213" spans="3:7">
      <c r="C213">
        <v>3.07</v>
      </c>
      <c r="D213">
        <v>3.2</v>
      </c>
      <c r="E213">
        <v>3.3</v>
      </c>
      <c r="F213">
        <v>3.03</v>
      </c>
      <c r="G213">
        <f t="shared" si="58"/>
        <v>3.03</v>
      </c>
    </row>
    <row r="214" spans="3:7">
      <c r="C214">
        <v>2.41</v>
      </c>
      <c r="D214">
        <v>2.5299999999999998</v>
      </c>
      <c r="E214">
        <v>2.72</v>
      </c>
      <c r="F214">
        <v>2.5099999999999998</v>
      </c>
      <c r="G214">
        <f t="shared" si="58"/>
        <v>2.5099999999999998</v>
      </c>
    </row>
    <row r="215" spans="3:7">
      <c r="C215">
        <v>1.91</v>
      </c>
      <c r="D215">
        <v>2.0099999999999998</v>
      </c>
      <c r="E215">
        <v>2.27</v>
      </c>
      <c r="F215">
        <v>2.09</v>
      </c>
      <c r="G215">
        <f t="shared" si="58"/>
        <v>2.09</v>
      </c>
    </row>
    <row r="216" spans="3:7">
      <c r="C216">
        <v>0</v>
      </c>
      <c r="D216">
        <v>0</v>
      </c>
      <c r="E216">
        <v>0</v>
      </c>
      <c r="F216">
        <v>0</v>
      </c>
      <c r="G216">
        <f t="shared" si="58"/>
        <v>0</v>
      </c>
    </row>
    <row r="217" spans="3:7">
      <c r="C217">
        <v>8.7799999999999994</v>
      </c>
      <c r="D217">
        <v>9.1300000000000008</v>
      </c>
      <c r="E217">
        <v>7.88</v>
      </c>
      <c r="F217">
        <v>6.44</v>
      </c>
      <c r="G217">
        <f t="shared" si="58"/>
        <v>6.44</v>
      </c>
    </row>
    <row r="218" spans="3:7">
      <c r="C218">
        <v>6.16</v>
      </c>
      <c r="D218">
        <v>6.41</v>
      </c>
      <c r="E218">
        <v>5.97</v>
      </c>
      <c r="F218">
        <v>5.17</v>
      </c>
      <c r="G218">
        <f t="shared" si="58"/>
        <v>5.17</v>
      </c>
    </row>
    <row r="219" spans="3:7">
      <c r="C219">
        <v>4.58</v>
      </c>
      <c r="D219">
        <v>4.7699999999999996</v>
      </c>
      <c r="E219">
        <v>4.6500000000000004</v>
      </c>
      <c r="F219">
        <v>4.17</v>
      </c>
      <c r="G219">
        <f t="shared" si="58"/>
        <v>4.17</v>
      </c>
    </row>
    <row r="220" spans="3:7">
      <c r="C220">
        <v>3.5</v>
      </c>
      <c r="D220">
        <v>3.65</v>
      </c>
      <c r="E220">
        <v>3.7</v>
      </c>
      <c r="F220">
        <v>3.38</v>
      </c>
      <c r="G220">
        <f t="shared" si="58"/>
        <v>3.38</v>
      </c>
    </row>
    <row r="221" spans="3:7">
      <c r="C221">
        <v>2.71</v>
      </c>
      <c r="D221">
        <v>2.84</v>
      </c>
      <c r="E221">
        <v>3</v>
      </c>
      <c r="F221">
        <v>2.76</v>
      </c>
      <c r="G221">
        <f t="shared" si="58"/>
        <v>2.76</v>
      </c>
    </row>
    <row r="222" spans="3:7">
      <c r="C222">
        <v>2.12</v>
      </c>
      <c r="D222">
        <v>2.23</v>
      </c>
      <c r="E222">
        <v>2.4700000000000002</v>
      </c>
      <c r="F222">
        <v>2.2799999999999998</v>
      </c>
      <c r="G222">
        <f t="shared" si="58"/>
        <v>2.2799999999999998</v>
      </c>
    </row>
    <row r="223" spans="3:7">
      <c r="C223">
        <v>5</v>
      </c>
      <c r="D223">
        <v>5</v>
      </c>
      <c r="E223">
        <v>5</v>
      </c>
      <c r="F223">
        <v>5</v>
      </c>
      <c r="G223">
        <f t="shared" si="58"/>
        <v>5</v>
      </c>
    </row>
    <row r="224" spans="3:7">
      <c r="C224">
        <v>11.43</v>
      </c>
      <c r="D224">
        <v>11.85</v>
      </c>
      <c r="E224">
        <v>10.050000000000001</v>
      </c>
      <c r="F224">
        <v>7.73</v>
      </c>
      <c r="G224">
        <f t="shared" si="58"/>
        <v>7.73</v>
      </c>
    </row>
    <row r="225" spans="3:7">
      <c r="C225">
        <v>7.51</v>
      </c>
      <c r="D225">
        <v>7.82</v>
      </c>
      <c r="E225">
        <v>7.19</v>
      </c>
      <c r="F225">
        <v>6.03</v>
      </c>
      <c r="G225">
        <f t="shared" si="58"/>
        <v>6.03</v>
      </c>
    </row>
    <row r="226" spans="3:7">
      <c r="C226">
        <v>5.39</v>
      </c>
      <c r="D226">
        <v>5.62</v>
      </c>
      <c r="E226">
        <v>5.4</v>
      </c>
      <c r="F226">
        <v>4.75</v>
      </c>
      <c r="G226">
        <f t="shared" si="58"/>
        <v>4.75</v>
      </c>
    </row>
    <row r="227" spans="3:7">
      <c r="C227">
        <v>4.03</v>
      </c>
      <c r="D227">
        <v>4.21</v>
      </c>
      <c r="E227">
        <v>4.2</v>
      </c>
      <c r="F227">
        <v>3.79</v>
      </c>
      <c r="G227">
        <f t="shared" si="58"/>
        <v>3.79</v>
      </c>
    </row>
    <row r="228" spans="3:7">
      <c r="C228">
        <v>3.07</v>
      </c>
      <c r="D228">
        <v>3.22</v>
      </c>
      <c r="E228">
        <v>3.34</v>
      </c>
      <c r="F228">
        <v>3.06</v>
      </c>
      <c r="G228">
        <f t="shared" si="58"/>
        <v>3.06</v>
      </c>
    </row>
    <row r="229" spans="3:7">
      <c r="C229">
        <v>2.36</v>
      </c>
      <c r="D229">
        <v>2.48</v>
      </c>
      <c r="E229">
        <v>2.69</v>
      </c>
      <c r="F229">
        <v>2.4900000000000002</v>
      </c>
      <c r="G229">
        <f t="shared" si="58"/>
        <v>2.4900000000000002</v>
      </c>
    </row>
    <row r="230" spans="3:7">
      <c r="C230">
        <v>10</v>
      </c>
      <c r="D230">
        <v>10</v>
      </c>
      <c r="E230">
        <v>10</v>
      </c>
      <c r="F230">
        <v>10</v>
      </c>
      <c r="G230">
        <f t="shared" si="58"/>
        <v>10</v>
      </c>
    </row>
    <row r="231" spans="3:7">
      <c r="C231">
        <v>16.04</v>
      </c>
      <c r="D231">
        <v>16.600000000000001</v>
      </c>
      <c r="E231">
        <v>13.41</v>
      </c>
      <c r="F231">
        <v>9.4</v>
      </c>
      <c r="G231">
        <f t="shared" si="58"/>
        <v>9.4</v>
      </c>
    </row>
    <row r="232" spans="3:7">
      <c r="C232">
        <v>9.4700000000000006</v>
      </c>
      <c r="D232">
        <v>9.84</v>
      </c>
      <c r="E232">
        <v>8.86</v>
      </c>
      <c r="F232">
        <v>7.08</v>
      </c>
      <c r="G232">
        <f t="shared" si="58"/>
        <v>7.08</v>
      </c>
    </row>
    <row r="233" spans="3:7">
      <c r="C233">
        <v>6.47</v>
      </c>
      <c r="D233">
        <v>6.74</v>
      </c>
      <c r="E233">
        <v>6.36</v>
      </c>
      <c r="F233">
        <v>5.46</v>
      </c>
      <c r="G233">
        <f t="shared" si="58"/>
        <v>5.46</v>
      </c>
    </row>
    <row r="234" spans="3:7">
      <c r="C234">
        <v>4.6900000000000004</v>
      </c>
      <c r="D234">
        <v>4.91</v>
      </c>
      <c r="E234">
        <v>4.8</v>
      </c>
      <c r="F234">
        <v>4.28</v>
      </c>
      <c r="G234">
        <f t="shared" si="58"/>
        <v>4.28</v>
      </c>
    </row>
    <row r="235" spans="3:7">
      <c r="C235">
        <v>3.51</v>
      </c>
      <c r="D235">
        <v>3.68</v>
      </c>
      <c r="E235">
        <v>3.74</v>
      </c>
      <c r="F235">
        <v>3.41</v>
      </c>
      <c r="G235">
        <f t="shared" si="58"/>
        <v>3.41</v>
      </c>
    </row>
    <row r="236" spans="3:7">
      <c r="C236">
        <v>2.64</v>
      </c>
      <c r="D236">
        <v>2.79</v>
      </c>
      <c r="E236">
        <v>2.97</v>
      </c>
      <c r="F236">
        <v>2.75</v>
      </c>
      <c r="G236">
        <f t="shared" si="58"/>
        <v>2.75</v>
      </c>
    </row>
    <row r="237" spans="3:7">
      <c r="C237">
        <v>15</v>
      </c>
      <c r="D237">
        <v>15</v>
      </c>
      <c r="E237">
        <v>15</v>
      </c>
      <c r="F237">
        <v>15</v>
      </c>
      <c r="G237">
        <f t="shared" si="58"/>
        <v>15</v>
      </c>
    </row>
    <row r="238" spans="3:7">
      <c r="C238">
        <v>25.55</v>
      </c>
      <c r="D238">
        <v>26.44</v>
      </c>
      <c r="E238">
        <v>19.260000000000002</v>
      </c>
      <c r="F238">
        <v>11.58</v>
      </c>
      <c r="G238">
        <f t="shared" si="58"/>
        <v>11.58</v>
      </c>
    </row>
    <row r="239" spans="3:7">
      <c r="C239">
        <v>12.46</v>
      </c>
      <c r="D239">
        <v>12.95</v>
      </c>
      <c r="E239">
        <v>11.23</v>
      </c>
      <c r="F239">
        <v>8.3800000000000008</v>
      </c>
      <c r="G239">
        <f t="shared" si="58"/>
        <v>8.3800000000000008</v>
      </c>
    </row>
    <row r="240" spans="3:7">
      <c r="C240">
        <v>7.93</v>
      </c>
      <c r="D240">
        <v>8.26</v>
      </c>
      <c r="E240">
        <v>7.6</v>
      </c>
      <c r="F240">
        <v>6.31</v>
      </c>
      <c r="G240">
        <f t="shared" si="58"/>
        <v>6.31</v>
      </c>
    </row>
    <row r="241" spans="3:21">
      <c r="C241">
        <v>5.54</v>
      </c>
      <c r="D241">
        <v>5.79</v>
      </c>
      <c r="E241">
        <v>5.54</v>
      </c>
      <c r="F241">
        <v>4.87</v>
      </c>
      <c r="G241">
        <f t="shared" si="58"/>
        <v>4.87</v>
      </c>
    </row>
    <row r="242" spans="3:21">
      <c r="C242">
        <v>4.05</v>
      </c>
      <c r="D242">
        <v>4.24</v>
      </c>
      <c r="E242">
        <v>4.22</v>
      </c>
      <c r="F242">
        <v>3.83</v>
      </c>
      <c r="G242">
        <f t="shared" si="58"/>
        <v>3.83</v>
      </c>
    </row>
    <row r="243" spans="3:21">
      <c r="C243">
        <v>2.99</v>
      </c>
      <c r="D243">
        <v>3.15</v>
      </c>
      <c r="E243">
        <v>3.3</v>
      </c>
      <c r="F243">
        <v>3.05</v>
      </c>
      <c r="G243">
        <f t="shared" si="58"/>
        <v>3.05</v>
      </c>
    </row>
    <row r="244" spans="3:21">
      <c r="C244">
        <v>20</v>
      </c>
      <c r="D244">
        <v>20</v>
      </c>
      <c r="E244">
        <v>20</v>
      </c>
      <c r="F244">
        <v>20</v>
      </c>
      <c r="G244">
        <f t="shared" si="58"/>
        <v>20</v>
      </c>
    </row>
    <row r="245" spans="3:21">
      <c r="C245">
        <v>0</v>
      </c>
      <c r="D245">
        <v>0</v>
      </c>
      <c r="E245">
        <v>0</v>
      </c>
      <c r="F245">
        <v>0</v>
      </c>
      <c r="G245">
        <f t="shared" si="58"/>
        <v>0</v>
      </c>
    </row>
    <row r="246" spans="3:21">
      <c r="C246">
        <v>17.53</v>
      </c>
      <c r="D246">
        <v>18.18</v>
      </c>
      <c r="E246">
        <v>14.8</v>
      </c>
      <c r="F246">
        <v>10.029999999999999</v>
      </c>
      <c r="G246">
        <f t="shared" si="58"/>
        <v>10.029999999999999</v>
      </c>
    </row>
    <row r="247" spans="3:21">
      <c r="C247">
        <v>9.9600000000000009</v>
      </c>
      <c r="D247">
        <v>10.4</v>
      </c>
      <c r="E247">
        <v>9.23</v>
      </c>
      <c r="F247">
        <v>7.34</v>
      </c>
      <c r="G247">
        <f t="shared" si="58"/>
        <v>7.34</v>
      </c>
    </row>
    <row r="248" spans="3:21">
      <c r="C248">
        <v>6.64</v>
      </c>
      <c r="D248">
        <v>6.93</v>
      </c>
      <c r="E248">
        <v>6.47</v>
      </c>
      <c r="F248">
        <v>5.58</v>
      </c>
      <c r="G248">
        <f t="shared" si="58"/>
        <v>5.58</v>
      </c>
    </row>
    <row r="249" spans="3:21">
      <c r="C249">
        <v>4.71</v>
      </c>
      <c r="D249">
        <v>4.9400000000000004</v>
      </c>
      <c r="E249">
        <v>4.82</v>
      </c>
      <c r="F249">
        <v>4.33</v>
      </c>
      <c r="G249">
        <f t="shared" si="58"/>
        <v>4.33</v>
      </c>
    </row>
    <row r="250" spans="3:21">
      <c r="C250">
        <v>3.41</v>
      </c>
      <c r="D250">
        <v>3.6</v>
      </c>
      <c r="E250">
        <v>3.7</v>
      </c>
      <c r="F250">
        <v>3.4</v>
      </c>
      <c r="G250">
        <f t="shared" si="58"/>
        <v>3.4</v>
      </c>
    </row>
    <row r="251" spans="3:21">
      <c r="C251">
        <v>25</v>
      </c>
      <c r="D251">
        <v>25</v>
      </c>
      <c r="E251">
        <v>25</v>
      </c>
      <c r="F251">
        <v>25</v>
      </c>
      <c r="G251">
        <f t="shared" si="58"/>
        <v>25</v>
      </c>
    </row>
    <row r="252" spans="3:21">
      <c r="C252">
        <v>0</v>
      </c>
      <c r="D252">
        <v>0</v>
      </c>
      <c r="E252">
        <v>0</v>
      </c>
      <c r="F252">
        <v>0</v>
      </c>
      <c r="G252">
        <f t="shared" si="58"/>
        <v>0</v>
      </c>
    </row>
    <row r="253" spans="3:21">
      <c r="C253">
        <v>27.49</v>
      </c>
      <c r="D253">
        <v>28.54</v>
      </c>
      <c r="E253">
        <v>20.69</v>
      </c>
      <c r="F253">
        <v>12.15</v>
      </c>
      <c r="G253">
        <f t="shared" si="58"/>
        <v>12.15</v>
      </c>
    </row>
    <row r="254" spans="3:21">
      <c r="C254">
        <v>12.96</v>
      </c>
      <c r="D254">
        <v>13.53</v>
      </c>
      <c r="E254">
        <v>11.47</v>
      </c>
      <c r="F254">
        <v>8.61</v>
      </c>
      <c r="G254">
        <f t="shared" si="58"/>
        <v>8.61</v>
      </c>
      <c r="J254" t="s">
        <v>79</v>
      </c>
      <c r="P254" t="s">
        <v>78</v>
      </c>
    </row>
    <row r="255" spans="3:21">
      <c r="C255">
        <v>8.08</v>
      </c>
      <c r="D255">
        <v>8.43</v>
      </c>
      <c r="E255">
        <v>7.65</v>
      </c>
      <c r="F255">
        <v>6.43</v>
      </c>
      <c r="G255">
        <f t="shared" si="58"/>
        <v>6.43</v>
      </c>
      <c r="J255" t="s">
        <v>77</v>
      </c>
      <c r="K255">
        <v>-25</v>
      </c>
      <c r="L255">
        <f>K255+5</f>
        <v>-20</v>
      </c>
      <c r="M255">
        <f t="shared" ref="M255:U255" si="59">L255+5</f>
        <v>-15</v>
      </c>
      <c r="N255">
        <f t="shared" si="59"/>
        <v>-10</v>
      </c>
      <c r="O255">
        <f t="shared" si="59"/>
        <v>-5</v>
      </c>
      <c r="P255">
        <f t="shared" si="59"/>
        <v>0</v>
      </c>
      <c r="Q255">
        <f t="shared" si="59"/>
        <v>5</v>
      </c>
      <c r="R255">
        <f t="shared" si="59"/>
        <v>10</v>
      </c>
      <c r="S255">
        <f t="shared" si="59"/>
        <v>15</v>
      </c>
      <c r="T255">
        <f t="shared" si="59"/>
        <v>20</v>
      </c>
      <c r="U255">
        <f t="shared" si="59"/>
        <v>25</v>
      </c>
    </row>
    <row r="256" spans="3:21">
      <c r="C256">
        <v>5.55</v>
      </c>
      <c r="D256">
        <v>5.82</v>
      </c>
      <c r="E256">
        <v>5.54</v>
      </c>
      <c r="F256">
        <v>4.93</v>
      </c>
      <c r="G256">
        <f t="shared" si="58"/>
        <v>4.93</v>
      </c>
      <c r="J256">
        <f t="shared" ref="J256:J261" si="60">G258</f>
        <v>20</v>
      </c>
      <c r="K256">
        <f t="shared" ref="K256:K261" si="61">G265</f>
        <v>4.9000000000000004</v>
      </c>
      <c r="L256">
        <f t="shared" ref="L256:L261" si="62">G272</f>
        <v>5</v>
      </c>
      <c r="M256">
        <f t="shared" ref="M256:M261" si="63">G279</f>
        <v>5</v>
      </c>
      <c r="N256">
        <f t="shared" ref="N256:N261" si="64">G286</f>
        <v>5</v>
      </c>
      <c r="O256">
        <f t="shared" ref="O256:O261" si="65">G293</f>
        <v>5</v>
      </c>
      <c r="P256">
        <f t="shared" ref="P256:P261" si="66">G300</f>
        <v>4.8</v>
      </c>
      <c r="Q256">
        <f t="shared" ref="Q256:Q261" si="67">G307</f>
        <v>4.5999999999999996</v>
      </c>
      <c r="R256">
        <f t="shared" ref="R256:R261" si="68">G314</f>
        <v>4.4000000000000004</v>
      </c>
      <c r="S256">
        <f t="shared" ref="S256:S261" si="69">G321</f>
        <v>4.0999999999999996</v>
      </c>
    </row>
    <row r="257" spans="3:21">
      <c r="C257">
        <v>3.94</v>
      </c>
      <c r="D257">
        <v>4.16</v>
      </c>
      <c r="E257">
        <v>4.18</v>
      </c>
      <c r="F257">
        <v>3.83</v>
      </c>
      <c r="G257">
        <f t="shared" si="58"/>
        <v>3.83</v>
      </c>
      <c r="J257">
        <f t="shared" si="60"/>
        <v>30</v>
      </c>
      <c r="K257">
        <f t="shared" si="61"/>
        <v>5.2</v>
      </c>
      <c r="L257">
        <f t="shared" si="62"/>
        <v>5.4</v>
      </c>
      <c r="M257">
        <f t="shared" si="63"/>
        <v>5.6</v>
      </c>
      <c r="N257">
        <f t="shared" si="64"/>
        <v>5.7</v>
      </c>
      <c r="O257">
        <f t="shared" si="65"/>
        <v>5.7</v>
      </c>
      <c r="P257">
        <f t="shared" si="66"/>
        <v>5.7</v>
      </c>
      <c r="Q257">
        <f t="shared" si="67"/>
        <v>5.6</v>
      </c>
      <c r="R257">
        <f t="shared" si="68"/>
        <v>5.5</v>
      </c>
      <c r="S257">
        <f t="shared" si="69"/>
        <v>5.3</v>
      </c>
      <c r="T257" s="63">
        <f>G329</f>
        <v>5.0999999999999996</v>
      </c>
      <c r="U257" s="63">
        <f>G336</f>
        <v>4.8</v>
      </c>
    </row>
    <row r="258" spans="3:21">
      <c r="C258">
        <v>20</v>
      </c>
      <c r="D258">
        <v>20</v>
      </c>
      <c r="E258">
        <v>20</v>
      </c>
      <c r="F258">
        <v>20</v>
      </c>
      <c r="G258">
        <f t="shared" si="58"/>
        <v>20</v>
      </c>
      <c r="J258">
        <f t="shared" si="60"/>
        <v>40</v>
      </c>
      <c r="K258">
        <f t="shared" si="61"/>
        <v>5.6</v>
      </c>
      <c r="L258">
        <f t="shared" si="62"/>
        <v>5.9</v>
      </c>
      <c r="M258">
        <f t="shared" si="63"/>
        <v>6.2</v>
      </c>
      <c r="N258">
        <f t="shared" si="64"/>
        <v>6.4</v>
      </c>
      <c r="O258">
        <f t="shared" si="65"/>
        <v>6.6</v>
      </c>
      <c r="P258">
        <f t="shared" si="66"/>
        <v>6.7</v>
      </c>
      <c r="Q258">
        <f t="shared" si="67"/>
        <v>6.8</v>
      </c>
      <c r="R258">
        <f t="shared" si="68"/>
        <v>6.8</v>
      </c>
      <c r="S258">
        <f t="shared" si="69"/>
        <v>6.7</v>
      </c>
      <c r="T258" s="63">
        <f>G330</f>
        <v>6.6</v>
      </c>
      <c r="U258" s="63">
        <f>G337</f>
        <v>6.4</v>
      </c>
    </row>
    <row r="259" spans="3:21">
      <c r="C259">
        <v>30</v>
      </c>
      <c r="D259">
        <v>30</v>
      </c>
      <c r="E259">
        <v>30</v>
      </c>
      <c r="F259">
        <v>30</v>
      </c>
      <c r="G259">
        <f t="shared" si="58"/>
        <v>30</v>
      </c>
      <c r="J259">
        <f t="shared" si="60"/>
        <v>50</v>
      </c>
      <c r="K259">
        <f t="shared" si="61"/>
        <v>6.1</v>
      </c>
      <c r="L259">
        <f t="shared" si="62"/>
        <v>6.6</v>
      </c>
      <c r="M259">
        <f t="shared" si="63"/>
        <v>7</v>
      </c>
      <c r="N259">
        <f t="shared" si="64"/>
        <v>7.3</v>
      </c>
      <c r="O259">
        <f t="shared" si="65"/>
        <v>7.6</v>
      </c>
      <c r="P259">
        <f t="shared" si="66"/>
        <v>7.8</v>
      </c>
      <c r="Q259">
        <f t="shared" si="67"/>
        <v>8</v>
      </c>
      <c r="R259">
        <f t="shared" si="68"/>
        <v>8.1</v>
      </c>
      <c r="S259">
        <f t="shared" si="69"/>
        <v>8.1</v>
      </c>
      <c r="T259" s="63">
        <f>G331</f>
        <v>8.1</v>
      </c>
      <c r="U259" s="63">
        <f>G338</f>
        <v>8.1</v>
      </c>
    </row>
    <row r="260" spans="3:21">
      <c r="C260">
        <v>40</v>
      </c>
      <c r="D260">
        <v>40</v>
      </c>
      <c r="E260">
        <v>40</v>
      </c>
      <c r="F260">
        <v>40</v>
      </c>
      <c r="G260">
        <f t="shared" si="58"/>
        <v>40</v>
      </c>
      <c r="J260">
        <f t="shared" si="60"/>
        <v>60</v>
      </c>
      <c r="K260">
        <f t="shared" si="61"/>
        <v>6.9</v>
      </c>
      <c r="L260">
        <f t="shared" si="62"/>
        <v>7.4</v>
      </c>
      <c r="M260">
        <f t="shared" si="63"/>
        <v>7.9</v>
      </c>
      <c r="N260">
        <f t="shared" si="64"/>
        <v>8.3000000000000007</v>
      </c>
      <c r="O260">
        <f t="shared" si="65"/>
        <v>8.6999999999999993</v>
      </c>
      <c r="P260">
        <f t="shared" si="66"/>
        <v>9</v>
      </c>
      <c r="Q260">
        <f t="shared" si="67"/>
        <v>9.3000000000000007</v>
      </c>
      <c r="R260">
        <f t="shared" si="68"/>
        <v>9.5</v>
      </c>
      <c r="S260">
        <f t="shared" si="69"/>
        <v>9.6999999999999993</v>
      </c>
      <c r="T260" s="63">
        <f>G332</f>
        <v>9.8000000000000007</v>
      </c>
      <c r="U260" s="63">
        <f>G339</f>
        <v>9.8000000000000007</v>
      </c>
    </row>
    <row r="261" spans="3:21">
      <c r="C261">
        <v>50</v>
      </c>
      <c r="D261">
        <v>50</v>
      </c>
      <c r="E261">
        <v>50</v>
      </c>
      <c r="F261">
        <v>50</v>
      </c>
      <c r="G261">
        <f t="shared" si="58"/>
        <v>50</v>
      </c>
      <c r="J261">
        <f t="shared" si="60"/>
        <v>70</v>
      </c>
      <c r="K261">
        <f t="shared" si="61"/>
        <v>7.8</v>
      </c>
      <c r="L261">
        <f t="shared" si="62"/>
        <v>8.4</v>
      </c>
      <c r="M261">
        <f t="shared" si="63"/>
        <v>9</v>
      </c>
      <c r="N261">
        <f t="shared" si="64"/>
        <v>9.5</v>
      </c>
      <c r="O261">
        <f t="shared" si="65"/>
        <v>10</v>
      </c>
      <c r="P261">
        <f t="shared" si="66"/>
        <v>10.4</v>
      </c>
      <c r="Q261">
        <f t="shared" si="67"/>
        <v>10.7</v>
      </c>
      <c r="R261">
        <f t="shared" si="68"/>
        <v>11.1</v>
      </c>
      <c r="S261">
        <f t="shared" si="69"/>
        <v>11.3</v>
      </c>
      <c r="T261" s="63">
        <f>G333</f>
        <v>11.5</v>
      </c>
      <c r="U261" s="63">
        <f>G340</f>
        <v>11.7</v>
      </c>
    </row>
    <row r="262" spans="3:21">
      <c r="C262">
        <v>60</v>
      </c>
      <c r="D262">
        <v>60</v>
      </c>
      <c r="E262">
        <v>60</v>
      </c>
      <c r="F262">
        <v>60</v>
      </c>
      <c r="G262">
        <f t="shared" si="58"/>
        <v>60</v>
      </c>
    </row>
    <row r="263" spans="3:21">
      <c r="C263">
        <v>70</v>
      </c>
      <c r="D263">
        <v>70</v>
      </c>
      <c r="E263">
        <v>70</v>
      </c>
      <c r="F263">
        <v>70</v>
      </c>
      <c r="G263">
        <f t="shared" si="58"/>
        <v>70</v>
      </c>
    </row>
    <row r="264" spans="3:21">
      <c r="C264">
        <v>-25</v>
      </c>
      <c r="D264">
        <v>-25</v>
      </c>
      <c r="E264">
        <v>-25</v>
      </c>
      <c r="F264">
        <v>-25</v>
      </c>
      <c r="G264">
        <f t="shared" si="58"/>
        <v>-25</v>
      </c>
    </row>
    <row r="265" spans="3:21">
      <c r="C265">
        <v>2</v>
      </c>
      <c r="D265">
        <v>2.1</v>
      </c>
      <c r="E265">
        <v>3.3</v>
      </c>
      <c r="F265">
        <v>4.9000000000000004</v>
      </c>
      <c r="G265">
        <f t="shared" si="58"/>
        <v>4.9000000000000004</v>
      </c>
    </row>
    <row r="266" spans="3:21">
      <c r="C266">
        <v>2.5</v>
      </c>
      <c r="D266">
        <v>2.6</v>
      </c>
      <c r="E266">
        <v>3.6</v>
      </c>
      <c r="F266">
        <v>5.2</v>
      </c>
      <c r="G266">
        <f t="shared" si="58"/>
        <v>5.2</v>
      </c>
    </row>
    <row r="267" spans="3:21">
      <c r="C267">
        <v>3.2</v>
      </c>
      <c r="D267">
        <v>3.3</v>
      </c>
      <c r="E267">
        <v>4.0999999999999996</v>
      </c>
      <c r="F267">
        <v>5.6</v>
      </c>
      <c r="G267">
        <f t="shared" si="58"/>
        <v>5.6</v>
      </c>
    </row>
    <row r="268" spans="3:21">
      <c r="C268">
        <v>3.9</v>
      </c>
      <c r="D268">
        <v>4.0999999999999996</v>
      </c>
      <c r="E268">
        <v>4.5</v>
      </c>
      <c r="F268">
        <v>6.1</v>
      </c>
      <c r="G268">
        <f t="shared" si="58"/>
        <v>6.1</v>
      </c>
    </row>
    <row r="269" spans="3:21">
      <c r="C269">
        <v>4.5999999999999996</v>
      </c>
      <c r="D269">
        <v>4.9000000000000004</v>
      </c>
      <c r="E269">
        <v>5.0999999999999996</v>
      </c>
      <c r="F269">
        <v>6.9</v>
      </c>
      <c r="G269">
        <f t="shared" si="58"/>
        <v>6.9</v>
      </c>
    </row>
    <row r="270" spans="3:21">
      <c r="C270">
        <v>5.3</v>
      </c>
      <c r="D270">
        <v>5.8</v>
      </c>
      <c r="E270">
        <v>5.6</v>
      </c>
      <c r="F270">
        <v>7.8</v>
      </c>
      <c r="G270">
        <f t="shared" si="58"/>
        <v>7.8</v>
      </c>
    </row>
    <row r="271" spans="3:21">
      <c r="C271">
        <v>-20</v>
      </c>
      <c r="D271">
        <v>-20</v>
      </c>
      <c r="E271">
        <v>-20</v>
      </c>
      <c r="F271">
        <v>-20</v>
      </c>
      <c r="G271">
        <f t="shared" si="58"/>
        <v>-20</v>
      </c>
    </row>
    <row r="272" spans="3:21">
      <c r="C272">
        <v>2.2999999999999998</v>
      </c>
      <c r="D272">
        <v>2.4</v>
      </c>
      <c r="E272">
        <v>3.5</v>
      </c>
      <c r="F272">
        <v>5</v>
      </c>
      <c r="G272">
        <f t="shared" ref="G272:G337" si="70">IF($G$8 &lt; 30, C272*$G$8/30, IF($G$8&lt;60,C272+(D272-C272)*($G$8 - 30) / 30, IF($G$8&lt;90,D272+(E272-D272)*($G$8 - 60) / 30, E272+(F272-E272)*($G$8 - 90) / 30)))</f>
        <v>5</v>
      </c>
    </row>
    <row r="273" spans="3:7">
      <c r="C273">
        <v>2.9</v>
      </c>
      <c r="D273">
        <v>3</v>
      </c>
      <c r="E273">
        <v>3.9</v>
      </c>
      <c r="F273">
        <v>5.4</v>
      </c>
      <c r="G273">
        <f t="shared" si="70"/>
        <v>5.4</v>
      </c>
    </row>
    <row r="274" spans="3:7">
      <c r="C274">
        <v>3.5</v>
      </c>
      <c r="D274">
        <v>3.6</v>
      </c>
      <c r="E274">
        <v>4.4000000000000004</v>
      </c>
      <c r="F274">
        <v>5.9</v>
      </c>
      <c r="G274">
        <f t="shared" si="70"/>
        <v>5.9</v>
      </c>
    </row>
    <row r="275" spans="3:7">
      <c r="C275">
        <v>4.2</v>
      </c>
      <c r="D275">
        <v>4.4000000000000004</v>
      </c>
      <c r="E275">
        <v>4.9000000000000004</v>
      </c>
      <c r="F275">
        <v>6.6</v>
      </c>
      <c r="G275">
        <f t="shared" si="70"/>
        <v>6.6</v>
      </c>
    </row>
    <row r="276" spans="3:7">
      <c r="C276">
        <v>4.9000000000000004</v>
      </c>
      <c r="D276">
        <v>5.2</v>
      </c>
      <c r="E276">
        <v>5.5</v>
      </c>
      <c r="F276">
        <v>7.4</v>
      </c>
      <c r="G276">
        <f t="shared" si="70"/>
        <v>7.4</v>
      </c>
    </row>
    <row r="277" spans="3:7">
      <c r="C277">
        <v>5.7</v>
      </c>
      <c r="D277">
        <v>6.2</v>
      </c>
      <c r="E277">
        <v>6.1</v>
      </c>
      <c r="F277">
        <v>8.4</v>
      </c>
      <c r="G277">
        <f t="shared" si="70"/>
        <v>8.4</v>
      </c>
    </row>
    <row r="278" spans="3:7">
      <c r="C278">
        <v>-15</v>
      </c>
      <c r="D278">
        <v>-15</v>
      </c>
      <c r="E278">
        <v>-15</v>
      </c>
      <c r="F278">
        <v>-15</v>
      </c>
      <c r="G278">
        <f t="shared" si="70"/>
        <v>-15</v>
      </c>
    </row>
    <row r="279" spans="3:7">
      <c r="C279">
        <v>2.5</v>
      </c>
      <c r="D279">
        <v>2.6</v>
      </c>
      <c r="E279">
        <v>3.5</v>
      </c>
      <c r="F279">
        <v>5</v>
      </c>
      <c r="G279">
        <f t="shared" si="70"/>
        <v>5</v>
      </c>
    </row>
    <row r="280" spans="3:7">
      <c r="C280">
        <v>3.1</v>
      </c>
      <c r="D280">
        <v>3.2</v>
      </c>
      <c r="E280">
        <v>4</v>
      </c>
      <c r="F280">
        <v>5.6</v>
      </c>
      <c r="G280">
        <f t="shared" si="70"/>
        <v>5.6</v>
      </c>
    </row>
    <row r="281" spans="3:7">
      <c r="C281">
        <v>3.7</v>
      </c>
      <c r="D281">
        <v>3.9</v>
      </c>
      <c r="E281">
        <v>4.5999999999999996</v>
      </c>
      <c r="F281">
        <v>6.2</v>
      </c>
      <c r="G281">
        <f t="shared" si="70"/>
        <v>6.2</v>
      </c>
    </row>
    <row r="282" spans="3:7">
      <c r="C282">
        <v>4.4000000000000004</v>
      </c>
      <c r="D282">
        <v>4.7</v>
      </c>
      <c r="E282">
        <v>5.2</v>
      </c>
      <c r="F282">
        <v>7</v>
      </c>
      <c r="G282">
        <f t="shared" si="70"/>
        <v>7</v>
      </c>
    </row>
    <row r="283" spans="3:7">
      <c r="C283">
        <v>5.2</v>
      </c>
      <c r="D283">
        <v>5.5</v>
      </c>
      <c r="E283">
        <v>5.9</v>
      </c>
      <c r="F283">
        <v>7.9</v>
      </c>
      <c r="G283">
        <f t="shared" si="70"/>
        <v>7.9</v>
      </c>
    </row>
    <row r="284" spans="3:7">
      <c r="C284">
        <v>6</v>
      </c>
      <c r="D284">
        <v>6.5</v>
      </c>
      <c r="E284">
        <v>6.6</v>
      </c>
      <c r="F284">
        <v>9</v>
      </c>
      <c r="G284">
        <f t="shared" si="70"/>
        <v>9</v>
      </c>
    </row>
    <row r="285" spans="3:7">
      <c r="C285">
        <v>-10</v>
      </c>
      <c r="D285">
        <v>-10</v>
      </c>
      <c r="E285">
        <v>-10</v>
      </c>
      <c r="F285">
        <v>-10</v>
      </c>
      <c r="G285">
        <f t="shared" si="70"/>
        <v>-10</v>
      </c>
    </row>
    <row r="286" spans="3:7">
      <c r="C286">
        <v>2.6</v>
      </c>
      <c r="D286">
        <v>2.7</v>
      </c>
      <c r="E286">
        <v>3.5</v>
      </c>
      <c r="F286">
        <v>5</v>
      </c>
      <c r="G286">
        <f t="shared" si="70"/>
        <v>5</v>
      </c>
    </row>
    <row r="287" spans="3:7">
      <c r="C287">
        <v>3.2</v>
      </c>
      <c r="D287">
        <v>3.4</v>
      </c>
      <c r="E287">
        <v>4.0999999999999996</v>
      </c>
      <c r="F287">
        <v>5.7</v>
      </c>
      <c r="G287">
        <f t="shared" si="70"/>
        <v>5.7</v>
      </c>
    </row>
    <row r="288" spans="3:7">
      <c r="C288">
        <v>3.9</v>
      </c>
      <c r="D288">
        <v>4.0999999999999996</v>
      </c>
      <c r="E288">
        <v>4.7</v>
      </c>
      <c r="F288">
        <v>6.4</v>
      </c>
      <c r="G288">
        <f t="shared" si="70"/>
        <v>6.4</v>
      </c>
    </row>
    <row r="289" spans="3:7">
      <c r="C289">
        <v>4.5999999999999996</v>
      </c>
      <c r="D289">
        <v>4.9000000000000004</v>
      </c>
      <c r="E289">
        <v>5.4</v>
      </c>
      <c r="F289">
        <v>7.3</v>
      </c>
      <c r="G289">
        <f t="shared" si="70"/>
        <v>7.3</v>
      </c>
    </row>
    <row r="290" spans="3:7">
      <c r="C290">
        <v>5.4</v>
      </c>
      <c r="D290">
        <v>5.8</v>
      </c>
      <c r="E290">
        <v>6.2</v>
      </c>
      <c r="F290">
        <v>8.3000000000000007</v>
      </c>
      <c r="G290">
        <f t="shared" si="70"/>
        <v>8.3000000000000007</v>
      </c>
    </row>
    <row r="291" spans="3:7">
      <c r="C291">
        <v>6.3</v>
      </c>
      <c r="D291">
        <v>6.8</v>
      </c>
      <c r="E291">
        <v>7</v>
      </c>
      <c r="F291">
        <v>9.5</v>
      </c>
      <c r="G291">
        <f t="shared" si="70"/>
        <v>9.5</v>
      </c>
    </row>
    <row r="292" spans="3:7">
      <c r="C292">
        <v>-5</v>
      </c>
      <c r="D292">
        <v>-5</v>
      </c>
      <c r="E292">
        <v>-5</v>
      </c>
      <c r="F292">
        <v>-5</v>
      </c>
      <c r="G292">
        <f t="shared" si="70"/>
        <v>-5</v>
      </c>
    </row>
    <row r="293" spans="3:7">
      <c r="C293">
        <v>2.6</v>
      </c>
      <c r="D293">
        <v>2.7</v>
      </c>
      <c r="E293">
        <v>3.4</v>
      </c>
      <c r="F293">
        <v>5</v>
      </c>
      <c r="G293">
        <f t="shared" si="70"/>
        <v>5</v>
      </c>
    </row>
    <row r="294" spans="3:7">
      <c r="C294">
        <v>3.3</v>
      </c>
      <c r="D294">
        <v>3.4</v>
      </c>
      <c r="E294">
        <v>4.0999999999999996</v>
      </c>
      <c r="F294">
        <v>5.7</v>
      </c>
      <c r="G294">
        <f t="shared" si="70"/>
        <v>5.7</v>
      </c>
    </row>
    <row r="295" spans="3:7">
      <c r="C295">
        <v>4</v>
      </c>
      <c r="D295">
        <v>4.2</v>
      </c>
      <c r="E295">
        <v>4.8</v>
      </c>
      <c r="F295">
        <v>6.6</v>
      </c>
      <c r="G295">
        <f t="shared" si="70"/>
        <v>6.6</v>
      </c>
    </row>
    <row r="296" spans="3:7">
      <c r="C296">
        <v>4.8</v>
      </c>
      <c r="D296">
        <v>5</v>
      </c>
      <c r="E296">
        <v>5.6</v>
      </c>
      <c r="F296">
        <v>7.6</v>
      </c>
      <c r="G296">
        <f t="shared" si="70"/>
        <v>7.6</v>
      </c>
    </row>
    <row r="297" spans="3:7">
      <c r="C297">
        <v>5.6</v>
      </c>
      <c r="D297">
        <v>6</v>
      </c>
      <c r="E297">
        <v>6.5</v>
      </c>
      <c r="F297">
        <v>8.6999999999999993</v>
      </c>
      <c r="G297">
        <f t="shared" si="70"/>
        <v>8.6999999999999993</v>
      </c>
    </row>
    <row r="298" spans="3:7">
      <c r="C298">
        <v>6.5</v>
      </c>
      <c r="D298">
        <v>7.1</v>
      </c>
      <c r="E298">
        <v>7.3</v>
      </c>
      <c r="F298">
        <v>10</v>
      </c>
      <c r="G298">
        <f t="shared" si="70"/>
        <v>10</v>
      </c>
    </row>
    <row r="299" spans="3:7">
      <c r="C299">
        <v>0</v>
      </c>
      <c r="D299">
        <v>0</v>
      </c>
      <c r="E299">
        <v>0</v>
      </c>
      <c r="F299">
        <v>0</v>
      </c>
      <c r="G299">
        <f t="shared" si="70"/>
        <v>0</v>
      </c>
    </row>
    <row r="300" spans="3:7">
      <c r="C300">
        <v>2.4</v>
      </c>
      <c r="D300">
        <v>2.5</v>
      </c>
      <c r="E300">
        <v>3.2</v>
      </c>
      <c r="F300">
        <v>4.8</v>
      </c>
      <c r="G300">
        <f t="shared" si="70"/>
        <v>4.8</v>
      </c>
    </row>
    <row r="301" spans="3:7">
      <c r="C301">
        <v>3.2</v>
      </c>
      <c r="D301">
        <v>3.4</v>
      </c>
      <c r="E301">
        <v>4</v>
      </c>
      <c r="F301">
        <v>5.7</v>
      </c>
      <c r="G301">
        <f t="shared" si="70"/>
        <v>5.7</v>
      </c>
    </row>
    <row r="302" spans="3:7">
      <c r="C302">
        <v>4</v>
      </c>
      <c r="D302">
        <v>4.2</v>
      </c>
      <c r="E302">
        <v>4.9000000000000004</v>
      </c>
      <c r="F302">
        <v>6.7</v>
      </c>
      <c r="G302">
        <f t="shared" si="70"/>
        <v>6.7</v>
      </c>
    </row>
    <row r="303" spans="3:7">
      <c r="C303">
        <v>4.8</v>
      </c>
      <c r="D303">
        <v>5.0999999999999996</v>
      </c>
      <c r="E303">
        <v>5.7</v>
      </c>
      <c r="F303">
        <v>7.8</v>
      </c>
      <c r="G303">
        <f t="shared" si="70"/>
        <v>7.8</v>
      </c>
    </row>
    <row r="304" spans="3:7">
      <c r="C304">
        <v>5.7</v>
      </c>
      <c r="D304">
        <v>6.1</v>
      </c>
      <c r="E304">
        <v>6.7</v>
      </c>
      <c r="F304">
        <v>9</v>
      </c>
      <c r="G304">
        <f t="shared" si="70"/>
        <v>9</v>
      </c>
    </row>
    <row r="305" spans="3:7">
      <c r="C305">
        <v>6.7</v>
      </c>
      <c r="D305">
        <v>7.3</v>
      </c>
      <c r="E305">
        <v>7.6</v>
      </c>
      <c r="F305">
        <v>10.4</v>
      </c>
      <c r="G305">
        <f t="shared" si="70"/>
        <v>10.4</v>
      </c>
    </row>
    <row r="306" spans="3:7">
      <c r="C306">
        <v>5</v>
      </c>
      <c r="D306">
        <v>5</v>
      </c>
      <c r="E306">
        <v>5</v>
      </c>
      <c r="F306">
        <v>5</v>
      </c>
      <c r="G306">
        <f t="shared" si="70"/>
        <v>5</v>
      </c>
    </row>
    <row r="307" spans="3:7">
      <c r="C307">
        <v>2.2000000000000002</v>
      </c>
      <c r="D307">
        <v>2.2999999999999998</v>
      </c>
      <c r="E307">
        <v>2.9</v>
      </c>
      <c r="F307">
        <v>4.5999999999999996</v>
      </c>
      <c r="G307">
        <f t="shared" si="70"/>
        <v>4.5999999999999996</v>
      </c>
    </row>
    <row r="308" spans="3:7">
      <c r="C308">
        <v>3</v>
      </c>
      <c r="D308">
        <v>3.2</v>
      </c>
      <c r="E308">
        <v>3.8</v>
      </c>
      <c r="F308">
        <v>5.6</v>
      </c>
      <c r="G308">
        <f t="shared" si="70"/>
        <v>5.6</v>
      </c>
    </row>
    <row r="309" spans="3:7">
      <c r="C309">
        <v>3.9</v>
      </c>
      <c r="D309">
        <v>4.0999999999999996</v>
      </c>
      <c r="E309">
        <v>4.8</v>
      </c>
      <c r="F309">
        <v>6.8</v>
      </c>
      <c r="G309">
        <f t="shared" si="70"/>
        <v>6.8</v>
      </c>
    </row>
    <row r="310" spans="3:7">
      <c r="C310">
        <v>4.9000000000000004</v>
      </c>
      <c r="D310">
        <v>5.0999999999999996</v>
      </c>
      <c r="E310">
        <v>5.8</v>
      </c>
      <c r="F310">
        <v>8</v>
      </c>
      <c r="G310">
        <f t="shared" si="70"/>
        <v>8</v>
      </c>
    </row>
    <row r="311" spans="3:7">
      <c r="C311">
        <v>5.8</v>
      </c>
      <c r="D311">
        <v>6.2</v>
      </c>
      <c r="E311">
        <v>6.8</v>
      </c>
      <c r="F311">
        <v>9.3000000000000007</v>
      </c>
      <c r="G311">
        <f t="shared" si="70"/>
        <v>9.3000000000000007</v>
      </c>
    </row>
    <row r="312" spans="3:7">
      <c r="C312">
        <v>6.9</v>
      </c>
      <c r="D312">
        <v>7.4</v>
      </c>
      <c r="E312">
        <v>7.9</v>
      </c>
      <c r="F312">
        <v>10.7</v>
      </c>
      <c r="G312">
        <f t="shared" si="70"/>
        <v>10.7</v>
      </c>
    </row>
    <row r="313" spans="3:7">
      <c r="C313">
        <v>10</v>
      </c>
      <c r="D313">
        <v>10</v>
      </c>
      <c r="E313">
        <v>10</v>
      </c>
      <c r="F313">
        <v>10</v>
      </c>
      <c r="G313">
        <f t="shared" si="70"/>
        <v>10</v>
      </c>
    </row>
    <row r="314" spans="3:7">
      <c r="C314">
        <v>1.8</v>
      </c>
      <c r="D314">
        <v>1.9</v>
      </c>
      <c r="E314">
        <v>2.5</v>
      </c>
      <c r="F314">
        <v>4.4000000000000004</v>
      </c>
      <c r="G314">
        <f t="shared" si="70"/>
        <v>4.4000000000000004</v>
      </c>
    </row>
    <row r="315" spans="3:7">
      <c r="C315">
        <v>2.8</v>
      </c>
      <c r="D315">
        <v>2.9</v>
      </c>
      <c r="E315">
        <v>3.6</v>
      </c>
      <c r="F315">
        <v>5.5</v>
      </c>
      <c r="G315">
        <f t="shared" si="70"/>
        <v>5.5</v>
      </c>
    </row>
    <row r="316" spans="3:7">
      <c r="C316">
        <v>3.8</v>
      </c>
      <c r="D316">
        <v>4</v>
      </c>
      <c r="E316">
        <v>4.7</v>
      </c>
      <c r="F316">
        <v>6.8</v>
      </c>
      <c r="G316">
        <f t="shared" si="70"/>
        <v>6.8</v>
      </c>
    </row>
    <row r="317" spans="3:7">
      <c r="C317">
        <v>4.8</v>
      </c>
      <c r="D317">
        <v>5</v>
      </c>
      <c r="E317">
        <v>5.8</v>
      </c>
      <c r="F317">
        <v>8.1</v>
      </c>
      <c r="G317">
        <f t="shared" si="70"/>
        <v>8.1</v>
      </c>
    </row>
    <row r="318" spans="3:7">
      <c r="C318">
        <v>5.9</v>
      </c>
      <c r="D318">
        <v>6.2</v>
      </c>
      <c r="E318">
        <v>7</v>
      </c>
      <c r="F318">
        <v>9.5</v>
      </c>
      <c r="G318">
        <f t="shared" si="70"/>
        <v>9.5</v>
      </c>
    </row>
    <row r="319" spans="3:7">
      <c r="C319">
        <v>7</v>
      </c>
      <c r="D319">
        <v>7.6</v>
      </c>
      <c r="E319">
        <v>8.1</v>
      </c>
      <c r="F319">
        <v>11.1</v>
      </c>
      <c r="G319">
        <f t="shared" si="70"/>
        <v>11.1</v>
      </c>
    </row>
    <row r="320" spans="3:7">
      <c r="C320">
        <v>15</v>
      </c>
      <c r="D320">
        <v>15</v>
      </c>
      <c r="E320">
        <v>15</v>
      </c>
      <c r="F320">
        <v>15</v>
      </c>
      <c r="G320">
        <f t="shared" si="70"/>
        <v>15</v>
      </c>
    </row>
    <row r="321" spans="3:7">
      <c r="C321">
        <v>1.3</v>
      </c>
      <c r="D321">
        <v>1.4</v>
      </c>
      <c r="E321">
        <v>2</v>
      </c>
      <c r="F321">
        <v>4.0999999999999996</v>
      </c>
      <c r="G321">
        <f t="shared" si="70"/>
        <v>4.0999999999999996</v>
      </c>
    </row>
    <row r="322" spans="3:7">
      <c r="C322">
        <v>2.5</v>
      </c>
      <c r="D322">
        <v>2.6</v>
      </c>
      <c r="E322">
        <v>3.2</v>
      </c>
      <c r="F322">
        <v>5.3</v>
      </c>
      <c r="G322">
        <f t="shared" si="70"/>
        <v>5.3</v>
      </c>
    </row>
    <row r="323" spans="3:7">
      <c r="C323">
        <v>3.6</v>
      </c>
      <c r="D323">
        <v>3.7</v>
      </c>
      <c r="E323">
        <v>4.5</v>
      </c>
      <c r="F323">
        <v>6.7</v>
      </c>
      <c r="G323">
        <f t="shared" si="70"/>
        <v>6.7</v>
      </c>
    </row>
    <row r="324" spans="3:7">
      <c r="C324">
        <v>4.7</v>
      </c>
      <c r="D324">
        <v>4.9000000000000004</v>
      </c>
      <c r="E324">
        <v>5.8</v>
      </c>
      <c r="F324">
        <v>8.1</v>
      </c>
      <c r="G324">
        <f t="shared" si="70"/>
        <v>8.1</v>
      </c>
    </row>
    <row r="325" spans="3:7">
      <c r="C325">
        <v>5.9</v>
      </c>
      <c r="D325">
        <v>6.2</v>
      </c>
      <c r="E325">
        <v>7</v>
      </c>
      <c r="F325">
        <v>9.6999999999999993</v>
      </c>
      <c r="G325">
        <f t="shared" si="70"/>
        <v>9.6999999999999993</v>
      </c>
    </row>
    <row r="326" spans="3:7">
      <c r="C326">
        <v>7.1</v>
      </c>
      <c r="D326">
        <v>7.7</v>
      </c>
      <c r="E326">
        <v>8.3000000000000007</v>
      </c>
      <c r="F326">
        <v>11.3</v>
      </c>
      <c r="G326">
        <f t="shared" si="70"/>
        <v>11.3</v>
      </c>
    </row>
    <row r="327" spans="3:7">
      <c r="C327">
        <v>20</v>
      </c>
      <c r="D327">
        <v>20</v>
      </c>
      <c r="E327">
        <v>20</v>
      </c>
      <c r="F327">
        <v>20</v>
      </c>
      <c r="G327">
        <f t="shared" si="70"/>
        <v>20</v>
      </c>
    </row>
    <row r="328" spans="3:7">
      <c r="C328">
        <v>0</v>
      </c>
      <c r="D328">
        <v>0</v>
      </c>
      <c r="E328">
        <v>0</v>
      </c>
      <c r="F328">
        <v>0</v>
      </c>
      <c r="G328">
        <f t="shared" si="70"/>
        <v>0</v>
      </c>
    </row>
    <row r="329" spans="3:7">
      <c r="C329">
        <v>2</v>
      </c>
      <c r="D329">
        <v>2.1</v>
      </c>
      <c r="E329">
        <v>2.8</v>
      </c>
      <c r="F329">
        <v>5.0999999999999996</v>
      </c>
      <c r="G329">
        <f t="shared" si="70"/>
        <v>5.0999999999999996</v>
      </c>
    </row>
    <row r="330" spans="3:7">
      <c r="C330">
        <v>3.3</v>
      </c>
      <c r="D330">
        <v>3.4</v>
      </c>
      <c r="E330">
        <v>4.2</v>
      </c>
      <c r="F330">
        <v>6.6</v>
      </c>
      <c r="G330">
        <f t="shared" si="70"/>
        <v>6.6</v>
      </c>
    </row>
    <row r="331" spans="3:7">
      <c r="C331">
        <v>4.5</v>
      </c>
      <c r="D331">
        <v>4.8</v>
      </c>
      <c r="E331">
        <v>5.6</v>
      </c>
      <c r="F331">
        <v>8.1</v>
      </c>
      <c r="G331">
        <f t="shared" si="70"/>
        <v>8.1</v>
      </c>
    </row>
    <row r="332" spans="3:7">
      <c r="C332">
        <v>5.8</v>
      </c>
      <c r="D332">
        <v>6.2</v>
      </c>
      <c r="E332">
        <v>7.1</v>
      </c>
      <c r="F332">
        <v>9.8000000000000007</v>
      </c>
      <c r="G332">
        <f t="shared" si="70"/>
        <v>9.8000000000000007</v>
      </c>
    </row>
    <row r="333" spans="3:7">
      <c r="C333">
        <v>7.1</v>
      </c>
      <c r="D333">
        <v>7.7</v>
      </c>
      <c r="E333">
        <v>8.5</v>
      </c>
      <c r="F333">
        <v>11.5</v>
      </c>
      <c r="G333">
        <f t="shared" si="70"/>
        <v>11.5</v>
      </c>
    </row>
    <row r="334" spans="3:7">
      <c r="C334">
        <v>25</v>
      </c>
      <c r="D334">
        <v>25</v>
      </c>
      <c r="E334">
        <v>25</v>
      </c>
      <c r="F334">
        <v>25</v>
      </c>
      <c r="G334">
        <f t="shared" si="70"/>
        <v>25</v>
      </c>
    </row>
    <row r="335" spans="3:7">
      <c r="C335">
        <v>0</v>
      </c>
      <c r="D335">
        <v>0</v>
      </c>
      <c r="E335">
        <v>0</v>
      </c>
      <c r="F335">
        <v>0</v>
      </c>
      <c r="G335">
        <f t="shared" si="70"/>
        <v>0</v>
      </c>
    </row>
    <row r="336" spans="3:7">
      <c r="C336">
        <v>1.5</v>
      </c>
      <c r="D336">
        <v>1.5</v>
      </c>
      <c r="E336">
        <v>2.2999999999999998</v>
      </c>
      <c r="F336">
        <v>4.8</v>
      </c>
      <c r="G336">
        <f t="shared" si="70"/>
        <v>4.8</v>
      </c>
    </row>
    <row r="337" spans="3:21">
      <c r="C337">
        <v>2.9</v>
      </c>
      <c r="D337">
        <v>3</v>
      </c>
      <c r="E337">
        <v>3.9</v>
      </c>
      <c r="F337">
        <v>6.4</v>
      </c>
      <c r="G337">
        <f t="shared" si="70"/>
        <v>6.4</v>
      </c>
      <c r="J337" t="s">
        <v>67</v>
      </c>
      <c r="P337" t="s">
        <v>78</v>
      </c>
    </row>
    <row r="338" spans="3:21">
      <c r="C338">
        <v>4.3</v>
      </c>
      <c r="D338">
        <v>4.5</v>
      </c>
      <c r="E338">
        <v>5.5</v>
      </c>
      <c r="F338">
        <v>8.1</v>
      </c>
      <c r="G338">
        <f t="shared" ref="G338:G401" si="71">IF($G$8 &lt; 30, C338*$G$8/30, IF($G$8&lt;60,C338+(D338-C338)*($G$8 - 30) / 30, IF($G$8&lt;90,D338+(E338-D338)*($G$8 - 60) / 30, E338+(F338-E338)*($G$8 - 90) / 30)))</f>
        <v>8.1</v>
      </c>
      <c r="J338" t="s">
        <v>77</v>
      </c>
      <c r="K338">
        <v>-25</v>
      </c>
      <c r="L338">
        <f>K338+5</f>
        <v>-20</v>
      </c>
      <c r="M338">
        <f t="shared" ref="M338:U338" si="72">L338+5</f>
        <v>-15</v>
      </c>
      <c r="N338">
        <f t="shared" si="72"/>
        <v>-10</v>
      </c>
      <c r="O338">
        <f t="shared" si="72"/>
        <v>-5</v>
      </c>
      <c r="P338">
        <f t="shared" si="72"/>
        <v>0</v>
      </c>
      <c r="Q338">
        <f t="shared" si="72"/>
        <v>5</v>
      </c>
      <c r="R338">
        <f t="shared" si="72"/>
        <v>10</v>
      </c>
      <c r="S338">
        <f t="shared" si="72"/>
        <v>15</v>
      </c>
      <c r="T338">
        <f t="shared" si="72"/>
        <v>20</v>
      </c>
      <c r="U338">
        <f t="shared" si="72"/>
        <v>25</v>
      </c>
    </row>
    <row r="339" spans="3:21">
      <c r="C339">
        <v>5.7</v>
      </c>
      <c r="D339">
        <v>6</v>
      </c>
      <c r="E339">
        <v>7</v>
      </c>
      <c r="F339">
        <v>9.8000000000000007</v>
      </c>
      <c r="G339">
        <f t="shared" si="71"/>
        <v>9.8000000000000007</v>
      </c>
      <c r="J339">
        <f t="shared" ref="J339:J344" si="73">G341</f>
        <v>20</v>
      </c>
      <c r="K339">
        <f t="shared" ref="K339:K344" si="74">G348</f>
        <v>39</v>
      </c>
      <c r="L339">
        <f t="shared" ref="L339:L344" si="75">G355</f>
        <v>48</v>
      </c>
      <c r="M339">
        <f t="shared" ref="M339:M344" si="76">G362</f>
        <v>57</v>
      </c>
      <c r="N339">
        <f t="shared" ref="N339:N344" si="77">G369</f>
        <v>68</v>
      </c>
      <c r="O339">
        <f t="shared" ref="O339:O344" si="78">G376</f>
        <v>80</v>
      </c>
      <c r="P339">
        <f t="shared" ref="P339:P344" si="79">G383</f>
        <v>93</v>
      </c>
      <c r="Q339">
        <f t="shared" ref="Q339:Q344" si="80">G390</f>
        <v>108</v>
      </c>
      <c r="R339">
        <f t="shared" ref="R339:R344" si="81">G397</f>
        <v>125</v>
      </c>
      <c r="S339">
        <f t="shared" ref="S339:S344" si="82">G404</f>
        <v>144</v>
      </c>
    </row>
    <row r="340" spans="3:21">
      <c r="C340">
        <v>7.1</v>
      </c>
      <c r="D340">
        <v>7.7</v>
      </c>
      <c r="E340">
        <v>8.6</v>
      </c>
      <c r="F340">
        <v>11.7</v>
      </c>
      <c r="G340">
        <f t="shared" si="71"/>
        <v>11.7</v>
      </c>
      <c r="J340">
        <f t="shared" si="73"/>
        <v>30</v>
      </c>
      <c r="K340">
        <f t="shared" si="74"/>
        <v>39</v>
      </c>
      <c r="L340">
        <f t="shared" si="75"/>
        <v>47</v>
      </c>
      <c r="M340">
        <f t="shared" si="76"/>
        <v>56</v>
      </c>
      <c r="N340">
        <f t="shared" si="77"/>
        <v>67</v>
      </c>
      <c r="O340">
        <f t="shared" si="78"/>
        <v>79</v>
      </c>
      <c r="P340">
        <f t="shared" si="79"/>
        <v>92</v>
      </c>
      <c r="Q340">
        <f t="shared" si="80"/>
        <v>107</v>
      </c>
      <c r="R340">
        <f t="shared" si="81"/>
        <v>124</v>
      </c>
      <c r="S340">
        <f t="shared" si="82"/>
        <v>142</v>
      </c>
      <c r="T340" s="63">
        <f>G412</f>
        <v>163</v>
      </c>
      <c r="U340" s="63">
        <f>G419</f>
        <v>186</v>
      </c>
    </row>
    <row r="341" spans="3:21">
      <c r="C341">
        <v>20</v>
      </c>
      <c r="D341">
        <v>20</v>
      </c>
      <c r="E341">
        <v>20</v>
      </c>
      <c r="F341">
        <v>20</v>
      </c>
      <c r="G341">
        <f t="shared" si="71"/>
        <v>20</v>
      </c>
      <c r="J341">
        <f t="shared" si="73"/>
        <v>40</v>
      </c>
      <c r="K341">
        <f t="shared" si="74"/>
        <v>38</v>
      </c>
      <c r="L341">
        <f t="shared" si="75"/>
        <v>46</v>
      </c>
      <c r="M341">
        <f t="shared" si="76"/>
        <v>56</v>
      </c>
      <c r="N341">
        <f t="shared" si="77"/>
        <v>66</v>
      </c>
      <c r="O341">
        <f t="shared" si="78"/>
        <v>78</v>
      </c>
      <c r="P341">
        <f t="shared" si="79"/>
        <v>91</v>
      </c>
      <c r="Q341">
        <f t="shared" si="80"/>
        <v>106</v>
      </c>
      <c r="R341">
        <f t="shared" si="81"/>
        <v>123</v>
      </c>
      <c r="S341">
        <f t="shared" si="82"/>
        <v>141</v>
      </c>
      <c r="T341" s="63">
        <f>G413</f>
        <v>161</v>
      </c>
      <c r="U341" s="63">
        <f>G420</f>
        <v>184</v>
      </c>
    </row>
    <row r="342" spans="3:21">
      <c r="C342">
        <v>30</v>
      </c>
      <c r="D342">
        <v>30</v>
      </c>
      <c r="E342">
        <v>30</v>
      </c>
      <c r="F342">
        <v>30</v>
      </c>
      <c r="G342">
        <f t="shared" si="71"/>
        <v>30</v>
      </c>
      <c r="J342">
        <f t="shared" si="73"/>
        <v>50</v>
      </c>
      <c r="K342">
        <f t="shared" si="74"/>
        <v>37</v>
      </c>
      <c r="L342">
        <f t="shared" si="75"/>
        <v>46</v>
      </c>
      <c r="M342">
        <f t="shared" si="76"/>
        <v>55</v>
      </c>
      <c r="N342">
        <f t="shared" si="77"/>
        <v>65</v>
      </c>
      <c r="O342">
        <f t="shared" si="78"/>
        <v>77</v>
      </c>
      <c r="P342">
        <f t="shared" si="79"/>
        <v>90</v>
      </c>
      <c r="Q342">
        <f t="shared" si="80"/>
        <v>105</v>
      </c>
      <c r="R342">
        <f t="shared" si="81"/>
        <v>121</v>
      </c>
      <c r="S342">
        <f t="shared" si="82"/>
        <v>140</v>
      </c>
      <c r="T342" s="63">
        <f>G414</f>
        <v>160</v>
      </c>
      <c r="U342" s="63">
        <f>G421</f>
        <v>183</v>
      </c>
    </row>
    <row r="343" spans="3:21">
      <c r="C343">
        <v>40</v>
      </c>
      <c r="D343">
        <v>40</v>
      </c>
      <c r="E343">
        <v>40</v>
      </c>
      <c r="F343">
        <v>40</v>
      </c>
      <c r="G343">
        <f t="shared" si="71"/>
        <v>40</v>
      </c>
      <c r="J343">
        <f t="shared" si="73"/>
        <v>60</v>
      </c>
      <c r="K343">
        <f t="shared" si="74"/>
        <v>36</v>
      </c>
      <c r="L343">
        <f t="shared" si="75"/>
        <v>45</v>
      </c>
      <c r="M343">
        <f t="shared" si="76"/>
        <v>54</v>
      </c>
      <c r="N343">
        <f t="shared" si="77"/>
        <v>64</v>
      </c>
      <c r="O343">
        <f t="shared" si="78"/>
        <v>76</v>
      </c>
      <c r="P343">
        <f t="shared" si="79"/>
        <v>89</v>
      </c>
      <c r="Q343">
        <f t="shared" si="80"/>
        <v>104</v>
      </c>
      <c r="R343">
        <f t="shared" si="81"/>
        <v>120</v>
      </c>
      <c r="S343">
        <f t="shared" si="82"/>
        <v>138</v>
      </c>
      <c r="T343" s="63">
        <f>G415</f>
        <v>159</v>
      </c>
      <c r="U343" s="63">
        <f>G422</f>
        <v>182</v>
      </c>
    </row>
    <row r="344" spans="3:21">
      <c r="C344">
        <v>50</v>
      </c>
      <c r="D344">
        <v>50</v>
      </c>
      <c r="E344">
        <v>50</v>
      </c>
      <c r="F344">
        <v>50</v>
      </c>
      <c r="G344">
        <f t="shared" si="71"/>
        <v>50</v>
      </c>
      <c r="J344">
        <f t="shared" si="73"/>
        <v>70</v>
      </c>
      <c r="K344">
        <f t="shared" si="74"/>
        <v>35</v>
      </c>
      <c r="L344">
        <f t="shared" si="75"/>
        <v>44</v>
      </c>
      <c r="M344">
        <f t="shared" si="76"/>
        <v>53</v>
      </c>
      <c r="N344">
        <f t="shared" si="77"/>
        <v>63</v>
      </c>
      <c r="O344">
        <f t="shared" si="78"/>
        <v>75</v>
      </c>
      <c r="P344">
        <f t="shared" si="79"/>
        <v>88</v>
      </c>
      <c r="Q344">
        <f t="shared" si="80"/>
        <v>102</v>
      </c>
      <c r="R344">
        <f t="shared" si="81"/>
        <v>119</v>
      </c>
      <c r="S344">
        <f t="shared" si="82"/>
        <v>137</v>
      </c>
      <c r="T344" s="63">
        <f>G416</f>
        <v>158</v>
      </c>
      <c r="U344" s="63">
        <f>G423</f>
        <v>181</v>
      </c>
    </row>
    <row r="345" spans="3:21">
      <c r="C345">
        <v>60</v>
      </c>
      <c r="D345">
        <v>60</v>
      </c>
      <c r="E345">
        <v>60</v>
      </c>
      <c r="F345">
        <v>60</v>
      </c>
      <c r="G345">
        <f t="shared" si="71"/>
        <v>60</v>
      </c>
    </row>
    <row r="346" spans="3:21">
      <c r="C346">
        <v>70</v>
      </c>
      <c r="D346">
        <v>70</v>
      </c>
      <c r="E346">
        <v>70</v>
      </c>
      <c r="F346">
        <v>70</v>
      </c>
      <c r="G346">
        <f t="shared" si="71"/>
        <v>70</v>
      </c>
    </row>
    <row r="347" spans="3:21">
      <c r="C347">
        <v>-25</v>
      </c>
      <c r="D347">
        <v>-25</v>
      </c>
      <c r="E347">
        <v>-25</v>
      </c>
      <c r="F347">
        <v>-25</v>
      </c>
      <c r="G347">
        <f t="shared" si="71"/>
        <v>-25</v>
      </c>
    </row>
    <row r="348" spans="3:21">
      <c r="C348">
        <v>8.5</v>
      </c>
      <c r="D348">
        <v>17</v>
      </c>
      <c r="E348">
        <v>28</v>
      </c>
      <c r="F348">
        <v>39</v>
      </c>
      <c r="G348">
        <f t="shared" si="71"/>
        <v>39</v>
      </c>
    </row>
    <row r="349" spans="3:21">
      <c r="C349">
        <v>8.3000000000000007</v>
      </c>
      <c r="D349">
        <v>17</v>
      </c>
      <c r="E349">
        <v>28</v>
      </c>
      <c r="F349">
        <v>39</v>
      </c>
      <c r="G349">
        <f t="shared" si="71"/>
        <v>39</v>
      </c>
    </row>
    <row r="350" spans="3:21">
      <c r="C350">
        <v>8.1</v>
      </c>
      <c r="D350">
        <v>16</v>
      </c>
      <c r="E350">
        <v>28</v>
      </c>
      <c r="F350">
        <v>38</v>
      </c>
      <c r="G350">
        <f t="shared" si="71"/>
        <v>38</v>
      </c>
    </row>
    <row r="351" spans="3:21">
      <c r="C351">
        <v>7.7</v>
      </c>
      <c r="D351">
        <v>16</v>
      </c>
      <c r="E351">
        <v>27</v>
      </c>
      <c r="F351">
        <v>37</v>
      </c>
      <c r="G351">
        <f t="shared" si="71"/>
        <v>37</v>
      </c>
    </row>
    <row r="352" spans="3:21">
      <c r="C352">
        <v>7.2</v>
      </c>
      <c r="D352">
        <v>15</v>
      </c>
      <c r="E352">
        <v>27</v>
      </c>
      <c r="F352">
        <v>36</v>
      </c>
      <c r="G352">
        <f t="shared" si="71"/>
        <v>36</v>
      </c>
    </row>
    <row r="353" spans="3:7">
      <c r="C353">
        <v>6.7</v>
      </c>
      <c r="D353">
        <v>14</v>
      </c>
      <c r="E353">
        <v>26</v>
      </c>
      <c r="F353">
        <v>35</v>
      </c>
      <c r="G353">
        <f t="shared" si="71"/>
        <v>35</v>
      </c>
    </row>
    <row r="354" spans="3:7">
      <c r="C354">
        <v>-20</v>
      </c>
      <c r="D354">
        <v>-20</v>
      </c>
      <c r="E354">
        <v>-20</v>
      </c>
      <c r="F354">
        <v>-20</v>
      </c>
      <c r="G354">
        <f t="shared" si="71"/>
        <v>-20</v>
      </c>
    </row>
    <row r="355" spans="3:7">
      <c r="C355">
        <v>10.8</v>
      </c>
      <c r="D355">
        <v>22</v>
      </c>
      <c r="E355">
        <v>35</v>
      </c>
      <c r="F355">
        <v>48</v>
      </c>
      <c r="G355">
        <f t="shared" si="71"/>
        <v>48</v>
      </c>
    </row>
    <row r="356" spans="3:7">
      <c r="C356">
        <v>10.6</v>
      </c>
      <c r="D356">
        <v>22</v>
      </c>
      <c r="E356">
        <v>35</v>
      </c>
      <c r="F356">
        <v>47</v>
      </c>
      <c r="G356">
        <f t="shared" si="71"/>
        <v>47</v>
      </c>
    </row>
    <row r="357" spans="3:7">
      <c r="C357">
        <v>10.3</v>
      </c>
      <c r="D357">
        <v>21</v>
      </c>
      <c r="E357">
        <v>35</v>
      </c>
      <c r="F357">
        <v>46</v>
      </c>
      <c r="G357">
        <f t="shared" si="71"/>
        <v>46</v>
      </c>
    </row>
    <row r="358" spans="3:7">
      <c r="C358">
        <v>10</v>
      </c>
      <c r="D358">
        <v>20</v>
      </c>
      <c r="E358">
        <v>34</v>
      </c>
      <c r="F358">
        <v>46</v>
      </c>
      <c r="G358">
        <f t="shared" si="71"/>
        <v>46</v>
      </c>
    </row>
    <row r="359" spans="3:7">
      <c r="C359">
        <v>9.6</v>
      </c>
      <c r="D359">
        <v>20</v>
      </c>
      <c r="E359">
        <v>33</v>
      </c>
      <c r="F359">
        <v>45</v>
      </c>
      <c r="G359">
        <f t="shared" si="71"/>
        <v>45</v>
      </c>
    </row>
    <row r="360" spans="3:7">
      <c r="C360">
        <v>9.1999999999999993</v>
      </c>
      <c r="D360">
        <v>19</v>
      </c>
      <c r="E360">
        <v>33</v>
      </c>
      <c r="F360">
        <v>44</v>
      </c>
      <c r="G360">
        <f t="shared" si="71"/>
        <v>44</v>
      </c>
    </row>
    <row r="361" spans="3:7">
      <c r="C361">
        <v>-15</v>
      </c>
      <c r="D361">
        <v>-15</v>
      </c>
      <c r="E361">
        <v>-15</v>
      </c>
      <c r="F361">
        <v>-15</v>
      </c>
      <c r="G361">
        <f t="shared" si="71"/>
        <v>-15</v>
      </c>
    </row>
    <row r="362" spans="3:7">
      <c r="C362">
        <v>13.3</v>
      </c>
      <c r="D362">
        <v>27</v>
      </c>
      <c r="E362">
        <v>43</v>
      </c>
      <c r="F362">
        <v>57</v>
      </c>
      <c r="G362">
        <f t="shared" si="71"/>
        <v>57</v>
      </c>
    </row>
    <row r="363" spans="3:7">
      <c r="C363">
        <v>13</v>
      </c>
      <c r="D363">
        <v>27</v>
      </c>
      <c r="E363">
        <v>43</v>
      </c>
      <c r="F363">
        <v>56</v>
      </c>
      <c r="G363">
        <f t="shared" si="71"/>
        <v>56</v>
      </c>
    </row>
    <row r="364" spans="3:7">
      <c r="C364">
        <v>12.7</v>
      </c>
      <c r="D364">
        <v>26</v>
      </c>
      <c r="E364">
        <v>42</v>
      </c>
      <c r="F364">
        <v>56</v>
      </c>
      <c r="G364">
        <f t="shared" si="71"/>
        <v>56</v>
      </c>
    </row>
    <row r="365" spans="3:7">
      <c r="C365">
        <v>12.4</v>
      </c>
      <c r="D365">
        <v>25</v>
      </c>
      <c r="E365">
        <v>41</v>
      </c>
      <c r="F365">
        <v>55</v>
      </c>
      <c r="G365">
        <f t="shared" si="71"/>
        <v>55</v>
      </c>
    </row>
    <row r="366" spans="3:7">
      <c r="C366">
        <v>12</v>
      </c>
      <c r="D366">
        <v>25</v>
      </c>
      <c r="E366">
        <v>41</v>
      </c>
      <c r="F366">
        <v>54</v>
      </c>
      <c r="G366">
        <f t="shared" si="71"/>
        <v>54</v>
      </c>
    </row>
    <row r="367" spans="3:7">
      <c r="C367">
        <v>11.7</v>
      </c>
      <c r="D367">
        <v>24</v>
      </c>
      <c r="E367">
        <v>40</v>
      </c>
      <c r="F367">
        <v>53</v>
      </c>
      <c r="G367">
        <f t="shared" si="71"/>
        <v>53</v>
      </c>
    </row>
    <row r="368" spans="3:7">
      <c r="C368">
        <v>-10</v>
      </c>
      <c r="D368">
        <v>-10</v>
      </c>
      <c r="E368">
        <v>-10</v>
      </c>
      <c r="F368">
        <v>-10</v>
      </c>
      <c r="G368">
        <f t="shared" si="71"/>
        <v>-10</v>
      </c>
    </row>
    <row r="369" spans="3:7">
      <c r="C369">
        <v>16</v>
      </c>
      <c r="D369">
        <v>33</v>
      </c>
      <c r="E369">
        <v>51</v>
      </c>
      <c r="F369">
        <v>68</v>
      </c>
      <c r="G369">
        <f t="shared" si="71"/>
        <v>68</v>
      </c>
    </row>
    <row r="370" spans="3:7">
      <c r="C370">
        <v>15.7</v>
      </c>
      <c r="D370">
        <v>32</v>
      </c>
      <c r="E370">
        <v>51</v>
      </c>
      <c r="F370">
        <v>67</v>
      </c>
      <c r="G370">
        <f t="shared" si="71"/>
        <v>67</v>
      </c>
    </row>
    <row r="371" spans="3:7">
      <c r="C371">
        <v>15.3</v>
      </c>
      <c r="D371">
        <v>31</v>
      </c>
      <c r="E371">
        <v>50</v>
      </c>
      <c r="F371">
        <v>66</v>
      </c>
      <c r="G371">
        <f t="shared" si="71"/>
        <v>66</v>
      </c>
    </row>
    <row r="372" spans="3:7">
      <c r="C372">
        <v>15</v>
      </c>
      <c r="D372">
        <v>31</v>
      </c>
      <c r="E372">
        <v>49</v>
      </c>
      <c r="F372">
        <v>65</v>
      </c>
      <c r="G372">
        <f t="shared" si="71"/>
        <v>65</v>
      </c>
    </row>
    <row r="373" spans="3:7">
      <c r="C373">
        <v>14.6</v>
      </c>
      <c r="D373">
        <v>30</v>
      </c>
      <c r="E373">
        <v>49</v>
      </c>
      <c r="F373">
        <v>64</v>
      </c>
      <c r="G373">
        <f t="shared" si="71"/>
        <v>64</v>
      </c>
    </row>
    <row r="374" spans="3:7">
      <c r="C374">
        <v>14.3</v>
      </c>
      <c r="D374">
        <v>29</v>
      </c>
      <c r="E374">
        <v>48</v>
      </c>
      <c r="F374">
        <v>63</v>
      </c>
      <c r="G374">
        <f t="shared" si="71"/>
        <v>63</v>
      </c>
    </row>
    <row r="375" spans="3:7">
      <c r="C375">
        <v>-5</v>
      </c>
      <c r="D375">
        <v>-5</v>
      </c>
      <c r="E375">
        <v>-5</v>
      </c>
      <c r="F375">
        <v>-5</v>
      </c>
      <c r="G375">
        <f t="shared" si="71"/>
        <v>-5</v>
      </c>
    </row>
    <row r="376" spans="3:7">
      <c r="C376">
        <v>18.899999999999999</v>
      </c>
      <c r="D376">
        <v>39</v>
      </c>
      <c r="E376">
        <v>60</v>
      </c>
      <c r="F376">
        <v>80</v>
      </c>
      <c r="G376">
        <f t="shared" si="71"/>
        <v>80</v>
      </c>
    </row>
    <row r="377" spans="3:7">
      <c r="C377">
        <v>18.600000000000001</v>
      </c>
      <c r="D377">
        <v>38</v>
      </c>
      <c r="E377">
        <v>60</v>
      </c>
      <c r="F377">
        <v>79</v>
      </c>
      <c r="G377">
        <f t="shared" si="71"/>
        <v>79</v>
      </c>
    </row>
    <row r="378" spans="3:7">
      <c r="C378">
        <v>18.2</v>
      </c>
      <c r="D378">
        <v>37</v>
      </c>
      <c r="E378">
        <v>59</v>
      </c>
      <c r="F378">
        <v>78</v>
      </c>
      <c r="G378">
        <f t="shared" si="71"/>
        <v>78</v>
      </c>
    </row>
    <row r="379" spans="3:7">
      <c r="C379">
        <v>17.8</v>
      </c>
      <c r="D379">
        <v>36</v>
      </c>
      <c r="E379">
        <v>58</v>
      </c>
      <c r="F379">
        <v>77</v>
      </c>
      <c r="G379">
        <f t="shared" si="71"/>
        <v>77</v>
      </c>
    </row>
    <row r="380" spans="3:7">
      <c r="C380">
        <v>17.399999999999999</v>
      </c>
      <c r="D380">
        <v>36</v>
      </c>
      <c r="E380">
        <v>57</v>
      </c>
      <c r="F380">
        <v>76</v>
      </c>
      <c r="G380">
        <f t="shared" si="71"/>
        <v>76</v>
      </c>
    </row>
    <row r="381" spans="3:7">
      <c r="C381">
        <v>17.100000000000001</v>
      </c>
      <c r="D381">
        <v>35</v>
      </c>
      <c r="E381">
        <v>57</v>
      </c>
      <c r="F381">
        <v>75</v>
      </c>
      <c r="G381">
        <f t="shared" si="71"/>
        <v>75</v>
      </c>
    </row>
    <row r="382" spans="3:7">
      <c r="C382">
        <v>0</v>
      </c>
      <c r="D382">
        <v>0</v>
      </c>
      <c r="E382">
        <v>0</v>
      </c>
      <c r="F382">
        <v>0</v>
      </c>
      <c r="G382">
        <f t="shared" si="71"/>
        <v>0</v>
      </c>
    </row>
    <row r="383" spans="3:7">
      <c r="C383">
        <v>22.3</v>
      </c>
      <c r="D383">
        <v>45</v>
      </c>
      <c r="E383">
        <v>70</v>
      </c>
      <c r="F383">
        <v>93</v>
      </c>
      <c r="G383">
        <f t="shared" si="71"/>
        <v>93</v>
      </c>
    </row>
    <row r="384" spans="3:7">
      <c r="C384">
        <v>21.8</v>
      </c>
      <c r="D384">
        <v>45</v>
      </c>
      <c r="E384">
        <v>70</v>
      </c>
      <c r="F384">
        <v>92</v>
      </c>
      <c r="G384">
        <f t="shared" si="71"/>
        <v>92</v>
      </c>
    </row>
    <row r="385" spans="3:7">
      <c r="C385">
        <v>21.4</v>
      </c>
      <c r="D385">
        <v>44</v>
      </c>
      <c r="E385">
        <v>69</v>
      </c>
      <c r="F385">
        <v>91</v>
      </c>
      <c r="G385">
        <f t="shared" si="71"/>
        <v>91</v>
      </c>
    </row>
    <row r="386" spans="3:7">
      <c r="C386">
        <v>21</v>
      </c>
      <c r="D386">
        <v>43</v>
      </c>
      <c r="E386">
        <v>68</v>
      </c>
      <c r="F386">
        <v>90</v>
      </c>
      <c r="G386">
        <f t="shared" si="71"/>
        <v>90</v>
      </c>
    </row>
    <row r="387" spans="3:7">
      <c r="C387">
        <v>20.6</v>
      </c>
      <c r="D387">
        <v>42</v>
      </c>
      <c r="E387">
        <v>67</v>
      </c>
      <c r="F387">
        <v>89</v>
      </c>
      <c r="G387">
        <f t="shared" si="71"/>
        <v>89</v>
      </c>
    </row>
    <row r="388" spans="3:7">
      <c r="C388">
        <v>20.2</v>
      </c>
      <c r="D388">
        <v>41</v>
      </c>
      <c r="E388">
        <v>66</v>
      </c>
      <c r="F388">
        <v>88</v>
      </c>
      <c r="G388">
        <f t="shared" si="71"/>
        <v>88</v>
      </c>
    </row>
    <row r="389" spans="3:7">
      <c r="C389">
        <v>5</v>
      </c>
      <c r="D389">
        <v>5</v>
      </c>
      <c r="E389">
        <v>5</v>
      </c>
      <c r="F389">
        <v>5</v>
      </c>
      <c r="G389">
        <f t="shared" si="71"/>
        <v>5</v>
      </c>
    </row>
    <row r="390" spans="3:7">
      <c r="C390">
        <v>26</v>
      </c>
      <c r="D390">
        <v>53</v>
      </c>
      <c r="E390">
        <v>82</v>
      </c>
      <c r="F390">
        <v>108</v>
      </c>
      <c r="G390">
        <f t="shared" si="71"/>
        <v>108</v>
      </c>
    </row>
    <row r="391" spans="3:7">
      <c r="C391">
        <v>25.5</v>
      </c>
      <c r="D391">
        <v>52</v>
      </c>
      <c r="E391">
        <v>81</v>
      </c>
      <c r="F391">
        <v>107</v>
      </c>
      <c r="G391">
        <f t="shared" si="71"/>
        <v>107</v>
      </c>
    </row>
    <row r="392" spans="3:7">
      <c r="C392">
        <v>25.1</v>
      </c>
      <c r="D392">
        <v>51</v>
      </c>
      <c r="E392">
        <v>80</v>
      </c>
      <c r="F392">
        <v>106</v>
      </c>
      <c r="G392">
        <f t="shared" si="71"/>
        <v>106</v>
      </c>
    </row>
    <row r="393" spans="3:7">
      <c r="C393">
        <v>24.6</v>
      </c>
      <c r="D393">
        <v>50</v>
      </c>
      <c r="E393">
        <v>79</v>
      </c>
      <c r="F393">
        <v>105</v>
      </c>
      <c r="G393">
        <f t="shared" si="71"/>
        <v>105</v>
      </c>
    </row>
    <row r="394" spans="3:7">
      <c r="C394">
        <v>24.2</v>
      </c>
      <c r="D394">
        <v>49</v>
      </c>
      <c r="E394">
        <v>78</v>
      </c>
      <c r="F394">
        <v>104</v>
      </c>
      <c r="G394">
        <f t="shared" si="71"/>
        <v>104</v>
      </c>
    </row>
    <row r="395" spans="3:7">
      <c r="C395">
        <v>23.7</v>
      </c>
      <c r="D395">
        <v>48</v>
      </c>
      <c r="E395">
        <v>77</v>
      </c>
      <c r="F395">
        <v>102</v>
      </c>
      <c r="G395">
        <f t="shared" si="71"/>
        <v>102</v>
      </c>
    </row>
    <row r="396" spans="3:7">
      <c r="C396">
        <v>10</v>
      </c>
      <c r="D396">
        <v>10</v>
      </c>
      <c r="E396">
        <v>10</v>
      </c>
      <c r="F396">
        <v>10</v>
      </c>
      <c r="G396">
        <f t="shared" si="71"/>
        <v>10</v>
      </c>
    </row>
    <row r="397" spans="3:7">
      <c r="C397">
        <v>30.1</v>
      </c>
      <c r="D397">
        <v>61</v>
      </c>
      <c r="E397">
        <v>94</v>
      </c>
      <c r="F397">
        <v>125</v>
      </c>
      <c r="G397">
        <f t="shared" si="71"/>
        <v>125</v>
      </c>
    </row>
    <row r="398" spans="3:7">
      <c r="C398">
        <v>29.7</v>
      </c>
      <c r="D398">
        <v>61</v>
      </c>
      <c r="E398">
        <v>93</v>
      </c>
      <c r="F398">
        <v>124</v>
      </c>
      <c r="G398">
        <f t="shared" si="71"/>
        <v>124</v>
      </c>
    </row>
    <row r="399" spans="3:7">
      <c r="C399">
        <v>29.2</v>
      </c>
      <c r="D399">
        <v>60</v>
      </c>
      <c r="E399">
        <v>92</v>
      </c>
      <c r="F399">
        <v>123</v>
      </c>
      <c r="G399">
        <f t="shared" si="71"/>
        <v>123</v>
      </c>
    </row>
    <row r="400" spans="3:7">
      <c r="C400">
        <v>28.7</v>
      </c>
      <c r="D400">
        <v>59</v>
      </c>
      <c r="E400">
        <v>91</v>
      </c>
      <c r="F400">
        <v>121</v>
      </c>
      <c r="G400">
        <f t="shared" si="71"/>
        <v>121</v>
      </c>
    </row>
    <row r="401" spans="3:7">
      <c r="C401">
        <v>28.2</v>
      </c>
      <c r="D401">
        <v>58</v>
      </c>
      <c r="E401">
        <v>90</v>
      </c>
      <c r="F401">
        <v>120</v>
      </c>
      <c r="G401">
        <f t="shared" si="71"/>
        <v>120</v>
      </c>
    </row>
    <row r="402" spans="3:7">
      <c r="C402">
        <v>27.7</v>
      </c>
      <c r="D402">
        <v>57</v>
      </c>
      <c r="E402">
        <v>89</v>
      </c>
      <c r="F402">
        <v>119</v>
      </c>
      <c r="G402">
        <f t="shared" ref="G402:G445" si="83">IF($G$8 &lt; 30, C402*$G$8/30, IF($G$8&lt;60,C402+(D402-C402)*($G$8 - 30) / 30, IF($G$8&lt;90,D402+(E402-D402)*($G$8 - 60) / 30, E402+(F402-E402)*($G$8 - 90) / 30)))</f>
        <v>119</v>
      </c>
    </row>
    <row r="403" spans="3:7">
      <c r="C403">
        <v>15</v>
      </c>
      <c r="D403">
        <v>15</v>
      </c>
      <c r="E403">
        <v>15</v>
      </c>
      <c r="F403">
        <v>15</v>
      </c>
      <c r="G403">
        <f t="shared" si="83"/>
        <v>15</v>
      </c>
    </row>
    <row r="404" spans="3:7">
      <c r="C404">
        <v>34.799999999999997</v>
      </c>
      <c r="D404">
        <v>71</v>
      </c>
      <c r="E404">
        <v>108</v>
      </c>
      <c r="F404">
        <v>144</v>
      </c>
      <c r="G404">
        <f t="shared" si="83"/>
        <v>144</v>
      </c>
    </row>
    <row r="405" spans="3:7">
      <c r="C405">
        <v>34.299999999999997</v>
      </c>
      <c r="D405">
        <v>70</v>
      </c>
      <c r="E405">
        <v>107</v>
      </c>
      <c r="F405">
        <v>142</v>
      </c>
      <c r="G405">
        <f t="shared" si="83"/>
        <v>142</v>
      </c>
    </row>
    <row r="406" spans="3:7">
      <c r="C406">
        <v>33.9</v>
      </c>
      <c r="D406">
        <v>69</v>
      </c>
      <c r="E406">
        <v>106</v>
      </c>
      <c r="F406">
        <v>141</v>
      </c>
      <c r="G406">
        <f t="shared" si="83"/>
        <v>141</v>
      </c>
    </row>
    <row r="407" spans="3:7">
      <c r="C407">
        <v>33.299999999999997</v>
      </c>
      <c r="D407">
        <v>68</v>
      </c>
      <c r="E407">
        <v>105</v>
      </c>
      <c r="F407">
        <v>140</v>
      </c>
      <c r="G407">
        <f t="shared" si="83"/>
        <v>140</v>
      </c>
    </row>
    <row r="408" spans="3:7">
      <c r="C408">
        <v>32.799999999999997</v>
      </c>
      <c r="D408">
        <v>67</v>
      </c>
      <c r="E408">
        <v>104</v>
      </c>
      <c r="F408">
        <v>138</v>
      </c>
      <c r="G408">
        <f t="shared" si="83"/>
        <v>138</v>
      </c>
    </row>
    <row r="409" spans="3:7">
      <c r="C409">
        <v>32.299999999999997</v>
      </c>
      <c r="D409">
        <v>66</v>
      </c>
      <c r="E409">
        <v>103</v>
      </c>
      <c r="F409">
        <v>137</v>
      </c>
      <c r="G409">
        <f t="shared" si="83"/>
        <v>137</v>
      </c>
    </row>
    <row r="410" spans="3:7">
      <c r="C410">
        <v>20</v>
      </c>
      <c r="D410">
        <v>20</v>
      </c>
      <c r="E410">
        <v>20</v>
      </c>
      <c r="F410">
        <v>20</v>
      </c>
      <c r="G410">
        <f t="shared" si="83"/>
        <v>20</v>
      </c>
    </row>
    <row r="411" spans="3:7">
      <c r="C411">
        <v>0</v>
      </c>
      <c r="D411">
        <v>0</v>
      </c>
      <c r="E411">
        <v>0</v>
      </c>
      <c r="F411">
        <v>0</v>
      </c>
      <c r="G411">
        <f t="shared" si="83"/>
        <v>0</v>
      </c>
    </row>
    <row r="412" spans="3:7">
      <c r="C412">
        <v>39.6</v>
      </c>
      <c r="D412">
        <v>81</v>
      </c>
      <c r="E412">
        <v>123</v>
      </c>
      <c r="F412">
        <v>163</v>
      </c>
      <c r="G412">
        <f t="shared" si="83"/>
        <v>163</v>
      </c>
    </row>
    <row r="413" spans="3:7">
      <c r="C413">
        <v>39.200000000000003</v>
      </c>
      <c r="D413">
        <v>80</v>
      </c>
      <c r="E413">
        <v>122</v>
      </c>
      <c r="F413">
        <v>161</v>
      </c>
      <c r="G413">
        <f t="shared" si="83"/>
        <v>161</v>
      </c>
    </row>
    <row r="414" spans="3:7">
      <c r="C414">
        <v>38.6</v>
      </c>
      <c r="D414">
        <v>79</v>
      </c>
      <c r="E414">
        <v>121</v>
      </c>
      <c r="F414">
        <v>160</v>
      </c>
      <c r="G414">
        <f t="shared" si="83"/>
        <v>160</v>
      </c>
    </row>
    <row r="415" spans="3:7">
      <c r="C415">
        <v>38.1</v>
      </c>
      <c r="D415">
        <v>78</v>
      </c>
      <c r="E415">
        <v>120</v>
      </c>
      <c r="F415">
        <v>159</v>
      </c>
      <c r="G415">
        <f t="shared" si="83"/>
        <v>159</v>
      </c>
    </row>
    <row r="416" spans="3:7">
      <c r="C416">
        <v>37.5</v>
      </c>
      <c r="D416">
        <v>76</v>
      </c>
      <c r="E416">
        <v>119</v>
      </c>
      <c r="F416">
        <v>158</v>
      </c>
      <c r="G416">
        <f t="shared" si="83"/>
        <v>158</v>
      </c>
    </row>
    <row r="417" spans="3:7">
      <c r="C417">
        <v>25</v>
      </c>
      <c r="D417">
        <v>25</v>
      </c>
      <c r="E417">
        <v>25</v>
      </c>
      <c r="F417">
        <v>25</v>
      </c>
      <c r="G417">
        <f t="shared" si="83"/>
        <v>25</v>
      </c>
    </row>
    <row r="418" spans="3:7">
      <c r="C418">
        <v>0</v>
      </c>
      <c r="D418">
        <v>0</v>
      </c>
      <c r="E418">
        <v>0</v>
      </c>
      <c r="F418">
        <v>0</v>
      </c>
      <c r="G418">
        <f t="shared" si="83"/>
        <v>0</v>
      </c>
    </row>
    <row r="419" spans="3:7">
      <c r="C419">
        <v>45.5</v>
      </c>
      <c r="D419">
        <v>93</v>
      </c>
      <c r="E419">
        <v>140</v>
      </c>
      <c r="F419">
        <v>186</v>
      </c>
      <c r="G419">
        <f t="shared" si="83"/>
        <v>186</v>
      </c>
    </row>
    <row r="420" spans="3:7">
      <c r="C420">
        <v>45.1</v>
      </c>
      <c r="D420">
        <v>92</v>
      </c>
      <c r="E420">
        <v>139</v>
      </c>
      <c r="F420">
        <v>184</v>
      </c>
      <c r="G420">
        <f t="shared" si="83"/>
        <v>184</v>
      </c>
    </row>
    <row r="421" spans="3:7">
      <c r="C421">
        <v>44.5</v>
      </c>
      <c r="D421">
        <v>91</v>
      </c>
      <c r="E421">
        <v>138</v>
      </c>
      <c r="F421">
        <v>183</v>
      </c>
      <c r="G421">
        <f t="shared" si="83"/>
        <v>183</v>
      </c>
    </row>
    <row r="422" spans="3:7">
      <c r="C422">
        <v>44</v>
      </c>
      <c r="D422">
        <v>90</v>
      </c>
      <c r="E422">
        <v>137</v>
      </c>
      <c r="F422">
        <v>182</v>
      </c>
      <c r="G422">
        <f t="shared" si="83"/>
        <v>182</v>
      </c>
    </row>
    <row r="423" spans="3:7">
      <c r="C423">
        <v>43.4</v>
      </c>
      <c r="D423">
        <v>89</v>
      </c>
      <c r="E423">
        <v>136</v>
      </c>
      <c r="F423">
        <v>181</v>
      </c>
      <c r="G423">
        <f t="shared" si="83"/>
        <v>181</v>
      </c>
    </row>
    <row r="424" spans="3:7">
      <c r="D424" t="s">
        <v>63</v>
      </c>
      <c r="G424">
        <f t="shared" si="83"/>
        <v>0</v>
      </c>
    </row>
    <row r="425" spans="3:7">
      <c r="D425" t="s">
        <v>64</v>
      </c>
      <c r="G425">
        <f t="shared" si="83"/>
        <v>0</v>
      </c>
    </row>
    <row r="426" spans="3:7">
      <c r="D426" t="s">
        <v>65</v>
      </c>
      <c r="G426">
        <f t="shared" si="83"/>
        <v>0</v>
      </c>
    </row>
    <row r="427" spans="3:7">
      <c r="D427" t="s">
        <v>66</v>
      </c>
      <c r="G427">
        <f t="shared" si="83"/>
        <v>0</v>
      </c>
    </row>
    <row r="428" spans="3:7">
      <c r="D428" t="s">
        <v>67</v>
      </c>
      <c r="G428">
        <f t="shared" si="83"/>
        <v>0</v>
      </c>
    </row>
    <row r="429" spans="3:7">
      <c r="D429" t="s">
        <v>68</v>
      </c>
      <c r="G429">
        <f t="shared" si="83"/>
        <v>0</v>
      </c>
    </row>
    <row r="430" spans="3:7">
      <c r="D430" t="s">
        <v>68</v>
      </c>
      <c r="G430">
        <f t="shared" si="83"/>
        <v>0</v>
      </c>
    </row>
    <row r="431" spans="3:7">
      <c r="D431" t="s">
        <v>68</v>
      </c>
      <c r="G431">
        <f t="shared" si="83"/>
        <v>0</v>
      </c>
    </row>
    <row r="432" spans="3:7">
      <c r="D432" t="s">
        <v>68</v>
      </c>
      <c r="G432">
        <f t="shared" si="83"/>
        <v>0</v>
      </c>
    </row>
    <row r="433" spans="4:7">
      <c r="D433" t="s">
        <v>68</v>
      </c>
      <c r="G433">
        <f t="shared" si="83"/>
        <v>0</v>
      </c>
    </row>
    <row r="434" spans="4:7">
      <c r="D434" t="s">
        <v>69</v>
      </c>
      <c r="G434">
        <f t="shared" si="83"/>
        <v>0</v>
      </c>
    </row>
    <row r="435" spans="4:7">
      <c r="D435" t="s">
        <v>70</v>
      </c>
      <c r="G435">
        <f t="shared" si="83"/>
        <v>0</v>
      </c>
    </row>
    <row r="436" spans="4:7">
      <c r="D436" t="s">
        <v>69</v>
      </c>
      <c r="G436">
        <f t="shared" si="83"/>
        <v>0</v>
      </c>
    </row>
    <row r="437" spans="4:7">
      <c r="D437" t="s">
        <v>70</v>
      </c>
      <c r="G437">
        <f t="shared" si="83"/>
        <v>0</v>
      </c>
    </row>
    <row r="438" spans="4:7">
      <c r="D438" t="s">
        <v>69</v>
      </c>
      <c r="G438">
        <f t="shared" si="83"/>
        <v>0</v>
      </c>
    </row>
    <row r="439" spans="4:7">
      <c r="D439" t="s">
        <v>70</v>
      </c>
      <c r="G439">
        <f t="shared" si="83"/>
        <v>0</v>
      </c>
    </row>
    <row r="440" spans="4:7">
      <c r="D440" t="s">
        <v>69</v>
      </c>
      <c r="G440">
        <f t="shared" si="83"/>
        <v>0</v>
      </c>
    </row>
    <row r="441" spans="4:7">
      <c r="D441" t="s">
        <v>70</v>
      </c>
      <c r="G441">
        <f t="shared" si="83"/>
        <v>0</v>
      </c>
    </row>
    <row r="442" spans="4:7">
      <c r="D442" t="s">
        <v>69</v>
      </c>
      <c r="G442">
        <f t="shared" si="83"/>
        <v>0</v>
      </c>
    </row>
    <row r="443" spans="4:7">
      <c r="D443" t="s">
        <v>71</v>
      </c>
      <c r="G443">
        <f t="shared" si="83"/>
        <v>0</v>
      </c>
    </row>
    <row r="444" spans="4:7">
      <c r="D444" t="s">
        <v>72</v>
      </c>
      <c r="G444">
        <f t="shared" si="83"/>
        <v>0</v>
      </c>
    </row>
    <row r="445" spans="4:7">
      <c r="D445" t="s">
        <v>73</v>
      </c>
      <c r="G445">
        <f t="shared" si="83"/>
        <v>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9A6BE-644E-4747-98F8-188D7712E8DB}">
  <sheetPr>
    <tabColor theme="5" tint="0.39997558519241921"/>
  </sheetPr>
  <dimension ref="A1:AA52"/>
  <sheetViews>
    <sheetView workbookViewId="0">
      <selection activeCell="H41" sqref="H41:M50"/>
    </sheetView>
  </sheetViews>
  <sheetFormatPr baseColWidth="10" defaultRowHeight="12.5"/>
  <cols>
    <col min="2" max="2" width="21.08984375" customWidth="1"/>
    <col min="3" max="3" width="21.453125" customWidth="1"/>
    <col min="4" max="4" width="18.453125" customWidth="1"/>
    <col min="5" max="5" width="18.90625" customWidth="1"/>
    <col min="6" max="6" width="22.36328125" customWidth="1"/>
    <col min="7" max="7" width="20.08984375" customWidth="1"/>
    <col min="8" max="8" width="15" bestFit="1" customWidth="1"/>
    <col min="9" max="9" width="16.54296875" customWidth="1"/>
    <col min="10" max="10" width="18.90625" customWidth="1"/>
    <col min="11" max="11" width="18.453125" customWidth="1"/>
    <col min="12" max="12" width="17.90625" customWidth="1"/>
    <col min="13" max="13" width="19.36328125" customWidth="1"/>
    <col min="17" max="17" width="18.08984375" customWidth="1"/>
    <col min="18" max="18" width="18.453125" customWidth="1"/>
    <col min="19" max="19" width="20" customWidth="1"/>
    <col min="20" max="20" width="18.6328125" customWidth="1"/>
    <col min="24" max="24" width="15.36328125" customWidth="1"/>
    <col min="25" max="25" width="16.453125" customWidth="1"/>
    <col min="26" max="26" width="16.36328125" customWidth="1"/>
    <col min="27" max="27" width="16" customWidth="1"/>
  </cols>
  <sheetData>
    <row r="1" spans="1:27" ht="12.75" customHeight="1" thickBot="1">
      <c r="A1" t="s">
        <v>16</v>
      </c>
      <c r="B1" s="49" t="s">
        <v>54</v>
      </c>
      <c r="O1">
        <f>A12</f>
        <v>30</v>
      </c>
      <c r="P1" s="11">
        <f>$C32</f>
        <v>13083.914656176808</v>
      </c>
      <c r="Q1" s="11">
        <f>C27</f>
        <v>19703.679273504018</v>
      </c>
    </row>
    <row r="2" spans="1:27" ht="12.75" customHeight="1">
      <c r="O2">
        <f>H12</f>
        <v>60</v>
      </c>
      <c r="P2" s="11">
        <f>$J32</f>
        <v>27093.439555652447</v>
      </c>
      <c r="Q2" s="11">
        <f>$J27</f>
        <v>39648.177458652186</v>
      </c>
    </row>
    <row r="3" spans="1:27" ht="13">
      <c r="A3" s="14" t="s">
        <v>11</v>
      </c>
      <c r="B3" s="14" t="s">
        <v>12</v>
      </c>
      <c r="C3" s="14" t="str">
        <f>C13</f>
        <v>Capacity(W)</v>
      </c>
      <c r="D3" s="14" t="str">
        <f>D13</f>
        <v>Input Power(W)</v>
      </c>
      <c r="E3" s="14" t="str">
        <f>E13</f>
        <v>Flow Rate(kg/h)</v>
      </c>
      <c r="F3" s="14" t="str">
        <f>F13</f>
        <v>Current(A)</v>
      </c>
      <c r="G3" s="14" t="s">
        <v>85</v>
      </c>
      <c r="H3" s="14" t="s">
        <v>24</v>
      </c>
      <c r="I3" s="14" t="s">
        <v>59</v>
      </c>
      <c r="J3" s="46"/>
      <c r="K3" t="s">
        <v>42</v>
      </c>
      <c r="O3">
        <f>O12</f>
        <v>100</v>
      </c>
      <c r="P3" s="11">
        <f>$Q32</f>
        <v>46404.824307984112</v>
      </c>
      <c r="Q3" s="11">
        <f>$Q27</f>
        <v>68871.45288322799</v>
      </c>
    </row>
    <row r="4" spans="1:27" ht="13">
      <c r="A4" s="45">
        <v>5</v>
      </c>
      <c r="B4" s="45">
        <v>20</v>
      </c>
      <c r="C4" s="15">
        <f>IF($H4&lt;$H5,C5*$H4/$H5,IF($H4&lt;$H6, C5 + (C6-C5)*($H4-$H5)/($H6-$H5), IF($H4&lt;$H7,C6 + (C7 - C6) * ($H4 - $H6) / ($H7-$H6),C7 + (C8 - C7) * ($H4 - $H7) / ($H8-$H7) )))</f>
        <v>29675.9283660781</v>
      </c>
      <c r="D4" s="15">
        <f>IF($H4&lt;$H5,D5*$H4/$H5,IF($H4&lt;$H6, D5 + (D6-D5)*($H4-$H5)/($H6-$H5), IF($H4&lt;$H7,D6 + (D7 - D6) * ($H4 - $H6) / ($H7-$H6),D7 + (D8 - D7) * ($H4 - $H7) / ($H8-$H7) )))</f>
        <v>2609.8763720654588</v>
      </c>
      <c r="E4" s="15">
        <f>IF($H4&lt;$H5,E5*$H4/$H5,IF($H4&lt;$H6, E5 + (E6-E5)*($H4-$H5)/($H6-$H5), IF($H4&lt;$H7,E6 + (E7 - E6) * ($H4 - $H6) / ($H7-$H6),E7 + (E8 - E7) * ($H4 - $H7) / ($H8-$H7) )))</f>
        <v>346.38278728216255</v>
      </c>
      <c r="F4" s="15">
        <f>IF($H4&lt;$H5,F5*$H4/$H5,IF($H4&lt;$H6, F5 + (F6-F5)*($H4-$H5)/($H6-$H5), IF($H4&lt;$H7,F6 + (F7 - F6) * ($H4 - $H6) / ($H7-$H6),F7 + (F8 - F7) * ($H4 - $H7) / ($H8-$H7) )))</f>
        <v>10.74866509098541</v>
      </c>
      <c r="G4" s="14">
        <f>C4-D4</f>
        <v>27066.05199401264</v>
      </c>
      <c r="H4" s="45">
        <v>45</v>
      </c>
      <c r="I4" s="50">
        <f>C4/D4</f>
        <v>11.370626089308798</v>
      </c>
      <c r="J4" s="15"/>
      <c r="K4" t="s">
        <v>43</v>
      </c>
      <c r="O4">
        <v>120</v>
      </c>
    </row>
    <row r="5" spans="1:27" ht="13">
      <c r="C5" s="11">
        <f>C27</f>
        <v>19703.679273504018</v>
      </c>
      <c r="D5" s="11">
        <f>D27</f>
        <v>1576.3229988761243</v>
      </c>
      <c r="E5" s="11">
        <f>E27</f>
        <v>228.59512556887617</v>
      </c>
      <c r="F5" s="11">
        <f>F27</f>
        <v>9.4316712853119178</v>
      </c>
      <c r="G5" s="14">
        <f>C5-D5</f>
        <v>18127.356274627895</v>
      </c>
      <c r="H5">
        <v>30</v>
      </c>
      <c r="I5" s="50">
        <f>C5/D5</f>
        <v>12.499772754411506</v>
      </c>
    </row>
    <row r="6" spans="1:27" ht="13">
      <c r="C6" s="11">
        <f>J27</f>
        <v>39648.177458652186</v>
      </c>
      <c r="D6" s="11">
        <f>K27</f>
        <v>3643.4297452547939</v>
      </c>
      <c r="E6" s="11">
        <f>L27</f>
        <v>464.17044899544896</v>
      </c>
      <c r="F6" s="11">
        <f>M27</f>
        <v>12.065658896658903</v>
      </c>
      <c r="G6" s="14">
        <f>C6-D6</f>
        <v>36004.747713397395</v>
      </c>
      <c r="H6">
        <v>60</v>
      </c>
      <c r="I6" s="50">
        <f>C6/D6</f>
        <v>10.882102916980903</v>
      </c>
    </row>
    <row r="7" spans="1:27" ht="13">
      <c r="C7" s="11">
        <f>Q27</f>
        <v>68871.45288322799</v>
      </c>
      <c r="D7" s="11">
        <f>R27</f>
        <v>7455.5513569763352</v>
      </c>
      <c r="E7" s="11">
        <f>S27</f>
        <v>768.79753246753069</v>
      </c>
      <c r="F7" s="11">
        <f>T27</f>
        <v>16.709835608835842</v>
      </c>
      <c r="G7" s="14">
        <f>C7-D7</f>
        <v>61415.901526251655</v>
      </c>
      <c r="H7">
        <v>100</v>
      </c>
      <c r="I7" s="50">
        <f>C7/D7</f>
        <v>9.237606930141169</v>
      </c>
    </row>
    <row r="8" spans="1:27" ht="13">
      <c r="C8" s="11">
        <f>X27</f>
        <v>83483.090595514164</v>
      </c>
      <c r="D8" s="11">
        <f>Y27</f>
        <v>9814.1747127872222</v>
      </c>
      <c r="E8" s="11">
        <f>Z27</f>
        <v>921.11107420357212</v>
      </c>
      <c r="F8" s="11">
        <f>AA27</f>
        <v>19.517149635087051</v>
      </c>
      <c r="G8" s="14">
        <f>C8-D8</f>
        <v>73668.915882726942</v>
      </c>
      <c r="H8">
        <v>120</v>
      </c>
      <c r="I8" s="50">
        <f>C8/D8</f>
        <v>8.5063790933680039</v>
      </c>
      <c r="J8" t="s">
        <v>84</v>
      </c>
    </row>
    <row r="10" spans="1:27">
      <c r="A10" t="s">
        <v>56</v>
      </c>
      <c r="B10">
        <v>14.8</v>
      </c>
      <c r="C10" t="s">
        <v>58</v>
      </c>
    </row>
    <row r="11" spans="1:27">
      <c r="A11" t="s">
        <v>57</v>
      </c>
      <c r="B11">
        <v>12.4</v>
      </c>
      <c r="C11" t="s">
        <v>58</v>
      </c>
    </row>
    <row r="12" spans="1:27" ht="13" thickBot="1">
      <c r="A12">
        <v>30</v>
      </c>
      <c r="H12">
        <v>60</v>
      </c>
      <c r="O12">
        <v>100</v>
      </c>
      <c r="V12">
        <v>120</v>
      </c>
      <c r="W12" t="s">
        <v>23</v>
      </c>
    </row>
    <row r="13" spans="1:27" ht="15.5">
      <c r="B13" s="1"/>
      <c r="C13" s="2" t="s">
        <v>18</v>
      </c>
      <c r="D13" s="2" t="s">
        <v>19</v>
      </c>
      <c r="E13" s="2" t="s">
        <v>20</v>
      </c>
      <c r="F13" s="8" t="s">
        <v>21</v>
      </c>
      <c r="I13" s="1"/>
      <c r="J13" s="2" t="s">
        <v>18</v>
      </c>
      <c r="K13" s="2" t="s">
        <v>19</v>
      </c>
      <c r="L13" s="2" t="s">
        <v>20</v>
      </c>
      <c r="M13" s="8" t="s">
        <v>21</v>
      </c>
      <c r="P13" s="1"/>
      <c r="Q13" s="2" t="s">
        <v>18</v>
      </c>
      <c r="R13" s="2" t="s">
        <v>19</v>
      </c>
      <c r="S13" s="2" t="s">
        <v>20</v>
      </c>
      <c r="T13" s="8" t="s">
        <v>21</v>
      </c>
      <c r="W13" s="1"/>
      <c r="X13" s="2" t="s">
        <v>18</v>
      </c>
      <c r="Y13" s="2" t="s">
        <v>19</v>
      </c>
      <c r="Z13" s="2" t="s">
        <v>20</v>
      </c>
      <c r="AA13" s="8" t="s">
        <v>21</v>
      </c>
    </row>
    <row r="14" spans="1:27" ht="15.5">
      <c r="B14" s="3" t="s">
        <v>22</v>
      </c>
      <c r="C14" s="69">
        <v>17965.170940170425</v>
      </c>
      <c r="D14" s="70">
        <v>823.14551767694149</v>
      </c>
      <c r="E14" s="72">
        <v>195.8558663558872</v>
      </c>
      <c r="F14" s="71">
        <v>4.4623980186471766</v>
      </c>
      <c r="I14" s="3" t="s">
        <v>22</v>
      </c>
      <c r="J14" s="73">
        <v>35315.858585859001</v>
      </c>
      <c r="K14" s="74">
        <v>2204.2968142968002</v>
      </c>
      <c r="L14" s="76">
        <v>403.6891996892</v>
      </c>
      <c r="M14" s="75">
        <v>7.0421911421913004</v>
      </c>
      <c r="P14" s="3" t="s">
        <v>22</v>
      </c>
      <c r="Q14" s="77">
        <v>64656.930846930998</v>
      </c>
      <c r="R14" s="78">
        <v>5375.4817404817004</v>
      </c>
      <c r="S14" s="79">
        <v>672.78787878791002</v>
      </c>
      <c r="T14" s="80">
        <v>12.066977466978001</v>
      </c>
      <c r="W14" s="3" t="s">
        <v>22</v>
      </c>
      <c r="X14" s="84">
        <v>79327.466977479271</v>
      </c>
      <c r="Y14" s="83">
        <v>7530.9241452982787</v>
      </c>
      <c r="Z14" s="81">
        <v>807.33721833721654</v>
      </c>
      <c r="AA14" s="82">
        <v>15.258682983687374</v>
      </c>
    </row>
    <row r="15" spans="1:27" ht="15.5">
      <c r="B15" s="3" t="s">
        <v>2</v>
      </c>
      <c r="C15" s="69">
        <v>529.50578282829122</v>
      </c>
      <c r="D15" s="70">
        <v>-25.592100573037868</v>
      </c>
      <c r="E15" s="72">
        <v>6.6357811447813448</v>
      </c>
      <c r="F15" s="71">
        <v>-0.11873611272986087</v>
      </c>
      <c r="I15" s="3" t="s">
        <v>2</v>
      </c>
      <c r="J15" s="73">
        <v>991.89078477078999</v>
      </c>
      <c r="K15" s="74">
        <v>-39.511010101010001</v>
      </c>
      <c r="L15" s="76">
        <v>13.283168868169</v>
      </c>
      <c r="M15" s="75">
        <v>-0.12943118363118</v>
      </c>
      <c r="P15" s="3" t="s">
        <v>2</v>
      </c>
      <c r="Q15" s="77">
        <v>1795.1598238797999</v>
      </c>
      <c r="R15" s="78">
        <v>1.6499054649055001</v>
      </c>
      <c r="S15" s="79">
        <v>21.802913493914001</v>
      </c>
      <c r="T15" s="80">
        <v>3.8235690235689998E-3</v>
      </c>
      <c r="W15" s="3" t="s">
        <v>2</v>
      </c>
      <c r="X15" s="84">
        <v>2196.7943434343242</v>
      </c>
      <c r="Y15" s="83">
        <v>47.824418220668818</v>
      </c>
      <c r="Z15" s="81">
        <v>26.06278580678687</v>
      </c>
      <c r="AA15" s="82">
        <v>0.13367159414659224</v>
      </c>
    </row>
    <row r="16" spans="1:27" ht="15.5">
      <c r="B16" s="3" t="s">
        <v>3</v>
      </c>
      <c r="C16" s="69">
        <v>-36.178739084959851</v>
      </c>
      <c r="D16" s="70">
        <v>28.101672199308673</v>
      </c>
      <c r="E16" s="72">
        <v>4.5115995113804597E-2</v>
      </c>
      <c r="F16" s="71">
        <v>0.12542438464323508</v>
      </c>
      <c r="I16" s="3" t="s">
        <v>3</v>
      </c>
      <c r="J16" s="73">
        <v>-28.008440633515001</v>
      </c>
      <c r="K16" s="74">
        <v>54.292818292823</v>
      </c>
      <c r="L16" s="76">
        <v>-0.44273226773235003</v>
      </c>
      <c r="M16" s="75">
        <v>0.19266344766342999</v>
      </c>
      <c r="P16" s="3" t="s">
        <v>3</v>
      </c>
      <c r="Q16" s="77">
        <v>-254.48591686090001</v>
      </c>
      <c r="R16" s="78">
        <v>52.540852665854999</v>
      </c>
      <c r="S16" s="79">
        <v>-0.95194157694537995</v>
      </c>
      <c r="T16" s="80">
        <v>0.14815129315125999</v>
      </c>
      <c r="W16" s="3" t="s">
        <v>3</v>
      </c>
      <c r="X16" s="84">
        <v>-367.72465497605111</v>
      </c>
      <c r="Y16" s="83">
        <v>35.947658244627924</v>
      </c>
      <c r="Z16" s="81">
        <v>-1.2065462315473634</v>
      </c>
      <c r="AA16" s="82">
        <v>6.8396256520804666E-2</v>
      </c>
    </row>
    <row r="17" spans="1:27" ht="15.5">
      <c r="B17" s="3" t="s">
        <v>4</v>
      </c>
      <c r="C17" s="69">
        <v>6.5446192696191794</v>
      </c>
      <c r="D17" s="70">
        <v>-0.74888888888886296</v>
      </c>
      <c r="E17" s="72">
        <v>8.2303807303806084E-2</v>
      </c>
      <c r="F17" s="71">
        <v>-4.0939102564101857E-3</v>
      </c>
      <c r="I17" s="3" t="s">
        <v>4</v>
      </c>
      <c r="J17" s="73">
        <v>14.079595959596</v>
      </c>
      <c r="K17" s="74">
        <v>-1.34445998446</v>
      </c>
      <c r="L17" s="76">
        <v>0.16997047397046999</v>
      </c>
      <c r="M17" s="75">
        <v>-4.3869463869464003E-3</v>
      </c>
      <c r="P17" s="3" t="s">
        <v>4</v>
      </c>
      <c r="Q17" s="77">
        <v>19.350458430458001</v>
      </c>
      <c r="R17" s="78">
        <v>-1.0685936285937001</v>
      </c>
      <c r="S17" s="79">
        <v>0.28787878787879001</v>
      </c>
      <c r="T17" s="80">
        <v>-2.0497280497280999E-3</v>
      </c>
      <c r="W17" s="3" t="s">
        <v>4</v>
      </c>
      <c r="X17" s="84">
        <v>21.985889665888227</v>
      </c>
      <c r="Y17" s="83">
        <v>-0.47210567210566712</v>
      </c>
      <c r="Z17" s="81">
        <v>0.34683294483298238</v>
      </c>
      <c r="AA17" s="82">
        <v>2.8799533799464766E-4</v>
      </c>
    </row>
    <row r="18" spans="1:27" ht="15.5">
      <c r="B18" s="3" t="s">
        <v>5</v>
      </c>
      <c r="C18" s="69">
        <v>-1.5277337662341217</v>
      </c>
      <c r="D18" s="70">
        <v>0.39376704545455271</v>
      </c>
      <c r="E18" s="72">
        <v>-5.8394480519575413E-3</v>
      </c>
      <c r="F18" s="71">
        <v>1.268796672077987E-3</v>
      </c>
      <c r="I18" s="3" t="s">
        <v>5</v>
      </c>
      <c r="J18" s="73">
        <v>0.20522402597398001</v>
      </c>
      <c r="K18" s="74">
        <v>0.62124350649351001</v>
      </c>
      <c r="L18" s="76">
        <v>-6.5227272727296001E-3</v>
      </c>
      <c r="M18" s="75">
        <v>1.8806493506494E-3</v>
      </c>
      <c r="P18" s="3" t="s">
        <v>5</v>
      </c>
      <c r="Q18" s="77">
        <v>-5.1316201298706003</v>
      </c>
      <c r="R18" s="78">
        <v>-7.6340909090911999E-2</v>
      </c>
      <c r="S18" s="79">
        <v>-1.6107792207793001E-2</v>
      </c>
      <c r="T18" s="80">
        <v>-2.7155844155844002E-4</v>
      </c>
      <c r="W18" s="3" t="s">
        <v>5</v>
      </c>
      <c r="X18" s="84">
        <v>-7.80004220779393</v>
      </c>
      <c r="Y18" s="83">
        <v>-0.85408441558448234</v>
      </c>
      <c r="Z18" s="81">
        <v>-2.0900324675349601E-2</v>
      </c>
      <c r="AA18" s="82">
        <v>-2.6196672077924803E-3</v>
      </c>
    </row>
    <row r="19" spans="1:27" ht="15.5">
      <c r="B19" s="3" t="s">
        <v>6</v>
      </c>
      <c r="C19" s="69">
        <v>-0.45721951659557519</v>
      </c>
      <c r="D19" s="70">
        <v>0.72546502976258287</v>
      </c>
      <c r="E19" s="72">
        <v>-8.2656926406210977E-3</v>
      </c>
      <c r="F19" s="71">
        <v>7.9830898268362423E-3</v>
      </c>
      <c r="I19" s="3" t="s">
        <v>6</v>
      </c>
      <c r="J19" s="73">
        <v>-0.65701659451420003</v>
      </c>
      <c r="K19" s="74">
        <v>1.2594696969696</v>
      </c>
      <c r="L19" s="76">
        <v>-2.0129870129840998E-3</v>
      </c>
      <c r="M19" s="75">
        <v>3.7976190476196E-3</v>
      </c>
      <c r="P19" s="3" t="s">
        <v>6</v>
      </c>
      <c r="Q19" s="77">
        <v>1.4624458874452</v>
      </c>
      <c r="R19" s="78">
        <v>2.6000901875901001</v>
      </c>
      <c r="S19" s="79">
        <v>7.5396825409310999E-4</v>
      </c>
      <c r="T19" s="80">
        <v>3.4404761904773002E-3</v>
      </c>
      <c r="W19" s="3" t="s">
        <v>6</v>
      </c>
      <c r="X19" s="84">
        <v>2.5221771284714269</v>
      </c>
      <c r="Y19" s="83">
        <v>3.5398065476159029</v>
      </c>
      <c r="Z19" s="81">
        <v>2.1374458875039718E-3</v>
      </c>
      <c r="AA19" s="82">
        <v>5.5005411255552878E-3</v>
      </c>
    </row>
    <row r="20" spans="1:27" ht="15.5">
      <c r="B20" s="3" t="s">
        <v>7</v>
      </c>
      <c r="C20" s="69">
        <v>6.2247474747473379E-2</v>
      </c>
      <c r="D20" s="70">
        <v>-4.251408313908152E-3</v>
      </c>
      <c r="E20" s="72">
        <v>7.8956228956228252E-4</v>
      </c>
      <c r="F20" s="71">
        <v>-3.4812872312874391E-5</v>
      </c>
      <c r="I20" s="3" t="s">
        <v>7</v>
      </c>
      <c r="J20" s="73">
        <v>0.11576534576535</v>
      </c>
      <c r="K20" s="74">
        <v>-5.6565656565656999E-3</v>
      </c>
      <c r="L20" s="76">
        <v>1.5475265475266E-3</v>
      </c>
      <c r="M20" s="75">
        <v>-1.9010619010619001E-5</v>
      </c>
      <c r="P20" s="3" t="s">
        <v>7</v>
      </c>
      <c r="Q20" s="77">
        <v>8.3773633773633005E-2</v>
      </c>
      <c r="R20" s="78">
        <v>-1.3021238021238E-2</v>
      </c>
      <c r="S20" s="79">
        <v>2.1556591556591001E-3</v>
      </c>
      <c r="T20" s="80">
        <v>-2.5589225589225999E-5</v>
      </c>
      <c r="W20" s="3" t="s">
        <v>7</v>
      </c>
      <c r="X20" s="84">
        <v>6.7777777777765391E-2</v>
      </c>
      <c r="Y20" s="83">
        <v>-1.9056915306914984E-2</v>
      </c>
      <c r="Z20" s="81">
        <v>2.4597254597253319E-3</v>
      </c>
      <c r="AA20" s="82">
        <v>-4.0727790727792629E-5</v>
      </c>
    </row>
    <row r="21" spans="1:27" ht="15.5">
      <c r="B21" s="3" t="s">
        <v>50</v>
      </c>
      <c r="C21" s="69">
        <v>-2.5909923409920196E-2</v>
      </c>
      <c r="D21" s="70">
        <v>9.5101356976349007E-3</v>
      </c>
      <c r="E21" s="72">
        <v>1.3136863136864083E-4</v>
      </c>
      <c r="F21" s="71">
        <v>4.1073926073924392E-5</v>
      </c>
      <c r="I21" s="3" t="s">
        <v>50</v>
      </c>
      <c r="J21" s="73">
        <v>-7.9995337995340005E-2</v>
      </c>
      <c r="K21" s="74">
        <v>1.7302031302031E-2</v>
      </c>
      <c r="L21" s="76">
        <v>2.2417582417583E-4</v>
      </c>
      <c r="M21" s="75">
        <v>5.4945054945056002E-5</v>
      </c>
      <c r="P21" s="3" t="s">
        <v>50</v>
      </c>
      <c r="Q21" s="77">
        <v>-8.9202797202793005E-2</v>
      </c>
      <c r="R21" s="78">
        <v>-1.141525141524E-3</v>
      </c>
      <c r="S21" s="79">
        <v>2.3976023975954999E-5</v>
      </c>
      <c r="T21" s="80">
        <v>-1.0989010989009999E-5</v>
      </c>
      <c r="W21" s="3" t="s">
        <v>50</v>
      </c>
      <c r="X21" s="84">
        <v>-9.3806526806500132E-2</v>
      </c>
      <c r="Y21" s="83">
        <v>-2.2720196470196255E-2</v>
      </c>
      <c r="Z21" s="81">
        <v>-7.6123876124764144E-5</v>
      </c>
      <c r="AA21" s="82">
        <v>-8.013986013984379E-5</v>
      </c>
    </row>
    <row r="22" spans="1:27" ht="15.5">
      <c r="B22" s="3" t="s">
        <v>9</v>
      </c>
      <c r="C22" s="69">
        <v>-3.4480519480472945E-3</v>
      </c>
      <c r="D22" s="70">
        <v>5.9659090909084756E-4</v>
      </c>
      <c r="E22" s="72">
        <v>2.9301948052077825E-5</v>
      </c>
      <c r="F22" s="71">
        <v>1.145596590909005E-5</v>
      </c>
      <c r="I22" s="3" t="s">
        <v>9</v>
      </c>
      <c r="J22" s="73">
        <v>-4.4225649350649002E-2</v>
      </c>
      <c r="K22" s="74">
        <v>3.1217532467532E-3</v>
      </c>
      <c r="L22" s="76">
        <v>2.2727272727603998E-6</v>
      </c>
      <c r="M22" s="75">
        <v>1.3571428571428E-5</v>
      </c>
      <c r="P22" s="3" t="s">
        <v>9</v>
      </c>
      <c r="Q22" s="77">
        <v>-2.2816558441552E-2</v>
      </c>
      <c r="R22" s="78">
        <v>9.3295454545455E-3</v>
      </c>
      <c r="S22" s="79">
        <v>2.6623376623392001E-5</v>
      </c>
      <c r="T22" s="80">
        <v>2.3181818181817999E-5</v>
      </c>
      <c r="W22" s="3" t="s">
        <v>9</v>
      </c>
      <c r="X22" s="84">
        <v>-1.2112012986989282E-2</v>
      </c>
      <c r="Y22" s="83">
        <v>1.3650974025975126E-2</v>
      </c>
      <c r="Z22" s="81">
        <v>3.879870129905079E-5</v>
      </c>
      <c r="AA22" s="82">
        <v>3.0896915584419374E-5</v>
      </c>
    </row>
    <row r="23" spans="1:27" ht="16" thickBot="1">
      <c r="B23" s="5" t="s">
        <v>10</v>
      </c>
      <c r="C23" s="69">
        <v>-1.6624579123524307E-4</v>
      </c>
      <c r="D23" s="70">
        <v>3.5590277777141846E-4</v>
      </c>
      <c r="E23" s="72">
        <v>3.34595959589264E-5</v>
      </c>
      <c r="F23" s="71">
        <v>-2.5299873737341629E-5</v>
      </c>
      <c r="I23" s="5" t="s">
        <v>10</v>
      </c>
      <c r="J23" s="73">
        <v>-7.8367003367225008E-3</v>
      </c>
      <c r="K23" s="74">
        <v>5.4292929293028001E-4</v>
      </c>
      <c r="L23" s="76">
        <v>-2.2727272727301999E-5</v>
      </c>
      <c r="M23" s="75">
        <v>2.0959595959591E-5</v>
      </c>
      <c r="P23" s="5" t="s">
        <v>10</v>
      </c>
      <c r="Q23" s="77">
        <v>-1.8421717171710001E-2</v>
      </c>
      <c r="R23" s="78">
        <v>-1.4309764309654999E-4</v>
      </c>
      <c r="S23" s="79">
        <v>-2.3569023570198E-5</v>
      </c>
      <c r="T23" s="80">
        <v>4.0656565656555001E-5</v>
      </c>
      <c r="W23" s="5" t="s">
        <v>10</v>
      </c>
      <c r="X23" s="84">
        <v>-2.3714225589635853E-2</v>
      </c>
      <c r="Y23" s="83">
        <v>-8.8699494946498916E-4</v>
      </c>
      <c r="Z23" s="81">
        <v>-2.3989898990528636E-5</v>
      </c>
      <c r="AA23" s="82">
        <v>3.2512626262493595E-5</v>
      </c>
    </row>
    <row r="26" spans="1:27" ht="15.5">
      <c r="A26" s="7" t="s">
        <v>11</v>
      </c>
      <c r="B26" t="s">
        <v>12</v>
      </c>
      <c r="C26" t="str">
        <f>C13</f>
        <v>Capacity(W)</v>
      </c>
      <c r="D26" t="str">
        <f>D13</f>
        <v>Input Power(W)</v>
      </c>
      <c r="E26" t="str">
        <f>E13</f>
        <v>Flow Rate(kg/h)</v>
      </c>
      <c r="F26" t="str">
        <f>F13</f>
        <v>Current(A)</v>
      </c>
      <c r="H26" s="7" t="s">
        <v>11</v>
      </c>
      <c r="I26" t="s">
        <v>12</v>
      </c>
      <c r="J26" t="str">
        <f>J13</f>
        <v>Capacity(W)</v>
      </c>
      <c r="K26" t="str">
        <f>K13</f>
        <v>Input Power(W)</v>
      </c>
      <c r="L26" t="str">
        <f>L13</f>
        <v>Flow Rate(kg/h)</v>
      </c>
      <c r="M26" t="str">
        <f>M13</f>
        <v>Current(A)</v>
      </c>
      <c r="O26" s="7" t="s">
        <v>11</v>
      </c>
      <c r="P26" t="s">
        <v>12</v>
      </c>
      <c r="Q26" t="str">
        <f>Q13</f>
        <v>Capacity(W)</v>
      </c>
      <c r="R26" t="str">
        <f>R13</f>
        <v>Input Power(W)</v>
      </c>
      <c r="S26" t="str">
        <f>S13</f>
        <v>Flow Rate(kg/h)</v>
      </c>
      <c r="T26" t="str">
        <f>T13</f>
        <v>Current(A)</v>
      </c>
      <c r="V26" s="7" t="s">
        <v>11</v>
      </c>
      <c r="W26" t="s">
        <v>12</v>
      </c>
      <c r="X26" t="str">
        <f>X13</f>
        <v>Capacity(W)</v>
      </c>
      <c r="Y26" t="str">
        <f>Y13</f>
        <v>Input Power(W)</v>
      </c>
      <c r="Z26" t="str">
        <f>Z13</f>
        <v>Flow Rate(kg/h)</v>
      </c>
      <c r="AA26" t="str">
        <f>AA13</f>
        <v>Current(A)</v>
      </c>
    </row>
    <row r="27" spans="1:27" s="47" customFormat="1">
      <c r="A27" s="47">
        <f>A4</f>
        <v>5</v>
      </c>
      <c r="B27" s="47">
        <f>B4</f>
        <v>20</v>
      </c>
      <c r="C27" s="48">
        <f t="shared" ref="C27:C44" si="0">C$14+$A27*C$15+$B27*C$16+$A27^2*C$17+$A27*$B27*C$18+$B27^2*C$19+$A27^3*C$20+$A27^2*$B27*C$21+$A27*$B27^2*C$22+$B27^3*C$23</f>
        <v>19703.679273504018</v>
      </c>
      <c r="D27" s="48">
        <f t="shared" ref="D27:F42" si="1">D$14+$A27*D$15+$B27*D$16+$A27^2*D$17+$A27*$B27*D$18+$B27^2*D$19+$A27^3*D$20+$A27^2*$B27*D$21+$A27*$B27^2*D$22+$B27^3*D$23</f>
        <v>1576.3229988761243</v>
      </c>
      <c r="E27" s="48">
        <f t="shared" si="1"/>
        <v>228.59512556887617</v>
      </c>
      <c r="F27" s="48">
        <f t="shared" si="1"/>
        <v>9.4316712853119178</v>
      </c>
      <c r="H27" s="47">
        <f>A4</f>
        <v>5</v>
      </c>
      <c r="I27" s="47">
        <f>B4</f>
        <v>20</v>
      </c>
      <c r="J27" s="48">
        <f t="shared" ref="J27:J44" si="2">J$14+$A27*J$15+$B27*J$16+$A27^2*J$17+$A27*$B27*J$18+$B27^2*J$19+$A27^3*J$20+$A27^2*$B27*J$21+$A27*$B27^2*J$22+$B27^3*J$23</f>
        <v>39648.177458652186</v>
      </c>
      <c r="K27" s="48">
        <f t="shared" ref="K27:M42" si="3">K$14+$A27*K$15+$B27*K$16+$A27^2*K$17+$A27*$B27*K$18+$B27^2*K$19+$A27^3*K$20+$A27^2*$B27*K$21+$A27*$B27^2*K$22+$B27^3*K$23</f>
        <v>3643.4297452547939</v>
      </c>
      <c r="L27" s="48">
        <f t="shared" si="3"/>
        <v>464.17044899544896</v>
      </c>
      <c r="M27" s="48">
        <f t="shared" si="3"/>
        <v>12.065658896658903</v>
      </c>
      <c r="O27" s="47">
        <f>A4</f>
        <v>5</v>
      </c>
      <c r="P27" s="47">
        <f>B4</f>
        <v>20</v>
      </c>
      <c r="Q27" s="48">
        <f t="shared" ref="Q27:Q44" si="4">Q$14+$A27*Q$15+$B27*Q$16+$A27^2*Q$17+$A27*$B27*Q$18+$B27^2*Q$19+$A27^3*Q$20+$A27^2*$B27*Q$21+$A27*$B27^2*Q$22+$B27^3*Q$23</f>
        <v>68871.45288322799</v>
      </c>
      <c r="R27" s="48">
        <f t="shared" ref="R27:T42" si="5">R$14+$A27*R$15+$B27*R$16+$A27^2*R$17+$A27*$B27*R$18+$B27^2*R$19+$A27^3*R$20+$A27^2*$B27*R$21+$A27*$B27^2*R$22+$B27^3*R$23</f>
        <v>7455.5513569763352</v>
      </c>
      <c r="S27" s="48">
        <f t="shared" si="5"/>
        <v>768.79753246753069</v>
      </c>
      <c r="T27" s="48">
        <f t="shared" si="5"/>
        <v>16.709835608835842</v>
      </c>
      <c r="V27" s="47">
        <f>H4</f>
        <v>45</v>
      </c>
      <c r="W27" s="47">
        <f>I4</f>
        <v>11.370626089308798</v>
      </c>
      <c r="X27" s="48">
        <f t="shared" ref="X27:X44" si="6">X$14+$A27*X$15+$B27*X$16+$A27^2*X$17+$A27*$B27*X$18+$B27^2*X$19+$A27^3*X$20+$A27^2*$B27*X$21+$A27*$B27^2*X$22+$B27^3*X$23</f>
        <v>83483.090595514164</v>
      </c>
      <c r="Y27" s="48">
        <f t="shared" ref="Y27:AA42" si="7">Y$14+$A27*Y$15+$B27*Y$16+$A27^2*Y$17+$A27*$B27*Y$18+$B27^2*Y$19+$A27^3*Y$20+$A27^2*$B27*Y$21+$A27*$B27^2*Y$22+$B27^3*Y$23</f>
        <v>9814.1747127872222</v>
      </c>
      <c r="Z27" s="48">
        <f t="shared" si="7"/>
        <v>921.11107420357212</v>
      </c>
      <c r="AA27" s="48">
        <f t="shared" si="7"/>
        <v>19.517149635087051</v>
      </c>
    </row>
    <row r="28" spans="1:27">
      <c r="A28">
        <v>-15</v>
      </c>
      <c r="B28">
        <v>60</v>
      </c>
      <c r="C28" s="11">
        <f t="shared" si="0"/>
        <v>8643.7858391605168</v>
      </c>
      <c r="D28" s="11">
        <f t="shared" si="1"/>
        <v>5169.3055503524693</v>
      </c>
      <c r="E28" s="11">
        <f t="shared" si="1"/>
        <v>97.797146603397351</v>
      </c>
      <c r="F28" s="11">
        <f t="shared" si="1"/>
        <v>35.033575911934463</v>
      </c>
      <c r="H28">
        <v>-15</v>
      </c>
      <c r="I28">
        <v>60</v>
      </c>
      <c r="J28" s="11">
        <f t="shared" si="2"/>
        <v>18599.750790875489</v>
      </c>
      <c r="K28" s="11">
        <f t="shared" si="3"/>
        <v>9928.3657037408266</v>
      </c>
      <c r="L28" s="11">
        <f t="shared" si="3"/>
        <v>207.51644189143875</v>
      </c>
      <c r="M28" s="11">
        <f t="shared" si="3"/>
        <v>36.135581640581599</v>
      </c>
      <c r="O28">
        <v>-15</v>
      </c>
      <c r="P28">
        <v>60</v>
      </c>
      <c r="Q28" s="11">
        <f t="shared" si="4"/>
        <v>32463.524406150034</v>
      </c>
      <c r="R28" s="11">
        <f t="shared" si="5"/>
        <v>17185.613788988809</v>
      </c>
      <c r="S28" s="11">
        <f t="shared" si="5"/>
        <v>357.13146298145386</v>
      </c>
      <c r="T28" s="11">
        <f t="shared" si="5"/>
        <v>40.53564158064183</v>
      </c>
      <c r="V28">
        <v>-15</v>
      </c>
      <c r="W28">
        <v>60</v>
      </c>
      <c r="X28" s="11">
        <f t="shared" si="6"/>
        <v>39395.411213786232</v>
      </c>
      <c r="Y28" s="11">
        <f t="shared" si="7"/>
        <v>21205.024066211532</v>
      </c>
      <c r="Z28" s="11">
        <f t="shared" si="7"/>
        <v>431.93897352646133</v>
      </c>
      <c r="AA28" s="11">
        <f t="shared" si="7"/>
        <v>43.99169396575622</v>
      </c>
    </row>
    <row r="29" spans="1:27">
      <c r="A29">
        <v>2</v>
      </c>
      <c r="B29">
        <v>35</v>
      </c>
      <c r="C29" s="11">
        <f t="shared" si="0"/>
        <v>17098.364918414583</v>
      </c>
      <c r="D29" s="11">
        <f t="shared" si="1"/>
        <v>2686.8010296474768</v>
      </c>
      <c r="E29" s="11">
        <f t="shared" si="1"/>
        <v>202.03254691142504</v>
      </c>
      <c r="F29" s="11">
        <f t="shared" si="1"/>
        <v>17.415311296255492</v>
      </c>
      <c r="H29">
        <v>2</v>
      </c>
      <c r="I29">
        <v>35</v>
      </c>
      <c r="J29" s="11">
        <f t="shared" si="2"/>
        <v>35130.558878204931</v>
      </c>
      <c r="K29" s="11">
        <f t="shared" si="3"/>
        <v>5639.7864393940145</v>
      </c>
      <c r="L29" s="11">
        <f t="shared" si="3"/>
        <v>411.5921911421911</v>
      </c>
      <c r="M29" s="11">
        <f t="shared" si="3"/>
        <v>19.232163344988361</v>
      </c>
      <c r="O29">
        <v>2</v>
      </c>
      <c r="P29">
        <v>35</v>
      </c>
      <c r="Q29" s="11">
        <f t="shared" si="4"/>
        <v>59992.378146853291</v>
      </c>
      <c r="R29" s="11">
        <f t="shared" si="5"/>
        <v>10409.66172785546</v>
      </c>
      <c r="S29" s="11">
        <f t="shared" si="5"/>
        <v>683.09863869464039</v>
      </c>
      <c r="T29" s="11">
        <f t="shared" si="5"/>
        <v>23.245497727273001</v>
      </c>
      <c r="V29">
        <v>2</v>
      </c>
      <c r="W29">
        <v>35</v>
      </c>
      <c r="X29" s="11">
        <f t="shared" si="6"/>
        <v>72423.287781177161</v>
      </c>
      <c r="Y29" s="11">
        <f t="shared" si="7"/>
        <v>13151.411404428783</v>
      </c>
      <c r="Z29" s="11">
        <f t="shared" si="7"/>
        <v>818.85186247086654</v>
      </c>
      <c r="AA29" s="11">
        <f t="shared" si="7"/>
        <v>25.93396419726129</v>
      </c>
    </row>
    <row r="30" spans="1:27">
      <c r="A30">
        <v>2</v>
      </c>
      <c r="B30">
        <v>50</v>
      </c>
      <c r="C30" s="11">
        <f t="shared" si="0"/>
        <v>15902.896872016494</v>
      </c>
      <c r="D30" s="11">
        <f t="shared" si="1"/>
        <v>4076.4274675325537</v>
      </c>
      <c r="E30" s="11">
        <f t="shared" si="1"/>
        <v>194.82581668332327</v>
      </c>
      <c r="F30" s="11">
        <f t="shared" si="1"/>
        <v>27.467105513236</v>
      </c>
      <c r="H30">
        <v>2</v>
      </c>
      <c r="I30">
        <v>50</v>
      </c>
      <c r="J30" s="11">
        <f t="shared" si="2"/>
        <v>33117.728690198608</v>
      </c>
      <c r="K30" s="11">
        <f t="shared" si="3"/>
        <v>8132.2265434566471</v>
      </c>
      <c r="L30" s="11">
        <f t="shared" si="3"/>
        <v>400.34173559773552</v>
      </c>
      <c r="M30" s="11">
        <f t="shared" si="3"/>
        <v>28.779709490509539</v>
      </c>
      <c r="O30">
        <v>2</v>
      </c>
      <c r="P30">
        <v>50</v>
      </c>
      <c r="Q30" s="11">
        <f t="shared" si="4"/>
        <v>56309.341381951497</v>
      </c>
      <c r="R30" s="11">
        <f t="shared" si="5"/>
        <v>14522.56923520923</v>
      </c>
      <c r="S30" s="11">
        <f t="shared" si="5"/>
        <v>667.43131290932035</v>
      </c>
      <c r="T30" s="11">
        <f t="shared" si="5"/>
        <v>33.243602264402583</v>
      </c>
      <c r="V30">
        <v>2</v>
      </c>
      <c r="W30">
        <v>50</v>
      </c>
      <c r="X30" s="11">
        <f t="shared" si="6"/>
        <v>67905.147727829579</v>
      </c>
      <c r="Y30" s="11">
        <f t="shared" si="7"/>
        <v>18138.859405594161</v>
      </c>
      <c r="Z30" s="11">
        <f t="shared" si="7"/>
        <v>800.97610156511109</v>
      </c>
      <c r="AA30" s="11">
        <f t="shared" si="7"/>
        <v>36.638586138861747</v>
      </c>
    </row>
    <row r="31" spans="1:27">
      <c r="A31">
        <v>2</v>
      </c>
      <c r="B31">
        <v>75</v>
      </c>
      <c r="C31" s="11">
        <f t="shared" si="0"/>
        <v>13419.735180930367</v>
      </c>
      <c r="D31" s="11">
        <f t="shared" si="1"/>
        <v>7176.0741866985409</v>
      </c>
      <c r="E31" s="11">
        <f t="shared" si="1"/>
        <v>179.96104624539819</v>
      </c>
      <c r="F31" s="11">
        <f t="shared" si="1"/>
        <v>48.178117835549941</v>
      </c>
      <c r="H31">
        <v>2</v>
      </c>
      <c r="I31">
        <v>75</v>
      </c>
      <c r="J31" s="11">
        <f t="shared" si="2"/>
        <v>27763.671763096969</v>
      </c>
      <c r="K31" s="11">
        <f t="shared" si="3"/>
        <v>13638.875273892985</v>
      </c>
      <c r="L31" s="11">
        <f t="shared" si="3"/>
        <v>375.94617116216955</v>
      </c>
      <c r="M31" s="11">
        <f t="shared" si="3"/>
        <v>51.870583658008513</v>
      </c>
      <c r="O31">
        <v>2</v>
      </c>
      <c r="P31">
        <v>75</v>
      </c>
      <c r="Q31" s="11">
        <f t="shared" si="4"/>
        <v>48640.284796870314</v>
      </c>
      <c r="R31" s="11">
        <f t="shared" si="5"/>
        <v>23973.268736402588</v>
      </c>
      <c r="S31" s="11">
        <f t="shared" si="5"/>
        <v>638.35527450322832</v>
      </c>
      <c r="T31" s="11">
        <f t="shared" si="5"/>
        <v>59.899000158174942</v>
      </c>
      <c r="V31">
        <v>2</v>
      </c>
      <c r="W31">
        <v>75</v>
      </c>
      <c r="X31" s="11">
        <f t="shared" si="6"/>
        <v>59078.591313739351</v>
      </c>
      <c r="Y31" s="11">
        <f t="shared" si="7"/>
        <v>29876.462044623233</v>
      </c>
      <c r="Z31" s="11">
        <f t="shared" si="7"/>
        <v>769.55982617380266</v>
      </c>
      <c r="AA31" s="11">
        <f t="shared" si="7"/>
        <v>65.243977866918939</v>
      </c>
    </row>
    <row r="32" spans="1:27">
      <c r="A32">
        <v>-7</v>
      </c>
      <c r="B32">
        <v>35</v>
      </c>
      <c r="C32" s="11">
        <f t="shared" si="0"/>
        <v>13083.914656176808</v>
      </c>
      <c r="D32" s="11">
        <f t="shared" si="1"/>
        <v>2769.2866087558646</v>
      </c>
      <c r="E32" s="11">
        <f t="shared" si="1"/>
        <v>147.46032932692592</v>
      </c>
      <c r="F32" s="11">
        <f t="shared" si="1"/>
        <v>17.850648125181745</v>
      </c>
      <c r="H32">
        <v>-7</v>
      </c>
      <c r="I32">
        <v>35</v>
      </c>
      <c r="J32" s="11">
        <f t="shared" si="2"/>
        <v>27093.439555652447</v>
      </c>
      <c r="K32" s="11">
        <f t="shared" si="3"/>
        <v>5734.0119507576483</v>
      </c>
      <c r="L32" s="11">
        <f t="shared" si="3"/>
        <v>301.53184003496398</v>
      </c>
      <c r="M32" s="11">
        <f t="shared" si="3"/>
        <v>19.550813053613027</v>
      </c>
      <c r="O32">
        <v>-7</v>
      </c>
      <c r="P32">
        <v>35</v>
      </c>
      <c r="Q32" s="11">
        <f t="shared" si="4"/>
        <v>46404.824307984112</v>
      </c>
      <c r="R32" s="11">
        <f t="shared" si="5"/>
        <v>10270.687565559423</v>
      </c>
      <c r="S32" s="11">
        <f t="shared" si="5"/>
        <v>503.88852039626767</v>
      </c>
      <c r="T32" s="11">
        <f t="shared" si="5"/>
        <v>22.940483333333614</v>
      </c>
      <c r="V32">
        <v>-7</v>
      </c>
      <c r="W32">
        <v>35</v>
      </c>
      <c r="X32" s="11">
        <f t="shared" si="6"/>
        <v>56060.516684149618</v>
      </c>
      <c r="Y32" s="11">
        <f t="shared" si="7"/>
        <v>12789.186155302912</v>
      </c>
      <c r="Z32" s="11">
        <f t="shared" si="7"/>
        <v>605.06686057692184</v>
      </c>
      <c r="AA32" s="11">
        <f t="shared" si="7"/>
        <v>25.116511491113332</v>
      </c>
    </row>
    <row r="33" spans="1:27">
      <c r="A33">
        <v>-7</v>
      </c>
      <c r="B33">
        <v>50</v>
      </c>
      <c r="C33" s="11">
        <f t="shared" si="0"/>
        <v>12116.767866022472</v>
      </c>
      <c r="D33" s="11">
        <f t="shared" si="1"/>
        <v>4105.3279564186632</v>
      </c>
      <c r="E33" s="11">
        <f t="shared" si="1"/>
        <v>140.79435855811462</v>
      </c>
      <c r="F33" s="11">
        <f t="shared" si="1"/>
        <v>27.627422482724818</v>
      </c>
      <c r="H33">
        <v>-7</v>
      </c>
      <c r="I33">
        <v>50</v>
      </c>
      <c r="J33" s="11">
        <f t="shared" si="2"/>
        <v>25506.396597291481</v>
      </c>
      <c r="K33" s="11">
        <f t="shared" si="3"/>
        <v>8118.440934066035</v>
      </c>
      <c r="L33" s="11">
        <f t="shared" si="3"/>
        <v>291.28719180819076</v>
      </c>
      <c r="M33" s="11">
        <f t="shared" si="3"/>
        <v>28.725827306027305</v>
      </c>
      <c r="O33">
        <v>-7</v>
      </c>
      <c r="P33">
        <v>50</v>
      </c>
      <c r="Q33" s="11">
        <f t="shared" si="4"/>
        <v>43616.164380619768</v>
      </c>
      <c r="R33" s="11">
        <f t="shared" si="5"/>
        <v>14286.074032079025</v>
      </c>
      <c r="S33" s="11">
        <f t="shared" si="5"/>
        <v>490.10642712842997</v>
      </c>
      <c r="T33" s="11">
        <f t="shared" si="5"/>
        <v>32.70181931401963</v>
      </c>
      <c r="V33">
        <v>-7</v>
      </c>
      <c r="W33">
        <v>50</v>
      </c>
      <c r="X33" s="11">
        <f t="shared" si="6"/>
        <v>52671.048272285545</v>
      </c>
      <c r="Y33" s="11">
        <f t="shared" si="7"/>
        <v>17719.954493006742</v>
      </c>
      <c r="Z33" s="11">
        <f t="shared" si="7"/>
        <v>589.51604478854779</v>
      </c>
      <c r="AA33" s="11">
        <f t="shared" si="7"/>
        <v>35.766151993840161</v>
      </c>
    </row>
    <row r="34" spans="1:27">
      <c r="A34">
        <v>-7</v>
      </c>
      <c r="B34">
        <v>75</v>
      </c>
      <c r="C34" s="11">
        <f t="shared" si="0"/>
        <v>10045.174069541692</v>
      </c>
      <c r="D34" s="11">
        <f t="shared" si="1"/>
        <v>7110.296873699036</v>
      </c>
      <c r="E34" s="11">
        <f t="shared" si="1"/>
        <v>126.56713635320506</v>
      </c>
      <c r="F34" s="11">
        <f t="shared" si="1"/>
        <v>47.77696467946123</v>
      </c>
      <c r="H34">
        <v>-7</v>
      </c>
      <c r="I34">
        <v>75</v>
      </c>
      <c r="J34" s="11">
        <f t="shared" si="2"/>
        <v>21260.015897087946</v>
      </c>
      <c r="K34" s="11">
        <f t="shared" si="3"/>
        <v>13416.975350691184</v>
      </c>
      <c r="L34" s="11">
        <f t="shared" si="3"/>
        <v>268.54751835664035</v>
      </c>
      <c r="M34" s="11">
        <f t="shared" si="3"/>
        <v>51.073672127871951</v>
      </c>
      <c r="O34">
        <v>-7</v>
      </c>
      <c r="P34">
        <v>75</v>
      </c>
      <c r="Q34" s="11">
        <f t="shared" si="4"/>
        <v>37643.084884074997</v>
      </c>
      <c r="R34" s="11">
        <f t="shared" si="5"/>
        <v>23490.272556124532</v>
      </c>
      <c r="S34" s="11">
        <f t="shared" si="5"/>
        <v>463.93283252853166</v>
      </c>
      <c r="T34" s="11">
        <f t="shared" si="5"/>
        <v>58.753966583416386</v>
      </c>
      <c r="V34">
        <v>-7</v>
      </c>
      <c r="W34">
        <v>75</v>
      </c>
      <c r="X34" s="11">
        <f t="shared" si="6"/>
        <v>45834.619377550698</v>
      </c>
      <c r="Y34" s="11">
        <f t="shared" si="7"/>
        <v>29240.232260032808</v>
      </c>
      <c r="Z34" s="11">
        <f t="shared" si="7"/>
        <v>561.62548961451694</v>
      </c>
      <c r="AA34" s="11">
        <f t="shared" si="7"/>
        <v>64.001835750181542</v>
      </c>
    </row>
    <row r="35" spans="1:27">
      <c r="A35">
        <v>-20</v>
      </c>
      <c r="B35">
        <v>35</v>
      </c>
      <c r="C35" s="11">
        <f t="shared" si="0"/>
        <v>8452.5976107222596</v>
      </c>
      <c r="D35" s="11">
        <f t="shared" si="1"/>
        <v>2799.8442508013118</v>
      </c>
      <c r="E35" s="11">
        <f t="shared" si="1"/>
        <v>87.842311334501119</v>
      </c>
      <c r="F35" s="11">
        <f t="shared" si="1"/>
        <v>17.968671692890062</v>
      </c>
      <c r="H35">
        <v>-20</v>
      </c>
      <c r="I35">
        <v>35</v>
      </c>
      <c r="J35" s="11">
        <f t="shared" si="2"/>
        <v>17882.556089743259</v>
      </c>
      <c r="K35" s="11">
        <f t="shared" si="3"/>
        <v>5699.2376893940009</v>
      </c>
      <c r="L35" s="11">
        <f t="shared" si="3"/>
        <v>182.34651806526406</v>
      </c>
      <c r="M35" s="11">
        <f t="shared" si="3"/>
        <v>19.442344114219036</v>
      </c>
      <c r="O35">
        <v>-20</v>
      </c>
      <c r="P35">
        <v>35</v>
      </c>
      <c r="Q35" s="11">
        <f t="shared" si="4"/>
        <v>30820.687281469287</v>
      </c>
      <c r="R35" s="11">
        <f t="shared" si="5"/>
        <v>9846.0045163169871</v>
      </c>
      <c r="S35" s="11">
        <f t="shared" si="5"/>
        <v>312.18983100232202</v>
      </c>
      <c r="T35" s="11">
        <f t="shared" si="5"/>
        <v>21.986647727273009</v>
      </c>
      <c r="V35">
        <v>-20</v>
      </c>
      <c r="W35">
        <v>35</v>
      </c>
      <c r="X35" s="11">
        <f t="shared" si="6"/>
        <v>37289.752877332001</v>
      </c>
      <c r="Y35" s="11">
        <f t="shared" si="7"/>
        <v>12039.777462121103</v>
      </c>
      <c r="Z35" s="11">
        <f t="shared" si="7"/>
        <v>377.11148747085639</v>
      </c>
      <c r="AA35" s="11">
        <f t="shared" si="7"/>
        <v>23.507116841492177</v>
      </c>
    </row>
    <row r="36" spans="1:27">
      <c r="A36">
        <v>-20</v>
      </c>
      <c r="B36">
        <v>50</v>
      </c>
      <c r="C36" s="11">
        <f t="shared" si="0"/>
        <v>7704.0946192692318</v>
      </c>
      <c r="D36" s="11">
        <f t="shared" si="1"/>
        <v>4099.2833947303407</v>
      </c>
      <c r="E36" s="11">
        <f t="shared" si="1"/>
        <v>82.521008991014241</v>
      </c>
      <c r="F36" s="11">
        <f t="shared" si="1"/>
        <v>27.524402285213966</v>
      </c>
      <c r="H36">
        <v>-20</v>
      </c>
      <c r="I36">
        <v>50</v>
      </c>
      <c r="J36" s="11">
        <f t="shared" si="2"/>
        <v>16567.359129758905</v>
      </c>
      <c r="K36" s="11">
        <f t="shared" si="3"/>
        <v>8001.8763236764116</v>
      </c>
      <c r="L36" s="11">
        <f t="shared" si="3"/>
        <v>174.51641691641285</v>
      </c>
      <c r="M36" s="11">
        <f t="shared" si="3"/>
        <v>28.314971028970987</v>
      </c>
      <c r="O36">
        <v>-20</v>
      </c>
      <c r="P36">
        <v>50</v>
      </c>
      <c r="Q36" s="11">
        <f t="shared" si="4"/>
        <v>28941.22500832572</v>
      </c>
      <c r="R36" s="11">
        <f t="shared" si="5"/>
        <v>13715.630114330103</v>
      </c>
      <c r="S36" s="11">
        <f t="shared" si="5"/>
        <v>301.23370851370476</v>
      </c>
      <c r="T36" s="11">
        <f t="shared" si="5"/>
        <v>31.358841824842159</v>
      </c>
      <c r="V36">
        <v>-20</v>
      </c>
      <c r="W36">
        <v>50</v>
      </c>
      <c r="X36" s="11">
        <f t="shared" si="6"/>
        <v>35128.157947610875</v>
      </c>
      <c r="Y36" s="11">
        <f t="shared" si="7"/>
        <v>16791.205531967786</v>
      </c>
      <c r="Z36" s="11">
        <f t="shared" si="7"/>
        <v>364.59235431234686</v>
      </c>
      <c r="AA36" s="11">
        <f t="shared" si="7"/>
        <v>33.733539710290522</v>
      </c>
    </row>
    <row r="37" spans="1:27">
      <c r="A37">
        <v>-20</v>
      </c>
      <c r="B37">
        <v>75</v>
      </c>
      <c r="C37" s="11">
        <f t="shared" si="0"/>
        <v>6041.7318292819155</v>
      </c>
      <c r="D37" s="11">
        <f t="shared" si="1"/>
        <v>7035.4929573029131</v>
      </c>
      <c r="E37" s="11">
        <f t="shared" si="1"/>
        <v>70.15397550363501</v>
      </c>
      <c r="F37" s="11">
        <f t="shared" si="1"/>
        <v>47.156610649766918</v>
      </c>
      <c r="H37">
        <v>-20</v>
      </c>
      <c r="I37">
        <v>75</v>
      </c>
      <c r="J37" s="11">
        <f t="shared" si="2"/>
        <v>13348.988535074837</v>
      </c>
      <c r="K37" s="11">
        <f t="shared" si="3"/>
        <v>13123.510699717142</v>
      </c>
      <c r="L37" s="11">
        <f t="shared" si="3"/>
        <v>155.77144314018662</v>
      </c>
      <c r="M37" s="11">
        <f t="shared" si="3"/>
        <v>49.982408383283172</v>
      </c>
      <c r="O37">
        <v>-20</v>
      </c>
      <c r="P37">
        <v>75</v>
      </c>
      <c r="Q37" s="11">
        <f t="shared" si="4"/>
        <v>24780.090195222445</v>
      </c>
      <c r="R37" s="11">
        <f t="shared" si="5"/>
        <v>22555.609766622372</v>
      </c>
      <c r="S37" s="11">
        <f t="shared" si="5"/>
        <v>279.42396131640265</v>
      </c>
      <c r="T37" s="11">
        <f t="shared" si="5"/>
        <v>56.461055652680479</v>
      </c>
      <c r="V37">
        <v>-20</v>
      </c>
      <c r="W37">
        <v>75</v>
      </c>
      <c r="X37" s="11">
        <f t="shared" si="6"/>
        <v>30495.641025278455</v>
      </c>
      <c r="Y37" s="11">
        <f t="shared" si="7"/>
        <v>27835.120190227597</v>
      </c>
      <c r="Z37" s="11">
        <f t="shared" si="7"/>
        <v>341.25022040453604</v>
      </c>
      <c r="AA37" s="11">
        <f t="shared" si="7"/>
        <v>60.862200840820286</v>
      </c>
    </row>
    <row r="38" spans="1:27">
      <c r="A38">
        <v>12</v>
      </c>
      <c r="B38">
        <v>35</v>
      </c>
      <c r="C38" s="11">
        <f t="shared" si="0"/>
        <v>22712.831021755708</v>
      </c>
      <c r="D38" s="11">
        <f t="shared" si="1"/>
        <v>2510.4495266366021</v>
      </c>
      <c r="E38" s="11">
        <f t="shared" si="1"/>
        <v>280.2297868589776</v>
      </c>
      <c r="F38" s="11">
        <f t="shared" si="1"/>
        <v>16.380601248057193</v>
      </c>
      <c r="H38">
        <v>12</v>
      </c>
      <c r="I38">
        <v>35</v>
      </c>
      <c r="J38" s="11">
        <f t="shared" si="2"/>
        <v>46357.813603340939</v>
      </c>
      <c r="K38" s="11">
        <f t="shared" si="3"/>
        <v>5387.1793055556282</v>
      </c>
      <c r="L38" s="11">
        <f t="shared" si="3"/>
        <v>569.72483974358988</v>
      </c>
      <c r="M38" s="11">
        <f t="shared" si="3"/>
        <v>18.38468879176386</v>
      </c>
      <c r="O38">
        <v>12</v>
      </c>
      <c r="P38">
        <v>35</v>
      </c>
      <c r="Q38" s="11">
        <f t="shared" si="4"/>
        <v>78284.467623348653</v>
      </c>
      <c r="R38" s="11">
        <f t="shared" si="5"/>
        <v>10336.135285547763</v>
      </c>
      <c r="S38" s="11">
        <f t="shared" si="5"/>
        <v>939.94442929293587</v>
      </c>
      <c r="T38" s="11">
        <f t="shared" si="5"/>
        <v>23.087843686868958</v>
      </c>
      <c r="V38">
        <v>12</v>
      </c>
      <c r="W38">
        <v>35</v>
      </c>
      <c r="X38" s="11">
        <f t="shared" si="6"/>
        <v>94247.794633352183</v>
      </c>
      <c r="Y38" s="11">
        <f t="shared" si="7"/>
        <v>13287.748821872448</v>
      </c>
      <c r="Z38" s="11">
        <f t="shared" si="7"/>
        <v>1125.05422406761</v>
      </c>
      <c r="AA38" s="11">
        <f t="shared" si="7"/>
        <v>26.309866064491196</v>
      </c>
    </row>
    <row r="39" spans="1:27">
      <c r="A39">
        <v>12</v>
      </c>
      <c r="B39">
        <v>50</v>
      </c>
      <c r="C39" s="11">
        <f t="shared" si="0"/>
        <v>21189.829408924063</v>
      </c>
      <c r="D39" s="11">
        <f t="shared" si="1"/>
        <v>3986.7188403958039</v>
      </c>
      <c r="E39" s="11">
        <f t="shared" si="1"/>
        <v>272.79661338662038</v>
      </c>
      <c r="F39" s="11">
        <f t="shared" si="1"/>
        <v>26.855033775945536</v>
      </c>
      <c r="H39">
        <v>12</v>
      </c>
      <c r="I39">
        <v>50</v>
      </c>
      <c r="J39" s="11">
        <f t="shared" si="2"/>
        <v>43643.899780219734</v>
      </c>
      <c r="K39" s="11">
        <f t="shared" si="3"/>
        <v>8048.9425552226558</v>
      </c>
      <c r="L39" s="11">
        <f t="shared" si="3"/>
        <v>557.99572161172193</v>
      </c>
      <c r="M39" s="11">
        <f t="shared" si="3"/>
        <v>28.50275266955277</v>
      </c>
      <c r="O39">
        <v>12</v>
      </c>
      <c r="P39">
        <v>50</v>
      </c>
      <c r="Q39" s="11">
        <f t="shared" si="4"/>
        <v>73353.450844710605</v>
      </c>
      <c r="R39" s="11">
        <f t="shared" si="5"/>
        <v>14554.14615828615</v>
      </c>
      <c r="S39" s="11">
        <f t="shared" si="5"/>
        <v>922.25073237874449</v>
      </c>
      <c r="T39" s="11">
        <f t="shared" si="5"/>
        <v>33.317705716506033</v>
      </c>
      <c r="V39">
        <v>12</v>
      </c>
      <c r="W39">
        <v>50</v>
      </c>
      <c r="X39" s="11">
        <f t="shared" si="6"/>
        <v>88208.22637695774</v>
      </c>
      <c r="Y39" s="11">
        <f t="shared" si="7"/>
        <v>18273.421666943923</v>
      </c>
      <c r="Z39" s="11">
        <f t="shared" si="7"/>
        <v>1104.3782377622531</v>
      </c>
      <c r="AA39" s="11">
        <f t="shared" si="7"/>
        <v>36.847179892330445</v>
      </c>
    </row>
    <row r="40" spans="1:27">
      <c r="A40">
        <v>12</v>
      </c>
      <c r="B40">
        <v>75</v>
      </c>
      <c r="C40" s="11">
        <f t="shared" si="0"/>
        <v>18126.297920968205</v>
      </c>
      <c r="D40" s="11">
        <f t="shared" si="1"/>
        <v>7236.7362617762419</v>
      </c>
      <c r="E40" s="11">
        <f t="shared" si="1"/>
        <v>257.84745702212354</v>
      </c>
      <c r="F40" s="11">
        <f t="shared" si="1"/>
        <v>48.385002942196778</v>
      </c>
      <c r="H40">
        <v>12</v>
      </c>
      <c r="I40">
        <v>75</v>
      </c>
      <c r="J40" s="11">
        <f t="shared" si="2"/>
        <v>36679.113634420122</v>
      </c>
      <c r="K40" s="11">
        <f t="shared" si="3"/>
        <v>13869.014060800517</v>
      </c>
      <c r="L40" s="11">
        <f t="shared" si="3"/>
        <v>532.8251134698628</v>
      </c>
      <c r="M40" s="11">
        <f t="shared" si="3"/>
        <v>52.680204009878913</v>
      </c>
      <c r="O40">
        <v>12</v>
      </c>
      <c r="P40">
        <v>75</v>
      </c>
      <c r="Q40" s="11">
        <f t="shared" si="4"/>
        <v>63376.261985653509</v>
      </c>
      <c r="R40" s="11">
        <f t="shared" si="5"/>
        <v>24273.313389665989</v>
      </c>
      <c r="S40" s="11">
        <f t="shared" si="5"/>
        <v>890.06364252410117</v>
      </c>
      <c r="T40" s="11">
        <f t="shared" si="5"/>
        <v>60.591184279609067</v>
      </c>
      <c r="V40">
        <v>12</v>
      </c>
      <c r="W40">
        <v>75</v>
      </c>
      <c r="X40" s="11">
        <f t="shared" si="6"/>
        <v>76724.836161252839</v>
      </c>
      <c r="Y40" s="11">
        <f t="shared" si="7"/>
        <v>30144.575452742913</v>
      </c>
      <c r="Z40" s="11">
        <f t="shared" si="7"/>
        <v>1068.6829070512661</v>
      </c>
      <c r="AA40" s="11">
        <f t="shared" si="7"/>
        <v>65.482693919963168</v>
      </c>
    </row>
    <row r="41" spans="1:27" s="85" customFormat="1">
      <c r="A41" s="85">
        <v>5</v>
      </c>
      <c r="B41" s="85">
        <v>20</v>
      </c>
      <c r="C41" s="86">
        <f t="shared" si="0"/>
        <v>19703.679273504018</v>
      </c>
      <c r="D41" s="86">
        <f t="shared" si="1"/>
        <v>1576.3229988761243</v>
      </c>
      <c r="E41" s="86">
        <f t="shared" si="1"/>
        <v>228.59512556887617</v>
      </c>
      <c r="F41" s="86">
        <f t="shared" si="1"/>
        <v>9.4316712853119178</v>
      </c>
      <c r="H41" s="85">
        <v>5</v>
      </c>
      <c r="I41" s="85">
        <v>20</v>
      </c>
      <c r="J41" s="86">
        <f t="shared" si="2"/>
        <v>39648.177458652186</v>
      </c>
      <c r="K41" s="86">
        <f t="shared" si="3"/>
        <v>3643.4297452547939</v>
      </c>
      <c r="L41" s="86">
        <f t="shared" si="3"/>
        <v>464.17044899544896</v>
      </c>
      <c r="M41" s="86">
        <f t="shared" si="3"/>
        <v>12.065658896658903</v>
      </c>
      <c r="Q41" s="86">
        <f t="shared" si="4"/>
        <v>68871.45288322799</v>
      </c>
      <c r="R41" s="86">
        <f t="shared" si="5"/>
        <v>7455.5513569763352</v>
      </c>
      <c r="S41" s="86">
        <f t="shared" si="5"/>
        <v>768.79753246753069</v>
      </c>
      <c r="T41" s="86">
        <f t="shared" si="5"/>
        <v>16.709835608835842</v>
      </c>
      <c r="X41" s="86">
        <f t="shared" si="6"/>
        <v>83483.090595514164</v>
      </c>
      <c r="Y41" s="86">
        <f t="shared" si="7"/>
        <v>9814.1747127872222</v>
      </c>
      <c r="Z41" s="86">
        <f t="shared" si="7"/>
        <v>921.11107420357212</v>
      </c>
      <c r="AA41" s="86">
        <f t="shared" si="7"/>
        <v>19.517149635087051</v>
      </c>
    </row>
    <row r="42" spans="1:27" s="85" customFormat="1">
      <c r="A42" s="85">
        <v>5</v>
      </c>
      <c r="B42" s="85">
        <v>25</v>
      </c>
      <c r="C42" s="86">
        <f t="shared" si="0"/>
        <v>19373.332419663402</v>
      </c>
      <c r="D42" s="86">
        <f t="shared" si="1"/>
        <v>1894.4788581210516</v>
      </c>
      <c r="E42" s="86">
        <f t="shared" si="1"/>
        <v>227.11945368867299</v>
      </c>
      <c r="F42" s="86">
        <f t="shared" si="1"/>
        <v>11.711819001527934</v>
      </c>
      <c r="H42" s="85">
        <v>5</v>
      </c>
      <c r="I42" s="85">
        <v>25</v>
      </c>
      <c r="J42" s="86">
        <f t="shared" si="2"/>
        <v>39245.929009531857</v>
      </c>
      <c r="K42" s="86">
        <f t="shared" si="3"/>
        <v>4223.6201683733525</v>
      </c>
      <c r="L42" s="86">
        <f t="shared" si="3"/>
        <v>461.19808073870576</v>
      </c>
      <c r="M42" s="86">
        <f t="shared" si="3"/>
        <v>14.112409562659568</v>
      </c>
      <c r="Q42" s="86">
        <f t="shared" si="4"/>
        <v>67622.498549020514</v>
      </c>
      <c r="R42" s="86">
        <f t="shared" si="5"/>
        <v>8310.6293182511708</v>
      </c>
      <c r="S42" s="86">
        <f t="shared" si="5"/>
        <v>763.65800713175554</v>
      </c>
      <c r="T42" s="86">
        <f t="shared" si="5"/>
        <v>18.552622488622717</v>
      </c>
      <c r="X42" s="86">
        <f t="shared" si="6"/>
        <v>81810.783318762988</v>
      </c>
      <c r="Y42" s="86">
        <f t="shared" si="7"/>
        <v>10774.771351565101</v>
      </c>
      <c r="Z42" s="86">
        <f t="shared" si="7"/>
        <v>914.8879703282829</v>
      </c>
      <c r="AA42" s="86">
        <f t="shared" si="7"/>
        <v>21.30391131351271</v>
      </c>
    </row>
    <row r="43" spans="1:27" s="85" customFormat="1">
      <c r="A43" s="85">
        <v>5</v>
      </c>
      <c r="B43" s="85">
        <v>30</v>
      </c>
      <c r="C43" s="86">
        <f t="shared" si="0"/>
        <v>19018.63915528886</v>
      </c>
      <c r="D43" s="86">
        <f t="shared" ref="D43:F44" si="8">D$14+$A43*D$15+$B43*D$16+$A43^2*D$17+$A43*$B43*D$18+$B43^2*D$19+$A43^3*D$20+$A43^2*$B43*D$21+$A43*$B43^2*D$22+$B43^3*D$23</f>
        <v>2250.3917519980232</v>
      </c>
      <c r="E43" s="86">
        <f t="shared" si="8"/>
        <v>225.36329614829774</v>
      </c>
      <c r="F43" s="86">
        <f t="shared" si="8"/>
        <v>14.299110674048004</v>
      </c>
      <c r="H43" s="85">
        <v>5</v>
      </c>
      <c r="I43" s="85">
        <v>30</v>
      </c>
      <c r="J43" s="86">
        <f t="shared" si="2"/>
        <v>38770.385692085452</v>
      </c>
      <c r="K43" s="86">
        <f t="shared" ref="K43:M44" si="9">K$14+$A43*K$15+$B43*K$16+$A43^2*K$17+$A43*$B43*K$18+$B43^2*K$19+$A43^3*K$20+$A43^2*$B43*K$21+$A43*$B43^2*K$22+$B43^3*K$23</f>
        <v>4869.6004995005669</v>
      </c>
      <c r="L43" s="86">
        <f t="shared" si="9"/>
        <v>458.04040404040404</v>
      </c>
      <c r="M43" s="86">
        <f t="shared" si="9"/>
        <v>16.431032523032538</v>
      </c>
      <c r="Q43" s="86">
        <f t="shared" si="4"/>
        <v>66371.880930180996</v>
      </c>
      <c r="R43" s="86">
        <f t="shared" ref="R43:T44" si="10">R$14+$A43*R$15+$B43*R$16+$A43^2*R$17+$A43*$B43*R$18+$B43^2*R$19+$A43^3*R$20+$A43^2*$B43*R$21+$A43*$B43^2*R$22+$B43^3*R$23</f>
        <v>9297.5075591075383</v>
      </c>
      <c r="S43" s="86">
        <f t="shared" si="10"/>
        <v>758.47445221445241</v>
      </c>
      <c r="T43" s="86">
        <f t="shared" si="10"/>
        <v>20.725690753690998</v>
      </c>
      <c r="X43" s="86">
        <f t="shared" si="6"/>
        <v>80172.628549227491</v>
      </c>
      <c r="Y43" s="86">
        <f t="shared" ref="Y43:AA44" si="11">Y$14+$A43*Y$15+$B43*Y$16+$A43^2*Y$17+$A43*$B43*Y$18+$B43^2*Y$19+$A43^3*Y$20+$A43^2*$B43*Y$21+$A43*$B43^2*Y$22+$B43^3*Y$23</f>
        <v>11912.444830169781</v>
      </c>
      <c r="Z43" s="86">
        <f t="shared" si="11"/>
        <v>908.69147630147927</v>
      </c>
      <c r="AA43" s="86">
        <f t="shared" si="11"/>
        <v>23.495346625596582</v>
      </c>
    </row>
    <row r="44" spans="1:27" s="85" customFormat="1">
      <c r="A44" s="85">
        <v>5</v>
      </c>
      <c r="B44" s="85">
        <v>35</v>
      </c>
      <c r="C44" s="86">
        <f t="shared" si="0"/>
        <v>18639.474796036971</v>
      </c>
      <c r="D44" s="86">
        <f t="shared" si="8"/>
        <v>2644.3286075903684</v>
      </c>
      <c r="E44" s="86">
        <f t="shared" si="8"/>
        <v>223.35174764471964</v>
      </c>
      <c r="F44" s="86">
        <f t="shared" si="8"/>
        <v>17.174571397569121</v>
      </c>
      <c r="H44" s="85">
        <v>5</v>
      </c>
      <c r="I44" s="85">
        <v>35</v>
      </c>
      <c r="J44" s="86">
        <f t="shared" si="2"/>
        <v>38215.669981060419</v>
      </c>
      <c r="K44" s="86">
        <f t="shared" si="9"/>
        <v>5581.7779356061337</v>
      </c>
      <c r="L44" s="86">
        <f t="shared" si="9"/>
        <v>454.68037344599855</v>
      </c>
      <c r="M44" s="86">
        <f t="shared" si="9"/>
        <v>19.037247474747502</v>
      </c>
      <c r="Q44" s="86">
        <f t="shared" si="4"/>
        <v>65105.783738830665</v>
      </c>
      <c r="R44" s="86">
        <f t="shared" si="10"/>
        <v>10416.078756313114</v>
      </c>
      <c r="S44" s="86">
        <f t="shared" si="10"/>
        <v>753.22919094794429</v>
      </c>
      <c r="T44" s="86">
        <f t="shared" si="10"/>
        <v>23.259532828283106</v>
      </c>
      <c r="X44" s="86">
        <f t="shared" si="6"/>
        <v>78550.840617715454</v>
      </c>
      <c r="Y44" s="86">
        <f t="shared" si="11"/>
        <v>13226.529902389157</v>
      </c>
      <c r="Z44" s="86">
        <f t="shared" si="11"/>
        <v>902.50359969891838</v>
      </c>
      <c r="AA44" s="86">
        <f t="shared" si="11"/>
        <v>26.11584004103555</v>
      </c>
    </row>
    <row r="45" spans="1:27" s="85" customFormat="1">
      <c r="A45" s="85">
        <v>5</v>
      </c>
      <c r="B45" s="85">
        <v>40</v>
      </c>
      <c r="C45" s="86">
        <f t="shared" ref="C45:F52" si="12">C$14+$A45*C$15+$B45*C$16+$A45^2*C$17+$A45*$B45*C$18+$B45^2*C$19+$A45^3*C$20+$A45^2*$B45*C$21+$A45*$B45^2*C$22+$B45^3*C$23</f>
        <v>18235.714657564302</v>
      </c>
      <c r="D45" s="86">
        <f t="shared" si="12"/>
        <v>3076.5563519814141</v>
      </c>
      <c r="E45" s="86">
        <f t="shared" si="12"/>
        <v>221.10990287490782</v>
      </c>
      <c r="F45" s="86">
        <f t="shared" si="12"/>
        <v>20.319226266788281</v>
      </c>
      <c r="H45" s="85">
        <v>5</v>
      </c>
      <c r="I45" s="85">
        <v>40</v>
      </c>
      <c r="J45" s="86">
        <f t="shared" ref="J45:M52" si="13">J$14+$A45*J$15+$B45*J$16+$A45^2*J$17+$A45*$B45*J$18+$B45^2*J$19+$A45^3*J$20+$A45^2*$B45*J$21+$A45*$B45^2*J$22+$B45^3*J$23</f>
        <v>37575.904351204226</v>
      </c>
      <c r="K45" s="86">
        <f t="shared" si="13"/>
        <v>6360.5596736597554</v>
      </c>
      <c r="L45" s="86">
        <f t="shared" si="13"/>
        <v>451.10094350094369</v>
      </c>
      <c r="M45" s="86">
        <f t="shared" si="13"/>
        <v>21.946774114774154</v>
      </c>
      <c r="Q45" s="86">
        <f t="shared" ref="Q45:T52" si="14">Q$14+$A45*Q$15+$B45*Q$16+$A45^2*Q$17+$A45*$B45*Q$18+$B45^2*Q$19+$A45^3*Q$20+$A45^2*$B45*Q$21+$A45*$B45^2*Q$22+$B45^3*Q$23</f>
        <v>63810.390687090694</v>
      </c>
      <c r="R45" s="86">
        <f t="shared" si="14"/>
        <v>11666.23558663557</v>
      </c>
      <c r="S45" s="86">
        <f t="shared" si="14"/>
        <v>747.90454656455279</v>
      </c>
      <c r="T45" s="86">
        <f t="shared" si="14"/>
        <v>26.184641136641435</v>
      </c>
      <c r="X45" s="86">
        <f t="shared" ref="X45:AA52" si="15">X$14+$A45*X$15+$B45*X$16+$A45^2*X$17+$A45*$B45*X$18+$B45^2*X$19+$A45^3*X$20+$A45^2*$B45*X$21+$A45*$B45^2*X$22+$B45^3*X$23</f>
        <v>76927.63385503467</v>
      </c>
      <c r="Y45" s="86">
        <f t="shared" si="15"/>
        <v>14716.361322011127</v>
      </c>
      <c r="Z45" s="86">
        <f t="shared" si="15"/>
        <v>896.30634809635694</v>
      </c>
      <c r="AA45" s="86">
        <f t="shared" si="15"/>
        <v>29.189776029526477</v>
      </c>
    </row>
    <row r="46" spans="1:27" s="85" customFormat="1">
      <c r="A46" s="85">
        <v>5</v>
      </c>
      <c r="B46" s="85">
        <v>45</v>
      </c>
      <c r="C46" s="86">
        <f t="shared" si="12"/>
        <v>17807.234055527435</v>
      </c>
      <c r="D46" s="86">
        <f t="shared" si="12"/>
        <v>3547.3419122544924</v>
      </c>
      <c r="E46" s="86">
        <f t="shared" si="12"/>
        <v>218.66285653583157</v>
      </c>
      <c r="F46" s="86">
        <f t="shared" si="12"/>
        <v>23.714100376402467</v>
      </c>
      <c r="H46" s="85">
        <v>5</v>
      </c>
      <c r="I46" s="85">
        <v>45</v>
      </c>
      <c r="J46" s="86">
        <f t="shared" si="13"/>
        <v>36845.211277264323</v>
      </c>
      <c r="K46" s="86">
        <f t="shared" si="13"/>
        <v>7206.352910631128</v>
      </c>
      <c r="L46" s="86">
        <f t="shared" si="13"/>
        <v>447.28506875069405</v>
      </c>
      <c r="M46" s="86">
        <f t="shared" si="13"/>
        <v>25.175332140082194</v>
      </c>
      <c r="Q46" s="86">
        <f t="shared" si="14"/>
        <v>62471.885487082371</v>
      </c>
      <c r="R46" s="86">
        <f t="shared" si="14"/>
        <v>13047.87072684259</v>
      </c>
      <c r="S46" s="86">
        <f t="shared" si="14"/>
        <v>742.48284229660067</v>
      </c>
      <c r="T46" s="86">
        <f t="shared" si="14"/>
        <v>29.53150810300842</v>
      </c>
      <c r="X46" s="86">
        <f t="shared" si="15"/>
        <v>75285.22259199289</v>
      </c>
      <c r="Y46" s="86">
        <f t="shared" si="15"/>
        <v>16381.273842823599</v>
      </c>
      <c r="Z46" s="86">
        <f t="shared" si="15"/>
        <v>890.08172906955235</v>
      </c>
      <c r="AA46" s="86">
        <f t="shared" si="15"/>
        <v>32.741539060766243</v>
      </c>
    </row>
    <row r="47" spans="1:27" s="85" customFormat="1">
      <c r="A47" s="85">
        <v>5</v>
      </c>
      <c r="B47" s="85">
        <v>50</v>
      </c>
      <c r="C47" s="86">
        <f t="shared" si="12"/>
        <v>17353.90830558294</v>
      </c>
      <c r="D47" s="86">
        <f t="shared" si="12"/>
        <v>4056.9522154929277</v>
      </c>
      <c r="E47" s="86">
        <f t="shared" si="12"/>
        <v>216.03570332446003</v>
      </c>
      <c r="F47" s="86">
        <f t="shared" si="12"/>
        <v>27.340218821108692</v>
      </c>
      <c r="H47" s="85">
        <v>5</v>
      </c>
      <c r="I47" s="85">
        <v>50</v>
      </c>
      <c r="J47" s="86">
        <f t="shared" si="13"/>
        <v>36017.713233988172</v>
      </c>
      <c r="K47" s="86">
        <f t="shared" si="13"/>
        <v>8119.5648434899458</v>
      </c>
      <c r="L47" s="86">
        <f t="shared" si="13"/>
        <v>443.21570374070399</v>
      </c>
      <c r="M47" s="86">
        <f t="shared" si="13"/>
        <v>28.738641247641311</v>
      </c>
      <c r="Q47" s="86">
        <f t="shared" si="14"/>
        <v>61076.45185092686</v>
      </c>
      <c r="R47" s="86">
        <f t="shared" si="14"/>
        <v>14560.876853701848</v>
      </c>
      <c r="S47" s="86">
        <f t="shared" si="14"/>
        <v>736.94640137641034</v>
      </c>
      <c r="T47" s="86">
        <f t="shared" si="14"/>
        <v>33.330626151626475</v>
      </c>
      <c r="X47" s="86">
        <f t="shared" si="15"/>
        <v>73605.821159397892</v>
      </c>
      <c r="Y47" s="86">
        <f t="shared" si="15"/>
        <v>18220.602218614469</v>
      </c>
      <c r="Z47" s="86">
        <f t="shared" si="15"/>
        <v>883.81175019426155</v>
      </c>
      <c r="AA47" s="86">
        <f t="shared" si="15"/>
        <v>36.795513604451699</v>
      </c>
    </row>
    <row r="48" spans="1:27" s="85" customFormat="1">
      <c r="A48" s="85">
        <v>5</v>
      </c>
      <c r="B48" s="85">
        <v>55</v>
      </c>
      <c r="C48" s="86">
        <f t="shared" si="12"/>
        <v>16875.612723387381</v>
      </c>
      <c r="D48" s="86">
        <f t="shared" si="12"/>
        <v>4605.6541887800504</v>
      </c>
      <c r="E48" s="86">
        <f t="shared" si="12"/>
        <v>213.25353793776245</v>
      </c>
      <c r="F48" s="86">
        <f t="shared" si="12"/>
        <v>31.178606695603932</v>
      </c>
      <c r="H48" s="85">
        <v>5</v>
      </c>
      <c r="I48" s="85">
        <v>55</v>
      </c>
      <c r="J48" s="86">
        <f t="shared" si="13"/>
        <v>35087.53269612322</v>
      </c>
      <c r="K48" s="86">
        <f t="shared" si="13"/>
        <v>9100.6026692059077</v>
      </c>
      <c r="L48" s="86">
        <f t="shared" si="13"/>
        <v>438.87580301642822</v>
      </c>
      <c r="M48" s="86">
        <f t="shared" si="13"/>
        <v>32.652421134421189</v>
      </c>
      <c r="Q48" s="86">
        <f t="shared" si="14"/>
        <v>59610.273490745392</v>
      </c>
      <c r="R48" s="86">
        <f t="shared" si="14"/>
        <v>16205.146643981021</v>
      </c>
      <c r="S48" s="86">
        <f t="shared" si="14"/>
        <v>731.27754703630387</v>
      </c>
      <c r="T48" s="86">
        <f t="shared" si="14"/>
        <v>37.612487706738001</v>
      </c>
      <c r="X48" s="86">
        <f t="shared" si="15"/>
        <v>71871.643888057428</v>
      </c>
      <c r="Y48" s="86">
        <f t="shared" si="15"/>
        <v>20233.68120317164</v>
      </c>
      <c r="Z48" s="86">
        <f t="shared" si="15"/>
        <v>877.47841904624204</v>
      </c>
      <c r="AA48" s="86">
        <f t="shared" si="15"/>
        <v>41.376084130279729</v>
      </c>
    </row>
    <row r="49" spans="1:27" s="85" customFormat="1">
      <c r="A49" s="85">
        <v>5</v>
      </c>
      <c r="B49" s="85">
        <v>60</v>
      </c>
      <c r="C49" s="86">
        <f t="shared" si="12"/>
        <v>16372.222624597352</v>
      </c>
      <c r="D49" s="86">
        <f t="shared" si="12"/>
        <v>5193.7147591991907</v>
      </c>
      <c r="E49" s="86">
        <f t="shared" si="12"/>
        <v>210.3414550727079</v>
      </c>
      <c r="F49" s="86">
        <f t="shared" si="12"/>
        <v>35.2102890945852</v>
      </c>
      <c r="H49" s="85">
        <v>5</v>
      </c>
      <c r="I49" s="85">
        <v>60</v>
      </c>
      <c r="J49" s="86">
        <f t="shared" si="13"/>
        <v>34048.792138416939</v>
      </c>
      <c r="K49" s="86">
        <f t="shared" si="13"/>
        <v>10149.873584748719</v>
      </c>
      <c r="L49" s="86">
        <f t="shared" si="13"/>
        <v>434.24832112332109</v>
      </c>
      <c r="M49" s="86">
        <f t="shared" si="13"/>
        <v>36.932391497391542</v>
      </c>
      <c r="Q49" s="86">
        <f t="shared" si="14"/>
        <v>58059.534118659205</v>
      </c>
      <c r="R49" s="86">
        <f t="shared" si="14"/>
        <v>17980.572774447795</v>
      </c>
      <c r="S49" s="86">
        <f t="shared" si="14"/>
        <v>725.45860250860392</v>
      </c>
      <c r="T49" s="86">
        <f t="shared" si="14"/>
        <v>42.407585192585429</v>
      </c>
      <c r="X49" s="86">
        <f t="shared" si="15"/>
        <v>70064.90510877932</v>
      </c>
      <c r="Y49" s="86">
        <f t="shared" si="15"/>
        <v>22419.845550283018</v>
      </c>
      <c r="Z49" s="86">
        <f t="shared" si="15"/>
        <v>871.06374320125042</v>
      </c>
      <c r="AA49" s="86">
        <f t="shared" si="15"/>
        <v>46.507635107947209</v>
      </c>
    </row>
    <row r="50" spans="1:27" s="85" customFormat="1">
      <c r="A50" s="85">
        <v>5</v>
      </c>
      <c r="B50" s="85">
        <v>65</v>
      </c>
      <c r="C50" s="86">
        <f t="shared" si="12"/>
        <v>15843.613324869413</v>
      </c>
      <c r="D50" s="86">
        <f t="shared" si="12"/>
        <v>5821.400853833673</v>
      </c>
      <c r="E50" s="86">
        <f t="shared" si="12"/>
        <v>207.32454942626569</v>
      </c>
      <c r="F50" s="86">
        <f t="shared" si="12"/>
        <v>39.416291112749462</v>
      </c>
      <c r="H50" s="85">
        <v>5</v>
      </c>
      <c r="I50" s="85">
        <v>65</v>
      </c>
      <c r="J50" s="86">
        <f t="shared" si="13"/>
        <v>32895.614035616796</v>
      </c>
      <c r="K50" s="86">
        <f t="shared" si="13"/>
        <v>11267.784787088065</v>
      </c>
      <c r="L50" s="86">
        <f t="shared" si="13"/>
        <v>429.31621260683733</v>
      </c>
      <c r="M50" s="86">
        <f t="shared" si="13"/>
        <v>41.594272033522039</v>
      </c>
      <c r="Q50" s="86">
        <f t="shared" si="14"/>
        <v>56410.417446789492</v>
      </c>
      <c r="R50" s="86">
        <f t="shared" si="14"/>
        <v>19887.047921869838</v>
      </c>
      <c r="S50" s="86">
        <f t="shared" si="14"/>
        <v>719.47189102563254</v>
      </c>
      <c r="T50" s="86">
        <f t="shared" si="14"/>
        <v>47.746411033411178</v>
      </c>
      <c r="X50" s="86">
        <f t="shared" si="15"/>
        <v>68167.819152371289</v>
      </c>
      <c r="Y50" s="86">
        <f t="shared" si="15"/>
        <v>24778.430013736492</v>
      </c>
      <c r="Z50" s="86">
        <f t="shared" si="15"/>
        <v>864.54973023504397</v>
      </c>
      <c r="AA50" s="86">
        <f t="shared" si="15"/>
        <v>52.214551007150988</v>
      </c>
    </row>
    <row r="51" spans="1:27">
      <c r="C51" s="11">
        <f t="shared" si="12"/>
        <v>17965.170940170425</v>
      </c>
      <c r="D51" s="11">
        <f t="shared" si="12"/>
        <v>823.14551767694149</v>
      </c>
      <c r="E51" s="11">
        <f t="shared" si="12"/>
        <v>195.8558663558872</v>
      </c>
      <c r="F51" s="11">
        <f t="shared" si="12"/>
        <v>4.4623980186471766</v>
      </c>
      <c r="J51" s="11">
        <f t="shared" si="13"/>
        <v>35315.858585859001</v>
      </c>
      <c r="K51" s="11">
        <f t="shared" si="13"/>
        <v>2204.2968142968002</v>
      </c>
      <c r="L51" s="11">
        <f t="shared" si="13"/>
        <v>403.6891996892</v>
      </c>
      <c r="M51" s="11">
        <f t="shared" si="13"/>
        <v>7.0421911421913004</v>
      </c>
      <c r="Q51" s="11">
        <f t="shared" si="14"/>
        <v>64656.930846930998</v>
      </c>
      <c r="R51" s="11">
        <f t="shared" si="14"/>
        <v>5375.4817404817004</v>
      </c>
      <c r="S51" s="11">
        <f t="shared" si="14"/>
        <v>672.78787878791002</v>
      </c>
      <c r="T51" s="11">
        <f t="shared" si="14"/>
        <v>12.066977466978001</v>
      </c>
      <c r="X51" s="11">
        <f t="shared" si="15"/>
        <v>79327.466977479271</v>
      </c>
      <c r="Y51" s="11">
        <f t="shared" si="15"/>
        <v>7530.9241452982787</v>
      </c>
      <c r="Z51" s="11">
        <f t="shared" si="15"/>
        <v>807.33721833721654</v>
      </c>
      <c r="AA51" s="11">
        <f t="shared" si="15"/>
        <v>15.258682983687374</v>
      </c>
    </row>
    <row r="52" spans="1:27">
      <c r="C52" s="11">
        <f t="shared" si="12"/>
        <v>17965.170940170425</v>
      </c>
      <c r="D52" s="11">
        <f t="shared" si="12"/>
        <v>823.14551767694149</v>
      </c>
      <c r="E52" s="11">
        <f t="shared" si="12"/>
        <v>195.8558663558872</v>
      </c>
      <c r="F52" s="11">
        <f t="shared" si="12"/>
        <v>4.4623980186471766</v>
      </c>
      <c r="J52" s="11">
        <f t="shared" si="13"/>
        <v>35315.858585859001</v>
      </c>
      <c r="K52" s="11">
        <f t="shared" si="13"/>
        <v>2204.2968142968002</v>
      </c>
      <c r="L52" s="11">
        <f t="shared" si="13"/>
        <v>403.6891996892</v>
      </c>
      <c r="M52" s="11">
        <f t="shared" si="13"/>
        <v>7.0421911421913004</v>
      </c>
      <c r="Q52" s="11">
        <f t="shared" si="14"/>
        <v>64656.930846930998</v>
      </c>
      <c r="R52" s="11">
        <f t="shared" si="14"/>
        <v>5375.4817404817004</v>
      </c>
      <c r="S52" s="11">
        <f t="shared" si="14"/>
        <v>672.78787878791002</v>
      </c>
      <c r="T52" s="11">
        <f t="shared" si="14"/>
        <v>12.066977466978001</v>
      </c>
      <c r="X52" s="11">
        <f t="shared" si="15"/>
        <v>79327.466977479271</v>
      </c>
      <c r="Y52" s="11">
        <f t="shared" si="15"/>
        <v>7530.9241452982787</v>
      </c>
      <c r="Z52" s="11">
        <f t="shared" si="15"/>
        <v>807.33721833721654</v>
      </c>
      <c r="AA52" s="11">
        <f t="shared" si="15"/>
        <v>15.258682983687374</v>
      </c>
    </row>
  </sheetData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7A9E9-4188-4836-8326-E3C31766C97A}">
  <dimension ref="A1:J11"/>
  <sheetViews>
    <sheetView workbookViewId="0">
      <selection activeCell="H1" activeCellId="1" sqref="B1:B11 H1:H11"/>
    </sheetView>
  </sheetViews>
  <sheetFormatPr baseColWidth="10" defaultRowHeight="12.5"/>
  <sheetData>
    <row r="1" spans="1:10">
      <c r="A1" t="s">
        <v>86</v>
      </c>
      <c r="B1" t="s">
        <v>87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</row>
    <row r="2" spans="1:10">
      <c r="A2">
        <v>5</v>
      </c>
      <c r="B2">
        <v>20</v>
      </c>
      <c r="C2">
        <v>39648.177458652186</v>
      </c>
      <c r="D2">
        <v>3643.4297452547939</v>
      </c>
      <c r="E2">
        <v>464.17044899544896</v>
      </c>
      <c r="F2">
        <v>12.065658896658903</v>
      </c>
      <c r="G2">
        <f>C2-D2</f>
        <v>36004.747713397395</v>
      </c>
      <c r="H2">
        <f>C2/G2</f>
        <v>1.1011930363811178</v>
      </c>
      <c r="I2">
        <f>C2/D2</f>
        <v>10.882102916980903</v>
      </c>
      <c r="J2">
        <f>(C2+G2)/D2</f>
        <v>20.76420583396181</v>
      </c>
    </row>
    <row r="3" spans="1:10">
      <c r="A3">
        <v>5</v>
      </c>
      <c r="B3">
        <v>25</v>
      </c>
      <c r="C3">
        <v>39245.929009531857</v>
      </c>
      <c r="D3">
        <v>4223.6201683733525</v>
      </c>
      <c r="E3">
        <v>461.19808073870576</v>
      </c>
      <c r="F3">
        <v>14.112409562659568</v>
      </c>
      <c r="G3">
        <f t="shared" ref="G3:G11" si="0">C3-D3</f>
        <v>35022.308841158505</v>
      </c>
      <c r="H3">
        <f t="shared" ref="H3:H11" si="1">C3/G3</f>
        <v>1.1205979933398829</v>
      </c>
      <c r="I3">
        <f t="shared" ref="I3:I11" si="2">C3/D3</f>
        <v>9.2920119340766121</v>
      </c>
      <c r="J3">
        <f t="shared" ref="J3:J11" si="3">(C3+G3)/D3</f>
        <v>17.584023868153224</v>
      </c>
    </row>
    <row r="4" spans="1:10">
      <c r="A4">
        <v>5</v>
      </c>
      <c r="B4">
        <v>30</v>
      </c>
      <c r="C4">
        <v>38770.385692085452</v>
      </c>
      <c r="D4">
        <v>4869.6004995005669</v>
      </c>
      <c r="E4">
        <v>458.04040404040404</v>
      </c>
      <c r="F4">
        <v>16.431032523032538</v>
      </c>
      <c r="G4">
        <f t="shared" si="0"/>
        <v>33900.785192584888</v>
      </c>
      <c r="H4">
        <f t="shared" si="1"/>
        <v>1.1436427053779772</v>
      </c>
      <c r="I4">
        <f t="shared" si="2"/>
        <v>7.9617179471009578</v>
      </c>
      <c r="J4">
        <f t="shared" si="3"/>
        <v>14.923435894201916</v>
      </c>
    </row>
    <row r="5" spans="1:10">
      <c r="A5">
        <v>5</v>
      </c>
      <c r="B5">
        <v>35</v>
      </c>
      <c r="C5">
        <v>38215.669981060419</v>
      </c>
      <c r="D5">
        <v>5581.7779356061337</v>
      </c>
      <c r="E5">
        <v>454.68037344599855</v>
      </c>
      <c r="F5">
        <v>19.037247474747502</v>
      </c>
      <c r="G5">
        <f t="shared" si="0"/>
        <v>32633.892045454286</v>
      </c>
      <c r="H5">
        <f t="shared" si="1"/>
        <v>1.1710423607405309</v>
      </c>
      <c r="I5">
        <f t="shared" si="2"/>
        <v>6.8465048989646915</v>
      </c>
      <c r="J5">
        <f t="shared" si="3"/>
        <v>12.693009797929383</v>
      </c>
    </row>
    <row r="6" spans="1:10">
      <c r="A6">
        <v>5</v>
      </c>
      <c r="B6">
        <v>40</v>
      </c>
      <c r="C6">
        <v>37575.904351204226</v>
      </c>
      <c r="D6">
        <v>6360.5596736597554</v>
      </c>
      <c r="E6">
        <v>451.10094350094369</v>
      </c>
      <c r="F6">
        <v>21.946774114774154</v>
      </c>
      <c r="G6">
        <f t="shared" si="0"/>
        <v>31215.344677544472</v>
      </c>
      <c r="H6">
        <f t="shared" si="1"/>
        <v>1.2037638776494235</v>
      </c>
      <c r="I6">
        <f t="shared" si="2"/>
        <v>5.9076411949742313</v>
      </c>
      <c r="J6">
        <f t="shared" si="3"/>
        <v>10.815282389948464</v>
      </c>
    </row>
    <row r="7" spans="1:10">
      <c r="A7">
        <v>5</v>
      </c>
      <c r="B7">
        <v>45</v>
      </c>
      <c r="C7">
        <v>36845.211277264323</v>
      </c>
      <c r="D7">
        <v>7206.352910631128</v>
      </c>
      <c r="E7">
        <v>447.28506875069405</v>
      </c>
      <c r="F7">
        <v>25.175332140082194</v>
      </c>
      <c r="G7">
        <f t="shared" si="0"/>
        <v>29638.858366633194</v>
      </c>
      <c r="H7">
        <f t="shared" si="1"/>
        <v>1.243138680359696</v>
      </c>
      <c r="I7">
        <f t="shared" si="2"/>
        <v>5.1128791129433377</v>
      </c>
      <c r="J7">
        <f t="shared" si="3"/>
        <v>9.2257582258866755</v>
      </c>
    </row>
    <row r="8" spans="1:10">
      <c r="A8">
        <v>5</v>
      </c>
      <c r="B8">
        <v>50</v>
      </c>
      <c r="C8">
        <v>36017.713233988172</v>
      </c>
      <c r="D8">
        <v>8119.5648434899458</v>
      </c>
      <c r="E8">
        <v>443.21570374070399</v>
      </c>
      <c r="F8">
        <v>28.738641247641311</v>
      </c>
      <c r="G8">
        <f t="shared" si="0"/>
        <v>27898.148390498227</v>
      </c>
      <c r="H8">
        <f t="shared" si="1"/>
        <v>1.291043144865319</v>
      </c>
      <c r="I8">
        <f t="shared" si="2"/>
        <v>4.4359166935979619</v>
      </c>
      <c r="J8">
        <f t="shared" si="3"/>
        <v>7.871833387195923</v>
      </c>
    </row>
    <row r="9" spans="1:10">
      <c r="A9">
        <v>5</v>
      </c>
      <c r="B9">
        <v>55</v>
      </c>
      <c r="C9">
        <v>35087.53269612322</v>
      </c>
      <c r="D9">
        <v>9100.6026692059077</v>
      </c>
      <c r="E9">
        <v>438.87580301642822</v>
      </c>
      <c r="F9">
        <v>32.652421134421189</v>
      </c>
      <c r="G9">
        <f t="shared" si="0"/>
        <v>25986.930026917311</v>
      </c>
      <c r="H9">
        <f t="shared" si="1"/>
        <v>1.350199221677185</v>
      </c>
      <c r="I9">
        <f t="shared" si="2"/>
        <v>3.8555174829080694</v>
      </c>
      <c r="J9">
        <f t="shared" si="3"/>
        <v>6.7110349658161388</v>
      </c>
    </row>
    <row r="10" spans="1:10">
      <c r="A10">
        <v>5</v>
      </c>
      <c r="B10">
        <v>60</v>
      </c>
      <c r="C10">
        <v>34048.792138416939</v>
      </c>
      <c r="D10">
        <v>10149.873584748719</v>
      </c>
      <c r="E10">
        <v>434.24832112332109</v>
      </c>
      <c r="F10">
        <v>36.932391497391542</v>
      </c>
      <c r="G10">
        <f t="shared" si="0"/>
        <v>23898.91855366822</v>
      </c>
      <c r="H10">
        <f t="shared" si="1"/>
        <v>1.4247001202985741</v>
      </c>
      <c r="I10">
        <f t="shared" si="2"/>
        <v>3.3546025823985559</v>
      </c>
      <c r="J10">
        <f t="shared" si="3"/>
        <v>5.7092051647971118</v>
      </c>
    </row>
    <row r="11" spans="1:10">
      <c r="A11">
        <v>5</v>
      </c>
      <c r="B11">
        <v>65</v>
      </c>
      <c r="C11">
        <v>32895.614035616796</v>
      </c>
      <c r="D11">
        <v>11267.784787088065</v>
      </c>
      <c r="E11">
        <v>429.31621260683733</v>
      </c>
      <c r="F11">
        <v>41.594272033522039</v>
      </c>
      <c r="G11">
        <f t="shared" si="0"/>
        <v>21627.829248528731</v>
      </c>
      <c r="H11">
        <f t="shared" si="1"/>
        <v>1.5209854700445526</v>
      </c>
      <c r="I11">
        <f t="shared" si="2"/>
        <v>2.9194393270017374</v>
      </c>
      <c r="J11">
        <f t="shared" si="3"/>
        <v>4.8388786540034747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EDTF420D6UMT</vt:lpstr>
      <vt:lpstr>EDTN210D32UFZ nav5</vt:lpstr>
      <vt:lpstr>EDTM310D85UMT Nav8+</vt:lpstr>
      <vt:lpstr>EDTQ580D66UNT</vt:lpstr>
      <vt:lpstr>LDZM400D53UMC</vt:lpstr>
      <vt:lpstr>Tabelle1</vt:lpstr>
      <vt:lpstr>Mitsubishi SPB220F04MT Daniel</vt:lpstr>
      <vt:lpstr>Mitsubishi AVB87DA203-50kW</vt:lpstr>
      <vt:lpstr>Tabelle2</vt:lpstr>
      <vt:lpstr>Belaria_100_R32_Mitsubishi_Poly</vt:lpstr>
      <vt:lpstr>Emerson_YH33K1G-R290</vt:lpstr>
    </vt:vector>
  </TitlesOfParts>
  <Company>Hoval Aktiengesellschaft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Wachsmann Ernst-Peter</dc:creator>
  <cp:lastModifiedBy>Ernst-Peter Wachsmann</cp:lastModifiedBy>
  <dcterms:created xsi:type="dcterms:W3CDTF">2021-08-05T11:08:55Z</dcterms:created>
  <dcterms:modified xsi:type="dcterms:W3CDTF">2022-10-31T16:28:56Z</dcterms:modified>
</cp:coreProperties>
</file>