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t_2\"/>
    </mc:Choice>
  </mc:AlternateContent>
  <bookViews>
    <workbookView xWindow="1125" yWindow="465" windowWidth="25365" windowHeight="158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4" l="1"/>
  <c r="I10" i="14"/>
  <c r="G11" i="14"/>
  <c r="G10" i="14"/>
  <c r="G9" i="14"/>
  <c r="G8" i="14"/>
  <c r="G7" i="14"/>
  <c r="G6" i="14"/>
  <c r="I6" i="14"/>
  <c r="I7" i="14"/>
  <c r="I8" i="14"/>
  <c r="I9" i="14"/>
  <c r="G20" i="14"/>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H5" i="14"/>
  <c r="H6" i="14"/>
  <c r="H7" i="14"/>
  <c r="H8" i="14"/>
  <c r="H9" i="14"/>
  <c r="J5" i="14"/>
  <c r="J6" i="14"/>
  <c r="J7" i="14"/>
  <c r="J8" i="14"/>
  <c r="J9" i="14"/>
  <c r="K4" i="14"/>
  <c r="K9" i="14"/>
  <c r="L4" i="14"/>
  <c r="L9" i="14"/>
  <c r="M4" i="14"/>
  <c r="M9" i="14"/>
  <c r="H10" i="14"/>
  <c r="J10" i="14"/>
  <c r="K10" i="14"/>
  <c r="L10" i="14"/>
  <c r="M10" i="14"/>
  <c r="H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<sst xmlns="http://schemas.openxmlformats.org/spreadsheetml/2006/main" count="535" uniqueCount="144">
  <si>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</si>
  <si>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</si>
  <si>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</si>
  <si>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</si>
  <si>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</si>
  <si>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</si>
  <si>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</si>
  <si>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</si>
  <si>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</si>
  <si>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</si>
  <si>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</si>
  <si>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</si>
  <si>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</si>
  <si>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</si>
  <si>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</si>
  <si>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</si>
  <si>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</si>
  <si>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</si>
  <si>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</si>
  <si>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</si>
  <si>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</si>
  <si>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</si>
  <si>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</si>
  <si>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</si>
  <si>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</si>
  <si>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</si>
  <si>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</si>
  <si>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</si>
  <si>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</si>
  <si>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</si>
  <si>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</si>
  <si>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</si>
  <si>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</si>
  <si>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</si>
  <si>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</si>
  <si>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</si>
  <si>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</si>
  <si>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</si>
  <si>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</si>
  <si>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</si>
  <si>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</si>
  <si>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</si>
  <si>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</si>
  <si>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</si>
  <si>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</si>
  <si>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</si>
  <si>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</si>
  <si>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</si>
  <si>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</si>
  <si>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</si>
  <si>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</si>
  <si>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</si>
  <si>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</si>
  <si>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</si>
  <si>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</si>
  <si>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</si>
  <si>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</si>
  <si>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</si>
  <si>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</si>
  <si>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</si>
  <si>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</si>
  <si>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</si>
  <si>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</si>
  <si>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</si>
  <si>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</si>
  <si>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</si>
  <si>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</si>
  <si>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</si>
  <si>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</si>
  <si>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</si>
  <si>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</si>
  <si>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</si>
  <si>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</si>
  <si>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</si>
  <si>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</si>
  <si>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</si>
  <si>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</si>
  <si>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</si>
  <si>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</si>
  <si>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</si>
  <si>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</si>
  <si>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</si>
  <si>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</si>
  <si>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</si>
  <si>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</si>
  <si>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</si>
  <si>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</si>
  <si>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</si>
  <si>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</si>
  <si>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</si>
  <si>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</si>
  <si>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</si>
  <si>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</si>
  <si>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</si>
  <si>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</si>
  <si>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</si>
  <si>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</si>
  <si>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</si>
  <si>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</si>
  <si>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</si>
  <si>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</si>
  <si>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</si>
  <si>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</si>
  <si>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</si>
  <si>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</si>
  <si>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</si>
  <si>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mostrar videos de fuente externa en mi contenido asociado a uno o varios beacons para poder ofrecer una mejor experiencia al usuario</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</si>
  <si>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</si>
  <si>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</si>
  <si>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</si>
  <si>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Como anunciante quiero que la aplicacion movil que el usuario use para ver mis anuncios se pueda modificar a los colores y logos de la superficie comercial donde se encuentra mi negocio para que el usuario la pueda identificar.</t>
  </si>
  <si>
    <t>Como anunciante quiero que la plataforma donde registro mi contenido tenga el logo de la superficie comercial donde se encuentra mi negocio para tener una mejor experiencia de usuario.</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</si>
  <si>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</si>
  <si>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</si>
  <si>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</si>
  <si>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</si>
  <si>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</si>
  <si>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</si>
  <si>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</si>
  <si>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</si>
  <si>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</si>
  <si>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</si>
  <si>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Cuando realice modificaciones de logo, colores y titulos en la plataforma web, se deberia de actualizar la aplicación movil y mostrar la nueva configuracion</t>
  </si>
  <si>
    <t>Cuando realice modificaciones de logo, colores y titulos en la plataforma web, se deberia de actualizar la misma y mostrar la nueva configuracion</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</si>
  <si>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</si>
  <si>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</si>
  <si>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</si>
  <si>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</si>
  <si>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</si>
  <si>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</si>
  <si>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</si>
  <si>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</si>
  <si>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</si>
  <si>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</si>
  <si>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</si>
  <si>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</si>
  <si>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</si>
  <si>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</si>
  <si>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</si>
  <si>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</si>
  <si>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HU-015: Customizacion de app movil</t>
  </si>
  <si>
    <t>HU-016: Customizacion de plataforma</t>
  </si>
  <si>
    <t>SDC Release Projections</t>
  </si>
  <si>
    <t>Cuando ingrese a una plataforma web e introduzca los datos asociados a un beacon, debería poder visualizarlos en la misma platafomar.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</si>
</sst>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1">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tx>
            <c:v>Estimado</c:v>
          </c:tx>
          <c:spPr>
            <a:ln>
              <a:solidFill>
                <a:srgbClr val="FF0000"/>
              </a:solidFill>
            </a:ln>
          </c:spPr>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94</c:v>
                </c:pt>
                <c:pt idx="1">
                  <c:v>78.333333333333329</c:v>
                </c:pt>
                <c:pt idx="2">
                  <c:v>62.666666666666664</c:v>
                </c:pt>
                <c:pt idx="3">
                  <c:v>47</c:v>
                </c:pt>
                <c:pt idx="4">
                  <c:v>31.333333333333336</c:v>
                </c:pt>
                <c:pt idx="5">
                  <c:v>15.666666666666668</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Proyectado</c:v>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94</c:v>
                </c:pt>
                <c:pt idx="1">
                  <c:v>78</c:v>
                </c:pt>
                <c:pt idx="2">
                  <c:v>58</c:v>
                </c:pt>
                <c:pt idx="3">
                  <c:v>39</c:v>
                </c:pt>
                <c:pt idx="4">
                  <c:v>23</c:v>
                </c:pt>
                <c:pt idx="5">
                  <c:v>23</c:v>
                </c:pt>
                <c:pt idx="6">
                  <c:v>23</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39686888"/>
        <c:axId val="339681792"/>
      </c:lineChart>
      <c:catAx>
        <c:axId val="339686888"/>
        <c:scaling>
          <c:orientation val="minMax"/>
        </c:scaling>
        <c:delete val="0"/>
        <c:axPos val="b"/>
        <c:numFmt formatCode="General" sourceLinked="1"/>
        <c:majorTickMark val="out"/>
        <c:minorTickMark val="none"/>
        <c:tickLblPos val="nextTo"/>
        <c:txPr>
          <a:bodyPr/>
          <a:lstStyle/>
          <a:p>
            <a:pPr>
              <a:defRPr sz="1100"/>
            </a:pPr>
            <a:endParaRPr lang="es-PE"/>
          </a:p>
        </c:txPr>
        <c:crossAx val="339681792"/>
        <c:crosses val="autoZero"/>
        <c:auto val="1"/>
        <c:lblAlgn val="ctr"/>
        <c:lblOffset val="100"/>
        <c:tickLblSkip val="1"/>
        <c:noMultiLvlLbl val="0"/>
      </c:catAx>
      <c:valAx>
        <c:axId val="339681792"/>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339686888"/>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39686496"/>
        <c:axId val="339687672"/>
      </c:lineChart>
      <c:catAx>
        <c:axId val="339686496"/>
        <c:scaling>
          <c:orientation val="minMax"/>
        </c:scaling>
        <c:delete val="0"/>
        <c:axPos val="b"/>
        <c:numFmt formatCode="General" sourceLinked="1"/>
        <c:majorTickMark val="out"/>
        <c:minorTickMark val="none"/>
        <c:tickLblPos val="nextTo"/>
        <c:txPr>
          <a:bodyPr/>
          <a:lstStyle/>
          <a:p>
            <a:pPr>
              <a:defRPr lang="en-US" sz="1100"/>
            </a:pPr>
            <a:endParaRPr lang="es-PE"/>
          </a:p>
        </c:txPr>
        <c:crossAx val="339687672"/>
        <c:crosses val="autoZero"/>
        <c:auto val="1"/>
        <c:lblAlgn val="ctr"/>
        <c:lblOffset val="100"/>
        <c:tickLblSkip val="1"/>
        <c:noMultiLvlLbl val="0"/>
      </c:catAx>
      <c:valAx>
        <c:axId val="339687672"/>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3968649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39683752"/>
        <c:axId val="339684144"/>
      </c:lineChart>
      <c:catAx>
        <c:axId val="339683752"/>
        <c:scaling>
          <c:orientation val="minMax"/>
        </c:scaling>
        <c:delete val="0"/>
        <c:axPos val="b"/>
        <c:numFmt formatCode="General" sourceLinked="1"/>
        <c:majorTickMark val="out"/>
        <c:minorTickMark val="none"/>
        <c:tickLblPos val="nextTo"/>
        <c:txPr>
          <a:bodyPr/>
          <a:lstStyle/>
          <a:p>
            <a:pPr>
              <a:defRPr lang="en-US" sz="1100"/>
            </a:pPr>
            <a:endParaRPr lang="es-PE"/>
          </a:p>
        </c:txPr>
        <c:crossAx val="339684144"/>
        <c:crosses val="autoZero"/>
        <c:auto val="1"/>
        <c:lblAlgn val="ctr"/>
        <c:lblOffset val="100"/>
        <c:tickLblSkip val="1"/>
        <c:noMultiLvlLbl val="0"/>
      </c:catAx>
      <c:valAx>
        <c:axId val="33968414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39683752"/>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39686104"/>
        <c:axId val="33968845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39682184"/>
        <c:axId val="347875304"/>
      </c:lineChart>
      <c:catAx>
        <c:axId val="33968610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39688456"/>
        <c:crosses val="autoZero"/>
        <c:auto val="1"/>
        <c:lblAlgn val="ctr"/>
        <c:lblOffset val="100"/>
        <c:noMultiLvlLbl val="0"/>
      </c:catAx>
      <c:valAx>
        <c:axId val="33968845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39686104"/>
        <c:crosses val="autoZero"/>
        <c:crossBetween val="between"/>
      </c:valAx>
      <c:catAx>
        <c:axId val="339682184"/>
        <c:scaling>
          <c:orientation val="minMax"/>
        </c:scaling>
        <c:delete val="1"/>
        <c:axPos val="b"/>
        <c:numFmt formatCode="General" sourceLinked="0"/>
        <c:majorTickMark val="out"/>
        <c:minorTickMark val="none"/>
        <c:tickLblPos val="nextTo"/>
        <c:crossAx val="347875304"/>
        <c:crosses val="autoZero"/>
        <c:auto val="1"/>
        <c:lblAlgn val="ctr"/>
        <c:lblOffset val="100"/>
        <c:noMultiLvlLbl val="0"/>
      </c:catAx>
      <c:valAx>
        <c:axId val="34787530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3968218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47873736"/>
        <c:axId val="34787687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47873344"/>
        <c:axId val="347879224"/>
      </c:lineChart>
      <c:catAx>
        <c:axId val="34787373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47876872"/>
        <c:crosses val="autoZero"/>
        <c:auto val="1"/>
        <c:lblAlgn val="ctr"/>
        <c:lblOffset val="100"/>
        <c:noMultiLvlLbl val="0"/>
      </c:catAx>
      <c:valAx>
        <c:axId val="3478768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47873736"/>
        <c:crosses val="autoZero"/>
        <c:crossBetween val="between"/>
      </c:valAx>
      <c:valAx>
        <c:axId val="34787922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47873344"/>
        <c:crosses val="max"/>
        <c:crossBetween val="between"/>
      </c:valAx>
      <c:catAx>
        <c:axId val="347873344"/>
        <c:scaling>
          <c:orientation val="minMax"/>
        </c:scaling>
        <c:delete val="1"/>
        <c:axPos val="b"/>
        <c:numFmt formatCode="General" sourceLinked="0"/>
        <c:majorTickMark val="out"/>
        <c:minorTickMark val="none"/>
        <c:tickLblPos val="none"/>
        <c:crossAx val="347879224"/>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6" zoomScaleNormal="86" zoomScalePageLayoutView="86" workbookViewId="0">
      <pane ySplit="19" topLeftCell="A33" activePane="bottomLeft" state="frozen"/>
      <selection pane="bottomLeft" activeCell="H34" sqref="H34"/>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142</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17</v>
      </c>
      <c r="M4" s="175">
        <f>IF(G6="",G5,MIN(G6:G15))</f>
        <v>16</v>
      </c>
    </row>
    <row r="5" spans="1:13" x14ac:dyDescent="0.25">
      <c r="A5" s="176">
        <v>30</v>
      </c>
      <c r="B5" s="166" t="s">
        <v>59</v>
      </c>
      <c r="C5" s="177"/>
      <c r="D5" s="248" t="s">
        <v>73</v>
      </c>
      <c r="E5" s="178"/>
      <c r="F5" s="198" t="s">
        <v>32</v>
      </c>
      <c r="G5" s="225">
        <v>10</v>
      </c>
      <c r="H5" s="169">
        <f>MAX(F6:F15)</f>
        <v>6</v>
      </c>
      <c r="I5" s="224">
        <f>G38</f>
        <v>94</v>
      </c>
      <c r="J5" s="223">
        <f>I5</f>
        <v>94</v>
      </c>
      <c r="K5" s="179">
        <f>IF(SUM($G5:$G5)&lt;=0,0,$H5*K$4)</f>
        <v>120</v>
      </c>
      <c r="L5" s="286">
        <f>IF(SUM($G5:$G5)&lt;=0,0,$H5*L$4)</f>
        <v>102</v>
      </c>
      <c r="M5" s="180">
        <f>IF(SUM($G5:$G5)&lt;=0,0,$H5*M$4)</f>
        <v>96</v>
      </c>
    </row>
    <row r="6" spans="1:13" x14ac:dyDescent="0.25">
      <c r="A6" s="176">
        <v>3</v>
      </c>
      <c r="B6" s="166" t="s">
        <v>124</v>
      </c>
      <c r="C6" s="177"/>
      <c r="F6" s="199">
        <v>1</v>
      </c>
      <c r="G6" s="181">
        <f>IF(COUNTIF(H$20:H996,F6),SUMIF(H$20:H996,F6,F$20:F996),"")</f>
        <v>16</v>
      </c>
      <c r="H6" s="169">
        <f>H5-1</f>
        <v>5</v>
      </c>
      <c r="I6" s="169">
        <f>IF(G6="",I5,I5-G6)</f>
        <v>78</v>
      </c>
      <c r="J6" s="223">
        <f>J5-(J5/H5)</f>
        <v>78.333333333333329</v>
      </c>
      <c r="K6" s="179">
        <f>IF(SUM($G$5:$G6)&lt;=0,0,$H6*K$4)</f>
        <v>100</v>
      </c>
      <c r="L6" s="286">
        <f>IF(SUM($H$5:$H6)&lt;=0,0,$H6*L$4)</f>
        <v>85</v>
      </c>
      <c r="M6" s="180">
        <f>IF(SUM($G$5:$G6)&lt;=0,0,$H6*M$4)</f>
        <v>80</v>
      </c>
    </row>
    <row r="7" spans="1:13" x14ac:dyDescent="0.25">
      <c r="A7" s="176">
        <v>2</v>
      </c>
      <c r="B7" s="166" t="s">
        <v>82</v>
      </c>
      <c r="C7" s="177"/>
      <c r="F7" s="199">
        <v>2</v>
      </c>
      <c r="G7" s="181">
        <f>IF(COUNTIF(H$20:H997,F7),SUMIF(H$20:H997,F7,F$20:F997),"")</f>
        <v>20</v>
      </c>
      <c r="H7" s="169">
        <f t="shared" ref="H7:H11" si="0">H6-1</f>
        <v>4</v>
      </c>
      <c r="I7" s="169">
        <f t="shared" ref="I7:I8" si="1">IF(G7="",I6,I6-G7)</f>
        <v>58</v>
      </c>
      <c r="J7" s="223">
        <f t="shared" ref="J7:J8" si="2">J6-(J6/H6)</f>
        <v>62.666666666666664</v>
      </c>
      <c r="K7" s="179">
        <f>IF(SUM($G$5:$G7)&lt;=0,0,$H7*K$4)</f>
        <v>80</v>
      </c>
      <c r="L7" s="286">
        <f>IF(SUM($H$5:$H7)&lt;=0,0,$H7*L$4)</f>
        <v>68</v>
      </c>
      <c r="M7" s="180">
        <f>IF(SUM($G$5:$G7)&lt;=0,0,$H7*M$4)</f>
        <v>64</v>
      </c>
    </row>
    <row r="8" spans="1:13" x14ac:dyDescent="0.25">
      <c r="A8" s="205">
        <f>A4+($A$5*A6)+A7</f>
        <v>43363</v>
      </c>
      <c r="B8" s="173" t="s">
        <v>61</v>
      </c>
      <c r="C8" s="177"/>
      <c r="F8" s="199">
        <v>3</v>
      </c>
      <c r="G8" s="181">
        <f>IF(COUNTIF(H$20:H998,F8),SUMIF(H$20:H998,F8,F$20:F998),"")</f>
        <v>19</v>
      </c>
      <c r="H8" s="169">
        <f t="shared" si="0"/>
        <v>3</v>
      </c>
      <c r="I8" s="169">
        <f t="shared" si="1"/>
        <v>39</v>
      </c>
      <c r="J8" s="223">
        <f t="shared" si="2"/>
        <v>47</v>
      </c>
      <c r="K8" s="179">
        <f>IF(SUM($G$5:$G8)&lt;=0,0,$H8*K$4)</f>
        <v>60</v>
      </c>
      <c r="L8" s="286">
        <f>IF(SUM($H$5:$H8)&lt;=0,0,$H8*L$4)</f>
        <v>51</v>
      </c>
      <c r="M8" s="180">
        <f>IF(SUM($G$5:$G8)&lt;=0,0,$H8*M$4)</f>
        <v>48</v>
      </c>
    </row>
    <row r="9" spans="1:13" x14ac:dyDescent="0.25">
      <c r="A9" s="176">
        <v>3</v>
      </c>
      <c r="B9" s="166" t="s">
        <v>125</v>
      </c>
      <c r="C9" s="177"/>
      <c r="F9" s="199">
        <v>4</v>
      </c>
      <c r="G9" s="181">
        <f>IF(COUNTIF(H$20:H999,F9),SUMIF(H$20:H999,F9,F$20:F999),"")</f>
        <v>16</v>
      </c>
      <c r="H9" s="169">
        <f t="shared" si="0"/>
        <v>2</v>
      </c>
      <c r="I9" s="169">
        <f t="shared" ref="I9:I11" si="3">IF(G9="",I8,I8-G9)</f>
        <v>23</v>
      </c>
      <c r="J9" s="223">
        <f t="shared" ref="J9:J11" si="4">J8-(J8/H8)</f>
        <v>31.333333333333336</v>
      </c>
      <c r="K9" s="179">
        <f>IF(SUM($G$5:$G9)&lt;=0,0,$H9*K$4)</f>
        <v>40</v>
      </c>
      <c r="L9" s="286">
        <f>IF(SUM($H$5:$H9)&lt;=0,0,$H9*L$4)</f>
        <v>34</v>
      </c>
      <c r="M9" s="180">
        <f>IF(SUM($G$5:$G9)&lt;=0,0,$H9*M$4)</f>
        <v>32</v>
      </c>
    </row>
    <row r="10" spans="1:13" x14ac:dyDescent="0.25">
      <c r="A10" s="176">
        <v>2</v>
      </c>
      <c r="B10" s="166" t="s">
        <v>83</v>
      </c>
      <c r="C10" s="177"/>
      <c r="F10" s="199">
        <v>5</v>
      </c>
      <c r="G10" s="181" t="str">
        <f>IF(COUNTIF(H$20:H1000,F10),SUMIF(H$20:H1000,F10,F$20:F1000),"")</f>
        <v/>
      </c>
      <c r="H10" s="169">
        <f t="shared" si="0"/>
        <v>1</v>
      </c>
      <c r="I10" s="169">
        <f t="shared" si="3"/>
        <v>23</v>
      </c>
      <c r="J10" s="223">
        <f t="shared" si="4"/>
        <v>15.666666666666668</v>
      </c>
      <c r="K10" s="179">
        <f>IF(SUM($G$5:$G10)&lt;=0,0,$H10*K$4)</f>
        <v>20</v>
      </c>
      <c r="L10" s="286">
        <f>IF(SUM($H$5:$H10)&lt;=0,0,$H10*L$4)</f>
        <v>17</v>
      </c>
      <c r="M10" s="180">
        <f>IF(SUM($G$5:$G10)&lt;=0,0,$H10*M$4)</f>
        <v>16</v>
      </c>
    </row>
    <row r="11" spans="1:13" x14ac:dyDescent="0.25">
      <c r="A11" s="205">
        <f>A8+($A$5*A9)+A10</f>
        <v>43455</v>
      </c>
      <c r="B11" s="173" t="s">
        <v>63</v>
      </c>
      <c r="C11" s="177"/>
      <c r="F11" s="199">
        <v>6</v>
      </c>
      <c r="G11" s="181" t="str">
        <f>IF(COUNTIF(H$20:H1001,F11),SUMIF(H$20:H1001,F11,F$20:F1001),"")</f>
        <v/>
      </c>
      <c r="H11" s="169">
        <f t="shared" si="0"/>
        <v>0</v>
      </c>
      <c r="I11" s="169">
        <f t="shared" si="3"/>
        <v>23</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126</v>
      </c>
      <c r="C20" s="294" t="s">
        <v>94</v>
      </c>
      <c r="D20" s="294" t="s">
        <v>96</v>
      </c>
      <c r="E20" s="273" t="s">
        <v>35</v>
      </c>
      <c r="F20" s="166">
        <v>3</v>
      </c>
      <c r="G20" s="188">
        <f>F20</f>
        <v>3</v>
      </c>
      <c r="H20" s="166">
        <v>1</v>
      </c>
    </row>
    <row r="21" spans="1:13" ht="60" x14ac:dyDescent="0.25">
      <c r="A21" s="189">
        <v>2</v>
      </c>
      <c r="B21" s="166" t="s">
        <v>127</v>
      </c>
      <c r="C21" s="294" t="s">
        <v>95</v>
      </c>
      <c r="D21" s="294" t="s">
        <v>97</v>
      </c>
      <c r="E21" s="273" t="s">
        <v>35</v>
      </c>
      <c r="F21" s="166">
        <v>3</v>
      </c>
      <c r="G21" s="188">
        <f>F21+G20</f>
        <v>6</v>
      </c>
      <c r="H21" s="166">
        <v>1</v>
      </c>
    </row>
    <row r="22" spans="1:13" ht="60" x14ac:dyDescent="0.25">
      <c r="A22" s="189">
        <v>3</v>
      </c>
      <c r="B22" s="166" t="s">
        <v>128</v>
      </c>
      <c r="C22" s="294" t="s">
        <v>98</v>
      </c>
      <c r="D22" s="294" t="s">
        <v>143</v>
      </c>
      <c r="E22" s="273" t="s">
        <v>35</v>
      </c>
      <c r="F22" s="166">
        <v>2</v>
      </c>
      <c r="G22" s="188">
        <f t="shared" ref="G22:G38" si="5">F22+G21</f>
        <v>8</v>
      </c>
      <c r="H22" s="166">
        <v>1</v>
      </c>
    </row>
    <row r="23" spans="1:13" ht="60" x14ac:dyDescent="0.25">
      <c r="A23" s="189">
        <v>4</v>
      </c>
      <c r="B23" s="166" t="s">
        <v>129</v>
      </c>
      <c r="C23" s="294" t="s">
        <v>99</v>
      </c>
      <c r="D23" s="294" t="s">
        <v>112</v>
      </c>
      <c r="E23" s="273" t="s">
        <v>35</v>
      </c>
      <c r="F23" s="166">
        <v>8</v>
      </c>
      <c r="G23" s="188">
        <f t="shared" si="5"/>
        <v>16</v>
      </c>
      <c r="H23" s="166">
        <v>1</v>
      </c>
    </row>
    <row r="24" spans="1:13" ht="60" x14ac:dyDescent="0.25">
      <c r="A24" s="189">
        <v>5</v>
      </c>
      <c r="B24" s="166" t="s">
        <v>130</v>
      </c>
      <c r="C24" s="295" t="s">
        <v>100</v>
      </c>
      <c r="D24" s="294" t="s">
        <v>113</v>
      </c>
      <c r="E24" s="273" t="s">
        <v>35</v>
      </c>
      <c r="F24" s="166">
        <v>5</v>
      </c>
      <c r="G24" s="188">
        <f t="shared" si="5"/>
        <v>21</v>
      </c>
      <c r="H24" s="166">
        <v>2</v>
      </c>
      <c r="J24" s="194"/>
      <c r="K24" s="185"/>
      <c r="M24" s="193"/>
    </row>
    <row r="25" spans="1:13" ht="45" x14ac:dyDescent="0.25">
      <c r="A25" s="189">
        <v>6</v>
      </c>
      <c r="B25" s="166" t="s">
        <v>131</v>
      </c>
      <c r="C25" s="294" t="s">
        <v>101</v>
      </c>
      <c r="D25" s="294" t="s">
        <v>114</v>
      </c>
      <c r="E25" s="273" t="s">
        <v>35</v>
      </c>
      <c r="F25" s="166">
        <v>3</v>
      </c>
      <c r="G25" s="188">
        <f t="shared" si="5"/>
        <v>24</v>
      </c>
      <c r="H25" s="166">
        <v>3</v>
      </c>
      <c r="I25" s="182"/>
      <c r="J25" s="194"/>
    </row>
    <row r="26" spans="1:13" ht="60" x14ac:dyDescent="0.25">
      <c r="A26" s="189">
        <v>7</v>
      </c>
      <c r="B26" s="166" t="s">
        <v>132</v>
      </c>
      <c r="C26" s="294" t="s">
        <v>102</v>
      </c>
      <c r="D26" s="294" t="s">
        <v>115</v>
      </c>
      <c r="E26" s="273" t="s">
        <v>35</v>
      </c>
      <c r="F26" s="166">
        <v>8</v>
      </c>
      <c r="G26" s="188">
        <f t="shared" si="5"/>
        <v>32</v>
      </c>
      <c r="H26" s="166">
        <v>3</v>
      </c>
      <c r="I26" s="191"/>
      <c r="J26" s="195"/>
      <c r="M26" s="182"/>
    </row>
    <row r="27" spans="1:13" ht="75" x14ac:dyDescent="0.25">
      <c r="A27" s="189">
        <v>8</v>
      </c>
      <c r="B27" s="166" t="s">
        <v>133</v>
      </c>
      <c r="C27" s="294" t="s">
        <v>103</v>
      </c>
      <c r="D27" s="294" t="s">
        <v>116</v>
      </c>
      <c r="E27" s="273" t="s">
        <v>35</v>
      </c>
      <c r="F27" s="166">
        <v>5</v>
      </c>
      <c r="G27" s="188">
        <f t="shared" si="5"/>
        <v>37</v>
      </c>
      <c r="H27" s="166">
        <v>2</v>
      </c>
      <c r="I27" s="186"/>
      <c r="J27" s="194"/>
      <c r="M27" s="182"/>
    </row>
    <row r="28" spans="1:13" ht="75" x14ac:dyDescent="0.25">
      <c r="A28" s="189">
        <v>9</v>
      </c>
      <c r="B28" s="166" t="s">
        <v>135</v>
      </c>
      <c r="C28" s="294" t="s">
        <v>104</v>
      </c>
      <c r="D28" s="294" t="s">
        <v>117</v>
      </c>
      <c r="E28" s="273" t="s">
        <v>35</v>
      </c>
      <c r="F28" s="166">
        <v>5</v>
      </c>
      <c r="G28" s="188">
        <f t="shared" si="5"/>
        <v>42</v>
      </c>
      <c r="H28" s="166">
        <v>2</v>
      </c>
      <c r="I28" s="186"/>
      <c r="J28" s="194"/>
    </row>
    <row r="29" spans="1:13" ht="60" x14ac:dyDescent="0.25">
      <c r="A29" s="189">
        <v>10</v>
      </c>
      <c r="B29" s="166" t="s">
        <v>136</v>
      </c>
      <c r="C29" s="294" t="s">
        <v>105</v>
      </c>
      <c r="D29" s="294" t="s">
        <v>118</v>
      </c>
      <c r="E29" s="273" t="s">
        <v>35</v>
      </c>
      <c r="F29" s="166">
        <v>3</v>
      </c>
      <c r="G29" s="188">
        <f t="shared" si="5"/>
        <v>45</v>
      </c>
      <c r="H29" s="166">
        <v>3</v>
      </c>
      <c r="I29" s="186"/>
      <c r="J29" s="194"/>
    </row>
    <row r="30" spans="1:13" ht="60" x14ac:dyDescent="0.25">
      <c r="A30" s="189">
        <v>11</v>
      </c>
      <c r="B30" s="166" t="s">
        <v>137</v>
      </c>
      <c r="C30" s="294" t="s">
        <v>106</v>
      </c>
      <c r="D30" s="294" t="s">
        <v>119</v>
      </c>
      <c r="E30" s="273" t="s">
        <v>35</v>
      </c>
      <c r="F30" s="166">
        <v>5</v>
      </c>
      <c r="G30" s="188">
        <f t="shared" si="5"/>
        <v>50</v>
      </c>
      <c r="H30" s="166">
        <v>3</v>
      </c>
      <c r="I30" s="203">
        <f>A8</f>
        <v>43363</v>
      </c>
      <c r="J30" s="186" t="s">
        <v>67</v>
      </c>
    </row>
    <row r="31" spans="1:13" ht="60" x14ac:dyDescent="0.25">
      <c r="A31" s="189">
        <v>12</v>
      </c>
      <c r="B31" s="166" t="s">
        <v>134</v>
      </c>
      <c r="C31" s="294" t="s">
        <v>107</v>
      </c>
      <c r="D31" s="294" t="s">
        <v>120</v>
      </c>
      <c r="E31" s="273" t="s">
        <v>35</v>
      </c>
      <c r="F31" s="188">
        <v>5</v>
      </c>
      <c r="G31" s="188">
        <f t="shared" si="5"/>
        <v>55</v>
      </c>
      <c r="H31" s="166">
        <v>2</v>
      </c>
    </row>
    <row r="32" spans="1:13" ht="90" x14ac:dyDescent="0.25">
      <c r="A32" s="189">
        <v>13</v>
      </c>
      <c r="B32" s="166" t="s">
        <v>138</v>
      </c>
      <c r="C32" s="294" t="s">
        <v>108</v>
      </c>
      <c r="D32" s="294" t="s">
        <v>121</v>
      </c>
      <c r="E32" s="273" t="s">
        <v>35</v>
      </c>
      <c r="F32" s="188">
        <v>8</v>
      </c>
      <c r="G32" s="188">
        <f t="shared" si="5"/>
        <v>63</v>
      </c>
      <c r="H32" s="166">
        <v>4</v>
      </c>
    </row>
    <row r="33" spans="1:10" ht="75" x14ac:dyDescent="0.25">
      <c r="A33" s="189">
        <v>14</v>
      </c>
      <c r="B33" s="166" t="s">
        <v>139</v>
      </c>
      <c r="C33" s="294" t="s">
        <v>109</v>
      </c>
      <c r="D33" s="294" t="s">
        <v>121</v>
      </c>
      <c r="E33" s="273" t="s">
        <v>35</v>
      </c>
      <c r="F33" s="188">
        <v>8</v>
      </c>
      <c r="G33" s="188">
        <f t="shared" si="5"/>
        <v>71</v>
      </c>
      <c r="H33" s="166">
        <v>4</v>
      </c>
    </row>
    <row r="34" spans="1:10" ht="90" x14ac:dyDescent="0.25">
      <c r="A34" s="189">
        <v>15</v>
      </c>
      <c r="B34" s="166" t="s">
        <v>140</v>
      </c>
      <c r="C34" s="294" t="s">
        <v>110</v>
      </c>
      <c r="D34" s="294" t="s">
        <v>122</v>
      </c>
      <c r="E34" s="273" t="s">
        <v>35</v>
      </c>
      <c r="F34" s="201">
        <v>5</v>
      </c>
      <c r="G34" s="188">
        <f t="shared" si="5"/>
        <v>76</v>
      </c>
      <c r="H34" s="166"/>
    </row>
    <row r="35" spans="1:10" ht="75" x14ac:dyDescent="0.25">
      <c r="A35" s="189">
        <v>16</v>
      </c>
      <c r="B35" s="166" t="s">
        <v>141</v>
      </c>
      <c r="C35" s="294" t="s">
        <v>111</v>
      </c>
      <c r="D35" s="294" t="s">
        <v>123</v>
      </c>
      <c r="E35" s="273" t="s">
        <v>35</v>
      </c>
      <c r="F35" s="201">
        <v>5</v>
      </c>
      <c r="G35" s="188">
        <f t="shared" si="5"/>
        <v>81</v>
      </c>
      <c r="H35" s="166"/>
      <c r="I35" s="204">
        <f>A11</f>
        <v>43455</v>
      </c>
      <c r="J35" s="186" t="s">
        <v>85</v>
      </c>
    </row>
    <row r="36" spans="1:10" x14ac:dyDescent="0.25">
      <c r="A36" s="189">
        <v>17</v>
      </c>
      <c r="B36" s="166" t="s">
        <v>66</v>
      </c>
      <c r="D36" s="294"/>
      <c r="E36" s="273"/>
      <c r="F36" s="201">
        <v>13</v>
      </c>
      <c r="G36" s="188">
        <f t="shared" si="5"/>
        <v>94</v>
      </c>
      <c r="H36" s="166"/>
    </row>
    <row r="37" spans="1:10" x14ac:dyDescent="0.25">
      <c r="A37" s="190">
        <v>17</v>
      </c>
      <c r="B37" s="166" t="s">
        <v>66</v>
      </c>
      <c r="E37" s="273"/>
      <c r="F37" s="201"/>
      <c r="G37" s="188">
        <f t="shared" si="5"/>
        <v>94</v>
      </c>
      <c r="H37" s="166"/>
    </row>
    <row r="38" spans="1:10" x14ac:dyDescent="0.25">
      <c r="A38" s="190">
        <v>18</v>
      </c>
      <c r="B38" s="166" t="s">
        <v>66</v>
      </c>
      <c r="E38" s="273"/>
      <c r="F38" s="201"/>
      <c r="G38" s="188">
        <f t="shared" si="5"/>
        <v>94</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disablePrompts="1"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6" t="s">
        <v>38</v>
      </c>
      <c r="B6" s="297"/>
      <c r="C6" s="297"/>
      <c r="D6" s="298"/>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299" t="s">
        <v>38</v>
      </c>
      <c r="B6" s="300"/>
      <c r="C6" s="300"/>
      <c r="D6" s="300"/>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2019-04-03T03:02:54Z</dcterms:modified>
</cp:coreProperties>
</file>