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t_6\"/>
    </mc:Choice>
  </mc:AlternateContent>
  <bookViews>
    <workbookView xWindow="0" yWindow="465" windowWidth="28800" windowHeight="161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<sst xmlns="http://schemas.openxmlformats.org/spreadsheetml/2006/main" count="541" uniqueCount="150">
  <si>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</si>
  <si>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</si>
  <si>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</si>
  <si>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</si>
  <si>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</si>
  <si>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</si>
  <si>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</si>
  <si>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</si>
  <si>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</si>
  <si>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</si>
  <si>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</si>
  <si>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</si>
  <si>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</si>
  <si>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</si>
  <si>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</si>
  <si>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</si>
  <si>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</si>
  <si>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</si>
  <si>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</si>
  <si>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</si>
  <si>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</si>
  <si>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</si>
  <si>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</si>
  <si>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</si>
  <si>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</si>
  <si>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</si>
  <si>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</si>
  <si>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</si>
  <si>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</si>
  <si>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</si>
  <si>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</si>
  <si>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</si>
  <si>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</si>
  <si>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</si>
  <si>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</si>
  <si>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</si>
  <si>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</si>
  <si>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</si>
  <si>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</si>
  <si>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</si>
  <si>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</si>
  <si>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</si>
  <si>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</si>
  <si>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</si>
  <si>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</si>
  <si>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</si>
  <si>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</si>
  <si>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</si>
  <si>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</si>
  <si>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</si>
  <si>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</si>
  <si>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</si>
  <si>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</si>
  <si>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</si>
  <si>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</si>
  <si>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</si>
  <si>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</si>
  <si>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</si>
  <si>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</si>
  <si>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</si>
  <si>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</si>
  <si>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</si>
  <si>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</si>
  <si>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</si>
  <si>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</si>
  <si>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</si>
  <si>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</si>
  <si>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</si>
  <si>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</si>
  <si>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</si>
  <si>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</si>
  <si>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</si>
  <si>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</si>
  <si>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</si>
  <si>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</si>
  <si>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</si>
  <si>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</si>
  <si>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</si>
  <si>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</si>
  <si>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</si>
  <si>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</si>
  <si>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</si>
  <si>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</si>
  <si>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</si>
  <si>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</si>
  <si>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</si>
  <si>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</si>
  <si>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</si>
  <si>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</si>
  <si>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</si>
  <si>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</si>
  <si>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</si>
  <si>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</si>
  <si>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</si>
  <si>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</si>
  <si>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</si>
  <si>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</si>
  <si>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</si>
  <si>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</si>
  <si>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</si>
  <si>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</si>
  <si>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</si>
  <si>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</si>
  <si>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</si>
  <si>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</si>
  <si>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</si>
  <si>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</si>
  <si>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</si>
  <si>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</si>
  <si>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</si>
  <si>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</si>
  <si>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</si>
  <si>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</si>
  <si>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</si>
  <si>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</si>
  <si>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</si>
  <si>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</si>
  <si>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</si>
  <si>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</si>
  <si>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</si>
  <si>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</si>
  <si>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</si>
  <si>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</si>
  <si>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</si>
  <si>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</si>
  <si>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</si>
  <si>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</si>
  <si>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</si>
  <si>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</si>
  <si>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</si>
  <si>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</si>
  <si>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</si>
  <si>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</si>
  <si>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</si>
  <si>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</si>
  <si>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</si>
  <si>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</si>
  <si>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</si>
  <si>
    <t>Como usuario deseo poder filtrar los anuncios que recibo de acuerdo a palabras clave que se utilizarán como lista negra y blanca para no percibir una sensación de invasión de privacidad.</t>
  </si>
  <si>
    <t>Cuando se marque un anuncio como favorito y se pueda visualizar en una sección a parte de la aplicación móvil.</t>
  </si>
  <si>
    <t>Como usuario quiero poder guardar anuncios como favoritos para poder tomar una decisión en una posterior visualización.</t>
  </si>
  <si>
    <t>Cuando añada palabras clave a la opción de filtro que proporcione la aplicación móvil y los anuncios se filtren de acuerdo a estas palabras.</t>
  </si>
  <si>
    <t>HU-015: Filtro de anuncios de app movil</t>
  </si>
  <si>
    <t>HU-016: Guardar anuncios favoritos</t>
  </si>
  <si>
    <t>Como anunciante quiero que el usuario pueda registrar con una cuenta de redes sociales en la aplicaciòn movil para recopilar información estadística sobre sus preferencias.</t>
  </si>
  <si>
    <t>Como usuario quiero poder compartir los anuncios de mi interés en redes sociales para obtener opinión de mis contactos que hayan consumido las mismas ofertas.</t>
  </si>
  <si>
    <t>HU-017: Registro con cuenta de facebook</t>
  </si>
  <si>
    <t>HU-018: Compartir anuncios en facebook</t>
  </si>
  <si>
    <t>Cuando pueda elegir la opción de registro, introducir mi correo de facebook y contraseña y registrarme exitosamente.</t>
  </si>
  <si>
    <t>Cuando seleccione compartir un anuncio y verlo en mi muro de facebook como compartido.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</si>
</sst>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tx>
            <c:v>Estimado</c:v>
          </c:tx>
          <c:spPr>
            <a:ln>
              <a:solidFill>
                <a:srgbClr val="FF0000"/>
              </a:solidFill>
            </a:ln>
          </c:spPr>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97</c:v>
                </c:pt>
                <c:pt idx="1">
                  <c:v>80.833333333333329</c:v>
                </c:pt>
                <c:pt idx="2">
                  <c:v>64.666666666666657</c:v>
                </c:pt>
                <c:pt idx="3">
                  <c:v>48.499999999999993</c:v>
                </c:pt>
                <c:pt idx="4">
                  <c:v>32.333333333333329</c:v>
                </c:pt>
                <c:pt idx="5">
                  <c:v>16.166666666666664</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Proyectado</c:v>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97</c:v>
                </c:pt>
                <c:pt idx="1">
                  <c:v>81</c:v>
                </c:pt>
                <c:pt idx="2">
                  <c:v>61</c:v>
                </c:pt>
                <c:pt idx="3">
                  <c:v>42</c:v>
                </c:pt>
                <c:pt idx="4">
                  <c:v>26</c:v>
                </c:pt>
                <c:pt idx="5">
                  <c:v>13</c:v>
                </c:pt>
                <c:pt idx="6">
                  <c:v>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44092768"/>
        <c:axId val="344087280"/>
      </c:lineChart>
      <c:catAx>
        <c:axId val="344092768"/>
        <c:scaling>
          <c:orientation val="minMax"/>
        </c:scaling>
        <c:delete val="0"/>
        <c:axPos val="b"/>
        <c:numFmt formatCode="General" sourceLinked="1"/>
        <c:majorTickMark val="out"/>
        <c:minorTickMark val="none"/>
        <c:tickLblPos val="nextTo"/>
        <c:txPr>
          <a:bodyPr/>
          <a:lstStyle/>
          <a:p>
            <a:pPr>
              <a:defRPr sz="1100"/>
            </a:pPr>
            <a:endParaRPr lang="es-PE"/>
          </a:p>
        </c:txPr>
        <c:crossAx val="344087280"/>
        <c:crosses val="autoZero"/>
        <c:auto val="1"/>
        <c:lblAlgn val="ctr"/>
        <c:lblOffset val="100"/>
        <c:tickLblSkip val="1"/>
        <c:noMultiLvlLbl val="0"/>
      </c:catAx>
      <c:valAx>
        <c:axId val="344087280"/>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344092768"/>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44089240"/>
        <c:axId val="344091200"/>
      </c:lineChart>
      <c:catAx>
        <c:axId val="344089240"/>
        <c:scaling>
          <c:orientation val="minMax"/>
        </c:scaling>
        <c:delete val="0"/>
        <c:axPos val="b"/>
        <c:numFmt formatCode="General" sourceLinked="1"/>
        <c:majorTickMark val="out"/>
        <c:minorTickMark val="none"/>
        <c:tickLblPos val="nextTo"/>
        <c:txPr>
          <a:bodyPr/>
          <a:lstStyle/>
          <a:p>
            <a:pPr>
              <a:defRPr lang="en-US" sz="1100"/>
            </a:pPr>
            <a:endParaRPr lang="es-PE"/>
          </a:p>
        </c:txPr>
        <c:crossAx val="344091200"/>
        <c:crosses val="autoZero"/>
        <c:auto val="1"/>
        <c:lblAlgn val="ctr"/>
        <c:lblOffset val="100"/>
        <c:tickLblSkip val="1"/>
        <c:noMultiLvlLbl val="0"/>
      </c:catAx>
      <c:valAx>
        <c:axId val="34409120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44089240"/>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44090416"/>
        <c:axId val="344095904"/>
      </c:lineChart>
      <c:catAx>
        <c:axId val="344090416"/>
        <c:scaling>
          <c:orientation val="minMax"/>
        </c:scaling>
        <c:delete val="0"/>
        <c:axPos val="b"/>
        <c:numFmt formatCode="General" sourceLinked="1"/>
        <c:majorTickMark val="out"/>
        <c:minorTickMark val="none"/>
        <c:tickLblPos val="nextTo"/>
        <c:txPr>
          <a:bodyPr/>
          <a:lstStyle/>
          <a:p>
            <a:pPr>
              <a:defRPr lang="en-US" sz="1100"/>
            </a:pPr>
            <a:endParaRPr lang="es-PE"/>
          </a:p>
        </c:txPr>
        <c:crossAx val="344095904"/>
        <c:crosses val="autoZero"/>
        <c:auto val="1"/>
        <c:lblAlgn val="ctr"/>
        <c:lblOffset val="100"/>
        <c:tickLblSkip val="1"/>
        <c:noMultiLvlLbl val="0"/>
      </c:catAx>
      <c:valAx>
        <c:axId val="34409590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44090416"/>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344093160"/>
        <c:axId val="344090808"/>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344093552"/>
        <c:axId val="344088848"/>
      </c:lineChart>
      <c:catAx>
        <c:axId val="3440931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44090808"/>
        <c:crosses val="autoZero"/>
        <c:auto val="1"/>
        <c:lblAlgn val="ctr"/>
        <c:lblOffset val="100"/>
        <c:noMultiLvlLbl val="0"/>
      </c:catAx>
      <c:valAx>
        <c:axId val="34409080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44093160"/>
        <c:crosses val="autoZero"/>
        <c:crossBetween val="between"/>
      </c:valAx>
      <c:catAx>
        <c:axId val="344093552"/>
        <c:scaling>
          <c:orientation val="minMax"/>
        </c:scaling>
        <c:delete val="1"/>
        <c:axPos val="b"/>
        <c:numFmt formatCode="General" sourceLinked="0"/>
        <c:majorTickMark val="out"/>
        <c:minorTickMark val="none"/>
        <c:tickLblPos val="nextTo"/>
        <c:crossAx val="344088848"/>
        <c:crosses val="autoZero"/>
        <c:auto val="1"/>
        <c:lblAlgn val="ctr"/>
        <c:lblOffset val="100"/>
        <c:noMultiLvlLbl val="0"/>
      </c:catAx>
      <c:valAx>
        <c:axId val="344088848"/>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44093552"/>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44095512"/>
        <c:axId val="34409237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44089632"/>
        <c:axId val="344083752"/>
      </c:lineChart>
      <c:catAx>
        <c:axId val="34409551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44092376"/>
        <c:crosses val="autoZero"/>
        <c:auto val="1"/>
        <c:lblAlgn val="ctr"/>
        <c:lblOffset val="100"/>
        <c:noMultiLvlLbl val="0"/>
      </c:catAx>
      <c:valAx>
        <c:axId val="34409237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44095512"/>
        <c:crosses val="autoZero"/>
        <c:crossBetween val="between"/>
      </c:valAx>
      <c:valAx>
        <c:axId val="344083752"/>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44089632"/>
        <c:crosses val="max"/>
        <c:crossBetween val="between"/>
      </c:valAx>
      <c:catAx>
        <c:axId val="344089632"/>
        <c:scaling>
          <c:orientation val="minMax"/>
        </c:scaling>
        <c:delete val="1"/>
        <c:axPos val="b"/>
        <c:numFmt formatCode="General" sourceLinked="0"/>
        <c:majorTickMark val="out"/>
        <c:minorTickMark val="none"/>
        <c:tickLblPos val="none"/>
        <c:crossAx val="344083752"/>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85" zoomScaleNormal="85" zoomScalePageLayoutView="86" workbookViewId="0">
      <selection activeCell="F15" sqref="F15"/>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3" width="8.625" style="170" customWidth="1"/>
    <col min="14" max="16" width="7.875" style="170" customWidth="1"/>
    <col min="17" max="16384" width="10.875" style="170"/>
  </cols>
  <sheetData>
    <row r="1" spans="1:13" ht="15" customHeight="1" x14ac:dyDescent="0.25"/>
    <row r="2" spans="1:13" ht="18.75" x14ac:dyDescent="0.25">
      <c r="A2" s="289" t="s">
        <v>135</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20</v>
      </c>
      <c r="L4" s="285">
        <f>IF(G6="",G5,(ROUNDDOWN(AVERAGE(G6:G15),0)))</f>
        <v>16</v>
      </c>
      <c r="M4" s="175">
        <f>IF(G6="",G5,MIN(G6:G15))</f>
        <v>13</v>
      </c>
    </row>
    <row r="5" spans="1:13" x14ac:dyDescent="0.25">
      <c r="A5" s="176">
        <v>30</v>
      </c>
      <c r="B5" s="166" t="s">
        <v>59</v>
      </c>
      <c r="C5" s="177"/>
      <c r="D5" s="248" t="s">
        <v>73</v>
      </c>
      <c r="E5" s="178"/>
      <c r="F5" s="198" t="s">
        <v>32</v>
      </c>
      <c r="G5" s="225">
        <v>10</v>
      </c>
      <c r="H5" s="169">
        <f>MAX(F6:F15)</f>
        <v>6</v>
      </c>
      <c r="I5" s="224">
        <f>G38</f>
        <v>97</v>
      </c>
      <c r="J5" s="223">
        <f>I5</f>
        <v>97</v>
      </c>
      <c r="K5" s="179">
        <f>IF(SUM($G5:$G5)&lt;=0,0,$H5*K$4)</f>
        <v>120</v>
      </c>
      <c r="L5" s="286">
        <f>IF(SUM($G5:$G5)&lt;=0,0,$H5*L$4)</f>
        <v>96</v>
      </c>
      <c r="M5" s="180">
        <f>IF(SUM($G5:$G5)&lt;=0,0,$H5*M$4)</f>
        <v>78</v>
      </c>
    </row>
    <row r="6" spans="1:13" x14ac:dyDescent="0.25">
      <c r="A6" s="176">
        <v>3</v>
      </c>
      <c r="B6" s="166" t="s">
        <v>119</v>
      </c>
      <c r="C6" s="177"/>
      <c r="F6" s="199">
        <v>1</v>
      </c>
      <c r="G6" s="181">
        <f>IF(COUNTIF(H$20:H996,F6),SUMIF(H$20:H996,F6,F$20:F996),"")</f>
        <v>16</v>
      </c>
      <c r="H6" s="169">
        <f>H5-1</f>
        <v>5</v>
      </c>
      <c r="I6" s="169">
        <f>IF(G6="",I5,I5-G6)</f>
        <v>81</v>
      </c>
      <c r="J6" s="223">
        <f>J5-(J5/H5)</f>
        <v>80.833333333333329</v>
      </c>
      <c r="K6" s="179">
        <f>IF(SUM($G$5:$G6)&lt;=0,0,$H6*K$4)</f>
        <v>100</v>
      </c>
      <c r="L6" s="286">
        <f>IF(SUM($H$5:$H6)&lt;=0,0,$H6*L$4)</f>
        <v>80</v>
      </c>
      <c r="M6" s="180">
        <f>IF(SUM($G$5:$G6)&lt;=0,0,$H6*M$4)</f>
        <v>65</v>
      </c>
    </row>
    <row r="7" spans="1:13" x14ac:dyDescent="0.25">
      <c r="A7" s="176">
        <v>2</v>
      </c>
      <c r="B7" s="166" t="s">
        <v>82</v>
      </c>
      <c r="C7" s="177"/>
      <c r="F7" s="199">
        <v>2</v>
      </c>
      <c r="G7" s="181">
        <f>IF(COUNTIF(H$20:H997,F7),SUMIF(H$20:H997,F7,F$20:F997),"")</f>
        <v>20</v>
      </c>
      <c r="H7" s="169">
        <f t="shared" ref="H7:H11" si="0">H6-1</f>
        <v>4</v>
      </c>
      <c r="I7" s="169">
        <f t="shared" ref="I7:I8" si="1">IF(G7="",I6,I6-G7)</f>
        <v>61</v>
      </c>
      <c r="J7" s="223">
        <f t="shared" ref="J7:J8" si="2">J6-(J6/H6)</f>
        <v>64.666666666666657</v>
      </c>
      <c r="K7" s="179">
        <f>IF(SUM($G$5:$G7)&lt;=0,0,$H7*K$4)</f>
        <v>80</v>
      </c>
      <c r="L7" s="286">
        <f>IF(SUM($H$5:$H7)&lt;=0,0,$H7*L$4)</f>
        <v>64</v>
      </c>
      <c r="M7" s="180">
        <f>IF(SUM($G$5:$G7)&lt;=0,0,$H7*M$4)</f>
        <v>52</v>
      </c>
    </row>
    <row r="8" spans="1:13" x14ac:dyDescent="0.25">
      <c r="A8" s="205">
        <f>A4+($A$5*A6)+A7</f>
        <v>43363</v>
      </c>
      <c r="B8" s="173" t="s">
        <v>61</v>
      </c>
      <c r="C8" s="177"/>
      <c r="F8" s="199">
        <v>3</v>
      </c>
      <c r="G8" s="181">
        <f>IF(COUNTIF(H$20:H998,F8),SUMIF(H$20:H998,F8,F$20:F998),"")</f>
        <v>19</v>
      </c>
      <c r="H8" s="169">
        <f t="shared" si="0"/>
        <v>3</v>
      </c>
      <c r="I8" s="169">
        <f t="shared" si="1"/>
        <v>42</v>
      </c>
      <c r="J8" s="223">
        <f t="shared" si="2"/>
        <v>48.499999999999993</v>
      </c>
      <c r="K8" s="179">
        <f>IF(SUM($G$5:$G8)&lt;=0,0,$H8*K$4)</f>
        <v>60</v>
      </c>
      <c r="L8" s="286">
        <f>IF(SUM($H$5:$H8)&lt;=0,0,$H8*L$4)</f>
        <v>48</v>
      </c>
      <c r="M8" s="180">
        <f>IF(SUM($G$5:$G8)&lt;=0,0,$H8*M$4)</f>
        <v>39</v>
      </c>
    </row>
    <row r="9" spans="1:13" x14ac:dyDescent="0.25">
      <c r="A9" s="176">
        <v>3</v>
      </c>
      <c r="B9" s="166" t="s">
        <v>120</v>
      </c>
      <c r="C9" s="177"/>
      <c r="F9" s="199">
        <v>4</v>
      </c>
      <c r="G9" s="181">
        <f>IF(COUNTIF(H$20:H999,F9),SUMIF(H$20:H999,F9,F$20:F999),"")</f>
        <v>16</v>
      </c>
      <c r="H9" s="169">
        <f t="shared" si="0"/>
        <v>2</v>
      </c>
      <c r="I9" s="169">
        <f t="shared" ref="I9:I11" si="3">IF(G9="",I8,I8-G9)</f>
        <v>26</v>
      </c>
      <c r="J9" s="223">
        <f t="shared" ref="J9:J11" si="4">J8-(J8/H8)</f>
        <v>32.333333333333329</v>
      </c>
      <c r="K9" s="179">
        <f>IF(SUM($G$5:$G9)&lt;=0,0,$H9*K$4)</f>
        <v>40</v>
      </c>
      <c r="L9" s="286">
        <f>IF(SUM($H$5:$H9)&lt;=0,0,$H9*L$4)</f>
        <v>32</v>
      </c>
      <c r="M9" s="180">
        <f>IF(SUM($G$5:$G9)&lt;=0,0,$H9*M$4)</f>
        <v>26</v>
      </c>
    </row>
    <row r="10" spans="1:13" x14ac:dyDescent="0.25">
      <c r="A10" s="176">
        <v>2</v>
      </c>
      <c r="B10" s="166" t="s">
        <v>83</v>
      </c>
      <c r="C10" s="177"/>
      <c r="F10" s="199">
        <v>5</v>
      </c>
      <c r="G10" s="181">
        <f>IF(COUNTIF(H$20:H1000,F10),SUMIF(H$20:H1000,F10,F$20:F1000),"")</f>
        <v>13</v>
      </c>
      <c r="H10" s="169">
        <f t="shared" si="0"/>
        <v>1</v>
      </c>
      <c r="I10" s="169">
        <f t="shared" si="3"/>
        <v>13</v>
      </c>
      <c r="J10" s="223">
        <f t="shared" si="4"/>
        <v>16.166666666666664</v>
      </c>
      <c r="K10" s="179">
        <f>IF(SUM($G$5:$G10)&lt;=0,0,$H10*K$4)</f>
        <v>20</v>
      </c>
      <c r="L10" s="286">
        <f>IF(SUM($H$5:$H10)&lt;=0,0,$H10*L$4)</f>
        <v>16</v>
      </c>
      <c r="M10" s="180">
        <f>IF(SUM($G$5:$G10)&lt;=0,0,$H10*M$4)</f>
        <v>13</v>
      </c>
    </row>
    <row r="11" spans="1:13" x14ac:dyDescent="0.25">
      <c r="A11" s="205">
        <f>A8+($A$5*A9)+A10</f>
        <v>43455</v>
      </c>
      <c r="B11" s="173" t="s">
        <v>63</v>
      </c>
      <c r="C11" s="177"/>
      <c r="F11" s="199">
        <v>6</v>
      </c>
      <c r="G11" s="181">
        <f>IF(COUNTIF(H$20:H1001,F11),SUMIF(H$20:H1001,F11,F$20:F1001),"")</f>
        <v>13</v>
      </c>
      <c r="H11" s="169">
        <f t="shared" si="0"/>
        <v>0</v>
      </c>
      <c r="I11" s="169">
        <f t="shared" si="3"/>
        <v>0</v>
      </c>
      <c r="J11" s="223">
        <f t="shared" si="4"/>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121</v>
      </c>
      <c r="C20" s="294" t="s">
        <v>94</v>
      </c>
      <c r="D20" s="294" t="s">
        <v>96</v>
      </c>
      <c r="E20" s="273" t="s">
        <v>35</v>
      </c>
      <c r="F20" s="166">
        <v>3</v>
      </c>
      <c r="G20" s="188">
        <f>F20</f>
        <v>3</v>
      </c>
      <c r="H20" s="166">
        <v>1</v>
      </c>
    </row>
    <row r="21" spans="1:13" ht="60" x14ac:dyDescent="0.25">
      <c r="A21" s="189">
        <v>2</v>
      </c>
      <c r="B21" s="166" t="s">
        <v>122</v>
      </c>
      <c r="C21" s="294" t="s">
        <v>95</v>
      </c>
      <c r="D21" s="294" t="s">
        <v>97</v>
      </c>
      <c r="E21" s="273" t="s">
        <v>35</v>
      </c>
      <c r="F21" s="166">
        <v>3</v>
      </c>
      <c r="G21" s="188">
        <f>F21+G20</f>
        <v>6</v>
      </c>
      <c r="H21" s="166">
        <v>1</v>
      </c>
    </row>
    <row r="22" spans="1:13" ht="60" x14ac:dyDescent="0.25">
      <c r="A22" s="189">
        <v>3</v>
      </c>
      <c r="B22" s="166" t="s">
        <v>123</v>
      </c>
      <c r="C22" s="294" t="s">
        <v>98</v>
      </c>
      <c r="D22" s="294" t="s">
        <v>136</v>
      </c>
      <c r="E22" s="273" t="s">
        <v>35</v>
      </c>
      <c r="F22" s="166">
        <v>2</v>
      </c>
      <c r="G22" s="188">
        <f t="shared" ref="G22:G38" si="5">F22+G21</f>
        <v>8</v>
      </c>
      <c r="H22" s="166">
        <v>1</v>
      </c>
    </row>
    <row r="23" spans="1:13" ht="60" x14ac:dyDescent="0.25">
      <c r="A23" s="189">
        <v>4</v>
      </c>
      <c r="B23" s="166" t="s">
        <v>124</v>
      </c>
      <c r="C23" s="294" t="s">
        <v>99</v>
      </c>
      <c r="D23" s="294" t="s">
        <v>109</v>
      </c>
      <c r="E23" s="273" t="s">
        <v>35</v>
      </c>
      <c r="F23" s="166">
        <v>8</v>
      </c>
      <c r="G23" s="188">
        <f t="shared" si="5"/>
        <v>16</v>
      </c>
      <c r="H23" s="166">
        <v>1</v>
      </c>
    </row>
    <row r="24" spans="1:13" ht="60" x14ac:dyDescent="0.25">
      <c r="A24" s="189">
        <v>5</v>
      </c>
      <c r="B24" s="166" t="s">
        <v>125</v>
      </c>
      <c r="C24" s="295" t="s">
        <v>100</v>
      </c>
      <c r="D24" s="294" t="s">
        <v>110</v>
      </c>
      <c r="E24" s="273" t="s">
        <v>35</v>
      </c>
      <c r="F24" s="166">
        <v>5</v>
      </c>
      <c r="G24" s="188">
        <f t="shared" si="5"/>
        <v>21</v>
      </c>
      <c r="H24" s="166">
        <v>2</v>
      </c>
      <c r="J24" s="194"/>
      <c r="K24" s="185"/>
      <c r="M24" s="193"/>
    </row>
    <row r="25" spans="1:13" ht="45" x14ac:dyDescent="0.25">
      <c r="A25" s="189">
        <v>6</v>
      </c>
      <c r="B25" s="296" t="s">
        <v>126</v>
      </c>
      <c r="C25" s="294" t="s">
        <v>101</v>
      </c>
      <c r="D25" s="294" t="s">
        <v>111</v>
      </c>
      <c r="E25" s="273" t="s">
        <v>35</v>
      </c>
      <c r="F25" s="166">
        <v>3</v>
      </c>
      <c r="G25" s="188">
        <f t="shared" si="5"/>
        <v>24</v>
      </c>
      <c r="H25" s="166">
        <v>3</v>
      </c>
      <c r="I25" s="182"/>
      <c r="J25" s="194"/>
    </row>
    <row r="26" spans="1:13" ht="60" x14ac:dyDescent="0.25">
      <c r="A26" s="189">
        <v>7</v>
      </c>
      <c r="B26" s="296" t="s">
        <v>127</v>
      </c>
      <c r="C26" s="294" t="s">
        <v>102</v>
      </c>
      <c r="D26" s="294" t="s">
        <v>112</v>
      </c>
      <c r="E26" s="273" t="s">
        <v>35</v>
      </c>
      <c r="F26" s="166">
        <v>8</v>
      </c>
      <c r="G26" s="188">
        <f t="shared" si="5"/>
        <v>32</v>
      </c>
      <c r="H26" s="166">
        <v>3</v>
      </c>
      <c r="I26" s="191"/>
      <c r="J26" s="195"/>
      <c r="M26" s="182"/>
    </row>
    <row r="27" spans="1:13" ht="75" x14ac:dyDescent="0.25">
      <c r="A27" s="189">
        <v>8</v>
      </c>
      <c r="B27" s="166" t="s">
        <v>128</v>
      </c>
      <c r="C27" s="294" t="s">
        <v>103</v>
      </c>
      <c r="D27" s="294" t="s">
        <v>113</v>
      </c>
      <c r="E27" s="273" t="s">
        <v>35</v>
      </c>
      <c r="F27" s="166">
        <v>5</v>
      </c>
      <c r="G27" s="188">
        <f t="shared" si="5"/>
        <v>37</v>
      </c>
      <c r="H27" s="166">
        <v>2</v>
      </c>
      <c r="I27" s="186"/>
      <c r="J27" s="194"/>
      <c r="M27" s="182"/>
    </row>
    <row r="28" spans="1:13" ht="75" x14ac:dyDescent="0.25">
      <c r="A28" s="189">
        <v>9</v>
      </c>
      <c r="B28" s="166" t="s">
        <v>130</v>
      </c>
      <c r="C28" s="294" t="s">
        <v>104</v>
      </c>
      <c r="D28" s="294" t="s">
        <v>114</v>
      </c>
      <c r="E28" s="273" t="s">
        <v>35</v>
      </c>
      <c r="F28" s="166">
        <v>5</v>
      </c>
      <c r="G28" s="188">
        <f t="shared" si="5"/>
        <v>42</v>
      </c>
      <c r="H28" s="166">
        <v>2</v>
      </c>
      <c r="I28" s="186"/>
      <c r="J28" s="194"/>
    </row>
    <row r="29" spans="1:13" ht="60" x14ac:dyDescent="0.25">
      <c r="A29" s="189">
        <v>10</v>
      </c>
      <c r="B29" s="296" t="s">
        <v>131</v>
      </c>
      <c r="C29" s="294" t="s">
        <v>105</v>
      </c>
      <c r="D29" s="294" t="s">
        <v>115</v>
      </c>
      <c r="E29" s="273" t="s">
        <v>35</v>
      </c>
      <c r="F29" s="166">
        <v>3</v>
      </c>
      <c r="G29" s="188">
        <f t="shared" si="5"/>
        <v>45</v>
      </c>
      <c r="H29" s="166">
        <v>3</v>
      </c>
      <c r="I29" s="186"/>
      <c r="J29" s="194"/>
    </row>
    <row r="30" spans="1:13" ht="60" x14ac:dyDescent="0.25">
      <c r="A30" s="189">
        <v>11</v>
      </c>
      <c r="B30" s="296" t="s">
        <v>132</v>
      </c>
      <c r="C30" s="294" t="s">
        <v>137</v>
      </c>
      <c r="D30" s="294" t="s">
        <v>116</v>
      </c>
      <c r="E30" s="273" t="s">
        <v>35</v>
      </c>
      <c r="F30" s="166">
        <v>5</v>
      </c>
      <c r="G30" s="188">
        <f t="shared" si="5"/>
        <v>50</v>
      </c>
      <c r="H30" s="166">
        <v>3</v>
      </c>
      <c r="I30" s="203">
        <f>A8</f>
        <v>43363</v>
      </c>
      <c r="J30" s="186" t="s">
        <v>67</v>
      </c>
    </row>
    <row r="31" spans="1:13" ht="60" x14ac:dyDescent="0.25">
      <c r="A31" s="189">
        <v>12</v>
      </c>
      <c r="B31" s="166" t="s">
        <v>129</v>
      </c>
      <c r="C31" s="294" t="s">
        <v>106</v>
      </c>
      <c r="D31" s="294" t="s">
        <v>117</v>
      </c>
      <c r="E31" s="273" t="s">
        <v>35</v>
      </c>
      <c r="F31" s="188">
        <v>5</v>
      </c>
      <c r="G31" s="188">
        <f t="shared" si="5"/>
        <v>55</v>
      </c>
      <c r="H31" s="166">
        <v>2</v>
      </c>
    </row>
    <row r="32" spans="1:13" ht="90" x14ac:dyDescent="0.25">
      <c r="A32" s="189">
        <v>13</v>
      </c>
      <c r="B32" s="166" t="s">
        <v>133</v>
      </c>
      <c r="C32" s="294" t="s">
        <v>107</v>
      </c>
      <c r="D32" s="294" t="s">
        <v>118</v>
      </c>
      <c r="E32" s="273" t="s">
        <v>35</v>
      </c>
      <c r="F32" s="188">
        <v>8</v>
      </c>
      <c r="G32" s="188">
        <f t="shared" si="5"/>
        <v>63</v>
      </c>
      <c r="H32" s="166">
        <v>4</v>
      </c>
    </row>
    <row r="33" spans="1:10" ht="75" x14ac:dyDescent="0.25">
      <c r="A33" s="189">
        <v>14</v>
      </c>
      <c r="B33" s="166" t="s">
        <v>134</v>
      </c>
      <c r="C33" s="294" t="s">
        <v>108</v>
      </c>
      <c r="D33" s="294" t="s">
        <v>118</v>
      </c>
      <c r="E33" s="273" t="s">
        <v>35</v>
      </c>
      <c r="F33" s="188">
        <v>8</v>
      </c>
      <c r="G33" s="188">
        <f t="shared" si="5"/>
        <v>71</v>
      </c>
      <c r="H33" s="166">
        <v>4</v>
      </c>
    </row>
    <row r="34" spans="1:10" ht="75" x14ac:dyDescent="0.25">
      <c r="A34" s="189">
        <v>15</v>
      </c>
      <c r="B34" s="166" t="s">
        <v>142</v>
      </c>
      <c r="C34" s="294" t="s">
        <v>138</v>
      </c>
      <c r="D34" s="294" t="s">
        <v>141</v>
      </c>
      <c r="E34" s="273" t="s">
        <v>35</v>
      </c>
      <c r="F34" s="201">
        <v>8</v>
      </c>
      <c r="G34" s="188">
        <f t="shared" si="5"/>
        <v>79</v>
      </c>
      <c r="H34" s="166">
        <v>6</v>
      </c>
    </row>
    <row r="35" spans="1:10" ht="45" x14ac:dyDescent="0.25">
      <c r="A35" s="189">
        <v>16</v>
      </c>
      <c r="B35" s="166" t="s">
        <v>143</v>
      </c>
      <c r="C35" s="294" t="s">
        <v>140</v>
      </c>
      <c r="D35" s="294" t="s">
        <v>139</v>
      </c>
      <c r="E35" s="273" t="s">
        <v>35</v>
      </c>
      <c r="F35" s="201">
        <v>5</v>
      </c>
      <c r="G35" s="188">
        <f t="shared" si="5"/>
        <v>84</v>
      </c>
      <c r="H35" s="166">
        <v>6</v>
      </c>
      <c r="I35" s="204">
        <f>A11</f>
        <v>43455</v>
      </c>
      <c r="J35" s="186" t="s">
        <v>85</v>
      </c>
    </row>
    <row r="36" spans="1:10" ht="60" x14ac:dyDescent="0.25">
      <c r="A36" s="189">
        <v>17</v>
      </c>
      <c r="B36" s="166" t="s">
        <v>146</v>
      </c>
      <c r="C36" s="294" t="s">
        <v>144</v>
      </c>
      <c r="D36" s="294" t="s">
        <v>148</v>
      </c>
      <c r="E36" s="273" t="s">
        <v>35</v>
      </c>
      <c r="F36" s="201">
        <v>5</v>
      </c>
      <c r="G36" s="188">
        <f t="shared" si="5"/>
        <v>89</v>
      </c>
      <c r="H36" s="166">
        <v>5</v>
      </c>
    </row>
    <row r="37" spans="1:10" ht="60" x14ac:dyDescent="0.25">
      <c r="A37" s="190">
        <v>18</v>
      </c>
      <c r="B37" s="166" t="s">
        <v>147</v>
      </c>
      <c r="C37" s="294" t="s">
        <v>145</v>
      </c>
      <c r="D37" s="294" t="s">
        <v>149</v>
      </c>
      <c r="E37" s="273" t="s">
        <v>35</v>
      </c>
      <c r="F37" s="201">
        <v>8</v>
      </c>
      <c r="G37" s="188">
        <f t="shared" si="5"/>
        <v>97</v>
      </c>
      <c r="H37" s="166">
        <v>5</v>
      </c>
    </row>
    <row r="38" spans="1:10" x14ac:dyDescent="0.25">
      <c r="A38" s="190">
        <v>19</v>
      </c>
      <c r="B38" s="166" t="s">
        <v>66</v>
      </c>
      <c r="E38" s="273"/>
      <c r="F38" s="201"/>
      <c r="G38" s="188">
        <f t="shared" si="5"/>
        <v>97</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9.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7" t="s">
        <v>38</v>
      </c>
      <c r="B6" s="298"/>
      <c r="C6" s="298"/>
      <c r="D6" s="299"/>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2019-04-03T03:07:19Z</dcterms:modified>
</cp:coreProperties>
</file>