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Scrum Docs\"/>
    </mc:Choice>
  </mc:AlternateContent>
  <bookViews>
    <workbookView xWindow="1125" yWindow="465" windowWidth="25365" windowHeight="15825" tabRatio="924" activeTab="1"/>
  </bookViews>
  <sheets>
    <sheet name="Instructions" sheetId="17" r:id="rId1"/>
    <sheet name="Product Backlog - option 1" sheetId="14" r:id="rId2"/>
    <sheet name="Product Backlog - option 2" sheetId="16" r:id="rId3"/>
    <sheet name="Product Backlog - option 3" sheetId="15" r:id="rId4"/>
    <sheet name="Sprint Backlog - 1 week option" sheetId="10" r:id="rId5"/>
    <sheet name="Sprint Backlog - 2 week option" sheetId="12" r:id="rId6"/>
    <sheet name="Burndown Patterns Reference" sheetId="11" r:id="rId7"/>
  </sheets>
  <definedNames>
    <definedName name="_xlnm.Print_Area" localSheetId="4">'Sprint Backlog - 1 week option'!$B$1:$L$94</definedName>
    <definedName name="_xlnm.Print_Area" localSheetId="5">'Sprint Backlog - 2 week option'!$B$1:$S$94</definedName>
    <definedName name="Team_Members" localSheetId="1">#REF!</definedName>
    <definedName name="Team_Members" localSheetId="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20" i="14" l="1"/>
  <c r="G21" i="14"/>
  <c r="G22" i="14"/>
  <c r="G23" i="14"/>
  <c r="G24" i="14"/>
  <c r="G25" i="14"/>
  <c r="G26" i="14"/>
  <c r="G27" i="14"/>
  <c r="G28" i="14"/>
  <c r="G29" i="14"/>
  <c r="G30" i="14"/>
  <c r="G31" i="14"/>
  <c r="G32" i="14"/>
  <c r="G33" i="14"/>
  <c r="G34" i="14"/>
  <c r="G35" i="14"/>
  <c r="G36" i="14"/>
  <c r="G37" i="14"/>
  <c r="G38" i="14"/>
  <c r="A8" i="14"/>
  <c r="A11" i="14"/>
  <c r="A14" i="14"/>
  <c r="I72" i="12"/>
  <c r="J72" i="12"/>
  <c r="K72" i="12"/>
  <c r="I73" i="12"/>
  <c r="J73" i="12"/>
  <c r="K73" i="12"/>
  <c r="I74" i="12"/>
  <c r="J74" i="12"/>
  <c r="K74" i="12"/>
  <c r="I75" i="12"/>
  <c r="J75" i="12"/>
  <c r="K75" i="12"/>
  <c r="I76" i="12"/>
  <c r="J76" i="12"/>
  <c r="K76" i="12"/>
  <c r="I77" i="12"/>
  <c r="J77" i="12"/>
  <c r="K77" i="12"/>
  <c r="I78" i="12"/>
  <c r="J78" i="12"/>
  <c r="K78" i="12"/>
  <c r="I79" i="12"/>
  <c r="J79" i="12"/>
  <c r="K79" i="12"/>
  <c r="H71" i="12"/>
  <c r="I71" i="12"/>
  <c r="J71" i="12"/>
  <c r="K71" i="12"/>
  <c r="L72" i="12"/>
  <c r="M72" i="12"/>
  <c r="N72" i="12"/>
  <c r="O72" i="12"/>
  <c r="P72" i="12"/>
  <c r="Q72" i="12"/>
  <c r="L73" i="12"/>
  <c r="M73" i="12"/>
  <c r="N73" i="12"/>
  <c r="O73" i="12"/>
  <c r="P73" i="12"/>
  <c r="Q73" i="12"/>
  <c r="L74" i="12"/>
  <c r="M74" i="12"/>
  <c r="N74" i="12"/>
  <c r="O74" i="12"/>
  <c r="P74" i="12"/>
  <c r="Q74" i="12"/>
  <c r="L75" i="12"/>
  <c r="M75" i="12"/>
  <c r="N75" i="12"/>
  <c r="O75" i="12"/>
  <c r="P75" i="12"/>
  <c r="Q75" i="12"/>
  <c r="L76" i="12"/>
  <c r="M76" i="12"/>
  <c r="N76" i="12"/>
  <c r="O76" i="12"/>
  <c r="P76" i="12"/>
  <c r="Q76" i="12"/>
  <c r="L77" i="12"/>
  <c r="M77" i="12"/>
  <c r="N77" i="12"/>
  <c r="O77" i="12"/>
  <c r="P77" i="12"/>
  <c r="Q77" i="12"/>
  <c r="L78" i="12"/>
  <c r="M78" i="12"/>
  <c r="N78" i="12"/>
  <c r="O78" i="12"/>
  <c r="P78" i="12"/>
  <c r="Q78" i="12"/>
  <c r="L79" i="12"/>
  <c r="M79" i="12"/>
  <c r="N79" i="12"/>
  <c r="O79" i="12"/>
  <c r="P79" i="12"/>
  <c r="Q79" i="12"/>
  <c r="R71" i="12"/>
  <c r="I62" i="12"/>
  <c r="J62" i="12"/>
  <c r="K62" i="12"/>
  <c r="I63" i="12"/>
  <c r="J63" i="12"/>
  <c r="K63" i="12"/>
  <c r="I64" i="12"/>
  <c r="J64" i="12"/>
  <c r="K64" i="12"/>
  <c r="I65" i="12"/>
  <c r="J65" i="12"/>
  <c r="K65" i="12"/>
  <c r="I66" i="12"/>
  <c r="J66" i="12"/>
  <c r="K66" i="12"/>
  <c r="I67" i="12"/>
  <c r="J67" i="12"/>
  <c r="K67" i="12"/>
  <c r="I68" i="12"/>
  <c r="J68" i="12"/>
  <c r="K68" i="12"/>
  <c r="I69" i="12"/>
  <c r="J69" i="12"/>
  <c r="K69" i="12"/>
  <c r="H61" i="12"/>
  <c r="I61" i="12"/>
  <c r="J61" i="12"/>
  <c r="K61" i="12"/>
  <c r="L62" i="12"/>
  <c r="M62" i="12"/>
  <c r="N62" i="12"/>
  <c r="O62" i="12"/>
  <c r="P62" i="12"/>
  <c r="Q62" i="12"/>
  <c r="L63" i="12"/>
  <c r="M63" i="12"/>
  <c r="N63" i="12"/>
  <c r="O63" i="12"/>
  <c r="P63" i="12"/>
  <c r="Q63" i="12"/>
  <c r="L64" i="12"/>
  <c r="M64" i="12"/>
  <c r="N64" i="12"/>
  <c r="O64" i="12"/>
  <c r="P64" i="12"/>
  <c r="Q64" i="12"/>
  <c r="L65" i="12"/>
  <c r="M65" i="12"/>
  <c r="N65" i="12"/>
  <c r="O65" i="12"/>
  <c r="P65" i="12"/>
  <c r="Q65" i="12"/>
  <c r="L66" i="12"/>
  <c r="M66" i="12"/>
  <c r="N66" i="12"/>
  <c r="O66" i="12"/>
  <c r="P66" i="12"/>
  <c r="Q66" i="12"/>
  <c r="L67" i="12"/>
  <c r="M67" i="12"/>
  <c r="N67" i="12"/>
  <c r="O67" i="12"/>
  <c r="P67" i="12"/>
  <c r="Q67" i="12"/>
  <c r="L68" i="12"/>
  <c r="M68" i="12"/>
  <c r="N68" i="12"/>
  <c r="O68" i="12"/>
  <c r="P68" i="12"/>
  <c r="Q68" i="12"/>
  <c r="L69" i="12"/>
  <c r="M69" i="12"/>
  <c r="N69" i="12"/>
  <c r="O69" i="12"/>
  <c r="P69" i="12"/>
  <c r="Q69" i="12"/>
  <c r="R61" i="12"/>
  <c r="I52" i="12"/>
  <c r="J52" i="12"/>
  <c r="K52" i="12"/>
  <c r="I53" i="12"/>
  <c r="J53" i="12"/>
  <c r="K53" i="12"/>
  <c r="I54" i="12"/>
  <c r="J54" i="12"/>
  <c r="K54" i="12"/>
  <c r="I55" i="12"/>
  <c r="J55" i="12"/>
  <c r="K55" i="12"/>
  <c r="I56" i="12"/>
  <c r="J56" i="12"/>
  <c r="K56" i="12"/>
  <c r="I57" i="12"/>
  <c r="J57" i="12"/>
  <c r="K57" i="12"/>
  <c r="I58" i="12"/>
  <c r="J58" i="12"/>
  <c r="K58" i="12"/>
  <c r="I59" i="12"/>
  <c r="J59" i="12"/>
  <c r="K59" i="12"/>
  <c r="H51" i="12"/>
  <c r="I51" i="12"/>
  <c r="J51" i="12"/>
  <c r="K51" i="12"/>
  <c r="L52" i="12"/>
  <c r="M52" i="12"/>
  <c r="N52" i="12"/>
  <c r="O52" i="12"/>
  <c r="P52" i="12"/>
  <c r="Q52" i="12"/>
  <c r="L53" i="12"/>
  <c r="M53" i="12"/>
  <c r="N53" i="12"/>
  <c r="O53" i="12"/>
  <c r="P53" i="12"/>
  <c r="Q53" i="12"/>
  <c r="L54" i="12"/>
  <c r="M54" i="12"/>
  <c r="N54" i="12"/>
  <c r="O54" i="12"/>
  <c r="P54" i="12"/>
  <c r="Q54" i="12"/>
  <c r="L55" i="12"/>
  <c r="M55" i="12"/>
  <c r="N55" i="12"/>
  <c r="O55" i="12"/>
  <c r="P55" i="12"/>
  <c r="Q55" i="12"/>
  <c r="L56" i="12"/>
  <c r="M56" i="12"/>
  <c r="N56" i="12"/>
  <c r="O56" i="12"/>
  <c r="P56" i="12"/>
  <c r="Q56" i="12"/>
  <c r="L57" i="12"/>
  <c r="M57" i="12"/>
  <c r="N57" i="12"/>
  <c r="O57" i="12"/>
  <c r="P57" i="12"/>
  <c r="Q57" i="12"/>
  <c r="L58" i="12"/>
  <c r="M58" i="12"/>
  <c r="N58" i="12"/>
  <c r="O58" i="12"/>
  <c r="P58" i="12"/>
  <c r="Q58" i="12"/>
  <c r="L59" i="12"/>
  <c r="M59" i="12"/>
  <c r="N59" i="12"/>
  <c r="O59" i="12"/>
  <c r="P59" i="12"/>
  <c r="Q59" i="12"/>
  <c r="R51" i="12"/>
  <c r="I42" i="12"/>
  <c r="J42" i="12"/>
  <c r="K42" i="12"/>
  <c r="I43" i="12"/>
  <c r="J43" i="12"/>
  <c r="K43" i="12"/>
  <c r="I44" i="12"/>
  <c r="J44" i="12"/>
  <c r="K44" i="12"/>
  <c r="I45" i="12"/>
  <c r="J45" i="12"/>
  <c r="K45" i="12"/>
  <c r="I46" i="12"/>
  <c r="J46" i="12"/>
  <c r="K46" i="12"/>
  <c r="I47" i="12"/>
  <c r="J47" i="12"/>
  <c r="K47" i="12"/>
  <c r="I48" i="12"/>
  <c r="J48" i="12"/>
  <c r="K48" i="12"/>
  <c r="I49" i="12"/>
  <c r="J49" i="12"/>
  <c r="K49" i="12"/>
  <c r="H41" i="12"/>
  <c r="I41" i="12"/>
  <c r="J41" i="12"/>
  <c r="K41" i="12"/>
  <c r="L42" i="12"/>
  <c r="M42" i="12"/>
  <c r="N42" i="12"/>
  <c r="O42" i="12"/>
  <c r="P42" i="12"/>
  <c r="Q42" i="12"/>
  <c r="L43" i="12"/>
  <c r="M43" i="12"/>
  <c r="N43" i="12"/>
  <c r="O43" i="12"/>
  <c r="P43" i="12"/>
  <c r="Q43" i="12"/>
  <c r="L44" i="12"/>
  <c r="M44" i="12"/>
  <c r="N44" i="12"/>
  <c r="O44" i="12"/>
  <c r="P44" i="12"/>
  <c r="Q44" i="12"/>
  <c r="L45" i="12"/>
  <c r="M45" i="12"/>
  <c r="N45" i="12"/>
  <c r="O45" i="12"/>
  <c r="P45" i="12"/>
  <c r="Q45" i="12"/>
  <c r="L46" i="12"/>
  <c r="M46" i="12"/>
  <c r="N46" i="12"/>
  <c r="O46" i="12"/>
  <c r="P46" i="12"/>
  <c r="Q46" i="12"/>
  <c r="L47" i="12"/>
  <c r="M47" i="12"/>
  <c r="N47" i="12"/>
  <c r="O47" i="12"/>
  <c r="P47" i="12"/>
  <c r="Q47" i="12"/>
  <c r="L48" i="12"/>
  <c r="M48" i="12"/>
  <c r="N48" i="12"/>
  <c r="O48" i="12"/>
  <c r="P48" i="12"/>
  <c r="Q48" i="12"/>
  <c r="L49" i="12"/>
  <c r="M49" i="12"/>
  <c r="N49" i="12"/>
  <c r="O49" i="12"/>
  <c r="P49" i="12"/>
  <c r="Q49" i="12"/>
  <c r="R41" i="12"/>
  <c r="I32" i="12"/>
  <c r="J32" i="12"/>
  <c r="K32" i="12"/>
  <c r="I33" i="12"/>
  <c r="J33" i="12"/>
  <c r="K33" i="12"/>
  <c r="I34" i="12"/>
  <c r="J34" i="12"/>
  <c r="K34" i="12"/>
  <c r="I35" i="12"/>
  <c r="J35" i="12"/>
  <c r="K35" i="12"/>
  <c r="I36" i="12"/>
  <c r="J36" i="12"/>
  <c r="K36" i="12"/>
  <c r="I37" i="12"/>
  <c r="J37" i="12"/>
  <c r="K37" i="12"/>
  <c r="I38" i="12"/>
  <c r="J38" i="12"/>
  <c r="K38" i="12"/>
  <c r="I39" i="12"/>
  <c r="J39" i="12"/>
  <c r="K39" i="12"/>
  <c r="H31" i="12"/>
  <c r="I31" i="12"/>
  <c r="J31" i="12"/>
  <c r="K31" i="12"/>
  <c r="L32" i="12"/>
  <c r="M32" i="12"/>
  <c r="N32" i="12"/>
  <c r="O32" i="12"/>
  <c r="P32" i="12"/>
  <c r="Q32" i="12"/>
  <c r="L33" i="12"/>
  <c r="M33" i="12"/>
  <c r="N33" i="12"/>
  <c r="O33" i="12"/>
  <c r="P33" i="12"/>
  <c r="Q33" i="12"/>
  <c r="L34" i="12"/>
  <c r="M34" i="12"/>
  <c r="N34" i="12"/>
  <c r="O34" i="12"/>
  <c r="P34" i="12"/>
  <c r="Q34" i="12"/>
  <c r="L35" i="12"/>
  <c r="M35" i="12"/>
  <c r="N35" i="12"/>
  <c r="O35" i="12"/>
  <c r="P35" i="12"/>
  <c r="Q35" i="12"/>
  <c r="L36" i="12"/>
  <c r="M36" i="12"/>
  <c r="N36" i="12"/>
  <c r="O36" i="12"/>
  <c r="P36" i="12"/>
  <c r="Q36" i="12"/>
  <c r="L37" i="12"/>
  <c r="M37" i="12"/>
  <c r="N37" i="12"/>
  <c r="O37" i="12"/>
  <c r="P37" i="12"/>
  <c r="Q37" i="12"/>
  <c r="L38" i="12"/>
  <c r="M38" i="12"/>
  <c r="N38" i="12"/>
  <c r="O38" i="12"/>
  <c r="P38" i="12"/>
  <c r="Q38" i="12"/>
  <c r="L39" i="12"/>
  <c r="M39" i="12"/>
  <c r="N39" i="12"/>
  <c r="O39" i="12"/>
  <c r="P39" i="12"/>
  <c r="Q39" i="12"/>
  <c r="R31" i="12"/>
  <c r="I64" i="10"/>
  <c r="J64" i="10"/>
  <c r="K64" i="10"/>
  <c r="I63" i="10"/>
  <c r="J63" i="10"/>
  <c r="K63" i="10"/>
  <c r="I62" i="10"/>
  <c r="J62" i="10"/>
  <c r="K62" i="10"/>
  <c r="I59" i="10"/>
  <c r="J59" i="10"/>
  <c r="K59" i="10"/>
  <c r="I58" i="10"/>
  <c r="J58" i="10"/>
  <c r="K58" i="10"/>
  <c r="I57" i="10"/>
  <c r="J57" i="10"/>
  <c r="K57" i="10"/>
  <c r="I56" i="10"/>
  <c r="J56" i="10"/>
  <c r="K56" i="10"/>
  <c r="I55" i="10"/>
  <c r="J55" i="10"/>
  <c r="K55" i="10"/>
  <c r="I54" i="10"/>
  <c r="J54" i="10"/>
  <c r="K54" i="10"/>
  <c r="I53" i="10"/>
  <c r="J53" i="10"/>
  <c r="K53" i="10"/>
  <c r="I52" i="10"/>
  <c r="J52" i="10"/>
  <c r="K52" i="10"/>
  <c r="I49" i="10"/>
  <c r="J49" i="10"/>
  <c r="K49" i="10"/>
  <c r="I48" i="10"/>
  <c r="J48" i="10"/>
  <c r="K48" i="10"/>
  <c r="I47" i="10"/>
  <c r="J47" i="10"/>
  <c r="K47" i="10"/>
  <c r="I46" i="10"/>
  <c r="J46" i="10"/>
  <c r="I45" i="10"/>
  <c r="J45" i="10"/>
  <c r="I44" i="10"/>
  <c r="J44" i="10"/>
  <c r="I43" i="10"/>
  <c r="J43" i="10"/>
  <c r="I42" i="10"/>
  <c r="J42" i="10"/>
  <c r="I39" i="10"/>
  <c r="J39" i="10"/>
  <c r="K39" i="10"/>
  <c r="I38" i="10"/>
  <c r="J38" i="10"/>
  <c r="K38" i="10"/>
  <c r="I37" i="10"/>
  <c r="J37" i="10"/>
  <c r="K37" i="10"/>
  <c r="I36" i="10"/>
  <c r="J36" i="10"/>
  <c r="K36" i="10"/>
  <c r="I35" i="10"/>
  <c r="J35" i="10"/>
  <c r="K35" i="10"/>
  <c r="I34" i="10"/>
  <c r="J34" i="10"/>
  <c r="K34" i="10"/>
  <c r="I33" i="10"/>
  <c r="J33" i="10"/>
  <c r="K33" i="10"/>
  <c r="I32" i="10"/>
  <c r="J32" i="10"/>
  <c r="K32" i="10"/>
  <c r="I65" i="10"/>
  <c r="J65" i="10"/>
  <c r="K65" i="10"/>
  <c r="I66" i="10"/>
  <c r="J66" i="10"/>
  <c r="K66" i="10"/>
  <c r="I67" i="10"/>
  <c r="J67" i="10"/>
  <c r="K67" i="10"/>
  <c r="L32" i="10"/>
  <c r="L33" i="10"/>
  <c r="L34" i="10"/>
  <c r="L35" i="10"/>
  <c r="L36" i="10"/>
  <c r="L37" i="10"/>
  <c r="L38" i="10"/>
  <c r="L39" i="10"/>
  <c r="M31" i="10"/>
  <c r="K42" i="10"/>
  <c r="L42" i="10"/>
  <c r="K43" i="10"/>
  <c r="L43" i="10"/>
  <c r="K44" i="10"/>
  <c r="L44" i="10"/>
  <c r="K45" i="10"/>
  <c r="L45" i="10"/>
  <c r="K46" i="10"/>
  <c r="L46" i="10"/>
  <c r="L47" i="10"/>
  <c r="L48" i="10"/>
  <c r="L49" i="10"/>
  <c r="M41" i="10"/>
  <c r="I72" i="10"/>
  <c r="J72" i="10"/>
  <c r="K72" i="10"/>
  <c r="L72" i="10"/>
  <c r="I73" i="10"/>
  <c r="J73" i="10"/>
  <c r="K73" i="10"/>
  <c r="L73" i="10"/>
  <c r="I74" i="10"/>
  <c r="J74" i="10"/>
  <c r="K74" i="10"/>
  <c r="L74" i="10"/>
  <c r="I75" i="10"/>
  <c r="J75" i="10"/>
  <c r="K75" i="10"/>
  <c r="L75" i="10"/>
  <c r="I76" i="10"/>
  <c r="J76" i="10"/>
  <c r="K76" i="10"/>
  <c r="L76" i="10"/>
  <c r="I77" i="10"/>
  <c r="J77" i="10"/>
  <c r="K77" i="10"/>
  <c r="L77" i="10"/>
  <c r="I78" i="10"/>
  <c r="J78" i="10"/>
  <c r="K78" i="10"/>
  <c r="L78" i="10"/>
  <c r="I79" i="10"/>
  <c r="J79" i="10"/>
  <c r="K79" i="10"/>
  <c r="L79" i="10"/>
  <c r="M71" i="10"/>
  <c r="L62" i="10"/>
  <c r="L63" i="10"/>
  <c r="L64" i="10"/>
  <c r="L65" i="10"/>
  <c r="L66" i="10"/>
  <c r="L67" i="10"/>
  <c r="I68" i="10"/>
  <c r="J68" i="10"/>
  <c r="K68" i="10"/>
  <c r="L68" i="10"/>
  <c r="I69" i="10"/>
  <c r="J69" i="10"/>
  <c r="K69" i="10"/>
  <c r="L69" i="10"/>
  <c r="M61" i="10"/>
  <c r="L52" i="10"/>
  <c r="L53" i="10"/>
  <c r="L54" i="10"/>
  <c r="L55" i="10"/>
  <c r="L56" i="10"/>
  <c r="L57" i="10"/>
  <c r="L58" i="10"/>
  <c r="L59" i="10"/>
  <c r="M51" i="10"/>
  <c r="G20" i="15"/>
  <c r="G21" i="15"/>
  <c r="G22" i="15"/>
  <c r="G23" i="15"/>
  <c r="G24" i="15"/>
  <c r="G25" i="15"/>
  <c r="G26" i="15"/>
  <c r="G27" i="15"/>
  <c r="G28" i="15"/>
  <c r="G29" i="15"/>
  <c r="G30" i="15"/>
  <c r="G31" i="15"/>
  <c r="G32" i="15"/>
  <c r="G33" i="15"/>
  <c r="G34" i="15"/>
  <c r="G35" i="15"/>
  <c r="G36" i="15"/>
  <c r="G37" i="15"/>
  <c r="G38" i="15"/>
  <c r="I5" i="15"/>
  <c r="A8" i="15"/>
  <c r="A11" i="15"/>
  <c r="A14" i="15"/>
  <c r="G20" i="16"/>
  <c r="G21" i="16"/>
  <c r="G22" i="16"/>
  <c r="G23" i="16"/>
  <c r="G24" i="16"/>
  <c r="G25" i="16"/>
  <c r="G26" i="16"/>
  <c r="G27" i="16"/>
  <c r="G28" i="16"/>
  <c r="G29" i="16"/>
  <c r="G30" i="16"/>
  <c r="G31" i="16"/>
  <c r="G32" i="16"/>
  <c r="G33" i="16"/>
  <c r="G34" i="16"/>
  <c r="G35" i="16"/>
  <c r="G36" i="16"/>
  <c r="G37" i="16"/>
  <c r="G38" i="16"/>
  <c r="I5" i="16"/>
  <c r="A8" i="16"/>
  <c r="A11" i="16"/>
  <c r="A14" i="16"/>
  <c r="G39" i="16"/>
  <c r="G40" i="16"/>
  <c r="G41" i="16"/>
  <c r="G42" i="16"/>
  <c r="G43" i="16"/>
  <c r="G44" i="16"/>
  <c r="G45" i="16"/>
  <c r="G46" i="16"/>
  <c r="G47" i="16"/>
  <c r="G48" i="16"/>
  <c r="G49" i="16"/>
  <c r="G50" i="16"/>
  <c r="G51" i="16"/>
  <c r="G52" i="16"/>
  <c r="G6" i="16"/>
  <c r="G7" i="16"/>
  <c r="G8" i="16"/>
  <c r="G9" i="16"/>
  <c r="G10" i="16"/>
  <c r="G11" i="16"/>
  <c r="G12" i="16"/>
  <c r="G13" i="16"/>
  <c r="G14" i="16"/>
  <c r="G15" i="16"/>
  <c r="K4" i="16"/>
  <c r="H5" i="16"/>
  <c r="K5" i="16"/>
  <c r="M4" i="16"/>
  <c r="M5" i="16"/>
  <c r="I5" i="14"/>
  <c r="H5" i="15"/>
  <c r="I38" i="16"/>
  <c r="I35" i="16"/>
  <c r="I30" i="16"/>
  <c r="H6" i="16"/>
  <c r="H7" i="16"/>
  <c r="H8" i="16"/>
  <c r="H9" i="16"/>
  <c r="H10" i="16"/>
  <c r="H11" i="16"/>
  <c r="H12" i="16"/>
  <c r="H13" i="16"/>
  <c r="H14" i="16"/>
  <c r="H15" i="16"/>
  <c r="M15" i="16"/>
  <c r="L4" i="16"/>
  <c r="L15" i="16"/>
  <c r="K15" i="16"/>
  <c r="J5" i="16"/>
  <c r="J6" i="16"/>
  <c r="J7" i="16"/>
  <c r="J8" i="16"/>
  <c r="J9" i="16"/>
  <c r="J10" i="16"/>
  <c r="J11" i="16"/>
  <c r="J12" i="16"/>
  <c r="J13" i="16"/>
  <c r="J14" i="16"/>
  <c r="J15" i="16"/>
  <c r="I6" i="16"/>
  <c r="I7" i="16"/>
  <c r="I8" i="16"/>
  <c r="I9" i="16"/>
  <c r="I10" i="16"/>
  <c r="I11" i="16"/>
  <c r="I12" i="16"/>
  <c r="I13" i="16"/>
  <c r="I14" i="16"/>
  <c r="I15" i="16"/>
  <c r="M14" i="16"/>
  <c r="L14" i="16"/>
  <c r="K14" i="16"/>
  <c r="M13" i="16"/>
  <c r="L13" i="16"/>
  <c r="K13" i="16"/>
  <c r="M12" i="16"/>
  <c r="L12" i="16"/>
  <c r="K12" i="16"/>
  <c r="M11" i="16"/>
  <c r="L11" i="16"/>
  <c r="K11" i="16"/>
  <c r="M10" i="16"/>
  <c r="L10" i="16"/>
  <c r="K10" i="16"/>
  <c r="M9" i="16"/>
  <c r="L9" i="16"/>
  <c r="K9" i="16"/>
  <c r="M8" i="16"/>
  <c r="L8" i="16"/>
  <c r="K8" i="16"/>
  <c r="M7" i="16"/>
  <c r="L7" i="16"/>
  <c r="K7" i="16"/>
  <c r="M6" i="16"/>
  <c r="L6" i="16"/>
  <c r="K6" i="16"/>
  <c r="L5" i="16"/>
  <c r="I38" i="15"/>
  <c r="I35" i="15"/>
  <c r="G6" i="15"/>
  <c r="G7" i="15"/>
  <c r="G8" i="15"/>
  <c r="G9" i="15"/>
  <c r="G10" i="15"/>
  <c r="G11" i="15"/>
  <c r="G12" i="15"/>
  <c r="G13" i="15"/>
  <c r="G14" i="15"/>
  <c r="G15" i="15"/>
  <c r="K4" i="15"/>
  <c r="K5" i="15"/>
  <c r="H6" i="15"/>
  <c r="K6" i="15"/>
  <c r="H7" i="15"/>
  <c r="H8" i="15"/>
  <c r="I6" i="15"/>
  <c r="I7" i="15"/>
  <c r="I8" i="15"/>
  <c r="J5" i="15"/>
  <c r="J6" i="15"/>
  <c r="J7" i="15"/>
  <c r="J8" i="15"/>
  <c r="K8" i="15"/>
  <c r="L4" i="15"/>
  <c r="L8" i="15"/>
  <c r="M4" i="15"/>
  <c r="M8" i="15"/>
  <c r="H9" i="15"/>
  <c r="I9" i="15"/>
  <c r="J9" i="15"/>
  <c r="K9" i="15"/>
  <c r="L9" i="15"/>
  <c r="M9" i="15"/>
  <c r="H10" i="15"/>
  <c r="I10" i="15"/>
  <c r="J10" i="15"/>
  <c r="K10" i="15"/>
  <c r="L10" i="15"/>
  <c r="M10" i="15"/>
  <c r="H11" i="15"/>
  <c r="I11" i="15"/>
  <c r="J11" i="15"/>
  <c r="K11" i="15"/>
  <c r="L11" i="15"/>
  <c r="M11" i="15"/>
  <c r="H12" i="15"/>
  <c r="I12" i="15"/>
  <c r="J12" i="15"/>
  <c r="K12" i="15"/>
  <c r="L12" i="15"/>
  <c r="M12" i="15"/>
  <c r="H13" i="15"/>
  <c r="I13" i="15"/>
  <c r="J13" i="15"/>
  <c r="K13" i="15"/>
  <c r="L13" i="15"/>
  <c r="M13" i="15"/>
  <c r="H14" i="15"/>
  <c r="I14" i="15"/>
  <c r="J14" i="15"/>
  <c r="K14" i="15"/>
  <c r="L14" i="15"/>
  <c r="M14" i="15"/>
  <c r="H15" i="15"/>
  <c r="I15" i="15"/>
  <c r="J15" i="15"/>
  <c r="K15" i="15"/>
  <c r="L15" i="15"/>
  <c r="M15" i="15"/>
  <c r="G39" i="15"/>
  <c r="G40" i="15"/>
  <c r="G41" i="15"/>
  <c r="G42" i="15"/>
  <c r="G43" i="15"/>
  <c r="G44" i="15"/>
  <c r="G45" i="15"/>
  <c r="G46" i="15"/>
  <c r="G47" i="15"/>
  <c r="G48" i="15"/>
  <c r="G49" i="15"/>
  <c r="G50" i="15"/>
  <c r="G51" i="15"/>
  <c r="I30" i="15"/>
  <c r="M7" i="15"/>
  <c r="L7" i="15"/>
  <c r="K7" i="15"/>
  <c r="M6" i="15"/>
  <c r="L6" i="15"/>
  <c r="M5" i="15"/>
  <c r="L5" i="15"/>
  <c r="H31" i="10"/>
  <c r="I35" i="14"/>
  <c r="G9" i="14"/>
  <c r="H5" i="14"/>
  <c r="H6" i="14"/>
  <c r="H7" i="14"/>
  <c r="H8" i="14"/>
  <c r="H9" i="14"/>
  <c r="G8" i="14"/>
  <c r="G7" i="14"/>
  <c r="G6" i="14"/>
  <c r="I6" i="14"/>
  <c r="I7" i="14"/>
  <c r="I8" i="14"/>
  <c r="I9" i="14"/>
  <c r="J5" i="14"/>
  <c r="J6" i="14"/>
  <c r="J7" i="14"/>
  <c r="J8" i="14"/>
  <c r="J9" i="14"/>
  <c r="G10" i="14"/>
  <c r="G11" i="14"/>
  <c r="G12" i="14"/>
  <c r="G13" i="14"/>
  <c r="G14" i="14"/>
  <c r="G15" i="14"/>
  <c r="K4" i="14"/>
  <c r="K9" i="14"/>
  <c r="L4" i="14"/>
  <c r="L9" i="14"/>
  <c r="M4" i="14"/>
  <c r="M9" i="14"/>
  <c r="H10" i="14"/>
  <c r="I10" i="14"/>
  <c r="J10" i="14"/>
  <c r="K10" i="14"/>
  <c r="L10" i="14"/>
  <c r="M10" i="14"/>
  <c r="H11" i="14"/>
  <c r="I11" i="14"/>
  <c r="J11" i="14"/>
  <c r="K11" i="14"/>
  <c r="L11" i="14"/>
  <c r="M11" i="14"/>
  <c r="H12" i="14"/>
  <c r="I12" i="14"/>
  <c r="J12" i="14"/>
  <c r="K12" i="14"/>
  <c r="L12" i="14"/>
  <c r="M12" i="14"/>
  <c r="H13" i="14"/>
  <c r="I13" i="14"/>
  <c r="J13" i="14"/>
  <c r="K13" i="14"/>
  <c r="L13" i="14"/>
  <c r="M13" i="14"/>
  <c r="H14" i="14"/>
  <c r="I14" i="14"/>
  <c r="J14" i="14"/>
  <c r="K14" i="14"/>
  <c r="L14" i="14"/>
  <c r="M14" i="14"/>
  <c r="H15" i="14"/>
  <c r="I15" i="14"/>
  <c r="J15" i="14"/>
  <c r="K15" i="14"/>
  <c r="L15" i="14"/>
  <c r="M15" i="14"/>
  <c r="I30" i="14"/>
  <c r="M5" i="14"/>
  <c r="K5" i="14"/>
  <c r="L5" i="14"/>
  <c r="M8" i="14"/>
  <c r="L8" i="14"/>
  <c r="K8" i="14"/>
  <c r="M7" i="14"/>
  <c r="L7" i="14"/>
  <c r="K7" i="14"/>
  <c r="M6" i="14"/>
  <c r="L6" i="14"/>
  <c r="K6" i="14"/>
  <c r="L81" i="10"/>
  <c r="I31" i="10"/>
  <c r="J31" i="10"/>
  <c r="K31" i="10"/>
  <c r="L31" i="10"/>
  <c r="H41" i="10"/>
  <c r="I41" i="10"/>
  <c r="J41" i="10"/>
  <c r="K41" i="10"/>
  <c r="L41" i="10"/>
  <c r="H61" i="10"/>
  <c r="I61" i="10"/>
  <c r="J61" i="10"/>
  <c r="K61" i="10"/>
  <c r="L61" i="10"/>
  <c r="H71" i="10"/>
  <c r="I71" i="10"/>
  <c r="J71" i="10"/>
  <c r="K71" i="10"/>
  <c r="L71" i="10"/>
  <c r="H51" i="10"/>
  <c r="I51" i="10"/>
  <c r="J51" i="10"/>
  <c r="K51" i="10"/>
  <c r="L51" i="10"/>
  <c r="L83" i="10"/>
  <c r="Q81" i="12"/>
  <c r="L31" i="12"/>
  <c r="M31" i="12"/>
  <c r="N31" i="12"/>
  <c r="O31" i="12"/>
  <c r="P31" i="12"/>
  <c r="Q31" i="12"/>
  <c r="L41" i="12"/>
  <c r="M41" i="12"/>
  <c r="N41" i="12"/>
  <c r="O41" i="12"/>
  <c r="P41" i="12"/>
  <c r="Q41" i="12"/>
  <c r="L51" i="12"/>
  <c r="M51" i="12"/>
  <c r="N51" i="12"/>
  <c r="O51" i="12"/>
  <c r="P51" i="12"/>
  <c r="Q51" i="12"/>
  <c r="L61" i="12"/>
  <c r="M61" i="12"/>
  <c r="N61" i="12"/>
  <c r="O61" i="12"/>
  <c r="P61" i="12"/>
  <c r="Q61" i="12"/>
  <c r="L71" i="12"/>
  <c r="M71" i="12"/>
  <c r="N71" i="12"/>
  <c r="O71" i="12"/>
  <c r="P71" i="12"/>
  <c r="Q71" i="12"/>
  <c r="Q83" i="12"/>
  <c r="Q30" i="12"/>
  <c r="Q29" i="12"/>
  <c r="P30" i="12"/>
  <c r="P29" i="12"/>
  <c r="O30" i="12"/>
  <c r="O29" i="12"/>
  <c r="N30" i="12"/>
  <c r="N29" i="12"/>
  <c r="M30" i="12"/>
  <c r="M29" i="12"/>
  <c r="L30" i="12"/>
  <c r="L29" i="12"/>
  <c r="K30" i="12"/>
  <c r="K29" i="12"/>
  <c r="J30" i="12"/>
  <c r="J29" i="12"/>
  <c r="I30" i="12"/>
  <c r="I29" i="12"/>
  <c r="H30" i="12"/>
  <c r="H29" i="12"/>
  <c r="R7" i="12"/>
  <c r="R8" i="12"/>
  <c r="R9" i="12"/>
  <c r="R10" i="12"/>
  <c r="R11" i="12"/>
  <c r="R12" i="12"/>
  <c r="R13" i="12"/>
  <c r="M7" i="10"/>
  <c r="M8" i="10"/>
  <c r="M9" i="10"/>
  <c r="M10" i="10"/>
  <c r="M11" i="10"/>
  <c r="M12" i="10"/>
  <c r="M13" i="10"/>
  <c r="L30" i="10"/>
  <c r="K30" i="10"/>
  <c r="J30" i="10"/>
  <c r="I30" i="10"/>
  <c r="H30" i="10"/>
  <c r="L29" i="10"/>
  <c r="K29" i="10"/>
  <c r="J29" i="10"/>
  <c r="I29" i="10"/>
  <c r="H29" i="10"/>
  <c r="I84" i="12"/>
  <c r="P83" i="12"/>
  <c r="O83" i="12"/>
  <c r="N83" i="12"/>
  <c r="M83" i="12"/>
  <c r="L83" i="12"/>
  <c r="K83" i="12"/>
  <c r="J83" i="12"/>
  <c r="I83" i="12"/>
  <c r="H83" i="12"/>
  <c r="H82" i="12"/>
  <c r="I82" i="12"/>
  <c r="J82" i="12"/>
  <c r="K82" i="12"/>
  <c r="L82" i="12"/>
  <c r="M82" i="12"/>
  <c r="N82" i="12"/>
  <c r="O82" i="12"/>
  <c r="P82" i="12"/>
  <c r="Q82" i="12"/>
  <c r="P81" i="12"/>
  <c r="O81" i="12"/>
  <c r="N81" i="12"/>
  <c r="M81" i="12"/>
  <c r="L81" i="12"/>
  <c r="K81" i="12"/>
  <c r="J81" i="12"/>
  <c r="I81" i="12"/>
  <c r="H81" i="12"/>
  <c r="I84" i="10"/>
  <c r="K83" i="10"/>
  <c r="J83" i="10"/>
  <c r="I83" i="10"/>
  <c r="H83" i="10"/>
  <c r="H82" i="10"/>
  <c r="I82" i="10"/>
  <c r="J82" i="10"/>
  <c r="K82" i="10"/>
  <c r="L82" i="10"/>
  <c r="K81" i="10"/>
  <c r="J81" i="10"/>
  <c r="I81" i="10"/>
  <c r="H81" i="10"/>
</calcChain>
</file>

<file path=xl/comments1.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2.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3.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<sst xmlns="http://schemas.openxmlformats.org/spreadsheetml/2006/main" count="535" uniqueCount="144">
  <si>
    <t>Sprint Goal</t>
  </si>
  <si>
    <t>Total per day:</t>
  </si>
  <si>
    <t xml:space="preserve">  </t>
  </si>
  <si>
    <t>Tu</t>
  </si>
  <si>
    <t>W</t>
  </si>
  <si>
    <t>Th</t>
  </si>
  <si>
    <t>F</t>
  </si>
  <si>
    <t>M</t>
  </si>
  <si>
    <t>Task</t>
  </si>
  <si>
    <t>Responsible</t>
  </si>
  <si>
    <t>Actual Hrs Remaining</t>
  </si>
  <si>
    <t>Schedule Hrs Remaining</t>
  </si>
  <si>
    <t>Day:</t>
  </si>
  <si>
    <t>Issues</t>
  </si>
  <si>
    <t>&lt;issue&gt;</t>
  </si>
  <si>
    <t>Team Member</t>
  </si>
  <si>
    <t>Story Points</t>
  </si>
  <si>
    <t>Story Points Remaining</t>
  </si>
  <si>
    <t>ID</t>
  </si>
  <si>
    <t>Type</t>
  </si>
  <si>
    <t>Sprint</t>
  </si>
  <si>
    <t>Velocity</t>
  </si>
  <si>
    <t>O Scope</t>
  </si>
  <si>
    <t>ML Scope</t>
  </si>
  <si>
    <t>P Scope</t>
  </si>
  <si>
    <t>Actual</t>
  </si>
  <si>
    <t>Sprints</t>
  </si>
  <si>
    <t>Target</t>
  </si>
  <si>
    <t>Plan</t>
  </si>
  <si>
    <t>Remain</t>
  </si>
  <si>
    <t>Size</t>
  </si>
  <si>
    <t>Burn</t>
  </si>
  <si>
    <t>Start</t>
  </si>
  <si>
    <t>Description</t>
  </si>
  <si>
    <t>Title</t>
  </si>
  <si>
    <t>Requirement</t>
  </si>
  <si>
    <t>&lt;Product name&gt; - Sprint &lt;#&gt;</t>
  </si>
  <si>
    <t>Sprint Dates: &lt;Month&gt; &lt;DD&gt; - &lt;Month&gt; &lt;DD&gt;, &lt;YYYY&gt;</t>
  </si>
  <si>
    <t>Demonstrate the ability to &lt;sprint goal&gt;. (NOTE: Define a sprint goal in terms of working customer functionality you will be able to demonstrate to internal stakeholders and possibly release to the marketplace.)</t>
  </si>
  <si>
    <t>Available working hours in the sprint</t>
  </si>
  <si>
    <t>Developers</t>
  </si>
  <si>
    <t>&lt;Developer name&gt;</t>
  </si>
  <si>
    <t>Feature Burndown - Based on estimated hours remaining</t>
  </si>
  <si>
    <t>&lt;DD&gt;</t>
  </si>
  <si>
    <t>Done
(Y)</t>
  </si>
  <si>
    <t>Accepted
(Y/N)</t>
  </si>
  <si>
    <t>&lt;User story title&gt;</t>
  </si>
  <si>
    <t>Developer name</t>
  </si>
  <si>
    <t>&lt;task&gt;</t>
  </si>
  <si>
    <t>Acceptance Criteria</t>
  </si>
  <si>
    <t>####</t>
  </si>
  <si>
    <t>T</t>
  </si>
  <si>
    <t>Total sprint hours:</t>
  </si>
  <si>
    <t>Total</t>
  </si>
  <si>
    <t>&lt;DD&gt;
Sprint Planning</t>
  </si>
  <si>
    <t>Days in sprint:</t>
  </si>
  <si>
    <t>Empirical PERT Calculations</t>
  </si>
  <si>
    <t>&lt;DD&gt;
Sprint Review +
Retrospective</t>
  </si>
  <si>
    <t>Project start</t>
  </si>
  <si>
    <t>Sprint length (days)</t>
  </si>
  <si>
    <t>Release 1 sprints (#)</t>
  </si>
  <si>
    <t>Release 1 date</t>
  </si>
  <si>
    <t>Release 2 sprints (#)</t>
  </si>
  <si>
    <t>Release 2 date</t>
  </si>
  <si>
    <t>Release 3 sprints (#)</t>
  </si>
  <si>
    <t>Release 3 date</t>
  </si>
  <si>
    <t>&lt;PBI title&gt;</t>
  </si>
  <si>
    <t>Release 1: &lt;goal&gt;</t>
  </si>
  <si>
    <t>Release 2: &lt;goal&gt;</t>
  </si>
  <si>
    <t>Release 3: &lt;goal&gt;</t>
  </si>
  <si>
    <t>&lt;PB title&gt;</t>
  </si>
  <si>
    <t>Improvement</t>
  </si>
  <si>
    <t>Maintenance</t>
  </si>
  <si>
    <t>Overhead</t>
  </si>
  <si>
    <t>&lt;Product Name&gt; Product Backlog</t>
  </si>
  <si>
    <t>&lt;Product Name&gt; Release Projections</t>
  </si>
  <si>
    <t>Overview</t>
  </si>
  <si>
    <t>Product Backlog Instructions</t>
  </si>
  <si>
    <t>Sprint Backlog Instructions</t>
  </si>
  <si>
    <t>Running</t>
  </si>
  <si>
    <t>Completed</t>
  </si>
  <si>
    <r>
      <rPr>
        <i/>
        <sz val="11"/>
        <color theme="1"/>
        <rFont val="Calibri"/>
        <scheme val="minor"/>
      </rPr>
      <t>Note: Each of the three product backlog templates use conditional formatting rather than visual basic (VBA) programming to avoid the use of macros in the Excel file, which can be problematic for some users in certain environments.</t>
    </r>
    <r>
      <rPr>
        <sz val="11"/>
        <color theme="1"/>
        <rFont val="Calibri"/>
        <family val="2"/>
        <scheme val="minor"/>
      </rPr>
      <t xml:space="preserve">
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b/>
        <sz val="11"/>
        <color theme="1"/>
        <rFont val="Calibri"/>
        <scheme val="minor"/>
      </rPr>
      <t>Product Backlog - option 1</t>
    </r>
    <r>
      <rPr>
        <sz val="11"/>
        <color theme="1"/>
        <rFont val="Calibri"/>
        <family val="2"/>
        <scheme val="minor"/>
      </rPr>
      <t xml:space="preserve">: This option highlights all rows within the ranges calculated in columns K, L and M.
</t>
    </r>
    <r>
      <rPr>
        <b/>
        <sz val="11"/>
        <color theme="1"/>
        <rFont val="Calibri"/>
        <scheme val="minor"/>
      </rPr>
      <t>Product Backlog - option 2</t>
    </r>
    <r>
      <rPr>
        <sz val="11"/>
        <color theme="1"/>
        <rFont val="Calibri"/>
        <family val="2"/>
        <scheme val="minor"/>
      </rPr>
      <t xml:space="preserve">: This option highlights only the last row of the ranges calculated in columns K, L and M.
</t>
    </r>
    <r>
      <rPr>
        <b/>
        <sz val="11"/>
        <color theme="1"/>
        <rFont val="Calibri"/>
        <scheme val="minor"/>
      </rPr>
      <t>Product Backlog - option 3</t>
    </r>
    <r>
      <rPr>
        <sz val="11"/>
        <color theme="1"/>
        <rFont val="Calibri"/>
        <family val="2"/>
        <scheme val="minor"/>
      </rPr>
      <t>: This option underlines only the last row of the ranges calculated in columns K, L and M.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</si>
  <si>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Release 1 release sprint length (days)</t>
  </si>
  <si>
    <t>Release 2 release sprint length (days)</t>
  </si>
  <si>
    <t>Release 3 release sprint length (days)</t>
  </si>
  <si>
    <t>Release 2 &lt;goal&gt;</t>
  </si>
  <si>
    <t>Release</t>
  </si>
  <si>
    <t>Dates</t>
  </si>
  <si>
    <t>Goals</t>
  </si>
  <si>
    <t>As a ____, I want ____, so that ____.</t>
  </si>
  <si>
    <t>When I do this: ____, this happens:____.</t>
  </si>
  <si>
    <t>As a ____, I want to ____, so that ____.</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</si>
  <si>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</si>
  <si>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</si>
  <si>
    <t>Como anunciante quiero poder detectar los beacons de mi tienda desde un dispositivo movil para poder enviar contenido al mismo.</t>
  </si>
  <si>
    <t>Como usuario quiero poder escanear beacons alrededor para poder recibir anuncios de interes</t>
  </si>
  <si>
    <t>Cuando acerque el celular a una distancia menor a 6 metros de la tienda, se deberia ver un mensaje por consola de desarrollo conel id del beacon.</t>
  </si>
  <si>
    <t>Cuando acerque el celular a una distancia menor a 6 metros de l beacon, se deberia ver una notificación en la pantalla del celular con el id del beacon.</t>
  </si>
  <si>
    <t>Como desarrollador quiero poder registrar mis beacons en una plataforma web para que puedan ser identificados por el sistema</t>
  </si>
  <si>
    <t>Como usuario quiero poder recibir notificaciones en mi dispositivo movil de los beacons que se encuentran cerca para poder ver su contenido</t>
  </si>
  <si>
    <t>Como usuario quiero poder visualizar el contenido en forma de lista y poder seleccionar el de mi interes para poder visualizarlo mas a detalle</t>
  </si>
  <si>
    <t>Como usuario quiero poder seleccionar enlaces que aparezcan en un contenido para continuar con el flujo o proceso del anuncio.</t>
  </si>
  <si>
    <t>Como anunciante quiero poder mostrar imagenes, textos, videos y enlaces en el dispositivo del usuario para poder tener un mayor impacto sobre él.</t>
  </si>
  <si>
    <t>Como anunciante quiero que el usuario visualice los anuncios de los beacons mas cercanos en el primer lugar de una lista para que sepa que tiendas estan mas cerca y que promociones tiene.</t>
  </si>
  <si>
    <t>Como anunciante quiero poder cargar mis anuncios en forma de imagenes o texto o una combinacion de ambos y asociarlos a uno o varios beacons de mi negocio para que los usuarios los puedan visualizar.</t>
  </si>
  <si>
    <t>Como anunciante quiero poder poner enlaces a las imagenes de mi contenido que dirijan al usuario a la pagina web de mi eleccion para interactuar con el usuario directamente.</t>
  </si>
  <si>
    <t>Como anunciante quiero poder mostrar videos de fuente externa en mi contenido asociado a uno o varios beacons para poder ofrecer una mejor experiencia al usuario</t>
  </si>
  <si>
    <t>Como anunciante quiero poder indicar un rango de fechas en que un cierto contenido estara disponible o activo para poder aprovechar fechas de interes especial.</t>
  </si>
  <si>
    <t>Como anunciante quiero saber cuantas veces se notifico mi contenido, fecha y hora; y en relacion a que beacon se hizo el envio para de esa forma saber cuantas personas pasaron por una tienda determinada, a que hora y fecha y recibieron la notificacion</t>
  </si>
  <si>
    <t>Como anunciante quiero saber cuantas veces se visualizo mi contenido, gracias a cual beacon y en que fecha y hora para de esa forma saber la aceptacion que tienen mis campañas de anuncios</t>
  </si>
  <si>
    <t>Como anunciante quiero que la aplicacion movil que el usuario use para ver mis anuncios se pueda modificar a los colores y logos de la superficie comercial donde se encuentra mi negocio para que el usuario la pueda identificar.</t>
  </si>
  <si>
    <t>Como anunciante quiero que la plataforma donde registro mi contenido tenga el logo de la superficie comercial donde se encuentra mi negocio para tener una mejor experiencia de usuario.</t>
  </si>
  <si>
    <t>Cuando acerque mi celular a menos de 6 metros del beacon se deberia de visualizar una notificacion en el celular con contenido especificado por el anunciante.</t>
  </si>
  <si>
    <t>Cuando reciba la notificacion y la seleccione se deberia de abrir la aplicación y mostrar una lista con el contenido del anuncio en forma resumida.</t>
  </si>
  <si>
    <t>Cuando seleccione los enlaces que estan en los anuncios, se deberia abrir la aplicación a donde este enlace me redireccione.</t>
  </si>
  <si>
    <t>Cuando seleccione el anuncio de la lista de anuncios, se deberia de visualizar a pantalla completa el contenido del mismo, incluyendo los textos, imágenes y videos.</t>
  </si>
  <si>
    <t>Cuando visualice la lista de anuncios recibidos, se deberian de ordenar por proximidad, los mas cercanos deberian estar en primer lugar de la lista.</t>
  </si>
  <si>
    <t>Cuando cargue mis anuncios en la plataforma web y los asocie a  un beacon, se deberia visualizar este contenido en la app movil solo cerca de los beacons asociados.</t>
  </si>
  <si>
    <t>Cuando seleccione un enlace desde la app del celular, se deberia de redirigir a la url web o app movil que indique el enlace.</t>
  </si>
  <si>
    <t>Cuando abra un anuncio que contiene un video, se deberia visualizar el video en la app del celular.</t>
  </si>
  <si>
    <t>Cuando indique una fecha de inicio o fin o ambas para un contenido en la plataforma web, se deberia de activar dicho contenido solo para las fechas indicadas.</t>
  </si>
  <si>
    <t>Cuando entre a la opcion de reportes de la plataforma web y realice una consulta con filtro por anuncio o por beacon, se deberia ver una tabla con toda la informacion relacionada.</t>
  </si>
  <si>
    <t>Cuando realice modificaciones de logo, colores y titulos en la plataforma web, se deberia de actualizar la aplicación movil y mostrar la nueva configuracion</t>
  </si>
  <si>
    <t>Cuando realice modificaciones de logo, colores y titulos en la plataforma web, se deberia de actualizar la misma y mostrar la nueva configuracion</t>
  </si>
  <si>
    <t>Release 1 sprints (3)</t>
  </si>
  <si>
    <t>Release 2 sprints (6)</t>
  </si>
  <si>
    <t>HU-001 : Detectar Beacons de una Tienda</t>
  </si>
  <si>
    <t>HU-002: Escanear beacons de alrededor</t>
  </si>
  <si>
    <t>HU-003: Plataforma para registrar beacons</t>
  </si>
  <si>
    <t>HU-004: Recibir notificaciones en celular</t>
  </si>
  <si>
    <t>HU-005: Visualizar lista de notificaciones</t>
  </si>
  <si>
    <t>HU-006: Disparar acciones al seleccionar anuncios</t>
  </si>
  <si>
    <t>HU-007: Anuncios con distinto tipo de contenido</t>
  </si>
  <si>
    <t>HU-008: Priorizacion de anuncios en lista</t>
  </si>
  <si>
    <t>HU-012: Programacion de contenido</t>
  </si>
  <si>
    <t>HU-009: Plataforma para gestion de anuncios</t>
  </si>
  <si>
    <t>HU-010: Disparar paginas web al seleccionar anuncios</t>
  </si>
  <si>
    <t>HU-011: Reproducir contenido multimedia</t>
  </si>
  <si>
    <t>HU-013: Estadistica de distribucion de contenido</t>
  </si>
  <si>
    <t>HU-014: Estadistica de visualizacion de contenido</t>
  </si>
  <si>
    <t>HU-015: Customizacion de app movil</t>
  </si>
  <si>
    <t>HU-016: Customizacion de plataforma</t>
  </si>
  <si>
    <t>SDC Release Projections</t>
  </si>
  <si>
    <t>Cuando ingrese a una plataforma web e introduzca los datos asociados a un beacon, debería poder visualizarlos en la misma platafomar.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</si>
</sst>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m/d;@"/>
    <numFmt numFmtId="166" formatCode="0.0"/>
  </numFmts>
  <fonts count="47"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8"/>
      <color indexed="8"/>
      <name val="Arial"/>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333333"/>
      <name val="Calibri"/>
    </font>
    <font>
      <sz val="11"/>
      <color rgb="FF242729"/>
      <name val="Calibri"/>
    </font>
    <font>
      <sz val="11"/>
      <color rgb="FF000000"/>
      <name val="Calibri"/>
      <family val="2"/>
      <scheme val="minor"/>
    </font>
    <font>
      <sz val="12"/>
      <color rgb="FF000000"/>
      <name val="Arial"/>
    </font>
    <font>
      <b/>
      <sz val="11"/>
      <color rgb="FFDDA600"/>
      <name val="Calibri"/>
    </font>
    <font>
      <sz val="11"/>
      <color rgb="FFDDA600"/>
      <name val="Calibri"/>
    </font>
    <font>
      <b/>
      <sz val="14"/>
      <color theme="1"/>
      <name val="Calibri"/>
    </font>
    <font>
      <b/>
      <sz val="11"/>
      <color theme="1"/>
      <name val="Calibri"/>
      <scheme val="minor"/>
    </font>
    <font>
      <i/>
      <sz val="11"/>
      <color theme="1"/>
      <name val="Calibri"/>
      <scheme val="minor"/>
    </font>
    <font>
      <b/>
      <sz val="14"/>
      <color theme="1"/>
      <name val="Calibri"/>
      <scheme val="minor"/>
    </font>
    <font>
      <sz val="11"/>
      <color theme="1"/>
      <name val="Calibri"/>
      <family val="2"/>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9" tint="0.79998168889431442"/>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301">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23" fillId="0" borderId="0" xfId="4" applyFont="1" applyAlignment="1">
      <alignment horizontal="left"/>
    </xf>
    <xf numFmtId="0" fontId="2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6" fillId="4" borderId="0" xfId="4" applyFont="1" applyFill="1"/>
    <xf numFmtId="0" fontId="23" fillId="0" borderId="0" xfId="4" applyFont="1" applyAlignment="1">
      <alignment horizontal="center"/>
    </xf>
    <xf numFmtId="0" fontId="24"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6" fillId="5" borderId="6" xfId="4"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1" xfId="4" applyFont="1" applyFill="1" applyBorder="1" applyAlignment="1">
      <alignment horizontal="center" vertical="top" wrapText="1"/>
    </xf>
    <xf numFmtId="0" fontId="10" fillId="5" borderId="10" xfId="4" applyFont="1" applyFill="1" applyBorder="1" applyAlignment="1">
      <alignment horizontal="center" vertical="top" wrapText="1"/>
    </xf>
    <xf numFmtId="0" fontId="8" fillId="7" borderId="13" xfId="2" applyFont="1" applyFill="1" applyBorder="1" applyAlignment="1">
      <alignment horizontal="center"/>
    </xf>
    <xf numFmtId="1" fontId="20" fillId="7" borderId="12" xfId="2" applyNumberFormat="1" applyFont="1" applyFill="1" applyBorder="1" applyAlignment="1">
      <alignment horizontal="center"/>
    </xf>
    <xf numFmtId="1" fontId="20" fillId="7" borderId="13" xfId="2" applyNumberFormat="1" applyFont="1" applyFill="1" applyBorder="1" applyAlignment="1">
      <alignment horizontal="center"/>
    </xf>
    <xf numFmtId="1" fontId="20" fillId="7" borderId="15" xfId="2" applyNumberFormat="1" applyFont="1" applyFill="1" applyBorder="1" applyAlignment="1">
      <alignment horizontal="center"/>
    </xf>
    <xf numFmtId="0" fontId="8" fillId="7" borderId="16" xfId="2" applyFont="1" applyFill="1" applyBorder="1" applyAlignment="1">
      <alignment horizontal="center"/>
    </xf>
    <xf numFmtId="0" fontId="8" fillId="7" borderId="15" xfId="2" applyFont="1" applyFill="1" applyBorder="1" applyAlignment="1">
      <alignment horizontal="center"/>
    </xf>
    <xf numFmtId="0" fontId="6" fillId="8" borderId="13" xfId="2" applyFont="1" applyFill="1" applyBorder="1" applyAlignment="1">
      <alignment horizontal="center"/>
    </xf>
    <xf numFmtId="1" fontId="16" fillId="9" borderId="12" xfId="2" applyNumberFormat="1" applyFont="1" applyFill="1" applyBorder="1" applyAlignment="1">
      <alignment horizontal="center"/>
    </xf>
    <xf numFmtId="1" fontId="16" fillId="9" borderId="13" xfId="2" applyNumberFormat="1" applyFont="1" applyFill="1" applyBorder="1" applyAlignment="1">
      <alignment horizontal="center"/>
    </xf>
    <xf numFmtId="1" fontId="16" fillId="9" borderId="15" xfId="2" applyNumberFormat="1" applyFont="1" applyFill="1" applyBorder="1" applyAlignment="1">
      <alignment horizontal="center"/>
    </xf>
    <xf numFmtId="0" fontId="6" fillId="8" borderId="16" xfId="2" applyFont="1" applyFill="1" applyBorder="1" applyAlignment="1">
      <alignment horizontal="center"/>
    </xf>
    <xf numFmtId="0" fontId="16" fillId="8" borderId="15" xfId="2" applyFont="1" applyFill="1" applyBorder="1" applyAlignment="1">
      <alignment horizontal="center" vertical="top"/>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1" fontId="16" fillId="0" borderId="15" xfId="2" applyNumberFormat="1" applyFont="1" applyFill="1" applyBorder="1" applyAlignment="1">
      <alignment horizontal="center"/>
    </xf>
    <xf numFmtId="0" fontId="6" fillId="0" borderId="16" xfId="2" applyFont="1" applyBorder="1" applyAlignment="1">
      <alignment horizontal="center"/>
    </xf>
    <xf numFmtId="0" fontId="16" fillId="0" borderId="15" xfId="2" applyFont="1" applyFill="1" applyBorder="1" applyAlignment="1">
      <alignment horizontal="center" vertical="top"/>
    </xf>
    <xf numFmtId="0" fontId="6" fillId="0" borderId="13" xfId="2" applyFont="1" applyFill="1" applyBorder="1" applyAlignment="1">
      <alignment horizontal="center"/>
    </xf>
    <xf numFmtId="0" fontId="6" fillId="0" borderId="16" xfId="2" applyFont="1" applyFill="1" applyBorder="1" applyAlignment="1">
      <alignment horizontal="center"/>
    </xf>
    <xf numFmtId="0" fontId="12" fillId="0" borderId="15" xfId="2" applyFont="1" applyFill="1" applyBorder="1" applyAlignment="1">
      <alignment horizontal="center" vertical="top"/>
    </xf>
    <xf numFmtId="0" fontId="12" fillId="8"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1" fontId="6" fillId="0" borderId="15" xfId="4" applyNumberFormat="1" applyFont="1" applyFill="1" applyBorder="1" applyAlignment="1">
      <alignment horizontal="center"/>
    </xf>
    <xf numFmtId="0" fontId="6" fillId="0" borderId="16" xfId="4" applyFont="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1" fillId="10" borderId="12" xfId="4" applyFont="1" applyFill="1" applyBorder="1" applyAlignment="1">
      <alignment horizontal="center" vertical="top" wrapText="1"/>
    </xf>
    <xf numFmtId="0" fontId="11" fillId="10" borderId="13" xfId="4" applyFont="1" applyFill="1" applyBorder="1" applyAlignment="1">
      <alignment horizontal="center" vertical="top" wrapText="1"/>
    </xf>
    <xf numFmtId="0" fontId="11" fillId="10" borderId="15" xfId="4" applyFont="1" applyFill="1" applyBorder="1" applyAlignment="1">
      <alignment horizontal="center" vertical="top" wrapText="1"/>
    </xf>
    <xf numFmtId="0" fontId="10" fillId="10" borderId="16" xfId="4" applyFont="1" applyFill="1" applyBorder="1" applyAlignment="1">
      <alignment horizontal="center"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1" fontId="11" fillId="11" borderId="15" xfId="4" applyNumberFormat="1" applyFont="1" applyFill="1" applyBorder="1" applyAlignment="1">
      <alignment horizontal="center"/>
    </xf>
    <xf numFmtId="0" fontId="11" fillId="11" borderId="16" xfId="4" applyFont="1" applyFill="1" applyBorder="1" applyAlignment="1">
      <alignment horizontal="center"/>
    </xf>
    <xf numFmtId="0" fontId="11" fillId="11" borderId="15" xfId="4" applyFont="1" applyFill="1" applyBorder="1"/>
    <xf numFmtId="0" fontId="10" fillId="12" borderId="13" xfId="4" applyFont="1" applyFill="1" applyBorder="1" applyAlignment="1">
      <alignment horizontal="center"/>
    </xf>
    <xf numFmtId="0" fontId="11" fillId="12" borderId="12" xfId="4" applyFont="1" applyFill="1" applyBorder="1" applyAlignment="1">
      <alignment horizontal="center" vertical="top" wrapText="1"/>
    </xf>
    <xf numFmtId="0" fontId="11" fillId="12" borderId="17" xfId="4" applyFont="1" applyFill="1" applyBorder="1" applyAlignment="1">
      <alignment horizontal="center" vertical="top" wrapText="1"/>
    </xf>
    <xf numFmtId="0" fontId="11" fillId="12" borderId="16" xfId="4" applyFont="1" applyFill="1" applyBorder="1" applyAlignment="1">
      <alignment horizontal="center"/>
    </xf>
    <xf numFmtId="0" fontId="11" fillId="12" borderId="15" xfId="4" applyFont="1" applyFill="1" applyBorder="1"/>
    <xf numFmtId="0" fontId="8" fillId="0" borderId="19" xfId="4" applyFont="1" applyFill="1" applyBorder="1" applyAlignment="1">
      <alignment horizontal="center"/>
    </xf>
    <xf numFmtId="0" fontId="8" fillId="2" borderId="18" xfId="4" applyFont="1" applyFill="1" applyBorder="1" applyAlignment="1">
      <alignment horizontal="center"/>
    </xf>
    <xf numFmtId="0" fontId="8" fillId="2" borderId="19" xfId="4" applyFont="1" applyFill="1" applyBorder="1" applyAlignment="1">
      <alignment horizontal="center"/>
    </xf>
    <xf numFmtId="0" fontId="8" fillId="2" borderId="21" xfId="4" applyFont="1" applyFill="1" applyBorder="1" applyAlignment="1">
      <alignment horizontal="center"/>
    </xf>
    <xf numFmtId="0" fontId="8" fillId="0" borderId="22" xfId="4" applyFont="1" applyFill="1" applyBorder="1" applyAlignment="1">
      <alignment horizontal="center"/>
    </xf>
    <xf numFmtId="0" fontId="8" fillId="0" borderId="21" xfId="4" applyFont="1" applyFill="1" applyBorder="1" applyAlignment="1">
      <alignment horizontal="right"/>
    </xf>
    <xf numFmtId="0" fontId="5" fillId="0" borderId="0" xfId="2" applyFont="1" applyAlignment="1"/>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8" borderId="16" xfId="2" applyFont="1" applyFill="1" applyBorder="1"/>
    <xf numFmtId="0" fontId="6" fillId="0" borderId="16" xfId="2" applyFont="1" applyBorder="1"/>
    <xf numFmtId="0" fontId="6" fillId="0" borderId="16" xfId="2" applyFont="1" applyFill="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10" fillId="12" borderId="16" xfId="4" applyFont="1" applyFill="1" applyBorder="1"/>
    <xf numFmtId="0" fontId="8" fillId="0" borderId="22"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8" borderId="14" xfId="2" applyFont="1" applyFill="1" applyBorder="1" applyAlignment="1">
      <alignment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11" fillId="12" borderId="14" xfId="4" applyFont="1" applyFill="1" applyBorder="1" applyAlignment="1">
      <alignment wrapText="1"/>
    </xf>
    <xf numFmtId="0" fontId="8" fillId="0" borderId="20" xfId="4" applyFont="1" applyFill="1" applyBorder="1" applyAlignment="1">
      <alignment horizontal="right" wrapText="1"/>
    </xf>
    <xf numFmtId="0" fontId="6" fillId="5" borderId="2" xfId="4" applyFont="1" applyFill="1" applyBorder="1" applyAlignment="1">
      <alignment vertical="top" wrapText="1"/>
    </xf>
    <xf numFmtId="0" fontId="10" fillId="5" borderId="7" xfId="4" applyFont="1" applyFill="1" applyBorder="1" applyAlignment="1">
      <alignment vertical="top" wrapText="1"/>
    </xf>
    <xf numFmtId="0" fontId="8" fillId="7" borderId="14" xfId="2" applyFont="1" applyFill="1" applyBorder="1" applyAlignment="1">
      <alignment horizontal="center"/>
    </xf>
    <xf numFmtId="0" fontId="6" fillId="0" borderId="12" xfId="4" applyFont="1" applyBorder="1"/>
    <xf numFmtId="0" fontId="6" fillId="0" borderId="14" xfId="4" applyFont="1" applyBorder="1"/>
    <xf numFmtId="0" fontId="10" fillId="10" borderId="12" xfId="4" applyFont="1" applyFill="1" applyBorder="1" applyAlignment="1">
      <alignment vertical="top" wrapText="1"/>
    </xf>
    <xf numFmtId="0" fontId="10" fillId="11" borderId="12" xfId="4" applyFont="1" applyFill="1" applyBorder="1"/>
    <xf numFmtId="0" fontId="11" fillId="11" borderId="14" xfId="4" applyFont="1" applyFill="1" applyBorder="1"/>
    <xf numFmtId="0" fontId="10" fillId="12" borderId="12" xfId="4" applyFont="1" applyFill="1" applyBorder="1"/>
    <xf numFmtId="0" fontId="11" fillId="12" borderId="14" xfId="4" applyFont="1" applyFill="1" applyBorder="1"/>
    <xf numFmtId="0" fontId="8" fillId="0" borderId="18" xfId="4" applyFont="1" applyFill="1" applyBorder="1" applyAlignment="1">
      <alignment horizontal="right"/>
    </xf>
    <xf numFmtId="0" fontId="8" fillId="0" borderId="20" xfId="4" applyFont="1" applyFill="1" applyBorder="1" applyAlignment="1">
      <alignment horizontal="right"/>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3" xfId="4" applyNumberFormat="1" applyFont="1" applyFill="1" applyBorder="1" applyAlignment="1">
      <alignment vertical="top" wrapText="1"/>
    </xf>
    <xf numFmtId="164" fontId="10" fillId="5" borderId="24" xfId="4" applyNumberFormat="1" applyFont="1" applyFill="1" applyBorder="1" applyAlignment="1">
      <alignment vertical="top" wrapText="1"/>
    </xf>
    <xf numFmtId="164" fontId="4" fillId="0" borderId="25" xfId="2" applyNumberFormat="1" applyFont="1" applyBorder="1"/>
    <xf numFmtId="164" fontId="4" fillId="0" borderId="7" xfId="2" applyNumberFormat="1" applyFont="1" applyBorder="1"/>
    <xf numFmtId="164" fontId="4" fillId="0" borderId="24" xfId="2" applyNumberFormat="1" applyFont="1" applyBorder="1"/>
    <xf numFmtId="164" fontId="6" fillId="0" borderId="24" xfId="4" applyNumberFormat="1" applyFont="1" applyBorder="1"/>
    <xf numFmtId="164" fontId="10" fillId="10" borderId="24" xfId="4" applyNumberFormat="1" applyFont="1" applyFill="1" applyBorder="1" applyAlignment="1">
      <alignment vertical="top"/>
    </xf>
    <xf numFmtId="164" fontId="10" fillId="11" borderId="24" xfId="4" applyNumberFormat="1" applyFont="1" applyFill="1" applyBorder="1"/>
    <xf numFmtId="164" fontId="10" fillId="12" borderId="24" xfId="4" applyNumberFormat="1" applyFont="1" applyFill="1" applyBorder="1"/>
    <xf numFmtId="164" fontId="8" fillId="0" borderId="26"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27" fillId="4" borderId="0" xfId="4" applyFont="1" applyFill="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0" fontId="6" fillId="0" borderId="0" xfId="4" applyFont="1" applyAlignment="1"/>
    <xf numFmtId="1" fontId="6" fillId="0" borderId="0" xfId="4" applyNumberFormat="1" applyFont="1" applyAlignment="1"/>
    <xf numFmtId="0" fontId="16" fillId="0" borderId="0" xfId="4" applyFont="1" applyBorder="1" applyAlignment="1">
      <alignment horizontal="left" wrapText="1"/>
    </xf>
    <xf numFmtId="164" fontId="5" fillId="7" borderId="12" xfId="2" applyNumberFormat="1" applyFont="1" applyFill="1" applyBorder="1" applyAlignment="1"/>
    <xf numFmtId="0" fontId="8" fillId="7" borderId="16" xfId="2" applyFont="1" applyFill="1" applyBorder="1" applyAlignment="1"/>
    <xf numFmtId="165" fontId="27" fillId="4" borderId="0" xfId="4" applyNumberFormat="1" applyFont="1" applyFill="1" applyAlignment="1">
      <alignment horizontal="center" vertical="top" wrapText="1"/>
    </xf>
    <xf numFmtId="165" fontId="17" fillId="6" borderId="7" xfId="2" applyNumberFormat="1" applyFont="1" applyFill="1" applyBorder="1" applyAlignment="1">
      <alignment horizontal="center" vertical="top" wrapText="1"/>
    </xf>
    <xf numFmtId="164" fontId="4" fillId="0" borderId="25" xfId="2" applyNumberFormat="1" applyFont="1" applyBorder="1" applyAlignment="1"/>
    <xf numFmtId="0" fontId="6" fillId="8" borderId="12" xfId="2" applyFont="1" applyFill="1" applyBorder="1" applyAlignment="1"/>
    <xf numFmtId="0" fontId="6" fillId="8" borderId="16" xfId="2" applyFont="1" applyFill="1" applyBorder="1" applyAlignment="1"/>
    <xf numFmtId="0" fontId="6" fillId="8" borderId="14" xfId="2" applyFont="1" applyFill="1" applyBorder="1" applyAlignment="1"/>
    <xf numFmtId="0" fontId="4" fillId="0" borderId="0" xfId="2" applyFont="1" applyAlignment="1"/>
    <xf numFmtId="164" fontId="4" fillId="0" borderId="7" xfId="2" applyNumberFormat="1" applyFont="1" applyBorder="1" applyAlignment="1"/>
    <xf numFmtId="164" fontId="4" fillId="0" borderId="24" xfId="2" applyNumberFormat="1" applyFont="1" applyBorder="1" applyAlignment="1"/>
    <xf numFmtId="0" fontId="6" fillId="0" borderId="12" xfId="2" applyFont="1" applyBorder="1" applyAlignment="1"/>
    <xf numFmtId="0" fontId="6" fillId="0" borderId="16" xfId="2" applyFont="1" applyBorder="1" applyAlignment="1"/>
    <xf numFmtId="0" fontId="6" fillId="0" borderId="14" xfId="2" applyFont="1" applyBorder="1" applyAlignment="1"/>
    <xf numFmtId="0" fontId="6" fillId="0" borderId="12" xfId="2" applyFont="1" applyFill="1" applyBorder="1" applyAlignment="1"/>
    <xf numFmtId="0" fontId="6" fillId="0" borderId="16" xfId="2" applyFont="1" applyFill="1" applyBorder="1" applyAlignment="1"/>
    <xf numFmtId="0" fontId="6" fillId="0" borderId="14" xfId="2" applyFont="1" applyFill="1" applyBorder="1" applyAlignment="1"/>
    <xf numFmtId="164" fontId="28" fillId="0" borderId="0" xfId="0" applyNumberFormat="1" applyFont="1" applyFill="1" applyAlignment="1">
      <alignment vertical="top"/>
    </xf>
    <xf numFmtId="0" fontId="29" fillId="0" borderId="0" xfId="0" applyFont="1" applyFill="1" applyAlignment="1">
      <alignment vertical="top"/>
    </xf>
    <xf numFmtId="14" fontId="29" fillId="0" borderId="0" xfId="0" applyNumberFormat="1" applyFont="1" applyFill="1" applyBorder="1" applyAlignment="1">
      <alignment horizontal="left" vertical="top"/>
    </xf>
    <xf numFmtId="0" fontId="31" fillId="0" borderId="0" xfId="115" applyFont="1" applyAlignment="1">
      <alignment horizontal="center" vertical="top"/>
    </xf>
    <xf numFmtId="0" fontId="31" fillId="0" borderId="0" xfId="115" applyFont="1" applyAlignment="1">
      <alignment vertical="top"/>
    </xf>
    <xf numFmtId="0" fontId="29" fillId="0" borderId="0" xfId="0" applyFont="1" applyAlignment="1">
      <alignment vertical="top"/>
    </xf>
    <xf numFmtId="1" fontId="29" fillId="0" borderId="0" xfId="0" applyNumberFormat="1" applyFont="1" applyFill="1" applyBorder="1" applyAlignment="1">
      <alignment horizontal="left" vertical="top"/>
    </xf>
    <xf numFmtId="0" fontId="30" fillId="0" borderId="0" xfId="115" applyFont="1" applyAlignment="1">
      <alignment horizontal="center" vertical="top"/>
    </xf>
    <xf numFmtId="0" fontId="28" fillId="0" borderId="0" xfId="0" applyFont="1" applyFill="1" applyAlignment="1">
      <alignment vertical="top"/>
    </xf>
    <xf numFmtId="0" fontId="34" fillId="0" borderId="0" xfId="115" applyFont="1" applyAlignment="1">
      <alignment horizontal="center" vertical="top"/>
    </xf>
    <xf numFmtId="0" fontId="35" fillId="0" borderId="0" xfId="115" applyFont="1" applyAlignment="1">
      <alignment horizontal="center" vertical="top"/>
    </xf>
    <xf numFmtId="1" fontId="29" fillId="0" borderId="0" xfId="0" applyNumberFormat="1" applyFont="1" applyFill="1" applyBorder="1" applyAlignment="1">
      <alignment horizontal="right" vertical="top"/>
    </xf>
    <xf numFmtId="0" fontId="28" fillId="0" borderId="0" xfId="0" applyFont="1" applyAlignment="1">
      <alignment horizontal="right" vertical="top"/>
    </xf>
    <xf numFmtId="14" fontId="28" fillId="0" borderId="0" xfId="0" applyNumberFormat="1" applyFont="1" applyBorder="1" applyAlignment="1">
      <alignment horizontal="left" vertical="top"/>
    </xf>
    <xf numFmtId="0" fontId="34" fillId="0" borderId="0" xfId="115" applyFont="1" applyAlignment="1">
      <alignment vertical="top"/>
    </xf>
    <xf numFmtId="0" fontId="35" fillId="0" borderId="0" xfId="115" applyFont="1" applyAlignment="1">
      <alignment vertical="top"/>
    </xf>
    <xf numFmtId="0" fontId="31" fillId="0" borderId="0" xfId="115" applyFont="1" applyFill="1" applyBorder="1" applyAlignment="1">
      <alignment vertical="top"/>
    </xf>
    <xf numFmtId="0" fontId="28" fillId="0" borderId="0" xfId="0" applyFont="1" applyAlignment="1">
      <alignment vertical="top"/>
    </xf>
    <xf numFmtId="0" fontId="30" fillId="0" borderId="0" xfId="2" applyFont="1" applyBorder="1" applyAlignment="1">
      <alignment vertical="top"/>
    </xf>
    <xf numFmtId="0" fontId="30" fillId="0" borderId="0" xfId="2" applyFont="1" applyAlignment="1">
      <alignment vertical="top"/>
    </xf>
    <xf numFmtId="166" fontId="29" fillId="0" borderId="0" xfId="0" applyNumberFormat="1" applyFont="1" applyAlignment="1">
      <alignment vertical="top"/>
    </xf>
    <xf numFmtId="0" fontId="28" fillId="0" borderId="0" xfId="0" applyFont="1" applyFill="1" applyBorder="1" applyAlignment="1">
      <alignment vertical="top"/>
    </xf>
    <xf numFmtId="164" fontId="28" fillId="0" borderId="0" xfId="0" applyNumberFormat="1" applyFont="1" applyAlignment="1">
      <alignment vertical="top"/>
    </xf>
    <xf numFmtId="0" fontId="29" fillId="0" borderId="0" xfId="0" applyFont="1" applyFill="1" applyBorder="1" applyAlignment="1">
      <alignment vertical="top"/>
    </xf>
    <xf numFmtId="164" fontId="29" fillId="0" borderId="0" xfId="0" applyNumberFormat="1" applyFont="1" applyFill="1" applyAlignment="1">
      <alignment vertical="top"/>
    </xf>
    <xf numFmtId="164" fontId="29" fillId="0" borderId="0" xfId="0" applyNumberFormat="1" applyFont="1" applyAlignment="1">
      <alignment vertical="top"/>
    </xf>
    <xf numFmtId="0" fontId="28" fillId="0" borderId="0" xfId="0" applyFont="1" applyBorder="1" applyAlignment="1">
      <alignment vertical="top"/>
    </xf>
    <xf numFmtId="0" fontId="31" fillId="0" borderId="0" xfId="2" applyFont="1" applyAlignment="1">
      <alignment vertical="top"/>
    </xf>
    <xf numFmtId="0" fontId="36" fillId="0" borderId="0" xfId="0" applyFont="1"/>
    <xf numFmtId="1" fontId="29" fillId="0" borderId="0" xfId="0" applyNumberFormat="1" applyFont="1" applyAlignment="1">
      <alignment vertical="top"/>
    </xf>
    <xf numFmtId="1" fontId="29" fillId="0" borderId="0" xfId="0" applyNumberFormat="1" applyFont="1" applyBorder="1" applyAlignment="1">
      <alignment vertical="top"/>
    </xf>
    <xf numFmtId="0" fontId="30" fillId="0" borderId="0" xfId="115" applyFont="1" applyFill="1" applyAlignment="1">
      <alignment horizontal="left" vertical="top"/>
    </xf>
    <xf numFmtId="0" fontId="30" fillId="0" borderId="0" xfId="115" applyFont="1" applyFill="1" applyAlignment="1">
      <alignment horizontal="center" vertical="top"/>
    </xf>
    <xf numFmtId="0" fontId="31" fillId="0" borderId="0" xfId="115" applyFont="1" applyFill="1" applyAlignment="1">
      <alignment horizontal="left" vertical="top"/>
    </xf>
    <xf numFmtId="0" fontId="31" fillId="0" borderId="0" xfId="115" applyFont="1" applyFill="1" applyAlignment="1">
      <alignment horizontal="right" vertical="top"/>
    </xf>
    <xf numFmtId="0" fontId="30" fillId="0" borderId="0" xfId="2" applyFont="1" applyFill="1" applyBorder="1" applyAlignment="1">
      <alignment vertical="top"/>
    </xf>
    <xf numFmtId="0" fontId="31" fillId="0" borderId="0" xfId="2" applyFont="1" applyFill="1" applyBorder="1" applyAlignment="1">
      <alignment vertical="top"/>
    </xf>
    <xf numFmtId="0" fontId="31" fillId="0" borderId="0" xfId="2" applyFont="1" applyFill="1" applyAlignment="1">
      <alignment vertical="top"/>
    </xf>
    <xf numFmtId="14" fontId="28" fillId="0" borderId="0" xfId="0" applyNumberFormat="1" applyFont="1" applyFill="1" applyAlignment="1">
      <alignment vertical="top"/>
    </xf>
    <xf numFmtId="14" fontId="28" fillId="0" borderId="0" xfId="0" applyNumberFormat="1" applyFont="1" applyAlignment="1">
      <alignment vertical="top"/>
    </xf>
    <xf numFmtId="14" fontId="28" fillId="0" borderId="0" xfId="0" applyNumberFormat="1" applyFont="1" applyFill="1" applyBorder="1" applyAlignment="1">
      <alignment horizontal="right" vertical="top"/>
    </xf>
    <xf numFmtId="0" fontId="37" fillId="0" borderId="0" xfId="0" applyFont="1"/>
    <xf numFmtId="0" fontId="30" fillId="0" borderId="0" xfId="154" applyFont="1" applyFill="1" applyAlignment="1">
      <alignment horizontal="left" vertical="top"/>
    </xf>
    <xf numFmtId="0" fontId="31" fillId="0" borderId="0" xfId="154" applyFont="1" applyAlignment="1">
      <alignment horizontal="center" vertical="top"/>
    </xf>
    <xf numFmtId="0" fontId="31" fillId="0" borderId="0" xfId="154" applyFont="1" applyAlignment="1">
      <alignment vertical="top"/>
    </xf>
    <xf numFmtId="0" fontId="32" fillId="0" borderId="0" xfId="154" applyFont="1" applyAlignment="1">
      <alignment horizontal="center" vertical="top"/>
    </xf>
    <xf numFmtId="0" fontId="33" fillId="0" borderId="0" xfId="154" applyFont="1" applyAlignment="1">
      <alignment horizontal="center" vertical="top"/>
    </xf>
    <xf numFmtId="0" fontId="30" fillId="0" borderId="0" xfId="154" applyFont="1" applyFill="1" applyAlignment="1">
      <alignment horizontal="center" vertical="top"/>
    </xf>
    <xf numFmtId="0" fontId="30" fillId="0" borderId="0" xfId="154" applyFont="1" applyAlignment="1">
      <alignment horizontal="center" vertical="top"/>
    </xf>
    <xf numFmtId="0" fontId="34" fillId="0" borderId="0" xfId="154" applyFont="1" applyAlignment="1">
      <alignment horizontal="center" vertical="top"/>
    </xf>
    <xf numFmtId="0" fontId="35" fillId="0" borderId="0" xfId="154" applyFont="1" applyAlignment="1">
      <alignment horizontal="center" vertical="top"/>
    </xf>
    <xf numFmtId="0" fontId="31" fillId="0" borderId="0" xfId="154" applyFont="1" applyFill="1" applyAlignment="1">
      <alignment horizontal="left" vertical="top"/>
    </xf>
    <xf numFmtId="0" fontId="34" fillId="0" borderId="0" xfId="154" applyFont="1" applyAlignment="1">
      <alignment vertical="top"/>
    </xf>
    <xf numFmtId="0" fontId="35" fillId="0" borderId="0" xfId="154" applyFont="1" applyAlignment="1">
      <alignment vertical="top"/>
    </xf>
    <xf numFmtId="0" fontId="31" fillId="0" borderId="0" xfId="154" applyFont="1" applyFill="1" applyAlignment="1">
      <alignment horizontal="right" vertical="top"/>
    </xf>
    <xf numFmtId="0" fontId="31" fillId="0" borderId="0" xfId="154" applyFont="1" applyFill="1" applyBorder="1" applyAlignment="1">
      <alignment vertical="top"/>
    </xf>
    <xf numFmtId="1" fontId="31" fillId="0" borderId="0" xfId="154" applyNumberFormat="1" applyFont="1" applyAlignment="1">
      <alignment vertical="top"/>
    </xf>
    <xf numFmtId="1" fontId="28" fillId="0" borderId="0" xfId="0" applyNumberFormat="1" applyFont="1" applyAlignment="1">
      <alignment vertical="top"/>
    </xf>
    <xf numFmtId="1" fontId="31" fillId="0" borderId="0" xfId="115" applyNumberFormat="1" applyFont="1" applyAlignment="1">
      <alignment vertical="top"/>
    </xf>
    <xf numFmtId="0" fontId="31" fillId="0" borderId="27" xfId="154" applyFont="1" applyFill="1" applyBorder="1" applyAlignment="1">
      <alignment vertical="top"/>
    </xf>
    <xf numFmtId="0" fontId="31" fillId="0" borderId="0" xfId="154" applyFont="1" applyFill="1" applyAlignment="1">
      <alignment vertical="top"/>
    </xf>
    <xf numFmtId="164" fontId="29" fillId="0" borderId="0" xfId="0" applyNumberFormat="1" applyFont="1" applyFill="1" applyAlignment="1" applyProtection="1">
      <alignment vertical="top"/>
    </xf>
    <xf numFmtId="0" fontId="29" fillId="0" borderId="0" xfId="0" applyFont="1" applyFill="1" applyAlignment="1" applyProtection="1">
      <alignment vertical="top"/>
    </xf>
    <xf numFmtId="0" fontId="29" fillId="0" borderId="0" xfId="0" applyFont="1" applyFill="1" applyBorder="1" applyAlignment="1" applyProtection="1">
      <alignment vertical="top"/>
    </xf>
    <xf numFmtId="164" fontId="29" fillId="0" borderId="0" xfId="0" applyNumberFormat="1" applyFont="1" applyAlignment="1" applyProtection="1">
      <alignment vertical="top"/>
    </xf>
    <xf numFmtId="0" fontId="31" fillId="0" borderId="0" xfId="2" applyFont="1" applyFill="1" applyBorder="1" applyAlignment="1" applyProtection="1">
      <alignment vertical="top"/>
    </xf>
    <xf numFmtId="0" fontId="29" fillId="0" borderId="0" xfId="0" applyFont="1" applyAlignment="1" applyProtection="1">
      <alignment vertical="top"/>
    </xf>
    <xf numFmtId="0" fontId="31" fillId="0" borderId="0" xfId="2" applyFont="1" applyFill="1" applyAlignment="1" applyProtection="1">
      <alignment vertical="top"/>
    </xf>
    <xf numFmtId="0" fontId="29" fillId="0" borderId="0" xfId="0" applyFont="1" applyFill="1" applyAlignment="1" applyProtection="1">
      <alignment vertical="top"/>
      <protection locked="0"/>
    </xf>
    <xf numFmtId="14"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left" vertical="top"/>
      <protection locked="0"/>
    </xf>
    <xf numFmtId="0" fontId="31" fillId="0" borderId="0" xfId="154" applyFont="1" applyAlignment="1" applyProtection="1">
      <alignment horizontal="center" vertical="top"/>
      <protection locked="0"/>
    </xf>
    <xf numFmtId="0" fontId="31" fillId="0" borderId="0" xfId="154" applyFont="1" applyAlignment="1" applyProtection="1">
      <alignment vertical="top"/>
      <protection locked="0"/>
    </xf>
    <xf numFmtId="0" fontId="32" fillId="0" borderId="0" xfId="154" applyFont="1" applyAlignment="1" applyProtection="1">
      <alignment horizontal="center" vertical="top"/>
      <protection locked="0"/>
    </xf>
    <xf numFmtId="0" fontId="33" fillId="0" borderId="0" xfId="154" applyFont="1" applyAlignment="1" applyProtection="1">
      <alignment horizontal="center" vertical="top"/>
      <protection locked="0"/>
    </xf>
    <xf numFmtId="0" fontId="29" fillId="0" borderId="0" xfId="0" applyFont="1" applyAlignment="1" applyProtection="1">
      <alignment vertical="top"/>
      <protection locked="0"/>
    </xf>
    <xf numFmtId="1"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center" vertical="top"/>
      <protection locked="0"/>
    </xf>
    <xf numFmtId="0" fontId="30" fillId="0" borderId="0" xfId="154" applyFont="1" applyAlignment="1" applyProtection="1">
      <alignment horizontal="center" vertical="top"/>
      <protection locked="0"/>
    </xf>
    <xf numFmtId="0" fontId="28" fillId="0" borderId="0" xfId="0" applyFont="1" applyFill="1" applyAlignment="1" applyProtection="1">
      <alignment vertical="top"/>
      <protection locked="0"/>
    </xf>
    <xf numFmtId="0" fontId="34" fillId="0" borderId="0" xfId="154" applyFont="1" applyAlignment="1" applyProtection="1">
      <alignment horizontal="center" vertical="top"/>
      <protection locked="0"/>
    </xf>
    <xf numFmtId="0" fontId="35" fillId="0" borderId="0" xfId="154" applyFont="1" applyAlignment="1" applyProtection="1">
      <alignment horizontal="center" vertical="top"/>
      <protection locked="0"/>
    </xf>
    <xf numFmtId="0" fontId="28" fillId="0" borderId="0" xfId="0" applyFont="1" applyAlignment="1" applyProtection="1">
      <alignment horizontal="right" vertical="top"/>
      <protection locked="0"/>
    </xf>
    <xf numFmtId="14" fontId="29" fillId="0" borderId="0" xfId="0" applyNumberFormat="1" applyFont="1" applyBorder="1" applyAlignment="1" applyProtection="1">
      <alignment horizontal="left" vertical="top"/>
      <protection locked="0"/>
    </xf>
    <xf numFmtId="0" fontId="31" fillId="0" borderId="0" xfId="154" applyFont="1" applyFill="1" applyAlignment="1" applyProtection="1">
      <alignment horizontal="left" vertical="top"/>
      <protection locked="0"/>
    </xf>
    <xf numFmtId="1" fontId="31" fillId="0" borderId="0" xfId="154" applyNumberFormat="1" applyFont="1" applyAlignment="1" applyProtection="1">
      <alignment vertical="top"/>
      <protection locked="0"/>
    </xf>
    <xf numFmtId="0" fontId="34" fillId="0" borderId="0" xfId="154" applyFont="1" applyAlignment="1" applyProtection="1">
      <alignment vertical="top"/>
      <protection locked="0"/>
    </xf>
    <xf numFmtId="0" fontId="35" fillId="0" borderId="0" xfId="154" applyFont="1" applyAlignment="1" applyProtection="1">
      <alignment vertical="top"/>
      <protection locked="0"/>
    </xf>
    <xf numFmtId="0" fontId="31" fillId="0" borderId="0" xfId="154" applyFont="1" applyFill="1" applyAlignment="1" applyProtection="1">
      <alignment horizontal="right" vertical="top"/>
      <protection locked="0"/>
    </xf>
    <xf numFmtId="0" fontId="31" fillId="0" borderId="0" xfId="154" applyFont="1" applyFill="1" applyBorder="1" applyAlignment="1" applyProtection="1">
      <alignment vertical="top"/>
      <protection locked="0"/>
    </xf>
    <xf numFmtId="0" fontId="28" fillId="0" borderId="0" xfId="0" applyFont="1" applyAlignment="1" applyProtection="1">
      <alignment vertical="top"/>
      <protection locked="0"/>
    </xf>
    <xf numFmtId="1" fontId="28" fillId="0" borderId="0" xfId="0" applyNumberFormat="1" applyFont="1" applyAlignment="1" applyProtection="1">
      <alignment vertical="top"/>
      <protection locked="0"/>
    </xf>
    <xf numFmtId="164" fontId="29" fillId="0" borderId="0" xfId="0" applyNumberFormat="1" applyFont="1" applyAlignment="1" applyProtection="1">
      <alignment vertical="top"/>
      <protection locked="0"/>
    </xf>
    <xf numFmtId="0" fontId="30" fillId="0" borderId="0" xfId="2" applyFont="1" applyFill="1" applyBorder="1" applyAlignment="1" applyProtection="1">
      <alignment vertical="top"/>
      <protection locked="0"/>
    </xf>
    <xf numFmtId="0" fontId="30" fillId="0" borderId="0" xfId="2" applyFont="1" applyAlignment="1" applyProtection="1">
      <alignment vertical="top"/>
      <protection locked="0"/>
    </xf>
    <xf numFmtId="1" fontId="29" fillId="0" borderId="0" xfId="0" applyNumberFormat="1" applyFont="1" applyAlignment="1" applyProtection="1">
      <alignment vertical="top"/>
      <protection locked="0"/>
    </xf>
    <xf numFmtId="0" fontId="37" fillId="0" borderId="0" xfId="0" applyFont="1" applyProtection="1">
      <protection locked="0"/>
    </xf>
    <xf numFmtId="0" fontId="28" fillId="0" borderId="0" xfId="0" applyFont="1" applyFill="1" applyBorder="1" applyAlignment="1" applyProtection="1">
      <alignment vertical="top"/>
      <protection locked="0"/>
    </xf>
    <xf numFmtId="166" fontId="29" fillId="0" borderId="0" xfId="0" applyNumberFormat="1" applyFont="1" applyAlignment="1" applyProtection="1">
      <alignment vertical="top"/>
      <protection locked="0"/>
    </xf>
    <xf numFmtId="0" fontId="36" fillId="0" borderId="0" xfId="0" applyFont="1" applyProtection="1">
      <protection locked="0"/>
    </xf>
    <xf numFmtId="1" fontId="29" fillId="0" borderId="0" xfId="0" applyNumberFormat="1" applyFont="1" applyBorder="1" applyAlignment="1" applyProtection="1">
      <alignment vertical="top"/>
      <protection locked="0"/>
    </xf>
    <xf numFmtId="0" fontId="31" fillId="0" borderId="0" xfId="2" applyFont="1" applyFill="1" applyAlignment="1" applyProtection="1">
      <alignment vertical="top"/>
      <protection locked="0"/>
    </xf>
    <xf numFmtId="0" fontId="31" fillId="0" borderId="0" xfId="2" applyFont="1" applyAlignment="1" applyProtection="1">
      <alignment vertical="top"/>
      <protection locked="0"/>
    </xf>
    <xf numFmtId="0" fontId="28" fillId="0" borderId="0" xfId="0" applyFont="1" applyAlignment="1" applyProtection="1">
      <alignment vertical="top"/>
    </xf>
    <xf numFmtId="0" fontId="28" fillId="0" borderId="0" xfId="0" applyFont="1" applyBorder="1" applyAlignment="1" applyProtection="1">
      <alignment vertical="top"/>
    </xf>
    <xf numFmtId="0" fontId="28" fillId="0" borderId="0" xfId="0" applyFont="1" applyFill="1" applyBorder="1" applyAlignment="1" applyProtection="1">
      <alignment vertical="top"/>
    </xf>
    <xf numFmtId="14" fontId="28" fillId="0" borderId="0" xfId="0" applyNumberFormat="1" applyFont="1" applyFill="1" applyAlignment="1" applyProtection="1">
      <alignment vertical="top"/>
    </xf>
    <xf numFmtId="14" fontId="28" fillId="0" borderId="0" xfId="0" applyNumberFormat="1" applyFont="1" applyAlignment="1" applyProtection="1">
      <alignment vertical="top"/>
    </xf>
    <xf numFmtId="0" fontId="38" fillId="0" borderId="0" xfId="0" applyFont="1" applyAlignment="1">
      <alignment vertical="top"/>
    </xf>
    <xf numFmtId="0" fontId="39" fillId="0" borderId="0" xfId="0" applyFont="1"/>
    <xf numFmtId="0" fontId="40" fillId="0" borderId="0" xfId="154" applyFont="1" applyFill="1" applyAlignment="1">
      <alignment horizontal="center" vertical="top"/>
    </xf>
    <xf numFmtId="0" fontId="41" fillId="0" borderId="0" xfId="154" applyFont="1" applyFill="1" applyAlignment="1">
      <alignment horizontal="center" vertical="top"/>
    </xf>
    <xf numFmtId="0" fontId="41" fillId="0" borderId="0" xfId="154" applyFont="1" applyFill="1" applyAlignment="1">
      <alignment vertical="top"/>
    </xf>
    <xf numFmtId="0" fontId="40" fillId="0" borderId="0" xfId="0" applyFont="1" applyFill="1" applyAlignment="1">
      <alignment vertical="top"/>
    </xf>
    <xf numFmtId="0" fontId="41" fillId="0" borderId="0" xfId="0" applyFont="1" applyFill="1" applyAlignment="1">
      <alignment vertical="top"/>
    </xf>
    <xf numFmtId="0" fontId="40" fillId="0" borderId="0" xfId="154" applyFont="1" applyAlignment="1" applyProtection="1">
      <alignment horizontal="center" vertical="top"/>
      <protection locked="0"/>
    </xf>
    <xf numFmtId="0" fontId="41" fillId="0" borderId="0" xfId="154" applyFont="1" applyAlignment="1" applyProtection="1">
      <alignment horizontal="center" vertical="top"/>
      <protection locked="0"/>
    </xf>
    <xf numFmtId="0" fontId="41" fillId="0" borderId="0" xfId="154" applyFont="1" applyAlignment="1" applyProtection="1">
      <alignment vertical="top"/>
      <protection locked="0"/>
    </xf>
    <xf numFmtId="0" fontId="40" fillId="0" borderId="0" xfId="0" applyFont="1" applyAlignment="1" applyProtection="1">
      <alignment vertical="top"/>
      <protection locked="0"/>
    </xf>
    <xf numFmtId="0" fontId="41" fillId="0" borderId="0" xfId="0" applyFont="1" applyAlignment="1" applyProtection="1">
      <alignment vertical="top"/>
      <protection locked="0"/>
    </xf>
    <xf numFmtId="0" fontId="41" fillId="0" borderId="0" xfId="115" applyFont="1" applyAlignment="1">
      <alignment horizontal="center" vertical="top"/>
    </xf>
    <xf numFmtId="0" fontId="41" fillId="0" borderId="0" xfId="115" applyFont="1" applyAlignment="1">
      <alignment vertical="top"/>
    </xf>
    <xf numFmtId="0" fontId="40" fillId="0" borderId="0" xfId="0" applyFont="1" applyAlignment="1">
      <alignment vertical="top"/>
    </xf>
    <xf numFmtId="0" fontId="41" fillId="0" borderId="0" xfId="0" applyFont="1" applyAlignment="1">
      <alignment vertical="top"/>
    </xf>
    <xf numFmtId="164" fontId="42" fillId="0" borderId="0" xfId="0" applyNumberFormat="1" applyFont="1" applyFill="1" applyAlignment="1">
      <alignment vertical="top"/>
    </xf>
    <xf numFmtId="0" fontId="0" fillId="0" borderId="0" xfId="0" applyAlignment="1">
      <alignment wrapText="1"/>
    </xf>
    <xf numFmtId="0" fontId="31" fillId="13" borderId="0" xfId="154" applyFont="1" applyFill="1" applyBorder="1" applyAlignment="1">
      <alignment vertical="top"/>
    </xf>
    <xf numFmtId="0" fontId="45" fillId="14" borderId="28" xfId="0" applyFont="1" applyFill="1" applyBorder="1" applyAlignment="1">
      <alignment wrapText="1"/>
    </xf>
    <xf numFmtId="0" fontId="0" fillId="0" borderId="8" xfId="0" applyBorder="1" applyAlignment="1">
      <alignment wrapText="1"/>
    </xf>
    <xf numFmtId="0" fontId="29" fillId="0" borderId="0" xfId="0" applyFont="1" applyFill="1" applyAlignment="1">
      <alignment vertical="top" wrapText="1"/>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16" fillId="0" borderId="24" xfId="4" applyFont="1" applyBorder="1" applyAlignment="1">
      <alignment horizontal="left" wrapText="1"/>
    </xf>
    <xf numFmtId="0" fontId="16" fillId="0" borderId="0" xfId="4" applyFont="1" applyBorder="1" applyAlignment="1">
      <alignment horizontal="left" wrapText="1"/>
    </xf>
    <xf numFmtId="0" fontId="46" fillId="0" borderId="0" xfId="0" applyFont="1" applyFill="1" applyAlignment="1">
      <alignment vertical="top" wrapText="1"/>
    </xf>
  </cellXfs>
  <cellStyles count="269">
    <cellStyle name="Bad 2" xfId="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Normal" xfId="0" builtinId="0"/>
    <cellStyle name="Normal 2" xfId="2"/>
    <cellStyle name="Normal 3" xfId="3"/>
    <cellStyle name="Normal 3 2" xfId="115"/>
    <cellStyle name="Normal 3 2 2" xfId="154"/>
    <cellStyle name="Normal_Sprint 1 Burn Down_20081027" xfId="4"/>
  </cellStyles>
  <dxfs count="33">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theme="0" tint="-0.14999847407452621"/>
        </patternFill>
      </fill>
      <border>
        <bottom/>
      </border>
    </dxf>
    <dxf>
      <fill>
        <patternFill patternType="none">
          <fgColor indexed="64"/>
          <bgColor auto="1"/>
        </patternFill>
      </fill>
      <border>
        <bottom style="thin">
          <color rgb="FFFF0000"/>
        </bottom>
        <vertical/>
        <horizontal/>
      </border>
    </dxf>
    <dxf>
      <font>
        <color auto="1"/>
      </font>
      <fill>
        <patternFill patternType="none">
          <fgColor indexed="64"/>
          <bgColor auto="1"/>
        </patternFill>
      </fill>
      <border>
        <bottom style="thin">
          <color rgb="FFDDA600"/>
        </bottom>
      </border>
    </dxf>
    <dxf>
      <border>
        <bottom style="thin">
          <color rgb="FF008000"/>
        </bottom>
        <vertical/>
        <horizontal/>
      </border>
    </dxf>
    <dxf>
      <font>
        <color auto="1"/>
      </font>
      <fill>
        <patternFill patternType="none">
          <fgColor indexed="64"/>
          <bgColor auto="1"/>
        </patternFill>
      </fill>
      <border>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1'!$F$5:$F$15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1'!$J$5:$J$15</c:f>
              <c:numCache>
                <c:formatCode>0</c:formatCode>
                <c:ptCount val="11"/>
                <c:pt idx="0">
                  <c:v>94</c:v>
                </c:pt>
                <c:pt idx="1">
                  <c:v>84.6</c:v>
                </c:pt>
                <c:pt idx="2">
                  <c:v>75.199999999999989</c:v>
                </c:pt>
                <c:pt idx="3">
                  <c:v>65.799999999999983</c:v>
                </c:pt>
                <c:pt idx="4">
                  <c:v>56.399999999999984</c:v>
                </c:pt>
                <c:pt idx="5">
                  <c:v>46.999999999999986</c:v>
                </c:pt>
                <c:pt idx="6">
                  <c:v>37.599999999999987</c:v>
                </c:pt>
                <c:pt idx="7">
                  <c:v>28.199999999999989</c:v>
                </c:pt>
                <c:pt idx="8">
                  <c:v>18.79999999999999</c:v>
                </c:pt>
                <c:pt idx="9">
                  <c:v>9.399999999999995</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1'!$F$5:$F$15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1'!$I$5:$I$15</c:f>
              <c:numCache>
                <c:formatCode>General</c:formatCode>
                <c:ptCount val="11"/>
                <c:pt idx="0">
                  <c:v>94</c:v>
                </c:pt>
                <c:pt idx="1">
                  <c:v>89</c:v>
                </c:pt>
                <c:pt idx="2">
                  <c:v>89</c:v>
                </c:pt>
                <c:pt idx="3">
                  <c:v>89</c:v>
                </c:pt>
                <c:pt idx="4">
                  <c:v>89</c:v>
                </c:pt>
                <c:pt idx="5">
                  <c:v>89</c:v>
                </c:pt>
                <c:pt idx="6">
                  <c:v>89</c:v>
                </c:pt>
                <c:pt idx="7">
                  <c:v>89</c:v>
                </c:pt>
                <c:pt idx="8">
                  <c:v>89</c:v>
                </c:pt>
                <c:pt idx="9">
                  <c:v>89</c:v>
                </c:pt>
                <c:pt idx="10">
                  <c:v>89</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64950496"/>
        <c:axId val="364955200"/>
      </c:lineChart>
      <c:catAx>
        <c:axId val="364950496"/>
        <c:scaling>
          <c:orientation val="minMax"/>
        </c:scaling>
        <c:delete val="0"/>
        <c:axPos val="b"/>
        <c:numFmt formatCode="General" sourceLinked="1"/>
        <c:majorTickMark val="out"/>
        <c:minorTickMark val="none"/>
        <c:tickLblPos val="nextTo"/>
        <c:txPr>
          <a:bodyPr/>
          <a:lstStyle/>
          <a:p>
            <a:pPr>
              <a:defRPr sz="1100"/>
            </a:pPr>
            <a:endParaRPr lang="es-PE"/>
          </a:p>
        </c:txPr>
        <c:crossAx val="364955200"/>
        <c:crosses val="autoZero"/>
        <c:auto val="1"/>
        <c:lblAlgn val="ctr"/>
        <c:lblOffset val="100"/>
        <c:tickLblSkip val="1"/>
        <c:noMultiLvlLbl val="0"/>
      </c:catAx>
      <c:valAx>
        <c:axId val="364955200"/>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crossAx val="364950496"/>
        <c:crosses val="autoZero"/>
        <c:crossBetween val="between"/>
      </c:valAx>
    </c:plotArea>
    <c:legend>
      <c:legendPos val="r"/>
      <c:layout>
        <c:manualLayout>
          <c:xMode val="edge"/>
          <c:yMode val="edge"/>
          <c:x val="0"/>
          <c:y val="0.83491826970995697"/>
          <c:w val="0.155238005750474"/>
          <c:h val="0.159277384630719"/>
        </c:manualLayout>
      </c:layout>
      <c:overlay val="0"/>
      <c:txPr>
        <a:bodyPr/>
        <a:lstStyle/>
        <a:p>
          <a:pPr>
            <a:defRPr sz="800"/>
          </a:pPr>
          <a:endParaRPr lang="es-PE"/>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64951280"/>
        <c:axId val="364957552"/>
      </c:lineChart>
      <c:catAx>
        <c:axId val="364951280"/>
        <c:scaling>
          <c:orientation val="minMax"/>
        </c:scaling>
        <c:delete val="0"/>
        <c:axPos val="b"/>
        <c:numFmt formatCode="General" sourceLinked="1"/>
        <c:majorTickMark val="out"/>
        <c:minorTickMark val="none"/>
        <c:tickLblPos val="nextTo"/>
        <c:txPr>
          <a:bodyPr/>
          <a:lstStyle/>
          <a:p>
            <a:pPr>
              <a:defRPr lang="en-US" sz="1100"/>
            </a:pPr>
            <a:endParaRPr lang="es-PE"/>
          </a:p>
        </c:txPr>
        <c:crossAx val="364957552"/>
        <c:crosses val="autoZero"/>
        <c:auto val="1"/>
        <c:lblAlgn val="ctr"/>
        <c:lblOffset val="100"/>
        <c:tickLblSkip val="1"/>
        <c:noMultiLvlLbl val="0"/>
      </c:catAx>
      <c:valAx>
        <c:axId val="364957552"/>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364951280"/>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364958336"/>
        <c:axId val="364955984"/>
      </c:lineChart>
      <c:catAx>
        <c:axId val="364958336"/>
        <c:scaling>
          <c:orientation val="minMax"/>
        </c:scaling>
        <c:delete val="0"/>
        <c:axPos val="b"/>
        <c:numFmt formatCode="General" sourceLinked="1"/>
        <c:majorTickMark val="out"/>
        <c:minorTickMark val="none"/>
        <c:tickLblPos val="nextTo"/>
        <c:txPr>
          <a:bodyPr/>
          <a:lstStyle/>
          <a:p>
            <a:pPr>
              <a:defRPr lang="en-US" sz="1100"/>
            </a:pPr>
            <a:endParaRPr lang="es-PE"/>
          </a:p>
        </c:txPr>
        <c:crossAx val="364955984"/>
        <c:crosses val="autoZero"/>
        <c:auto val="1"/>
        <c:lblAlgn val="ctr"/>
        <c:lblOffset val="100"/>
        <c:tickLblSkip val="1"/>
        <c:noMultiLvlLbl val="0"/>
      </c:catAx>
      <c:valAx>
        <c:axId val="364955984"/>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364958336"/>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- 1 week option'!$H$81:$L$81</c:f>
              <c:numCache>
                <c:formatCode>General</c:formatCode>
                <c:ptCount val="5"/>
                <c:pt idx="0">
                  <c:v>120</c:v>
                </c:pt>
                <c:pt idx="1">
                  <c:v>120</c:v>
                </c:pt>
                <c:pt idx="2">
                  <c:v>120</c:v>
                </c:pt>
                <c:pt idx="3">
                  <c:v>120</c:v>
                </c:pt>
                <c:pt idx="4">
                  <c:v>120</c:v>
                </c:pt>
              </c:numCache>
            </c:numRef>
          </c:val>
          <c:smooth val="0"/>
        </c:ser>
        <c:ser>
          <c:idx val="1"/>
          <c:order val="1"/>
          <c:tx>
            <c:v>Plan</c:v>
          </c:tx>
          <c:marker>
            <c:symbol val="none"/>
          </c:marker>
          <c:val>
            <c:numRef>
              <c:f>'Sprint Backlog - 1 week option'!$H$82:$L$82</c:f>
              <c:numCache>
                <c:formatCode>0</c:formatCode>
                <c:ptCount val="5"/>
                <c:pt idx="0" formatCode="General">
                  <c:v>130</c:v>
                </c:pt>
                <c:pt idx="1">
                  <c:v>97.5</c:v>
                </c:pt>
                <c:pt idx="2">
                  <c:v>65</c:v>
                </c:pt>
                <c:pt idx="3">
                  <c:v>32.5</c:v>
                </c:pt>
                <c:pt idx="4">
                  <c:v>0</c:v>
                </c:pt>
              </c:numCache>
            </c:numRef>
          </c:val>
          <c:smooth val="0"/>
        </c:ser>
        <c:dLbls>
          <c:showLegendKey val="0"/>
          <c:showVal val="0"/>
          <c:showCatName val="0"/>
          <c:showSerName val="0"/>
          <c:showPercent val="0"/>
          <c:showBubbleSize val="0"/>
        </c:dLbls>
        <c:marker val="1"/>
        <c:smooth val="0"/>
        <c:axId val="364958728"/>
        <c:axId val="364959120"/>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Backlog - 1 week option'!$H$83:$L$83</c:f>
              <c:numCache>
                <c:formatCode>General</c:formatCode>
                <c:ptCount val="5"/>
                <c:pt idx="0">
                  <c:v>19</c:v>
                </c:pt>
                <c:pt idx="1">
                  <c:v>19</c:v>
                </c:pt>
                <c:pt idx="2">
                  <c:v>19</c:v>
                </c:pt>
                <c:pt idx="3">
                  <c:v>19</c:v>
                </c:pt>
                <c:pt idx="4">
                  <c:v>19</c:v>
                </c:pt>
              </c:numCache>
            </c:numRef>
          </c:val>
          <c:smooth val="0"/>
        </c:ser>
        <c:dLbls>
          <c:showLegendKey val="0"/>
          <c:showVal val="0"/>
          <c:showCatName val="0"/>
          <c:showSerName val="0"/>
          <c:showPercent val="0"/>
          <c:showBubbleSize val="0"/>
        </c:dLbls>
        <c:marker val="1"/>
        <c:smooth val="0"/>
        <c:axId val="364947360"/>
        <c:axId val="364948536"/>
      </c:lineChart>
      <c:catAx>
        <c:axId val="36495872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364959120"/>
        <c:crosses val="autoZero"/>
        <c:auto val="1"/>
        <c:lblAlgn val="ctr"/>
        <c:lblOffset val="100"/>
        <c:noMultiLvlLbl val="0"/>
      </c:catAx>
      <c:valAx>
        <c:axId val="364959120"/>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364958728"/>
        <c:crosses val="autoZero"/>
        <c:crossBetween val="between"/>
      </c:valAx>
      <c:catAx>
        <c:axId val="364947360"/>
        <c:scaling>
          <c:orientation val="minMax"/>
        </c:scaling>
        <c:delete val="1"/>
        <c:axPos val="b"/>
        <c:numFmt formatCode="General" sourceLinked="0"/>
        <c:majorTickMark val="out"/>
        <c:minorTickMark val="none"/>
        <c:tickLblPos val="nextTo"/>
        <c:crossAx val="364948536"/>
        <c:crosses val="autoZero"/>
        <c:auto val="1"/>
        <c:lblAlgn val="ctr"/>
        <c:lblOffset val="100"/>
        <c:noMultiLvlLbl val="0"/>
      </c:catAx>
      <c:valAx>
        <c:axId val="364948536"/>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364947360"/>
        <c:crosses val="max"/>
        <c:crossBetween val="between"/>
      </c:valAx>
    </c:plotArea>
    <c:legend>
      <c:legendPos val="r"/>
      <c:layout>
        <c:manualLayout>
          <c:xMode val="edge"/>
          <c:yMode val="edge"/>
          <c:x val="0.77391412182710895"/>
          <c:y val="0.83773653535666104"/>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 l="0.70000000000000095" r="0.70000000000000095" t="0.750000000000002"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- 2 week option'!$H$81:$Q$81</c:f>
              <c:numCache>
                <c:formatCode>General</c:formatCode>
                <c:ptCount val="10"/>
                <c:pt idx="0">
                  <c:v>240</c:v>
                </c:pt>
                <c:pt idx="1">
                  <c:v>240</c:v>
                </c:pt>
                <c:pt idx="2">
                  <c:v>240</c:v>
                </c:pt>
                <c:pt idx="3">
                  <c:v>240</c:v>
                </c:pt>
                <c:pt idx="4">
                  <c:v>240</c:v>
                </c:pt>
                <c:pt idx="5">
                  <c:v>240</c:v>
                </c:pt>
                <c:pt idx="6">
                  <c:v>240</c:v>
                </c:pt>
                <c:pt idx="7">
                  <c:v>240</c:v>
                </c:pt>
                <c:pt idx="8">
                  <c:v>240</c:v>
                </c:pt>
                <c:pt idx="9">
                  <c:v>240</c:v>
                </c:pt>
              </c:numCache>
            </c:numRef>
          </c:val>
          <c:smooth val="0"/>
        </c:ser>
        <c:ser>
          <c:idx val="1"/>
          <c:order val="1"/>
          <c:tx>
            <c:v>Plan</c:v>
          </c:tx>
          <c:marker>
            <c:symbol val="none"/>
          </c:marker>
          <c:val>
            <c:numRef>
              <c:f>'Sprint Backlog - 2 week option'!$H$82:$Q$82</c:f>
              <c:numCache>
                <c:formatCode>0</c:formatCode>
                <c:ptCount val="10"/>
                <c:pt idx="0" formatCode="General">
                  <c:v>260</c:v>
                </c:pt>
                <c:pt idx="1">
                  <c:v>231.11111111111111</c:v>
                </c:pt>
                <c:pt idx="2">
                  <c:v>202.22222222222223</c:v>
                </c:pt>
                <c:pt idx="3">
                  <c:v>173.33333333333334</c:v>
                </c:pt>
                <c:pt idx="4">
                  <c:v>144.44444444444446</c:v>
                </c:pt>
                <c:pt idx="5">
                  <c:v>115.55555555555557</c:v>
                </c:pt>
                <c:pt idx="6">
                  <c:v>86.666666666666686</c:v>
                </c:pt>
                <c:pt idx="7">
                  <c:v>57.7777777777778</c:v>
                </c:pt>
                <c:pt idx="8">
                  <c:v>28.888888888888911</c:v>
                </c:pt>
                <c:pt idx="9">
                  <c:v>2.1316282072803006E-14</c:v>
                </c:pt>
              </c:numCache>
            </c:numRef>
          </c:val>
          <c:smooth val="0"/>
        </c:ser>
        <c:dLbls>
          <c:showLegendKey val="0"/>
          <c:showVal val="0"/>
          <c:showCatName val="0"/>
          <c:showSerName val="0"/>
          <c:showPercent val="0"/>
          <c:showBubbleSize val="0"/>
        </c:dLbls>
        <c:marker val="1"/>
        <c:smooth val="0"/>
        <c:axId val="364949712"/>
        <c:axId val="364960688"/>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_x000c_Story Points</c:v>
              </c:pt>
            </c:strLit>
          </c:cat>
          <c:val>
            <c:numRef>
              <c:f>'Sprint Backlog - 2 week option'!$H$83:$Q$83</c:f>
              <c:numCache>
                <c:formatCode>General</c:formatCode>
                <c:ptCount val="10"/>
                <c:pt idx="0">
                  <c:v>19</c:v>
                </c:pt>
                <c:pt idx="1">
                  <c:v>19</c:v>
                </c:pt>
                <c:pt idx="2">
                  <c:v>19</c:v>
                </c:pt>
                <c:pt idx="3">
                  <c:v>19</c:v>
                </c:pt>
                <c:pt idx="4">
                  <c:v>19</c:v>
                </c:pt>
                <c:pt idx="5">
                  <c:v>19</c:v>
                </c:pt>
                <c:pt idx="6">
                  <c:v>19</c:v>
                </c:pt>
                <c:pt idx="7">
                  <c:v>19</c:v>
                </c:pt>
                <c:pt idx="8">
                  <c:v>19</c:v>
                </c:pt>
                <c:pt idx="9">
                  <c:v>19</c:v>
                </c:pt>
              </c:numCache>
            </c:numRef>
          </c:val>
          <c:smooth val="0"/>
        </c:ser>
        <c:dLbls>
          <c:showLegendKey val="0"/>
          <c:showVal val="0"/>
          <c:showCatName val="0"/>
          <c:showSerName val="0"/>
          <c:showPercent val="0"/>
          <c:showBubbleSize val="0"/>
        </c:dLbls>
        <c:marker val="1"/>
        <c:smooth val="0"/>
        <c:axId val="364961864"/>
        <c:axId val="364962256"/>
      </c:lineChart>
      <c:catAx>
        <c:axId val="36494971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a:t>Day</a:t>
                </a:r>
                <a:r>
                  <a:rPr lang="en-US" sz="1200" baseline="0"/>
                  <a:t> of </a:t>
                </a:r>
                <a:r>
                  <a:rPr lang="en-US" sz="1200"/>
                  <a:t>Sprint</a:t>
                </a:r>
              </a:p>
            </c:rich>
          </c:tx>
          <c:layout>
            <c:manualLayout>
              <c:xMode val="edge"/>
              <c:yMode val="edge"/>
              <c:x val="0.39632601042979898"/>
              <c:y val="0.89899201993690203"/>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364960688"/>
        <c:crosses val="autoZero"/>
        <c:auto val="1"/>
        <c:lblAlgn val="ctr"/>
        <c:lblOffset val="100"/>
        <c:noMultiLvlLbl val="0"/>
      </c:catAx>
      <c:valAx>
        <c:axId val="364960688"/>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364949712"/>
        <c:crosses val="autoZero"/>
        <c:crossBetween val="between"/>
      </c:valAx>
      <c:valAx>
        <c:axId val="364962256"/>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364961864"/>
        <c:crosses val="max"/>
        <c:crossBetween val="between"/>
      </c:valAx>
      <c:catAx>
        <c:axId val="364961864"/>
        <c:scaling>
          <c:orientation val="minMax"/>
        </c:scaling>
        <c:delete val="1"/>
        <c:axPos val="b"/>
        <c:numFmt formatCode="General" sourceLinked="0"/>
        <c:majorTickMark val="out"/>
        <c:minorTickMark val="none"/>
        <c:tickLblPos val="none"/>
        <c:crossAx val="364962256"/>
        <c:crosses val="autoZero"/>
        <c:auto val="1"/>
        <c:lblAlgn val="ctr"/>
        <c:lblOffset val="100"/>
        <c:noMultiLvlLbl val="0"/>
      </c:catAx>
    </c:plotArea>
    <c:legend>
      <c:legendPos val="tr"/>
      <c:layout>
        <c:manualLayout>
          <c:xMode val="edge"/>
          <c:yMode val="edge"/>
          <c:x val="0.832781633170534"/>
          <c:y val="0.82951582142036095"/>
          <c:w val="0.15638661421279401"/>
          <c:h val="0.166476407727045"/>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0.750000000000002" l="0.70000000000000095" r="0.70000000000000095"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2184400</xdr:colOff>
      <xdr:row>0</xdr:row>
      <xdr:rowOff>582337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0800"/>
          <a:ext cx="2184400" cy="531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1</xdr:row>
      <xdr:rowOff>50800</xdr:rowOff>
    </xdr:from>
    <xdr:to>
      <xdr:col>3</xdr:col>
      <xdr:colOff>2679700</xdr:colOff>
      <xdr:row>16</xdr:row>
      <xdr:rowOff>50800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1456267</xdr:colOff>
      <xdr:row>0</xdr:row>
      <xdr:rowOff>531537</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1507067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6</xdr:row>
      <xdr:rowOff>126999</xdr:rowOff>
    </xdr:from>
    <xdr:to>
      <xdr:col>3</xdr:col>
      <xdr:colOff>1845734</xdr:colOff>
      <xdr:row>26</xdr:row>
      <xdr:rowOff>47625</xdr:rowOff>
    </xdr:to>
    <xdr:graphicFrame macro="">
      <xdr:nvGraphicFramePr>
        <xdr:cNvPr id="819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1778000</xdr:colOff>
      <xdr:row>0</xdr:row>
      <xdr:rowOff>531537</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79377</xdr:colOff>
      <xdr:row>7</xdr:row>
      <xdr:rowOff>86782</xdr:rowOff>
    </xdr:from>
    <xdr:to>
      <xdr:col>3</xdr:col>
      <xdr:colOff>1809750</xdr:colOff>
      <xdr:row>26</xdr:row>
      <xdr:rowOff>111125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1761067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190500</xdr:colOff>
      <xdr:row>2</xdr:row>
      <xdr:rowOff>165100</xdr:rowOff>
    </xdr:from>
    <xdr:to>
      <xdr:col>10</xdr:col>
      <xdr:colOff>342900</xdr:colOff>
      <xdr:row>28</xdr:row>
      <xdr:rowOff>38100</xdr:rowOff>
    </xdr:to>
    <xdr:pic>
      <xdr:nvPicPr>
        <xdr:cNvPr id="9218" name="Picture 1" descr="burndown chart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46100"/>
          <a:ext cx="6883400" cy="4826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165100</xdr:colOff>
      <xdr:row>0</xdr:row>
      <xdr:rowOff>531537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RowHeight="15" x14ac:dyDescent="0.25"/>
  <cols>
    <col min="1" max="1" width="123.5" style="290" customWidth="1"/>
  </cols>
  <sheetData>
    <row r="1" spans="1:1" ht="51" customHeight="1" x14ac:dyDescent="0.25"/>
    <row r="2" spans="1:1" ht="18.75" x14ac:dyDescent="0.3">
      <c r="A2" s="292" t="s">
        <v>76</v>
      </c>
    </row>
    <row r="3" spans="1:1" ht="60" x14ac:dyDescent="0.25">
      <c r="A3" s="293" t="s">
        <v>92</v>
      </c>
    </row>
    <row r="5" spans="1:1" ht="18.75" x14ac:dyDescent="0.3">
      <c r="A5" s="292" t="s">
        <v>77</v>
      </c>
    </row>
    <row r="6" spans="1:1" ht="315" x14ac:dyDescent="0.25">
      <c r="A6" s="293" t="s">
        <v>81</v>
      </c>
    </row>
    <row r="8" spans="1:1" ht="18.75" x14ac:dyDescent="0.3">
      <c r="A8" s="292" t="s">
        <v>78</v>
      </c>
    </row>
    <row r="9" spans="1:1" ht="120" x14ac:dyDescent="0.25">
      <c r="A9" s="293" t="s">
        <v>93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001"/>
  <sheetViews>
    <sheetView tabSelected="1" zoomScale="86" zoomScaleNormal="75" zoomScalePageLayoutView="75" workbookViewId="0">
      <pane ySplit="19" topLeftCell="A22" activePane="bottomLeft" state="frozen"/>
      <selection pane="bottomLeft" activeCell="C24" sqref="C24"/>
    </sheetView>
  </sheetViews>
  <sheetFormatPr baseColWidth="10" defaultColWidth="10.875" defaultRowHeight="15" x14ac:dyDescent="0.25"/>
  <cols>
    <col min="1" max="1" width="12.75" style="190" customWidth="1"/>
    <col min="2" max="4" width="36.375" style="166" customWidth="1"/>
    <col min="5" max="5" width="11.375" style="166" customWidth="1"/>
    <col min="6" max="6" width="8.625" style="202" customWidth="1"/>
    <col min="7" max="7" width="8.625" style="192" customWidth="1"/>
    <col min="8" max="13" width="8.625" style="170" customWidth="1"/>
    <col min="14" max="16" width="7.875" style="170" customWidth="1"/>
    <col min="17" max="16384" width="10.875" style="170"/>
  </cols>
  <sheetData>
    <row r="1" spans="1:13" ht="15" customHeight="1" x14ac:dyDescent="0.25"/>
    <row r="2" spans="1:13" ht="18.75" x14ac:dyDescent="0.25">
      <c r="A2" s="289" t="s">
        <v>142</v>
      </c>
      <c r="B2" s="165"/>
      <c r="D2" s="234" t="s">
        <v>35</v>
      </c>
      <c r="E2" s="167"/>
      <c r="F2" s="196" t="s">
        <v>56</v>
      </c>
      <c r="G2" s="168"/>
      <c r="H2" s="168"/>
      <c r="I2" s="169"/>
      <c r="J2" s="169"/>
      <c r="K2" s="238" t="s">
        <v>24</v>
      </c>
      <c r="L2" s="280" t="s">
        <v>23</v>
      </c>
      <c r="M2" s="239" t="s">
        <v>22</v>
      </c>
    </row>
    <row r="3" spans="1:13" x14ac:dyDescent="0.25">
      <c r="A3" s="165"/>
      <c r="D3" s="241" t="s">
        <v>71</v>
      </c>
      <c r="E3" s="171"/>
      <c r="F3" s="197"/>
      <c r="G3" s="172" t="s">
        <v>25</v>
      </c>
      <c r="H3" s="172" t="s">
        <v>26</v>
      </c>
      <c r="I3" s="172" t="s">
        <v>25</v>
      </c>
      <c r="J3" s="172" t="s">
        <v>28</v>
      </c>
      <c r="K3" s="238" t="s">
        <v>29</v>
      </c>
      <c r="L3" s="280" t="s">
        <v>29</v>
      </c>
      <c r="M3" s="239" t="s">
        <v>29</v>
      </c>
    </row>
    <row r="4" spans="1:13" x14ac:dyDescent="0.25">
      <c r="A4" s="205">
        <v>43271</v>
      </c>
      <c r="B4" s="173" t="s">
        <v>58</v>
      </c>
      <c r="D4" s="241" t="s">
        <v>72</v>
      </c>
      <c r="E4" s="171"/>
      <c r="F4" s="197" t="s">
        <v>20</v>
      </c>
      <c r="G4" s="172" t="s">
        <v>21</v>
      </c>
      <c r="H4" s="172" t="s">
        <v>29</v>
      </c>
      <c r="I4" s="172" t="s">
        <v>31</v>
      </c>
      <c r="J4" s="172" t="s">
        <v>31</v>
      </c>
      <c r="K4" s="174">
        <f>IF(G6="",G5,(MAX(G6:G15)))</f>
        <v>5</v>
      </c>
      <c r="L4" s="285">
        <f>IF(G6="",G5,(ROUNDDOWN(AVERAGE(G6:G15),0)))</f>
        <v>5</v>
      </c>
      <c r="M4" s="175">
        <f>IF(G6="",G5,MIN(G6:G15))</f>
        <v>5</v>
      </c>
    </row>
    <row r="5" spans="1:13" x14ac:dyDescent="0.25">
      <c r="A5" s="176">
        <v>30</v>
      </c>
      <c r="B5" s="166" t="s">
        <v>59</v>
      </c>
      <c r="C5" s="177"/>
      <c r="D5" s="248" t="s">
        <v>73</v>
      </c>
      <c r="E5" s="178"/>
      <c r="F5" s="198" t="s">
        <v>32</v>
      </c>
      <c r="G5" s="225">
        <v>10</v>
      </c>
      <c r="H5" s="169">
        <f>MAX(F6:F15)</f>
        <v>10</v>
      </c>
      <c r="I5" s="224">
        <f>G38</f>
        <v>94</v>
      </c>
      <c r="J5" s="223">
        <f>I5</f>
        <v>94</v>
      </c>
      <c r="K5" s="179">
        <f>IF(SUM($G5:$G5)&lt;=0,0,$H5*K$4)</f>
        <v>50</v>
      </c>
      <c r="L5" s="286">
        <f>IF(SUM($G5:$G5)&lt;=0,0,$H5*L$4)</f>
        <v>50</v>
      </c>
      <c r="M5" s="180">
        <f>IF(SUM($G5:$G5)&lt;=0,0,$H5*M$4)</f>
        <v>50</v>
      </c>
    </row>
    <row r="6" spans="1:13" x14ac:dyDescent="0.25">
      <c r="A6" s="176">
        <v>3</v>
      </c>
      <c r="B6" s="166" t="s">
        <v>124</v>
      </c>
      <c r="C6" s="177"/>
      <c r="F6" s="199">
        <v>1</v>
      </c>
      <c r="G6" s="181">
        <f>IF(COUNTIF(H$20:H996,F6),SUMIF(H$20:H996,F6,F$20:F996),"")</f>
        <v>5</v>
      </c>
      <c r="H6" s="169">
        <f>H5-1</f>
        <v>9</v>
      </c>
      <c r="I6" s="169">
        <f>IF(G6="",I5,I5-G6)</f>
        <v>89</v>
      </c>
      <c r="J6" s="223">
        <f>J5-(J5/H5)</f>
        <v>84.6</v>
      </c>
      <c r="K6" s="179">
        <f>IF(SUM($G$5:$G6)&lt;=0,0,$H6*K$4)</f>
        <v>45</v>
      </c>
      <c r="L6" s="286">
        <f>IF(SUM($H$5:$H6)&lt;=0,0,$H6*L$4)</f>
        <v>45</v>
      </c>
      <c r="M6" s="180">
        <f>IF(SUM($G$5:$G6)&lt;=0,0,$H6*M$4)</f>
        <v>45</v>
      </c>
    </row>
    <row r="7" spans="1:13" x14ac:dyDescent="0.25">
      <c r="A7" s="176">
        <v>2</v>
      </c>
      <c r="B7" s="166" t="s">
        <v>82</v>
      </c>
      <c r="C7" s="177"/>
      <c r="F7" s="199">
        <v>2</v>
      </c>
      <c r="G7" s="181" t="str">
        <f>IF(COUNTIF(H$20:H997,F7),SUMIF(H$20:H997,F7,F$20:F997),"")</f>
        <v/>
      </c>
      <c r="H7" s="169">
        <f t="shared" ref="H7:H15" si="0">H6-1</f>
        <v>8</v>
      </c>
      <c r="I7" s="169">
        <f t="shared" ref="I7:I8" si="1">IF(G7="",I6,I6-G7)</f>
        <v>89</v>
      </c>
      <c r="J7" s="223">
        <f t="shared" ref="J7:J8" si="2">J6-(J6/H6)</f>
        <v>75.199999999999989</v>
      </c>
      <c r="K7" s="179">
        <f>IF(SUM($G$5:$G7)&lt;=0,0,$H7*K$4)</f>
        <v>40</v>
      </c>
      <c r="L7" s="286">
        <f>IF(SUM($H$5:$H7)&lt;=0,0,$H7*L$4)</f>
        <v>40</v>
      </c>
      <c r="M7" s="180">
        <f>IF(SUM($G$5:$G7)&lt;=0,0,$H7*M$4)</f>
        <v>40</v>
      </c>
    </row>
    <row r="8" spans="1:13" x14ac:dyDescent="0.25">
      <c r="A8" s="205">
        <f>A4+($A$5*A6)+A7</f>
        <v>43363</v>
      </c>
      <c r="B8" s="173" t="s">
        <v>61</v>
      </c>
      <c r="C8" s="177"/>
      <c r="F8" s="199">
        <v>3</v>
      </c>
      <c r="G8" s="181" t="str">
        <f>IF(COUNTIF(H$20:H998,F8),SUMIF(H$20:H998,F8,F$20:F998),"")</f>
        <v/>
      </c>
      <c r="H8" s="169">
        <f t="shared" si="0"/>
        <v>7</v>
      </c>
      <c r="I8" s="169">
        <f t="shared" si="1"/>
        <v>89</v>
      </c>
      <c r="J8" s="223">
        <f t="shared" si="2"/>
        <v>65.799999999999983</v>
      </c>
      <c r="K8" s="179">
        <f>IF(SUM($G$5:$G8)&lt;=0,0,$H8*K$4)</f>
        <v>35</v>
      </c>
      <c r="L8" s="286">
        <f>IF(SUM($H$5:$H8)&lt;=0,0,$H8*L$4)</f>
        <v>35</v>
      </c>
      <c r="M8" s="180">
        <f>IF(SUM($G$5:$G8)&lt;=0,0,$H8*M$4)</f>
        <v>35</v>
      </c>
    </row>
    <row r="9" spans="1:13" x14ac:dyDescent="0.25">
      <c r="A9" s="176">
        <v>3</v>
      </c>
      <c r="B9" s="166" t="s">
        <v>125</v>
      </c>
      <c r="C9" s="177"/>
      <c r="F9" s="199">
        <v>4</v>
      </c>
      <c r="G9" s="181" t="str">
        <f>IF(COUNTIF(H$20:H999,F9),SUMIF(H$20:H999,F9,F$20:F999),"")</f>
        <v/>
      </c>
      <c r="H9" s="169">
        <f t="shared" si="0"/>
        <v>6</v>
      </c>
      <c r="I9" s="169">
        <f t="shared" ref="I9:I15" si="3">IF(G9="",I8,I8-G9)</f>
        <v>89</v>
      </c>
      <c r="J9" s="223">
        <f t="shared" ref="J9:J15" si="4">J8-(J8/H8)</f>
        <v>56.399999999999984</v>
      </c>
      <c r="K9" s="179">
        <f>IF(SUM($G$5:$G9)&lt;=0,0,$H9*K$4)</f>
        <v>30</v>
      </c>
      <c r="L9" s="286">
        <f>IF(SUM($H$5:$H9)&lt;=0,0,$H9*L$4)</f>
        <v>30</v>
      </c>
      <c r="M9" s="180">
        <f>IF(SUM($G$5:$G9)&lt;=0,0,$H9*M$4)</f>
        <v>30</v>
      </c>
    </row>
    <row r="10" spans="1:13" x14ac:dyDescent="0.25">
      <c r="A10" s="176">
        <v>2</v>
      </c>
      <c r="B10" s="166" t="s">
        <v>83</v>
      </c>
      <c r="C10" s="177"/>
      <c r="F10" s="199">
        <v>5</v>
      </c>
      <c r="G10" s="181" t="str">
        <f>IF(COUNTIF(H$20:H1000,F10),SUMIF(H$20:H1000,F10,F$20:F1000),"")</f>
        <v/>
      </c>
      <c r="H10" s="169">
        <f t="shared" si="0"/>
        <v>5</v>
      </c>
      <c r="I10" s="169">
        <f t="shared" si="3"/>
        <v>89</v>
      </c>
      <c r="J10" s="223">
        <f t="shared" si="4"/>
        <v>46.999999999999986</v>
      </c>
      <c r="K10" s="179">
        <f>IF(SUM($G$5:$G10)&lt;=0,0,$H10*K$4)</f>
        <v>25</v>
      </c>
      <c r="L10" s="286">
        <f>IF(SUM($H$5:$H10)&lt;=0,0,$H10*L$4)</f>
        <v>25</v>
      </c>
      <c r="M10" s="180">
        <f>IF(SUM($G$5:$G10)&lt;=0,0,$H10*M$4)</f>
        <v>25</v>
      </c>
    </row>
    <row r="11" spans="1:13" x14ac:dyDescent="0.25">
      <c r="A11" s="205">
        <f>A8+($A$5*A9)+A10</f>
        <v>43455</v>
      </c>
      <c r="B11" s="173" t="s">
        <v>63</v>
      </c>
      <c r="C11" s="177"/>
      <c r="F11" s="199">
        <v>6</v>
      </c>
      <c r="G11" s="181" t="str">
        <f>IF(COUNTIF(H$20:H1001,F11),SUMIF(H$20:H1001,F11,F$20:F1001),"")</f>
        <v/>
      </c>
      <c r="H11" s="169">
        <f t="shared" si="0"/>
        <v>4</v>
      </c>
      <c r="I11" s="169">
        <f t="shared" si="3"/>
        <v>89</v>
      </c>
      <c r="J11" s="223">
        <f t="shared" si="4"/>
        <v>37.599999999999987</v>
      </c>
      <c r="K11" s="179">
        <f>IF(SUM($G$5:$G11)&lt;=0,0,$H11*K$4)</f>
        <v>20</v>
      </c>
      <c r="L11" s="286">
        <f>IF(SUM($H$5:$H11)&lt;=0,0,$H11*L$4)</f>
        <v>20</v>
      </c>
      <c r="M11" s="180">
        <f>IF(SUM($G$5:$G11)&lt;=0,0,$H11*M$4)</f>
        <v>20</v>
      </c>
    </row>
    <row r="12" spans="1:13" x14ac:dyDescent="0.25">
      <c r="A12" s="176">
        <v>0</v>
      </c>
      <c r="B12" s="166" t="s">
        <v>64</v>
      </c>
      <c r="F12" s="199">
        <v>7</v>
      </c>
      <c r="G12" s="181" t="str">
        <f>IF(COUNTIF(H$20:H1002,F12),SUMIF(H$20:H1002,F12,F$20:F1002),"")</f>
        <v/>
      </c>
      <c r="H12" s="169">
        <f t="shared" si="0"/>
        <v>3</v>
      </c>
      <c r="I12" s="169">
        <f t="shared" si="3"/>
        <v>89</v>
      </c>
      <c r="J12" s="223">
        <f t="shared" si="4"/>
        <v>28.199999999999989</v>
      </c>
      <c r="K12" s="179">
        <f>IF(SUM($G$5:$G12)&lt;=0,0,$H12*K$4)</f>
        <v>15</v>
      </c>
      <c r="L12" s="286">
        <f>IF(SUM($H$5:$H12)&lt;=0,0,$H12*L$4)</f>
        <v>15</v>
      </c>
      <c r="M12" s="180">
        <f>IF(SUM($G$5:$G12)&lt;=0,0,$H12*M$4)</f>
        <v>15</v>
      </c>
    </row>
    <row r="13" spans="1:13" x14ac:dyDescent="0.25">
      <c r="A13" s="176">
        <v>0</v>
      </c>
      <c r="B13" s="166" t="s">
        <v>84</v>
      </c>
      <c r="F13" s="199">
        <v>8</v>
      </c>
      <c r="G13" s="181" t="str">
        <f>IF(COUNTIF(H$20:H1003,F13),SUMIF(H$20:H1003,F13,F$20:F1003),"")</f>
        <v/>
      </c>
      <c r="H13" s="169">
        <f t="shared" si="0"/>
        <v>2</v>
      </c>
      <c r="I13" s="169">
        <f t="shared" si="3"/>
        <v>89</v>
      </c>
      <c r="J13" s="223">
        <f t="shared" si="4"/>
        <v>18.79999999999999</v>
      </c>
      <c r="K13" s="179">
        <f>IF(SUM($G$5:$G13)&lt;=0,0,$H13*K$4)</f>
        <v>10</v>
      </c>
      <c r="L13" s="286">
        <f>IF(SUM($H$5:$H13)&lt;=0,0,$H13*L$4)</f>
        <v>10</v>
      </c>
      <c r="M13" s="180">
        <f>IF(SUM($G$5:$G13)&lt;=0,0,$H13*M$4)</f>
        <v>10</v>
      </c>
    </row>
    <row r="14" spans="1:13" s="182" customFormat="1" x14ac:dyDescent="0.25">
      <c r="A14" s="205">
        <f>A11+($A$5*A12)+A13</f>
        <v>43455</v>
      </c>
      <c r="B14" s="173" t="s">
        <v>65</v>
      </c>
      <c r="C14" s="166"/>
      <c r="D14" s="166"/>
      <c r="E14" s="166"/>
      <c r="F14" s="199">
        <v>9</v>
      </c>
      <c r="G14" s="181" t="str">
        <f>IF(COUNTIF(H$20:H1004,F14),SUMIF(H$20:H1004,F14,F$20:F1004),"")</f>
        <v/>
      </c>
      <c r="H14" s="169">
        <f t="shared" si="0"/>
        <v>1</v>
      </c>
      <c r="I14" s="169">
        <f t="shared" si="3"/>
        <v>89</v>
      </c>
      <c r="J14" s="223">
        <f t="shared" si="4"/>
        <v>9.399999999999995</v>
      </c>
      <c r="K14" s="179">
        <f>IF(SUM($G$5:$G14)&lt;=0,0,$H14*K$4)</f>
        <v>5</v>
      </c>
      <c r="L14" s="286">
        <f>IF(SUM($H$5:$H14)&lt;=0,0,$H14*L$4)</f>
        <v>5</v>
      </c>
      <c r="M14" s="180">
        <f>IF(SUM($G$5:$G14)&lt;=0,0,$H14*M$4)</f>
        <v>5</v>
      </c>
    </row>
    <row r="15" spans="1:13" s="182" customFormat="1" x14ac:dyDescent="0.25">
      <c r="C15" s="166"/>
      <c r="D15" s="166"/>
      <c r="E15" s="166"/>
      <c r="F15" s="199">
        <v>10</v>
      </c>
      <c r="G15" s="181" t="str">
        <f>IF(COUNTIF(H$20:H1005,F15),SUMIF(H$20:H1005,F15,F$20:F1005),"")</f>
        <v/>
      </c>
      <c r="H15" s="169">
        <f t="shared" si="0"/>
        <v>0</v>
      </c>
      <c r="I15" s="169">
        <f t="shared" si="3"/>
        <v>89</v>
      </c>
      <c r="J15" s="223">
        <f t="shared" si="4"/>
        <v>0</v>
      </c>
      <c r="K15" s="179">
        <f>IF(SUM($G$5:$G15)&lt;=0,0,$H15*K$4)</f>
        <v>0</v>
      </c>
      <c r="L15" s="286">
        <f>IF(SUM($H$5:$H15)&lt;=0,0,$H15*L$4)</f>
        <v>0</v>
      </c>
      <c r="M15" s="180">
        <f>IF(SUM($G$5:$G15)&lt;=0,0,$H15*M$4)</f>
        <v>0</v>
      </c>
    </row>
    <row r="16" spans="1:13" s="182" customFormat="1" x14ac:dyDescent="0.25">
      <c r="F16" s="173"/>
      <c r="J16" s="222"/>
      <c r="L16" s="287"/>
    </row>
    <row r="17" spans="1:13" x14ac:dyDescent="0.25">
      <c r="C17" s="182"/>
      <c r="D17" s="182"/>
      <c r="E17" s="182"/>
      <c r="F17" s="200"/>
      <c r="G17" s="184"/>
      <c r="H17" s="182"/>
      <c r="J17" s="194"/>
      <c r="K17" s="206"/>
      <c r="L17" s="288"/>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ht="60" x14ac:dyDescent="0.25">
      <c r="A20" s="189">
        <v>1</v>
      </c>
      <c r="B20" s="166" t="s">
        <v>126</v>
      </c>
      <c r="C20" s="294" t="s">
        <v>94</v>
      </c>
      <c r="D20" s="294" t="s">
        <v>96</v>
      </c>
      <c r="E20" s="273" t="s">
        <v>35</v>
      </c>
      <c r="F20" s="166">
        <v>3</v>
      </c>
      <c r="G20" s="188">
        <f>F20</f>
        <v>3</v>
      </c>
      <c r="H20" s="166">
        <v>1</v>
      </c>
    </row>
    <row r="21" spans="1:13" ht="60" x14ac:dyDescent="0.25">
      <c r="A21" s="189">
        <v>2</v>
      </c>
      <c r="B21" s="166" t="s">
        <v>127</v>
      </c>
      <c r="C21" s="294" t="s">
        <v>95</v>
      </c>
      <c r="D21" s="294" t="s">
        <v>97</v>
      </c>
      <c r="E21" s="273" t="s">
        <v>35</v>
      </c>
      <c r="F21" s="166">
        <v>3</v>
      </c>
      <c r="G21" s="188">
        <f>F21+G20</f>
        <v>6</v>
      </c>
      <c r="H21" s="166"/>
    </row>
    <row r="22" spans="1:13" ht="60" x14ac:dyDescent="0.25">
      <c r="A22" s="189">
        <v>3</v>
      </c>
      <c r="B22" s="166" t="s">
        <v>128</v>
      </c>
      <c r="C22" s="294" t="s">
        <v>98</v>
      </c>
      <c r="D22" s="294" t="s">
        <v>143</v>
      </c>
      <c r="E22" s="273" t="s">
        <v>35</v>
      </c>
      <c r="F22" s="166">
        <v>2</v>
      </c>
      <c r="G22" s="188">
        <f t="shared" ref="G22:G38" si="5">F22+G21</f>
        <v>8</v>
      </c>
      <c r="H22" s="166">
        <v>1</v>
      </c>
    </row>
    <row r="23" spans="1:13" ht="60" x14ac:dyDescent="0.25">
      <c r="A23" s="189">
        <v>4</v>
      </c>
      <c r="B23" s="166" t="s">
        <v>129</v>
      </c>
      <c r="C23" s="294" t="s">
        <v>99</v>
      </c>
      <c r="D23" s="294" t="s">
        <v>112</v>
      </c>
      <c r="E23" s="273" t="s">
        <v>35</v>
      </c>
      <c r="F23" s="166">
        <v>8</v>
      </c>
      <c r="G23" s="188">
        <f t="shared" si="5"/>
        <v>16</v>
      </c>
      <c r="H23" s="166"/>
    </row>
    <row r="24" spans="1:13" ht="60" x14ac:dyDescent="0.25">
      <c r="A24" s="189">
        <v>5</v>
      </c>
      <c r="B24" s="166" t="s">
        <v>130</v>
      </c>
      <c r="C24" s="300" t="s">
        <v>100</v>
      </c>
      <c r="D24" s="294" t="s">
        <v>113</v>
      </c>
      <c r="E24" s="273" t="s">
        <v>35</v>
      </c>
      <c r="F24" s="166">
        <v>5</v>
      </c>
      <c r="G24" s="188">
        <f t="shared" si="5"/>
        <v>21</v>
      </c>
      <c r="H24" s="166"/>
      <c r="J24" s="194"/>
      <c r="K24" s="185"/>
      <c r="M24" s="193"/>
    </row>
    <row r="25" spans="1:13" ht="45" x14ac:dyDescent="0.25">
      <c r="A25" s="189">
        <v>6</v>
      </c>
      <c r="B25" s="166" t="s">
        <v>131</v>
      </c>
      <c r="C25" s="294" t="s">
        <v>101</v>
      </c>
      <c r="D25" s="294" t="s">
        <v>114</v>
      </c>
      <c r="E25" s="273" t="s">
        <v>35</v>
      </c>
      <c r="F25" s="166">
        <v>3</v>
      </c>
      <c r="G25" s="188">
        <f t="shared" si="5"/>
        <v>24</v>
      </c>
      <c r="H25" s="166"/>
      <c r="I25" s="182"/>
      <c r="J25" s="194"/>
    </row>
    <row r="26" spans="1:13" ht="60" x14ac:dyDescent="0.25">
      <c r="A26" s="189">
        <v>7</v>
      </c>
      <c r="B26" s="166" t="s">
        <v>132</v>
      </c>
      <c r="C26" s="294" t="s">
        <v>102</v>
      </c>
      <c r="D26" s="294" t="s">
        <v>115</v>
      </c>
      <c r="E26" s="273" t="s">
        <v>35</v>
      </c>
      <c r="F26" s="166">
        <v>8</v>
      </c>
      <c r="G26" s="188">
        <f t="shared" si="5"/>
        <v>32</v>
      </c>
      <c r="H26" s="166"/>
      <c r="I26" s="191"/>
      <c r="J26" s="195"/>
      <c r="M26" s="182"/>
    </row>
    <row r="27" spans="1:13" ht="75" x14ac:dyDescent="0.25">
      <c r="A27" s="189">
        <v>8</v>
      </c>
      <c r="B27" s="166" t="s">
        <v>133</v>
      </c>
      <c r="C27" s="294" t="s">
        <v>103</v>
      </c>
      <c r="D27" s="294" t="s">
        <v>116</v>
      </c>
      <c r="E27" s="273" t="s">
        <v>35</v>
      </c>
      <c r="F27" s="166">
        <v>5</v>
      </c>
      <c r="G27" s="188">
        <f t="shared" si="5"/>
        <v>37</v>
      </c>
      <c r="H27" s="166"/>
      <c r="I27" s="186"/>
      <c r="J27" s="194"/>
      <c r="M27" s="182"/>
    </row>
    <row r="28" spans="1:13" ht="75" x14ac:dyDescent="0.25">
      <c r="A28" s="189">
        <v>9</v>
      </c>
      <c r="B28" s="166" t="s">
        <v>135</v>
      </c>
      <c r="C28" s="294" t="s">
        <v>104</v>
      </c>
      <c r="D28" s="294" t="s">
        <v>117</v>
      </c>
      <c r="E28" s="273" t="s">
        <v>35</v>
      </c>
      <c r="F28" s="166">
        <v>5</v>
      </c>
      <c r="G28" s="188">
        <f t="shared" si="5"/>
        <v>42</v>
      </c>
      <c r="H28" s="166"/>
      <c r="I28" s="186"/>
      <c r="J28" s="194"/>
    </row>
    <row r="29" spans="1:13" ht="60" x14ac:dyDescent="0.25">
      <c r="A29" s="189">
        <v>10</v>
      </c>
      <c r="B29" s="166" t="s">
        <v>136</v>
      </c>
      <c r="C29" s="294" t="s">
        <v>105</v>
      </c>
      <c r="D29" s="294" t="s">
        <v>118</v>
      </c>
      <c r="E29" s="273" t="s">
        <v>35</v>
      </c>
      <c r="F29" s="166">
        <v>3</v>
      </c>
      <c r="G29" s="188">
        <f t="shared" si="5"/>
        <v>45</v>
      </c>
      <c r="H29" s="166"/>
      <c r="I29" s="186"/>
      <c r="J29" s="194"/>
    </row>
    <row r="30" spans="1:13" ht="60" x14ac:dyDescent="0.25">
      <c r="A30" s="189">
        <v>11</v>
      </c>
      <c r="B30" s="166" t="s">
        <v>137</v>
      </c>
      <c r="C30" s="294" t="s">
        <v>106</v>
      </c>
      <c r="D30" s="294" t="s">
        <v>119</v>
      </c>
      <c r="E30" s="273" t="s">
        <v>35</v>
      </c>
      <c r="F30" s="166">
        <v>5</v>
      </c>
      <c r="G30" s="188">
        <f t="shared" si="5"/>
        <v>50</v>
      </c>
      <c r="H30" s="166"/>
      <c r="I30" s="203">
        <f>A8</f>
        <v>43363</v>
      </c>
      <c r="J30" s="186" t="s">
        <v>67</v>
      </c>
    </row>
    <row r="31" spans="1:13" ht="60" x14ac:dyDescent="0.25">
      <c r="A31" s="189">
        <v>12</v>
      </c>
      <c r="B31" s="166" t="s">
        <v>134</v>
      </c>
      <c r="C31" s="294" t="s">
        <v>107</v>
      </c>
      <c r="D31" s="294" t="s">
        <v>120</v>
      </c>
      <c r="E31" s="273" t="s">
        <v>35</v>
      </c>
      <c r="F31" s="188">
        <v>5</v>
      </c>
      <c r="G31" s="188">
        <f t="shared" si="5"/>
        <v>55</v>
      </c>
      <c r="H31" s="166"/>
    </row>
    <row r="32" spans="1:13" ht="90" x14ac:dyDescent="0.25">
      <c r="A32" s="189">
        <v>13</v>
      </c>
      <c r="B32" s="166" t="s">
        <v>138</v>
      </c>
      <c r="C32" s="294" t="s">
        <v>108</v>
      </c>
      <c r="D32" s="294" t="s">
        <v>121</v>
      </c>
      <c r="E32" s="273" t="s">
        <v>35</v>
      </c>
      <c r="F32" s="188">
        <v>8</v>
      </c>
      <c r="G32" s="188">
        <f t="shared" si="5"/>
        <v>63</v>
      </c>
      <c r="H32" s="166"/>
    </row>
    <row r="33" spans="1:10" ht="75" x14ac:dyDescent="0.25">
      <c r="A33" s="189">
        <v>14</v>
      </c>
      <c r="B33" s="166" t="s">
        <v>139</v>
      </c>
      <c r="C33" s="294" t="s">
        <v>109</v>
      </c>
      <c r="D33" s="294" t="s">
        <v>121</v>
      </c>
      <c r="E33" s="273" t="s">
        <v>35</v>
      </c>
      <c r="F33" s="188">
        <v>8</v>
      </c>
      <c r="G33" s="188">
        <f t="shared" si="5"/>
        <v>71</v>
      </c>
      <c r="H33" s="166"/>
    </row>
    <row r="34" spans="1:10" ht="90" x14ac:dyDescent="0.25">
      <c r="A34" s="189">
        <v>15</v>
      </c>
      <c r="B34" s="166" t="s">
        <v>140</v>
      </c>
      <c r="C34" s="294" t="s">
        <v>110</v>
      </c>
      <c r="D34" s="294" t="s">
        <v>122</v>
      </c>
      <c r="E34" s="273" t="s">
        <v>35</v>
      </c>
      <c r="F34" s="201">
        <v>5</v>
      </c>
      <c r="G34" s="188">
        <f t="shared" si="5"/>
        <v>76</v>
      </c>
      <c r="H34" s="166"/>
    </row>
    <row r="35" spans="1:10" ht="75" x14ac:dyDescent="0.25">
      <c r="A35" s="189">
        <v>16</v>
      </c>
      <c r="B35" s="166" t="s">
        <v>141</v>
      </c>
      <c r="C35" s="294" t="s">
        <v>111</v>
      </c>
      <c r="D35" s="294" t="s">
        <v>123</v>
      </c>
      <c r="E35" s="273" t="s">
        <v>35</v>
      </c>
      <c r="F35" s="201">
        <v>5</v>
      </c>
      <c r="G35" s="188">
        <f t="shared" si="5"/>
        <v>81</v>
      </c>
      <c r="H35" s="166"/>
      <c r="I35" s="204">
        <f>A11</f>
        <v>43455</v>
      </c>
      <c r="J35" s="186" t="s">
        <v>85</v>
      </c>
    </row>
    <row r="36" spans="1:10" x14ac:dyDescent="0.25">
      <c r="A36" s="189">
        <v>17</v>
      </c>
      <c r="B36" s="166" t="s">
        <v>66</v>
      </c>
      <c r="D36" s="294"/>
      <c r="E36" s="273"/>
      <c r="F36" s="201">
        <v>13</v>
      </c>
      <c r="G36" s="188">
        <f t="shared" si="5"/>
        <v>94</v>
      </c>
      <c r="H36" s="166"/>
    </row>
    <row r="37" spans="1:10" x14ac:dyDescent="0.25">
      <c r="A37" s="190">
        <v>17</v>
      </c>
      <c r="B37" s="166" t="s">
        <v>66</v>
      </c>
      <c r="E37" s="273"/>
      <c r="F37" s="201"/>
      <c r="G37" s="188">
        <f t="shared" si="5"/>
        <v>94</v>
      </c>
      <c r="H37" s="166"/>
    </row>
    <row r="38" spans="1:10" x14ac:dyDescent="0.25">
      <c r="A38" s="190">
        <v>18</v>
      </c>
      <c r="B38" s="166" t="s">
        <v>66</v>
      </c>
      <c r="E38" s="273"/>
      <c r="F38" s="201"/>
      <c r="G38" s="188">
        <f t="shared" si="5"/>
        <v>94</v>
      </c>
      <c r="H38" s="166"/>
      <c r="I38" s="204"/>
      <c r="J38" s="186"/>
    </row>
    <row r="39" spans="1:10" x14ac:dyDescent="0.25">
      <c r="E39" s="273"/>
      <c r="F39" s="201"/>
      <c r="G39" s="188"/>
      <c r="H39" s="166"/>
      <c r="I39" s="204"/>
      <c r="J39" s="173"/>
    </row>
    <row r="40" spans="1:10" x14ac:dyDescent="0.25">
      <c r="E40" s="273"/>
      <c r="F40" s="201"/>
      <c r="G40" s="188"/>
      <c r="H40" s="166"/>
    </row>
    <row r="41" spans="1:10" x14ac:dyDescent="0.25">
      <c r="E41" s="273"/>
      <c r="F41" s="201"/>
      <c r="G41" s="188"/>
      <c r="H41" s="166"/>
      <c r="I41" s="204"/>
      <c r="J41" s="173"/>
    </row>
    <row r="42" spans="1:10" x14ac:dyDescent="0.25">
      <c r="E42" s="273"/>
      <c r="F42" s="201"/>
      <c r="G42" s="188"/>
    </row>
    <row r="43" spans="1:10" x14ac:dyDescent="0.25">
      <c r="E43" s="273"/>
      <c r="F43" s="201"/>
      <c r="G43" s="188"/>
    </row>
    <row r="44" spans="1:10" x14ac:dyDescent="0.25">
      <c r="E44" s="273"/>
      <c r="F44" s="201"/>
      <c r="G44" s="188"/>
    </row>
    <row r="45" spans="1:10" x14ac:dyDescent="0.25">
      <c r="E45" s="273"/>
      <c r="F45" s="201"/>
      <c r="G45" s="188"/>
    </row>
    <row r="46" spans="1:10" x14ac:dyDescent="0.25">
      <c r="E46" s="273"/>
      <c r="F46" s="201"/>
      <c r="G46" s="188"/>
    </row>
    <row r="47" spans="1:10" x14ac:dyDescent="0.25">
      <c r="E47" s="273"/>
      <c r="F47" s="201"/>
      <c r="G47" s="188"/>
    </row>
    <row r="48" spans="1:10" x14ac:dyDescent="0.25">
      <c r="E48" s="273"/>
      <c r="F48" s="201"/>
      <c r="G48" s="188"/>
      <c r="I48" s="204"/>
      <c r="J48" s="173"/>
    </row>
    <row r="49" spans="5:7" x14ac:dyDescent="0.25">
      <c r="E49" s="273"/>
      <c r="F49" s="201"/>
      <c r="G49" s="188"/>
    </row>
    <row r="50" spans="5:7" x14ac:dyDescent="0.25">
      <c r="E50" s="273"/>
      <c r="G50" s="188"/>
    </row>
    <row r="51" spans="5:7" x14ac:dyDescent="0.25">
      <c r="E51" s="273"/>
      <c r="G51" s="188"/>
    </row>
    <row r="52" spans="5:7" x14ac:dyDescent="0.25">
      <c r="E52" s="273"/>
      <c r="G52" s="188"/>
    </row>
    <row r="53" spans="5:7" x14ac:dyDescent="0.25">
      <c r="E53" s="273"/>
      <c r="G53" s="188"/>
    </row>
    <row r="54" spans="5:7" x14ac:dyDescent="0.25">
      <c r="E54" s="273"/>
      <c r="G54" s="188"/>
    </row>
    <row r="55" spans="5:7" x14ac:dyDescent="0.25">
      <c r="E55" s="273"/>
      <c r="G55" s="188"/>
    </row>
    <row r="56" spans="5:7" x14ac:dyDescent="0.25">
      <c r="E56" s="273"/>
      <c r="G56" s="188"/>
    </row>
    <row r="57" spans="5:7" x14ac:dyDescent="0.25">
      <c r="E57" s="273"/>
      <c r="G57" s="188"/>
    </row>
    <row r="58" spans="5:7" x14ac:dyDescent="0.25">
      <c r="E58" s="273"/>
      <c r="G58" s="188"/>
    </row>
    <row r="59" spans="5:7" x14ac:dyDescent="0.25">
      <c r="E59" s="273"/>
      <c r="G59" s="188"/>
    </row>
    <row r="60" spans="5:7" x14ac:dyDescent="0.25">
      <c r="E60" s="273"/>
      <c r="G60" s="188"/>
    </row>
    <row r="61" spans="5:7" x14ac:dyDescent="0.25">
      <c r="E61" s="273"/>
      <c r="G61" s="188"/>
    </row>
    <row r="62" spans="5:7" x14ac:dyDescent="0.25">
      <c r="E62" s="273"/>
      <c r="G62" s="188"/>
    </row>
    <row r="63" spans="5:7" x14ac:dyDescent="0.25">
      <c r="E63" s="273"/>
      <c r="G63" s="188"/>
    </row>
    <row r="64" spans="5:7" x14ac:dyDescent="0.25">
      <c r="E64" s="273"/>
      <c r="G64" s="188"/>
    </row>
    <row r="65" spans="5:7" x14ac:dyDescent="0.25">
      <c r="E65" s="273"/>
      <c r="G65" s="188"/>
    </row>
    <row r="66" spans="5:7" x14ac:dyDescent="0.25">
      <c r="E66" s="273"/>
      <c r="G66" s="188"/>
    </row>
    <row r="67" spans="5:7" x14ac:dyDescent="0.25">
      <c r="E67" s="273"/>
      <c r="G67" s="188"/>
    </row>
    <row r="68" spans="5:7" x14ac:dyDescent="0.25">
      <c r="E68" s="273"/>
      <c r="G68" s="188"/>
    </row>
    <row r="69" spans="5:7" x14ac:dyDescent="0.25">
      <c r="E69" s="273"/>
      <c r="G69" s="188"/>
    </row>
    <row r="70" spans="5:7" x14ac:dyDescent="0.25">
      <c r="E70" s="273"/>
      <c r="G70" s="188"/>
    </row>
    <row r="71" spans="5:7" x14ac:dyDescent="0.25">
      <c r="E71" s="273"/>
      <c r="G71" s="188"/>
    </row>
    <row r="72" spans="5:7" x14ac:dyDescent="0.25">
      <c r="E72" s="273"/>
      <c r="G72" s="188"/>
    </row>
    <row r="73" spans="5:7" x14ac:dyDescent="0.25">
      <c r="E73" s="273"/>
      <c r="G73" s="188"/>
    </row>
    <row r="74" spans="5:7" x14ac:dyDescent="0.25">
      <c r="E74" s="273"/>
      <c r="G74" s="188"/>
    </row>
    <row r="75" spans="5:7" x14ac:dyDescent="0.25">
      <c r="E75" s="273"/>
      <c r="G75" s="188"/>
    </row>
    <row r="76" spans="5:7" x14ac:dyDescent="0.25">
      <c r="E76" s="273"/>
    </row>
    <row r="77" spans="5:7" x14ac:dyDescent="0.25">
      <c r="E77" s="273"/>
    </row>
    <row r="78" spans="5:7" x14ac:dyDescent="0.25">
      <c r="E78" s="273"/>
    </row>
    <row r="79" spans="5:7" x14ac:dyDescent="0.25">
      <c r="E79" s="273"/>
    </row>
    <row r="80" spans="5:7" x14ac:dyDescent="0.25">
      <c r="E80" s="273"/>
    </row>
    <row r="81" spans="5:5" x14ac:dyDescent="0.25">
      <c r="E81" s="273"/>
    </row>
    <row r="82" spans="5:5" x14ac:dyDescent="0.25">
      <c r="E82" s="273"/>
    </row>
    <row r="83" spans="5:5" x14ac:dyDescent="0.25">
      <c r="E83" s="273"/>
    </row>
    <row r="84" spans="5:5" x14ac:dyDescent="0.25">
      <c r="E84" s="273"/>
    </row>
    <row r="85" spans="5:5" x14ac:dyDescent="0.25">
      <c r="E85" s="273"/>
    </row>
    <row r="86" spans="5:5" x14ac:dyDescent="0.25">
      <c r="E86" s="273"/>
    </row>
    <row r="87" spans="5:5" x14ac:dyDescent="0.25">
      <c r="E87" s="273"/>
    </row>
    <row r="88" spans="5:5" x14ac:dyDescent="0.25">
      <c r="E88" s="273"/>
    </row>
    <row r="89" spans="5:5" x14ac:dyDescent="0.25">
      <c r="E89" s="273"/>
    </row>
    <row r="90" spans="5:5" x14ac:dyDescent="0.25">
      <c r="E90" s="273"/>
    </row>
    <row r="91" spans="5:5" x14ac:dyDescent="0.25">
      <c r="E91" s="273"/>
    </row>
    <row r="92" spans="5:5" x14ac:dyDescent="0.25">
      <c r="E92" s="273"/>
    </row>
    <row r="93" spans="5:5" x14ac:dyDescent="0.25">
      <c r="E93" s="273"/>
    </row>
    <row r="94" spans="5:5" x14ac:dyDescent="0.25">
      <c r="E94" s="273"/>
    </row>
    <row r="95" spans="5:5" x14ac:dyDescent="0.25">
      <c r="E95" s="273"/>
    </row>
    <row r="96" spans="5:5" x14ac:dyDescent="0.25">
      <c r="E96" s="273"/>
    </row>
    <row r="97" spans="5:5" x14ac:dyDescent="0.25">
      <c r="E97" s="273"/>
    </row>
    <row r="98" spans="5:5" x14ac:dyDescent="0.25">
      <c r="E98" s="273"/>
    </row>
    <row r="99" spans="5:5" x14ac:dyDescent="0.25">
      <c r="E99" s="273"/>
    </row>
    <row r="100" spans="5:5" x14ac:dyDescent="0.25">
      <c r="E100" s="273"/>
    </row>
    <row r="101" spans="5:5" x14ac:dyDescent="0.25">
      <c r="E101" s="273"/>
    </row>
    <row r="102" spans="5:5" x14ac:dyDescent="0.25">
      <c r="E102" s="273"/>
    </row>
    <row r="103" spans="5:5" x14ac:dyDescent="0.25">
      <c r="E103" s="273"/>
    </row>
    <row r="104" spans="5:5" x14ac:dyDescent="0.25">
      <c r="E104" s="273"/>
    </row>
    <row r="105" spans="5:5" x14ac:dyDescent="0.25">
      <c r="E105" s="273"/>
    </row>
    <row r="106" spans="5:5" x14ac:dyDescent="0.25">
      <c r="E106" s="273"/>
    </row>
    <row r="107" spans="5:5" x14ac:dyDescent="0.25">
      <c r="E107" s="273"/>
    </row>
    <row r="108" spans="5:5" x14ac:dyDescent="0.25">
      <c r="E108" s="273"/>
    </row>
    <row r="109" spans="5:5" x14ac:dyDescent="0.25">
      <c r="E109" s="273"/>
    </row>
    <row r="110" spans="5:5" x14ac:dyDescent="0.25">
      <c r="E110" s="273"/>
    </row>
    <row r="111" spans="5:5" x14ac:dyDescent="0.25">
      <c r="E111" s="273"/>
    </row>
    <row r="112" spans="5:5" x14ac:dyDescent="0.25">
      <c r="E112" s="273"/>
    </row>
    <row r="113" spans="5:5" x14ac:dyDescent="0.25">
      <c r="E113" s="273"/>
    </row>
    <row r="114" spans="5:5" x14ac:dyDescent="0.25">
      <c r="E114" s="273"/>
    </row>
    <row r="115" spans="5:5" x14ac:dyDescent="0.25">
      <c r="E115" s="273"/>
    </row>
    <row r="116" spans="5:5" x14ac:dyDescent="0.25">
      <c r="E116" s="273"/>
    </row>
    <row r="117" spans="5:5" x14ac:dyDescent="0.25">
      <c r="E117" s="273"/>
    </row>
    <row r="118" spans="5:5" x14ac:dyDescent="0.25">
      <c r="E118" s="273"/>
    </row>
    <row r="119" spans="5:5" x14ac:dyDescent="0.25">
      <c r="E119" s="273"/>
    </row>
    <row r="120" spans="5:5" x14ac:dyDescent="0.25">
      <c r="E120" s="273"/>
    </row>
    <row r="121" spans="5:5" x14ac:dyDescent="0.25">
      <c r="E121" s="273"/>
    </row>
    <row r="122" spans="5:5" x14ac:dyDescent="0.25">
      <c r="E122" s="273"/>
    </row>
    <row r="123" spans="5:5" x14ac:dyDescent="0.25">
      <c r="E123" s="273"/>
    </row>
    <row r="124" spans="5:5" x14ac:dyDescent="0.25">
      <c r="E124" s="273"/>
    </row>
    <row r="125" spans="5:5" x14ac:dyDescent="0.25">
      <c r="E125" s="273"/>
    </row>
    <row r="126" spans="5:5" x14ac:dyDescent="0.25">
      <c r="E126" s="273"/>
    </row>
    <row r="127" spans="5:5" x14ac:dyDescent="0.25">
      <c r="E127" s="273"/>
    </row>
    <row r="128" spans="5:5" x14ac:dyDescent="0.25">
      <c r="E128" s="273"/>
    </row>
    <row r="129" spans="5:5" x14ac:dyDescent="0.25">
      <c r="E129" s="273"/>
    </row>
    <row r="130" spans="5:5" x14ac:dyDescent="0.25">
      <c r="E130" s="273"/>
    </row>
    <row r="131" spans="5:5" x14ac:dyDescent="0.25">
      <c r="E131" s="273"/>
    </row>
    <row r="132" spans="5:5" x14ac:dyDescent="0.25">
      <c r="E132" s="273"/>
    </row>
    <row r="133" spans="5:5" x14ac:dyDescent="0.25">
      <c r="E133" s="273"/>
    </row>
    <row r="134" spans="5:5" x14ac:dyDescent="0.25">
      <c r="E134" s="273"/>
    </row>
    <row r="135" spans="5:5" x14ac:dyDescent="0.25">
      <c r="E135" s="273"/>
    </row>
    <row r="136" spans="5:5" x14ac:dyDescent="0.25">
      <c r="E136" s="273"/>
    </row>
    <row r="137" spans="5:5" x14ac:dyDescent="0.25">
      <c r="E137" s="273"/>
    </row>
    <row r="138" spans="5:5" x14ac:dyDescent="0.25">
      <c r="E138" s="273"/>
    </row>
    <row r="139" spans="5:5" x14ac:dyDescent="0.25">
      <c r="E139" s="273"/>
    </row>
    <row r="140" spans="5:5" x14ac:dyDescent="0.25">
      <c r="E140" s="273"/>
    </row>
    <row r="141" spans="5:5" x14ac:dyDescent="0.25">
      <c r="E141" s="273"/>
    </row>
    <row r="142" spans="5:5" x14ac:dyDescent="0.25">
      <c r="E142" s="273"/>
    </row>
    <row r="143" spans="5:5" x14ac:dyDescent="0.25">
      <c r="E143" s="273"/>
    </row>
    <row r="144" spans="5:5" x14ac:dyDescent="0.25">
      <c r="E144" s="273"/>
    </row>
    <row r="145" spans="5:5" x14ac:dyDescent="0.25">
      <c r="E145" s="273"/>
    </row>
    <row r="146" spans="5:5" x14ac:dyDescent="0.25">
      <c r="E146" s="273"/>
    </row>
    <row r="147" spans="5:5" x14ac:dyDescent="0.25">
      <c r="E147" s="273"/>
    </row>
    <row r="148" spans="5:5" x14ac:dyDescent="0.25">
      <c r="E148" s="273"/>
    </row>
    <row r="149" spans="5:5" x14ac:dyDescent="0.25">
      <c r="E149" s="273"/>
    </row>
    <row r="150" spans="5:5" x14ac:dyDescent="0.25">
      <c r="E150" s="273"/>
    </row>
    <row r="151" spans="5:5" x14ac:dyDescent="0.25">
      <c r="E151" s="273"/>
    </row>
    <row r="152" spans="5:5" x14ac:dyDescent="0.25">
      <c r="E152" s="273"/>
    </row>
    <row r="153" spans="5:5" x14ac:dyDescent="0.25">
      <c r="E153" s="273"/>
    </row>
    <row r="154" spans="5:5" x14ac:dyDescent="0.25">
      <c r="E154" s="273"/>
    </row>
    <row r="155" spans="5:5" x14ac:dyDescent="0.25">
      <c r="E155" s="273"/>
    </row>
    <row r="156" spans="5:5" x14ac:dyDescent="0.25">
      <c r="E156" s="273"/>
    </row>
    <row r="157" spans="5:5" x14ac:dyDescent="0.25">
      <c r="E157" s="273"/>
    </row>
    <row r="158" spans="5:5" x14ac:dyDescent="0.25">
      <c r="E158" s="273"/>
    </row>
    <row r="159" spans="5:5" x14ac:dyDescent="0.25">
      <c r="E159" s="273"/>
    </row>
    <row r="160" spans="5:5" x14ac:dyDescent="0.25">
      <c r="E160" s="273"/>
    </row>
    <row r="161" spans="5:5" x14ac:dyDescent="0.25">
      <c r="E161" s="273"/>
    </row>
    <row r="162" spans="5:5" x14ac:dyDescent="0.25">
      <c r="E162" s="273"/>
    </row>
    <row r="163" spans="5:5" x14ac:dyDescent="0.25">
      <c r="E163" s="273"/>
    </row>
    <row r="164" spans="5:5" x14ac:dyDescent="0.25">
      <c r="E164" s="273"/>
    </row>
    <row r="165" spans="5:5" x14ac:dyDescent="0.25">
      <c r="E165" s="273"/>
    </row>
    <row r="166" spans="5:5" x14ac:dyDescent="0.25">
      <c r="E166" s="273"/>
    </row>
    <row r="167" spans="5:5" x14ac:dyDescent="0.25">
      <c r="E167" s="273"/>
    </row>
    <row r="168" spans="5:5" x14ac:dyDescent="0.25">
      <c r="E168" s="273"/>
    </row>
    <row r="169" spans="5:5" x14ac:dyDescent="0.25">
      <c r="E169" s="273"/>
    </row>
    <row r="170" spans="5:5" x14ac:dyDescent="0.25">
      <c r="E170" s="273"/>
    </row>
    <row r="171" spans="5:5" x14ac:dyDescent="0.25">
      <c r="E171" s="273"/>
    </row>
    <row r="172" spans="5:5" x14ac:dyDescent="0.25">
      <c r="E172" s="273"/>
    </row>
    <row r="173" spans="5:5" x14ac:dyDescent="0.25">
      <c r="E173" s="273"/>
    </row>
    <row r="174" spans="5:5" x14ac:dyDescent="0.25">
      <c r="E174" s="273"/>
    </row>
    <row r="175" spans="5:5" x14ac:dyDescent="0.25">
      <c r="E175" s="273"/>
    </row>
    <row r="176" spans="5:5" x14ac:dyDescent="0.25">
      <c r="E176" s="273"/>
    </row>
    <row r="177" spans="5:5" x14ac:dyDescent="0.25">
      <c r="E177" s="273"/>
    </row>
    <row r="178" spans="5:5" x14ac:dyDescent="0.25">
      <c r="E178" s="273"/>
    </row>
    <row r="179" spans="5:5" x14ac:dyDescent="0.25">
      <c r="E179" s="273"/>
    </row>
    <row r="180" spans="5:5" x14ac:dyDescent="0.25">
      <c r="E180" s="273"/>
    </row>
    <row r="181" spans="5:5" x14ac:dyDescent="0.25">
      <c r="E181" s="273"/>
    </row>
    <row r="182" spans="5:5" x14ac:dyDescent="0.25">
      <c r="E182" s="273"/>
    </row>
    <row r="183" spans="5:5" x14ac:dyDescent="0.25">
      <c r="E183" s="273"/>
    </row>
    <row r="184" spans="5:5" x14ac:dyDescent="0.25">
      <c r="E184" s="273"/>
    </row>
    <row r="185" spans="5:5" x14ac:dyDescent="0.25">
      <c r="E185" s="273"/>
    </row>
    <row r="186" spans="5:5" x14ac:dyDescent="0.25">
      <c r="E186" s="273"/>
    </row>
    <row r="187" spans="5:5" x14ac:dyDescent="0.25">
      <c r="E187" s="273"/>
    </row>
    <row r="188" spans="5:5" x14ac:dyDescent="0.25">
      <c r="E188" s="273"/>
    </row>
    <row r="189" spans="5:5" x14ac:dyDescent="0.25">
      <c r="E189" s="273"/>
    </row>
    <row r="190" spans="5:5" x14ac:dyDescent="0.25">
      <c r="E190" s="273"/>
    </row>
    <row r="191" spans="5:5" x14ac:dyDescent="0.25">
      <c r="E191" s="273"/>
    </row>
    <row r="192" spans="5:5" x14ac:dyDescent="0.25">
      <c r="E192" s="273"/>
    </row>
    <row r="193" spans="5:5" x14ac:dyDescent="0.25">
      <c r="E193" s="273"/>
    </row>
    <row r="194" spans="5:5" x14ac:dyDescent="0.25">
      <c r="E194" s="273"/>
    </row>
    <row r="195" spans="5:5" x14ac:dyDescent="0.25">
      <c r="E195" s="273"/>
    </row>
    <row r="196" spans="5:5" x14ac:dyDescent="0.25">
      <c r="E196" s="273"/>
    </row>
    <row r="197" spans="5:5" x14ac:dyDescent="0.25">
      <c r="E197" s="273"/>
    </row>
    <row r="198" spans="5:5" x14ac:dyDescent="0.25">
      <c r="E198" s="273"/>
    </row>
    <row r="199" spans="5:5" x14ac:dyDescent="0.25">
      <c r="E199" s="273"/>
    </row>
    <row r="200" spans="5:5" x14ac:dyDescent="0.25">
      <c r="E200" s="273"/>
    </row>
    <row r="201" spans="5:5" x14ac:dyDescent="0.25">
      <c r="E201" s="273"/>
    </row>
    <row r="202" spans="5:5" x14ac:dyDescent="0.25">
      <c r="E202" s="273"/>
    </row>
    <row r="203" spans="5:5" x14ac:dyDescent="0.25">
      <c r="E203" s="273"/>
    </row>
    <row r="204" spans="5:5" x14ac:dyDescent="0.25">
      <c r="E204" s="273"/>
    </row>
    <row r="205" spans="5:5" x14ac:dyDescent="0.25">
      <c r="E205" s="273"/>
    </row>
    <row r="206" spans="5:5" x14ac:dyDescent="0.25">
      <c r="E206" s="273"/>
    </row>
    <row r="207" spans="5:5" x14ac:dyDescent="0.25">
      <c r="E207" s="273"/>
    </row>
    <row r="208" spans="5:5" x14ac:dyDescent="0.25">
      <c r="E208" s="273"/>
    </row>
    <row r="209" spans="5:5" x14ac:dyDescent="0.25">
      <c r="E209" s="273"/>
    </row>
    <row r="210" spans="5:5" x14ac:dyDescent="0.25">
      <c r="E210" s="273"/>
    </row>
    <row r="211" spans="5:5" x14ac:dyDescent="0.25">
      <c r="E211" s="273"/>
    </row>
    <row r="212" spans="5:5" x14ac:dyDescent="0.25">
      <c r="E212" s="273"/>
    </row>
    <row r="213" spans="5:5" x14ac:dyDescent="0.25">
      <c r="E213" s="273"/>
    </row>
    <row r="214" spans="5:5" x14ac:dyDescent="0.25">
      <c r="E214" s="273"/>
    </row>
    <row r="215" spans="5:5" x14ac:dyDescent="0.25">
      <c r="E215" s="273"/>
    </row>
    <row r="216" spans="5:5" x14ac:dyDescent="0.25">
      <c r="E216" s="273"/>
    </row>
    <row r="217" spans="5:5" x14ac:dyDescent="0.25">
      <c r="E217" s="273"/>
    </row>
    <row r="218" spans="5:5" x14ac:dyDescent="0.25">
      <c r="E218" s="273"/>
    </row>
    <row r="219" spans="5:5" x14ac:dyDescent="0.25">
      <c r="E219" s="273"/>
    </row>
    <row r="220" spans="5:5" x14ac:dyDescent="0.25">
      <c r="E220" s="273"/>
    </row>
    <row r="221" spans="5:5" x14ac:dyDescent="0.25">
      <c r="E221" s="273"/>
    </row>
    <row r="222" spans="5:5" x14ac:dyDescent="0.25">
      <c r="E222" s="273"/>
    </row>
    <row r="223" spans="5:5" x14ac:dyDescent="0.25">
      <c r="E223" s="273"/>
    </row>
    <row r="224" spans="5:5" x14ac:dyDescent="0.25">
      <c r="E224" s="273"/>
    </row>
    <row r="225" spans="5:5" x14ac:dyDescent="0.25">
      <c r="E225" s="273"/>
    </row>
    <row r="226" spans="5:5" x14ac:dyDescent="0.25">
      <c r="E226" s="273"/>
    </row>
    <row r="227" spans="5:5" x14ac:dyDescent="0.25">
      <c r="E227" s="273"/>
    </row>
    <row r="228" spans="5:5" x14ac:dyDescent="0.25">
      <c r="E228" s="273"/>
    </row>
    <row r="229" spans="5:5" x14ac:dyDescent="0.25">
      <c r="E229" s="273"/>
    </row>
    <row r="230" spans="5:5" x14ac:dyDescent="0.25">
      <c r="E230" s="273"/>
    </row>
    <row r="231" spans="5:5" x14ac:dyDescent="0.25">
      <c r="E231" s="273"/>
    </row>
    <row r="232" spans="5:5" x14ac:dyDescent="0.25">
      <c r="E232" s="273"/>
    </row>
    <row r="233" spans="5:5" x14ac:dyDescent="0.25">
      <c r="E233" s="273"/>
    </row>
    <row r="234" spans="5:5" x14ac:dyDescent="0.25">
      <c r="E234" s="273"/>
    </row>
    <row r="235" spans="5:5" x14ac:dyDescent="0.25">
      <c r="E235" s="273"/>
    </row>
    <row r="236" spans="5:5" x14ac:dyDescent="0.25">
      <c r="E236" s="273"/>
    </row>
    <row r="237" spans="5:5" x14ac:dyDescent="0.25">
      <c r="E237" s="273"/>
    </row>
    <row r="238" spans="5:5" x14ac:dyDescent="0.25">
      <c r="E238" s="273"/>
    </row>
    <row r="239" spans="5:5" x14ac:dyDescent="0.25">
      <c r="E239" s="273"/>
    </row>
    <row r="240" spans="5:5" x14ac:dyDescent="0.25">
      <c r="E240" s="273"/>
    </row>
    <row r="241" spans="5:5" x14ac:dyDescent="0.25">
      <c r="E241" s="273"/>
    </row>
    <row r="242" spans="5:5" x14ac:dyDescent="0.25">
      <c r="E242" s="273"/>
    </row>
    <row r="243" spans="5:5" x14ac:dyDescent="0.25">
      <c r="E243" s="273"/>
    </row>
    <row r="244" spans="5:5" x14ac:dyDescent="0.25">
      <c r="E244" s="273"/>
    </row>
    <row r="245" spans="5:5" x14ac:dyDescent="0.25">
      <c r="E245" s="273"/>
    </row>
    <row r="246" spans="5:5" x14ac:dyDescent="0.25">
      <c r="E246" s="273"/>
    </row>
    <row r="247" spans="5:5" x14ac:dyDescent="0.25">
      <c r="E247" s="273"/>
    </row>
    <row r="248" spans="5:5" x14ac:dyDescent="0.25">
      <c r="E248" s="273"/>
    </row>
    <row r="249" spans="5:5" x14ac:dyDescent="0.25">
      <c r="E249" s="273"/>
    </row>
    <row r="250" spans="5:5" x14ac:dyDescent="0.25">
      <c r="E250" s="273"/>
    </row>
    <row r="251" spans="5:5" x14ac:dyDescent="0.25">
      <c r="E251" s="273"/>
    </row>
    <row r="252" spans="5:5" x14ac:dyDescent="0.25">
      <c r="E252" s="273"/>
    </row>
    <row r="253" spans="5:5" x14ac:dyDescent="0.25">
      <c r="E253" s="273"/>
    </row>
    <row r="254" spans="5:5" x14ac:dyDescent="0.25">
      <c r="E254" s="273"/>
    </row>
    <row r="255" spans="5:5" x14ac:dyDescent="0.25">
      <c r="E255" s="273"/>
    </row>
    <row r="256" spans="5:5" x14ac:dyDescent="0.25">
      <c r="E256" s="273"/>
    </row>
    <row r="257" spans="5:5" x14ac:dyDescent="0.25">
      <c r="E257" s="273"/>
    </row>
    <row r="258" spans="5:5" x14ac:dyDescent="0.25">
      <c r="E258" s="273"/>
    </row>
    <row r="259" spans="5:5" x14ac:dyDescent="0.25">
      <c r="E259" s="273"/>
    </row>
    <row r="260" spans="5:5" x14ac:dyDescent="0.25">
      <c r="E260" s="273"/>
    </row>
    <row r="261" spans="5:5" x14ac:dyDescent="0.25">
      <c r="E261" s="273"/>
    </row>
    <row r="262" spans="5:5" x14ac:dyDescent="0.25">
      <c r="E262" s="273"/>
    </row>
    <row r="263" spans="5:5" x14ac:dyDescent="0.25">
      <c r="E263" s="273"/>
    </row>
    <row r="264" spans="5:5" x14ac:dyDescent="0.25">
      <c r="E264" s="273"/>
    </row>
    <row r="265" spans="5:5" x14ac:dyDescent="0.25">
      <c r="E265" s="273"/>
    </row>
    <row r="266" spans="5:5" x14ac:dyDescent="0.25">
      <c r="E266" s="273"/>
    </row>
    <row r="267" spans="5:5" x14ac:dyDescent="0.25">
      <c r="E267" s="273"/>
    </row>
    <row r="268" spans="5:5" x14ac:dyDescent="0.25">
      <c r="E268" s="273"/>
    </row>
    <row r="269" spans="5:5" x14ac:dyDescent="0.25">
      <c r="E269" s="273"/>
    </row>
    <row r="270" spans="5:5" x14ac:dyDescent="0.25">
      <c r="E270" s="273"/>
    </row>
    <row r="271" spans="5:5" x14ac:dyDescent="0.25">
      <c r="E271" s="273"/>
    </row>
    <row r="272" spans="5:5" x14ac:dyDescent="0.25">
      <c r="E272" s="273"/>
    </row>
    <row r="273" spans="5:5" x14ac:dyDescent="0.25">
      <c r="E273" s="273"/>
    </row>
    <row r="274" spans="5:5" x14ac:dyDescent="0.25">
      <c r="E274" s="273"/>
    </row>
    <row r="275" spans="5:5" x14ac:dyDescent="0.25">
      <c r="E275" s="273"/>
    </row>
    <row r="276" spans="5:5" x14ac:dyDescent="0.25">
      <c r="E276" s="273"/>
    </row>
    <row r="277" spans="5:5" x14ac:dyDescent="0.25">
      <c r="E277" s="273"/>
    </row>
    <row r="278" spans="5:5" x14ac:dyDescent="0.25">
      <c r="E278" s="273"/>
    </row>
    <row r="279" spans="5:5" x14ac:dyDescent="0.25">
      <c r="E279" s="273"/>
    </row>
    <row r="280" spans="5:5" x14ac:dyDescent="0.25">
      <c r="E280" s="273"/>
    </row>
    <row r="281" spans="5:5" x14ac:dyDescent="0.25">
      <c r="E281" s="273"/>
    </row>
    <row r="282" spans="5:5" x14ac:dyDescent="0.25">
      <c r="E282" s="273"/>
    </row>
    <row r="283" spans="5:5" x14ac:dyDescent="0.25">
      <c r="E283" s="273"/>
    </row>
    <row r="284" spans="5:5" x14ac:dyDescent="0.25">
      <c r="E284" s="273"/>
    </row>
    <row r="285" spans="5:5" x14ac:dyDescent="0.25">
      <c r="E285" s="273"/>
    </row>
    <row r="286" spans="5:5" x14ac:dyDescent="0.25">
      <c r="E286" s="273"/>
    </row>
    <row r="287" spans="5:5" x14ac:dyDescent="0.25">
      <c r="E287" s="273"/>
    </row>
    <row r="288" spans="5:5" x14ac:dyDescent="0.25">
      <c r="E288" s="273"/>
    </row>
    <row r="289" spans="5:5" x14ac:dyDescent="0.25">
      <c r="E289" s="273"/>
    </row>
    <row r="290" spans="5:5" x14ac:dyDescent="0.25">
      <c r="E290" s="273"/>
    </row>
    <row r="291" spans="5:5" x14ac:dyDescent="0.25">
      <c r="E291" s="273"/>
    </row>
    <row r="292" spans="5:5" x14ac:dyDescent="0.25">
      <c r="E292" s="273"/>
    </row>
    <row r="293" spans="5:5" x14ac:dyDescent="0.25">
      <c r="E293" s="273"/>
    </row>
    <row r="294" spans="5:5" x14ac:dyDescent="0.25">
      <c r="E294" s="273"/>
    </row>
    <row r="295" spans="5:5" x14ac:dyDescent="0.25">
      <c r="E295" s="273"/>
    </row>
    <row r="296" spans="5:5" x14ac:dyDescent="0.25">
      <c r="E296" s="273"/>
    </row>
    <row r="297" spans="5:5" x14ac:dyDescent="0.25">
      <c r="E297" s="273"/>
    </row>
    <row r="298" spans="5:5" x14ac:dyDescent="0.25">
      <c r="E298" s="273"/>
    </row>
    <row r="299" spans="5:5" x14ac:dyDescent="0.25">
      <c r="E299" s="273"/>
    </row>
    <row r="300" spans="5:5" x14ac:dyDescent="0.25">
      <c r="E300" s="273"/>
    </row>
    <row r="301" spans="5:5" x14ac:dyDescent="0.25">
      <c r="E301" s="273"/>
    </row>
    <row r="302" spans="5:5" x14ac:dyDescent="0.25">
      <c r="E302" s="273"/>
    </row>
    <row r="303" spans="5:5" x14ac:dyDescent="0.25">
      <c r="E303" s="273"/>
    </row>
    <row r="304" spans="5:5" x14ac:dyDescent="0.25">
      <c r="E304" s="273"/>
    </row>
    <row r="305" spans="5:5" x14ac:dyDescent="0.25">
      <c r="E305" s="273"/>
    </row>
    <row r="306" spans="5:5" x14ac:dyDescent="0.25">
      <c r="E306" s="273"/>
    </row>
    <row r="307" spans="5:5" x14ac:dyDescent="0.25">
      <c r="E307" s="273"/>
    </row>
    <row r="308" spans="5:5" x14ac:dyDescent="0.25">
      <c r="E308" s="273"/>
    </row>
    <row r="309" spans="5:5" x14ac:dyDescent="0.25">
      <c r="E309" s="273"/>
    </row>
    <row r="310" spans="5:5" x14ac:dyDescent="0.25">
      <c r="E310" s="273"/>
    </row>
    <row r="311" spans="5:5" x14ac:dyDescent="0.25">
      <c r="E311" s="273"/>
    </row>
    <row r="312" spans="5:5" x14ac:dyDescent="0.25">
      <c r="E312" s="273"/>
    </row>
    <row r="313" spans="5:5" x14ac:dyDescent="0.25">
      <c r="E313" s="273"/>
    </row>
    <row r="314" spans="5:5" x14ac:dyDescent="0.25">
      <c r="E314" s="273"/>
    </row>
    <row r="315" spans="5:5" x14ac:dyDescent="0.25">
      <c r="E315" s="273"/>
    </row>
    <row r="316" spans="5:5" x14ac:dyDescent="0.25">
      <c r="E316" s="273"/>
    </row>
    <row r="317" spans="5:5" x14ac:dyDescent="0.25">
      <c r="E317" s="273"/>
    </row>
    <row r="318" spans="5:5" x14ac:dyDescent="0.25">
      <c r="E318" s="273"/>
    </row>
    <row r="319" spans="5:5" x14ac:dyDescent="0.25">
      <c r="E319" s="273"/>
    </row>
    <row r="320" spans="5:5" x14ac:dyDescent="0.25">
      <c r="E320" s="273"/>
    </row>
    <row r="321" spans="5:5" x14ac:dyDescent="0.25">
      <c r="E321" s="273"/>
    </row>
    <row r="322" spans="5:5" x14ac:dyDescent="0.25">
      <c r="E322" s="273"/>
    </row>
    <row r="323" spans="5:5" x14ac:dyDescent="0.25">
      <c r="E323" s="273"/>
    </row>
    <row r="324" spans="5:5" x14ac:dyDescent="0.25">
      <c r="E324" s="273"/>
    </row>
    <row r="325" spans="5:5" x14ac:dyDescent="0.25">
      <c r="E325" s="273"/>
    </row>
    <row r="326" spans="5:5" x14ac:dyDescent="0.25">
      <c r="E326" s="273"/>
    </row>
    <row r="327" spans="5:5" x14ac:dyDescent="0.25">
      <c r="E327" s="273"/>
    </row>
    <row r="328" spans="5:5" x14ac:dyDescent="0.25">
      <c r="E328" s="273"/>
    </row>
    <row r="329" spans="5:5" x14ac:dyDescent="0.25">
      <c r="E329" s="273"/>
    </row>
    <row r="330" spans="5:5" x14ac:dyDescent="0.25">
      <c r="E330" s="273"/>
    </row>
    <row r="331" spans="5:5" x14ac:dyDescent="0.25">
      <c r="E331" s="273"/>
    </row>
    <row r="332" spans="5:5" x14ac:dyDescent="0.25">
      <c r="E332" s="273"/>
    </row>
    <row r="333" spans="5:5" x14ac:dyDescent="0.25">
      <c r="E333" s="273"/>
    </row>
    <row r="334" spans="5:5" x14ac:dyDescent="0.25">
      <c r="E334" s="273"/>
    </row>
    <row r="335" spans="5:5" x14ac:dyDescent="0.25">
      <c r="E335" s="273"/>
    </row>
    <row r="336" spans="5:5" x14ac:dyDescent="0.25">
      <c r="E336" s="273"/>
    </row>
    <row r="337" spans="5:5" x14ac:dyDescent="0.25">
      <c r="E337" s="273"/>
    </row>
    <row r="338" spans="5:5" x14ac:dyDescent="0.25">
      <c r="E338" s="273"/>
    </row>
    <row r="339" spans="5:5" x14ac:dyDescent="0.25">
      <c r="E339" s="273"/>
    </row>
    <row r="340" spans="5:5" x14ac:dyDescent="0.25">
      <c r="E340" s="273"/>
    </row>
    <row r="341" spans="5:5" x14ac:dyDescent="0.25">
      <c r="E341" s="273"/>
    </row>
    <row r="342" spans="5:5" x14ac:dyDescent="0.25">
      <c r="E342" s="273"/>
    </row>
    <row r="343" spans="5:5" x14ac:dyDescent="0.25">
      <c r="E343" s="273"/>
    </row>
    <row r="344" spans="5:5" x14ac:dyDescent="0.25">
      <c r="E344" s="273"/>
    </row>
    <row r="345" spans="5:5" x14ac:dyDescent="0.25">
      <c r="E345" s="273"/>
    </row>
    <row r="346" spans="5:5" x14ac:dyDescent="0.25">
      <c r="E346" s="273"/>
    </row>
    <row r="347" spans="5:5" x14ac:dyDescent="0.25">
      <c r="E347" s="273"/>
    </row>
    <row r="348" spans="5:5" x14ac:dyDescent="0.25">
      <c r="E348" s="273"/>
    </row>
    <row r="349" spans="5:5" x14ac:dyDescent="0.25">
      <c r="E349" s="273"/>
    </row>
    <row r="350" spans="5:5" x14ac:dyDescent="0.25">
      <c r="E350" s="273"/>
    </row>
    <row r="351" spans="5:5" x14ac:dyDescent="0.25">
      <c r="E351" s="273"/>
    </row>
    <row r="352" spans="5:5" x14ac:dyDescent="0.25">
      <c r="E352" s="273"/>
    </row>
    <row r="353" spans="5:5" x14ac:dyDescent="0.25">
      <c r="E353" s="273"/>
    </row>
    <row r="354" spans="5:5" x14ac:dyDescent="0.25">
      <c r="E354" s="273"/>
    </row>
    <row r="355" spans="5:5" x14ac:dyDescent="0.25">
      <c r="E355" s="273"/>
    </row>
    <row r="356" spans="5:5" x14ac:dyDescent="0.25">
      <c r="E356" s="273"/>
    </row>
    <row r="357" spans="5:5" x14ac:dyDescent="0.25">
      <c r="E357" s="273"/>
    </row>
    <row r="358" spans="5:5" x14ac:dyDescent="0.25">
      <c r="E358" s="273"/>
    </row>
    <row r="359" spans="5:5" x14ac:dyDescent="0.25">
      <c r="E359" s="273"/>
    </row>
    <row r="360" spans="5:5" x14ac:dyDescent="0.25">
      <c r="E360" s="273"/>
    </row>
    <row r="361" spans="5:5" x14ac:dyDescent="0.25">
      <c r="E361" s="273"/>
    </row>
    <row r="362" spans="5:5" x14ac:dyDescent="0.25">
      <c r="E362" s="273"/>
    </row>
    <row r="363" spans="5:5" x14ac:dyDescent="0.25">
      <c r="E363" s="273"/>
    </row>
    <row r="364" spans="5:5" x14ac:dyDescent="0.25">
      <c r="E364" s="273"/>
    </row>
    <row r="365" spans="5:5" x14ac:dyDescent="0.25">
      <c r="E365" s="273"/>
    </row>
    <row r="366" spans="5:5" x14ac:dyDescent="0.25">
      <c r="E366" s="273"/>
    </row>
    <row r="367" spans="5:5" x14ac:dyDescent="0.25">
      <c r="E367" s="273"/>
    </row>
    <row r="368" spans="5:5" x14ac:dyDescent="0.25">
      <c r="E368" s="273"/>
    </row>
    <row r="369" spans="5:5" x14ac:dyDescent="0.25">
      <c r="E369" s="273"/>
    </row>
    <row r="370" spans="5:5" x14ac:dyDescent="0.25">
      <c r="E370" s="273"/>
    </row>
    <row r="371" spans="5:5" x14ac:dyDescent="0.25">
      <c r="E371" s="273"/>
    </row>
    <row r="372" spans="5:5" x14ac:dyDescent="0.25">
      <c r="E372" s="273"/>
    </row>
    <row r="373" spans="5:5" x14ac:dyDescent="0.25">
      <c r="E373" s="273"/>
    </row>
    <row r="374" spans="5:5" x14ac:dyDescent="0.25">
      <c r="E374" s="273"/>
    </row>
    <row r="375" spans="5:5" x14ac:dyDescent="0.25">
      <c r="E375" s="273"/>
    </row>
    <row r="376" spans="5:5" x14ac:dyDescent="0.25">
      <c r="E376" s="273"/>
    </row>
    <row r="377" spans="5:5" x14ac:dyDescent="0.25">
      <c r="E377" s="273"/>
    </row>
    <row r="378" spans="5:5" x14ac:dyDescent="0.25">
      <c r="E378" s="273"/>
    </row>
    <row r="379" spans="5:5" x14ac:dyDescent="0.25">
      <c r="E379" s="273"/>
    </row>
    <row r="380" spans="5:5" x14ac:dyDescent="0.25">
      <c r="E380" s="273"/>
    </row>
    <row r="381" spans="5:5" x14ac:dyDescent="0.25">
      <c r="E381" s="273"/>
    </row>
    <row r="382" spans="5:5" x14ac:dyDescent="0.25">
      <c r="E382" s="273"/>
    </row>
    <row r="383" spans="5:5" x14ac:dyDescent="0.25">
      <c r="E383" s="273"/>
    </row>
    <row r="384" spans="5:5" x14ac:dyDescent="0.25">
      <c r="E384" s="273"/>
    </row>
    <row r="385" spans="5:5" x14ac:dyDescent="0.25">
      <c r="E385" s="273"/>
    </row>
    <row r="386" spans="5:5" x14ac:dyDescent="0.25">
      <c r="E386" s="273"/>
    </row>
    <row r="387" spans="5:5" x14ac:dyDescent="0.25">
      <c r="E387" s="273"/>
    </row>
    <row r="388" spans="5:5" x14ac:dyDescent="0.25">
      <c r="E388" s="273"/>
    </row>
    <row r="389" spans="5:5" x14ac:dyDescent="0.25">
      <c r="E389" s="273"/>
    </row>
    <row r="390" spans="5:5" x14ac:dyDescent="0.25">
      <c r="E390" s="273"/>
    </row>
    <row r="391" spans="5:5" x14ac:dyDescent="0.25">
      <c r="E391" s="273"/>
    </row>
    <row r="392" spans="5:5" x14ac:dyDescent="0.25">
      <c r="E392" s="273"/>
    </row>
    <row r="393" spans="5:5" x14ac:dyDescent="0.25">
      <c r="E393" s="273"/>
    </row>
    <row r="394" spans="5:5" x14ac:dyDescent="0.25">
      <c r="E394" s="273"/>
    </row>
    <row r="395" spans="5:5" x14ac:dyDescent="0.25">
      <c r="E395" s="273"/>
    </row>
    <row r="396" spans="5:5" x14ac:dyDescent="0.25">
      <c r="E396" s="273"/>
    </row>
    <row r="397" spans="5:5" x14ac:dyDescent="0.25">
      <c r="E397" s="273"/>
    </row>
    <row r="398" spans="5:5" x14ac:dyDescent="0.25">
      <c r="E398" s="273"/>
    </row>
    <row r="399" spans="5:5" x14ac:dyDescent="0.25">
      <c r="E399" s="273"/>
    </row>
    <row r="400" spans="5:5" x14ac:dyDescent="0.25">
      <c r="E400" s="273"/>
    </row>
    <row r="401" spans="5:5" x14ac:dyDescent="0.25">
      <c r="E401" s="273"/>
    </row>
    <row r="402" spans="5:5" x14ac:dyDescent="0.25">
      <c r="E402" s="273"/>
    </row>
    <row r="403" spans="5:5" x14ac:dyDescent="0.25">
      <c r="E403" s="273"/>
    </row>
    <row r="404" spans="5:5" x14ac:dyDescent="0.25">
      <c r="E404" s="273"/>
    </row>
    <row r="405" spans="5:5" x14ac:dyDescent="0.25">
      <c r="E405" s="273"/>
    </row>
    <row r="406" spans="5:5" x14ac:dyDescent="0.25">
      <c r="E406" s="273"/>
    </row>
    <row r="407" spans="5:5" x14ac:dyDescent="0.25">
      <c r="E407" s="273"/>
    </row>
    <row r="408" spans="5:5" x14ac:dyDescent="0.25">
      <c r="E408" s="273"/>
    </row>
    <row r="409" spans="5:5" x14ac:dyDescent="0.25">
      <c r="E409" s="273"/>
    </row>
    <row r="410" spans="5:5" x14ac:dyDescent="0.25">
      <c r="E410" s="273"/>
    </row>
    <row r="411" spans="5:5" x14ac:dyDescent="0.25">
      <c r="E411" s="273"/>
    </row>
    <row r="412" spans="5:5" x14ac:dyDescent="0.25">
      <c r="E412" s="273"/>
    </row>
    <row r="413" spans="5:5" x14ac:dyDescent="0.25">
      <c r="E413" s="273"/>
    </row>
    <row r="414" spans="5:5" x14ac:dyDescent="0.25">
      <c r="E414" s="273"/>
    </row>
    <row r="415" spans="5:5" x14ac:dyDescent="0.25">
      <c r="E415" s="273"/>
    </row>
    <row r="416" spans="5:5" x14ac:dyDescent="0.25">
      <c r="E416" s="273"/>
    </row>
    <row r="417" spans="5:5" x14ac:dyDescent="0.25">
      <c r="E417" s="273"/>
    </row>
    <row r="418" spans="5:5" x14ac:dyDescent="0.25">
      <c r="E418" s="273"/>
    </row>
    <row r="419" spans="5:5" x14ac:dyDescent="0.25">
      <c r="E419" s="273"/>
    </row>
    <row r="420" spans="5:5" x14ac:dyDescent="0.25">
      <c r="E420" s="273"/>
    </row>
    <row r="421" spans="5:5" x14ac:dyDescent="0.25">
      <c r="E421" s="273"/>
    </row>
    <row r="422" spans="5:5" x14ac:dyDescent="0.25">
      <c r="E422" s="273"/>
    </row>
    <row r="423" spans="5:5" x14ac:dyDescent="0.25">
      <c r="E423" s="273"/>
    </row>
    <row r="424" spans="5:5" x14ac:dyDescent="0.25">
      <c r="E424" s="273"/>
    </row>
    <row r="425" spans="5:5" x14ac:dyDescent="0.25">
      <c r="E425" s="273"/>
    </row>
    <row r="426" spans="5:5" x14ac:dyDescent="0.25">
      <c r="E426" s="273"/>
    </row>
    <row r="427" spans="5:5" x14ac:dyDescent="0.25">
      <c r="E427" s="273"/>
    </row>
    <row r="428" spans="5:5" x14ac:dyDescent="0.25">
      <c r="E428" s="273"/>
    </row>
    <row r="429" spans="5:5" x14ac:dyDescent="0.25">
      <c r="E429" s="273"/>
    </row>
    <row r="430" spans="5:5" x14ac:dyDescent="0.25">
      <c r="E430" s="273"/>
    </row>
    <row r="431" spans="5:5" x14ac:dyDescent="0.25">
      <c r="E431" s="273"/>
    </row>
    <row r="432" spans="5:5" x14ac:dyDescent="0.25">
      <c r="E432" s="273"/>
    </row>
    <row r="433" spans="5:5" x14ac:dyDescent="0.25">
      <c r="E433" s="273"/>
    </row>
    <row r="434" spans="5:5" x14ac:dyDescent="0.25">
      <c r="E434" s="273"/>
    </row>
    <row r="435" spans="5:5" x14ac:dyDescent="0.25">
      <c r="E435" s="273"/>
    </row>
    <row r="436" spans="5:5" x14ac:dyDescent="0.25">
      <c r="E436" s="273"/>
    </row>
    <row r="437" spans="5:5" x14ac:dyDescent="0.25">
      <c r="E437" s="273"/>
    </row>
    <row r="438" spans="5:5" x14ac:dyDescent="0.25">
      <c r="E438" s="273"/>
    </row>
    <row r="439" spans="5:5" x14ac:dyDescent="0.25">
      <c r="E439" s="273"/>
    </row>
    <row r="440" spans="5:5" x14ac:dyDescent="0.25">
      <c r="E440" s="273"/>
    </row>
    <row r="441" spans="5:5" x14ac:dyDescent="0.25">
      <c r="E441" s="273"/>
    </row>
    <row r="442" spans="5:5" x14ac:dyDescent="0.25">
      <c r="E442" s="273"/>
    </row>
    <row r="443" spans="5:5" x14ac:dyDescent="0.25">
      <c r="E443" s="273"/>
    </row>
    <row r="444" spans="5:5" x14ac:dyDescent="0.25">
      <c r="E444" s="273"/>
    </row>
    <row r="445" spans="5:5" x14ac:dyDescent="0.25">
      <c r="E445" s="273"/>
    </row>
    <row r="446" spans="5:5" x14ac:dyDescent="0.25">
      <c r="E446" s="273"/>
    </row>
    <row r="447" spans="5:5" x14ac:dyDescent="0.25">
      <c r="E447" s="273"/>
    </row>
    <row r="448" spans="5:5" x14ac:dyDescent="0.25">
      <c r="E448" s="273"/>
    </row>
    <row r="449" spans="5:5" x14ac:dyDescent="0.25">
      <c r="E449" s="273"/>
    </row>
    <row r="450" spans="5:5" x14ac:dyDescent="0.25">
      <c r="E450" s="273"/>
    </row>
    <row r="451" spans="5:5" x14ac:dyDescent="0.25">
      <c r="E451" s="273"/>
    </row>
    <row r="452" spans="5:5" x14ac:dyDescent="0.25">
      <c r="E452" s="273"/>
    </row>
    <row r="453" spans="5:5" x14ac:dyDescent="0.25">
      <c r="E453" s="273"/>
    </row>
    <row r="454" spans="5:5" x14ac:dyDescent="0.25">
      <c r="E454" s="273"/>
    </row>
    <row r="455" spans="5:5" x14ac:dyDescent="0.25">
      <c r="E455" s="273"/>
    </row>
    <row r="456" spans="5:5" x14ac:dyDescent="0.25">
      <c r="E456" s="273"/>
    </row>
    <row r="457" spans="5:5" x14ac:dyDescent="0.25">
      <c r="E457" s="273"/>
    </row>
    <row r="458" spans="5:5" x14ac:dyDescent="0.25">
      <c r="E458" s="273"/>
    </row>
    <row r="459" spans="5:5" x14ac:dyDescent="0.25">
      <c r="E459" s="273"/>
    </row>
    <row r="460" spans="5:5" x14ac:dyDescent="0.25">
      <c r="E460" s="273"/>
    </row>
    <row r="461" spans="5:5" x14ac:dyDescent="0.25">
      <c r="E461" s="273"/>
    </row>
    <row r="462" spans="5:5" x14ac:dyDescent="0.25">
      <c r="E462" s="273"/>
    </row>
    <row r="463" spans="5:5" x14ac:dyDescent="0.25">
      <c r="E463" s="273"/>
    </row>
    <row r="464" spans="5:5" x14ac:dyDescent="0.25">
      <c r="E464" s="273"/>
    </row>
    <row r="465" spans="5:5" x14ac:dyDescent="0.25">
      <c r="E465" s="273"/>
    </row>
    <row r="466" spans="5:5" x14ac:dyDescent="0.25">
      <c r="E466" s="273"/>
    </row>
    <row r="467" spans="5:5" x14ac:dyDescent="0.25">
      <c r="E467" s="273"/>
    </row>
    <row r="468" spans="5:5" x14ac:dyDescent="0.25">
      <c r="E468" s="273"/>
    </row>
    <row r="469" spans="5:5" x14ac:dyDescent="0.25">
      <c r="E469" s="273"/>
    </row>
    <row r="470" spans="5:5" x14ac:dyDescent="0.25">
      <c r="E470" s="273"/>
    </row>
    <row r="471" spans="5:5" x14ac:dyDescent="0.25">
      <c r="E471" s="273"/>
    </row>
    <row r="472" spans="5:5" x14ac:dyDescent="0.25">
      <c r="E472" s="273"/>
    </row>
    <row r="473" spans="5:5" x14ac:dyDescent="0.25">
      <c r="E473" s="273"/>
    </row>
    <row r="474" spans="5:5" x14ac:dyDescent="0.25">
      <c r="E474" s="273"/>
    </row>
    <row r="475" spans="5:5" x14ac:dyDescent="0.25">
      <c r="E475" s="273"/>
    </row>
    <row r="476" spans="5:5" x14ac:dyDescent="0.25">
      <c r="E476" s="273"/>
    </row>
    <row r="477" spans="5:5" x14ac:dyDescent="0.25">
      <c r="E477" s="273"/>
    </row>
    <row r="478" spans="5:5" x14ac:dyDescent="0.25">
      <c r="E478" s="273"/>
    </row>
    <row r="479" spans="5:5" x14ac:dyDescent="0.25">
      <c r="E479" s="273"/>
    </row>
    <row r="480" spans="5:5" x14ac:dyDescent="0.25">
      <c r="E480" s="273"/>
    </row>
    <row r="481" spans="5:5" x14ac:dyDescent="0.25">
      <c r="E481" s="273"/>
    </row>
    <row r="482" spans="5:5" x14ac:dyDescent="0.25">
      <c r="E482" s="273"/>
    </row>
    <row r="483" spans="5:5" x14ac:dyDescent="0.25">
      <c r="E483" s="273"/>
    </row>
    <row r="484" spans="5:5" x14ac:dyDescent="0.25">
      <c r="E484" s="273"/>
    </row>
    <row r="485" spans="5:5" x14ac:dyDescent="0.25">
      <c r="E485" s="273"/>
    </row>
    <row r="486" spans="5:5" x14ac:dyDescent="0.25">
      <c r="E486" s="273"/>
    </row>
    <row r="487" spans="5:5" x14ac:dyDescent="0.25">
      <c r="E487" s="273"/>
    </row>
    <row r="488" spans="5:5" x14ac:dyDescent="0.25">
      <c r="E488" s="273"/>
    </row>
    <row r="489" spans="5:5" x14ac:dyDescent="0.25">
      <c r="E489" s="273"/>
    </row>
    <row r="490" spans="5:5" x14ac:dyDescent="0.25">
      <c r="E490" s="273"/>
    </row>
    <row r="491" spans="5:5" x14ac:dyDescent="0.25">
      <c r="E491" s="273"/>
    </row>
    <row r="492" spans="5:5" x14ac:dyDescent="0.25">
      <c r="E492" s="273"/>
    </row>
    <row r="493" spans="5:5" x14ac:dyDescent="0.25">
      <c r="E493" s="273"/>
    </row>
    <row r="494" spans="5:5" x14ac:dyDescent="0.25">
      <c r="E494" s="273"/>
    </row>
    <row r="495" spans="5:5" x14ac:dyDescent="0.25">
      <c r="E495" s="273"/>
    </row>
    <row r="496" spans="5:5" x14ac:dyDescent="0.25">
      <c r="E496" s="273"/>
    </row>
    <row r="497" spans="5:5" x14ac:dyDescent="0.25">
      <c r="E497" s="273"/>
    </row>
    <row r="498" spans="5:5" x14ac:dyDescent="0.25">
      <c r="E498" s="273"/>
    </row>
    <row r="499" spans="5:5" x14ac:dyDescent="0.25">
      <c r="E499" s="273"/>
    </row>
    <row r="500" spans="5:5" x14ac:dyDescent="0.25">
      <c r="E500" s="273"/>
    </row>
    <row r="501" spans="5:5" x14ac:dyDescent="0.25">
      <c r="E501" s="273"/>
    </row>
    <row r="502" spans="5:5" x14ac:dyDescent="0.25">
      <c r="E502" s="273"/>
    </row>
    <row r="503" spans="5:5" x14ac:dyDescent="0.25">
      <c r="E503" s="273"/>
    </row>
    <row r="504" spans="5:5" x14ac:dyDescent="0.25">
      <c r="E504" s="273"/>
    </row>
    <row r="505" spans="5:5" x14ac:dyDescent="0.25">
      <c r="E505" s="273"/>
    </row>
    <row r="506" spans="5:5" x14ac:dyDescent="0.25">
      <c r="E506" s="273"/>
    </row>
    <row r="507" spans="5:5" x14ac:dyDescent="0.25">
      <c r="E507" s="273"/>
    </row>
    <row r="508" spans="5:5" x14ac:dyDescent="0.25">
      <c r="E508" s="273"/>
    </row>
    <row r="509" spans="5:5" x14ac:dyDescent="0.25">
      <c r="E509" s="273"/>
    </row>
    <row r="510" spans="5:5" x14ac:dyDescent="0.25">
      <c r="E510" s="273"/>
    </row>
    <row r="511" spans="5:5" x14ac:dyDescent="0.25">
      <c r="E511" s="273"/>
    </row>
    <row r="512" spans="5:5" x14ac:dyDescent="0.25">
      <c r="E512" s="273"/>
    </row>
    <row r="513" spans="5:5" x14ac:dyDescent="0.25">
      <c r="E513" s="273"/>
    </row>
    <row r="514" spans="5:5" x14ac:dyDescent="0.25">
      <c r="E514" s="273"/>
    </row>
    <row r="515" spans="5:5" x14ac:dyDescent="0.25">
      <c r="E515" s="273"/>
    </row>
    <row r="516" spans="5:5" x14ac:dyDescent="0.25">
      <c r="E516" s="273"/>
    </row>
    <row r="517" spans="5:5" x14ac:dyDescent="0.25">
      <c r="E517" s="273"/>
    </row>
    <row r="518" spans="5:5" x14ac:dyDescent="0.25">
      <c r="E518" s="273"/>
    </row>
    <row r="519" spans="5:5" x14ac:dyDescent="0.25">
      <c r="E519" s="273"/>
    </row>
    <row r="520" spans="5:5" x14ac:dyDescent="0.25">
      <c r="E520" s="273"/>
    </row>
    <row r="521" spans="5:5" x14ac:dyDescent="0.25">
      <c r="E521" s="273"/>
    </row>
    <row r="522" spans="5:5" x14ac:dyDescent="0.25">
      <c r="E522" s="273"/>
    </row>
    <row r="523" spans="5:5" x14ac:dyDescent="0.25">
      <c r="E523" s="273"/>
    </row>
    <row r="524" spans="5:5" x14ac:dyDescent="0.25">
      <c r="E524" s="273"/>
    </row>
    <row r="525" spans="5:5" x14ac:dyDescent="0.25">
      <c r="E525" s="273"/>
    </row>
    <row r="526" spans="5:5" x14ac:dyDescent="0.25">
      <c r="E526" s="273"/>
    </row>
    <row r="527" spans="5:5" x14ac:dyDescent="0.25">
      <c r="E527" s="273"/>
    </row>
    <row r="528" spans="5:5" x14ac:dyDescent="0.25">
      <c r="E528" s="273"/>
    </row>
    <row r="529" spans="5:5" x14ac:dyDescent="0.25">
      <c r="E529" s="273"/>
    </row>
    <row r="530" spans="5:5" x14ac:dyDescent="0.25">
      <c r="E530" s="273"/>
    </row>
    <row r="531" spans="5:5" x14ac:dyDescent="0.25">
      <c r="E531" s="273"/>
    </row>
    <row r="532" spans="5:5" x14ac:dyDescent="0.25">
      <c r="E532" s="273"/>
    </row>
    <row r="533" spans="5:5" x14ac:dyDescent="0.25">
      <c r="E533" s="273"/>
    </row>
    <row r="534" spans="5:5" x14ac:dyDescent="0.25">
      <c r="E534" s="273"/>
    </row>
    <row r="535" spans="5:5" x14ac:dyDescent="0.25">
      <c r="E535" s="273"/>
    </row>
    <row r="536" spans="5:5" x14ac:dyDescent="0.25">
      <c r="E536" s="273"/>
    </row>
    <row r="537" spans="5:5" x14ac:dyDescent="0.25">
      <c r="E537" s="273"/>
    </row>
    <row r="538" spans="5:5" x14ac:dyDescent="0.25">
      <c r="E538" s="273"/>
    </row>
    <row r="539" spans="5:5" x14ac:dyDescent="0.25">
      <c r="E539" s="273"/>
    </row>
    <row r="540" spans="5:5" x14ac:dyDescent="0.25">
      <c r="E540" s="273"/>
    </row>
    <row r="541" spans="5:5" x14ac:dyDescent="0.25">
      <c r="E541" s="273"/>
    </row>
    <row r="542" spans="5:5" x14ac:dyDescent="0.25">
      <c r="E542" s="273"/>
    </row>
    <row r="543" spans="5:5" x14ac:dyDescent="0.25">
      <c r="E543" s="273"/>
    </row>
    <row r="544" spans="5:5" x14ac:dyDescent="0.25">
      <c r="E544" s="273"/>
    </row>
    <row r="545" spans="5:5" x14ac:dyDescent="0.25">
      <c r="E545" s="273"/>
    </row>
    <row r="546" spans="5:5" x14ac:dyDescent="0.25">
      <c r="E546" s="273"/>
    </row>
    <row r="547" spans="5:5" x14ac:dyDescent="0.25">
      <c r="E547" s="273"/>
    </row>
    <row r="548" spans="5:5" x14ac:dyDescent="0.25">
      <c r="E548" s="273"/>
    </row>
    <row r="549" spans="5:5" x14ac:dyDescent="0.25">
      <c r="E549" s="273"/>
    </row>
    <row r="550" spans="5:5" x14ac:dyDescent="0.25">
      <c r="E550" s="273"/>
    </row>
    <row r="551" spans="5:5" x14ac:dyDescent="0.25">
      <c r="E551" s="273"/>
    </row>
    <row r="552" spans="5:5" x14ac:dyDescent="0.25">
      <c r="E552" s="273"/>
    </row>
    <row r="553" spans="5:5" x14ac:dyDescent="0.25">
      <c r="E553" s="273"/>
    </row>
    <row r="554" spans="5:5" x14ac:dyDescent="0.25">
      <c r="E554" s="273"/>
    </row>
    <row r="555" spans="5:5" x14ac:dyDescent="0.25">
      <c r="E555" s="273"/>
    </row>
    <row r="556" spans="5:5" x14ac:dyDescent="0.25">
      <c r="E556" s="273"/>
    </row>
    <row r="557" spans="5:5" x14ac:dyDescent="0.25">
      <c r="E557" s="273"/>
    </row>
    <row r="558" spans="5:5" x14ac:dyDescent="0.25">
      <c r="E558" s="273"/>
    </row>
    <row r="559" spans="5:5" x14ac:dyDescent="0.25">
      <c r="E559" s="273"/>
    </row>
    <row r="560" spans="5:5" x14ac:dyDescent="0.25">
      <c r="E560" s="273"/>
    </row>
    <row r="561" spans="5:5" x14ac:dyDescent="0.25">
      <c r="E561" s="273"/>
    </row>
    <row r="562" spans="5:5" x14ac:dyDescent="0.25">
      <c r="E562" s="273"/>
    </row>
    <row r="563" spans="5:5" x14ac:dyDescent="0.25">
      <c r="E563" s="273"/>
    </row>
    <row r="564" spans="5:5" x14ac:dyDescent="0.25">
      <c r="E564" s="273"/>
    </row>
    <row r="565" spans="5:5" x14ac:dyDescent="0.25">
      <c r="E565" s="273"/>
    </row>
    <row r="566" spans="5:5" x14ac:dyDescent="0.25">
      <c r="E566" s="273"/>
    </row>
    <row r="567" spans="5:5" x14ac:dyDescent="0.25">
      <c r="E567" s="273"/>
    </row>
    <row r="568" spans="5:5" x14ac:dyDescent="0.25">
      <c r="E568" s="273"/>
    </row>
    <row r="569" spans="5:5" x14ac:dyDescent="0.25">
      <c r="E569" s="273"/>
    </row>
    <row r="570" spans="5:5" x14ac:dyDescent="0.25">
      <c r="E570" s="273"/>
    </row>
    <row r="571" spans="5:5" x14ac:dyDescent="0.25">
      <c r="E571" s="273"/>
    </row>
    <row r="572" spans="5:5" x14ac:dyDescent="0.25">
      <c r="E572" s="273"/>
    </row>
    <row r="573" spans="5:5" x14ac:dyDescent="0.25">
      <c r="E573" s="273"/>
    </row>
    <row r="574" spans="5:5" x14ac:dyDescent="0.25">
      <c r="E574" s="273"/>
    </row>
    <row r="575" spans="5:5" x14ac:dyDescent="0.25">
      <c r="E575" s="273"/>
    </row>
    <row r="576" spans="5:5" x14ac:dyDescent="0.25">
      <c r="E576" s="273"/>
    </row>
    <row r="577" spans="5:5" x14ac:dyDescent="0.25">
      <c r="E577" s="273"/>
    </row>
    <row r="578" spans="5:5" x14ac:dyDescent="0.25">
      <c r="E578" s="273"/>
    </row>
    <row r="579" spans="5:5" x14ac:dyDescent="0.25">
      <c r="E579" s="273"/>
    </row>
    <row r="580" spans="5:5" x14ac:dyDescent="0.25">
      <c r="E580" s="273"/>
    </row>
    <row r="581" spans="5:5" x14ac:dyDescent="0.25">
      <c r="E581" s="273"/>
    </row>
    <row r="582" spans="5:5" x14ac:dyDescent="0.25">
      <c r="E582" s="273"/>
    </row>
    <row r="583" spans="5:5" x14ac:dyDescent="0.25">
      <c r="E583" s="273"/>
    </row>
    <row r="584" spans="5:5" x14ac:dyDescent="0.25">
      <c r="E584" s="273"/>
    </row>
    <row r="585" spans="5:5" x14ac:dyDescent="0.25">
      <c r="E585" s="273"/>
    </row>
    <row r="586" spans="5:5" x14ac:dyDescent="0.25">
      <c r="E586" s="273"/>
    </row>
    <row r="587" spans="5:5" x14ac:dyDescent="0.25">
      <c r="E587" s="273"/>
    </row>
    <row r="588" spans="5:5" x14ac:dyDescent="0.25">
      <c r="E588" s="273"/>
    </row>
    <row r="589" spans="5:5" x14ac:dyDescent="0.25">
      <c r="E589" s="273"/>
    </row>
    <row r="590" spans="5:5" x14ac:dyDescent="0.25">
      <c r="E590" s="273"/>
    </row>
    <row r="591" spans="5:5" x14ac:dyDescent="0.25">
      <c r="E591" s="273"/>
    </row>
    <row r="592" spans="5:5" x14ac:dyDescent="0.25">
      <c r="E592" s="273"/>
    </row>
    <row r="593" spans="5:5" x14ac:dyDescent="0.25">
      <c r="E593" s="273"/>
    </row>
    <row r="594" spans="5:5" x14ac:dyDescent="0.25">
      <c r="E594" s="273"/>
    </row>
    <row r="595" spans="5:5" x14ac:dyDescent="0.25">
      <c r="E595" s="273"/>
    </row>
    <row r="596" spans="5:5" x14ac:dyDescent="0.25">
      <c r="E596" s="273"/>
    </row>
    <row r="597" spans="5:5" x14ac:dyDescent="0.25">
      <c r="E597" s="273"/>
    </row>
    <row r="598" spans="5:5" x14ac:dyDescent="0.25">
      <c r="E598" s="273"/>
    </row>
    <row r="599" spans="5:5" x14ac:dyDescent="0.25">
      <c r="E599" s="273"/>
    </row>
    <row r="600" spans="5:5" x14ac:dyDescent="0.25">
      <c r="E600" s="273"/>
    </row>
    <row r="601" spans="5:5" x14ac:dyDescent="0.25">
      <c r="E601" s="273"/>
    </row>
    <row r="602" spans="5:5" x14ac:dyDescent="0.25">
      <c r="E602" s="273"/>
    </row>
    <row r="603" spans="5:5" x14ac:dyDescent="0.25">
      <c r="E603" s="273"/>
    </row>
    <row r="604" spans="5:5" x14ac:dyDescent="0.25">
      <c r="E604" s="273"/>
    </row>
    <row r="605" spans="5:5" x14ac:dyDescent="0.25">
      <c r="E605" s="273"/>
    </row>
    <row r="606" spans="5:5" x14ac:dyDescent="0.25">
      <c r="E606" s="273"/>
    </row>
    <row r="607" spans="5:5" x14ac:dyDescent="0.25">
      <c r="E607" s="273"/>
    </row>
    <row r="608" spans="5:5" x14ac:dyDescent="0.25">
      <c r="E608" s="273"/>
    </row>
    <row r="609" spans="5:5" x14ac:dyDescent="0.25">
      <c r="E609" s="273"/>
    </row>
    <row r="610" spans="5:5" x14ac:dyDescent="0.25">
      <c r="E610" s="273"/>
    </row>
    <row r="611" spans="5:5" x14ac:dyDescent="0.25">
      <c r="E611" s="273"/>
    </row>
    <row r="612" spans="5:5" x14ac:dyDescent="0.25">
      <c r="E612" s="273"/>
    </row>
    <row r="613" spans="5:5" x14ac:dyDescent="0.25">
      <c r="E613" s="273"/>
    </row>
    <row r="614" spans="5:5" x14ac:dyDescent="0.25">
      <c r="E614" s="273"/>
    </row>
    <row r="615" spans="5:5" x14ac:dyDescent="0.25">
      <c r="E615" s="273"/>
    </row>
    <row r="616" spans="5:5" x14ac:dyDescent="0.25">
      <c r="E616" s="273"/>
    </row>
    <row r="617" spans="5:5" x14ac:dyDescent="0.25">
      <c r="E617" s="273"/>
    </row>
    <row r="618" spans="5:5" x14ac:dyDescent="0.25">
      <c r="E618" s="273"/>
    </row>
    <row r="619" spans="5:5" x14ac:dyDescent="0.25">
      <c r="E619" s="273"/>
    </row>
    <row r="620" spans="5:5" x14ac:dyDescent="0.25">
      <c r="E620" s="273"/>
    </row>
    <row r="621" spans="5:5" x14ac:dyDescent="0.25">
      <c r="E621" s="273"/>
    </row>
    <row r="622" spans="5:5" x14ac:dyDescent="0.25">
      <c r="E622" s="273"/>
    </row>
    <row r="623" spans="5:5" x14ac:dyDescent="0.25">
      <c r="E623" s="273"/>
    </row>
    <row r="624" spans="5:5" x14ac:dyDescent="0.25">
      <c r="E624" s="273"/>
    </row>
    <row r="625" spans="5:5" x14ac:dyDescent="0.25">
      <c r="E625" s="273"/>
    </row>
    <row r="626" spans="5:5" x14ac:dyDescent="0.25">
      <c r="E626" s="273"/>
    </row>
    <row r="627" spans="5:5" x14ac:dyDescent="0.25">
      <c r="E627" s="273"/>
    </row>
    <row r="628" spans="5:5" x14ac:dyDescent="0.25">
      <c r="E628" s="273"/>
    </row>
    <row r="629" spans="5:5" x14ac:dyDescent="0.25">
      <c r="E629" s="273"/>
    </row>
    <row r="630" spans="5:5" x14ac:dyDescent="0.25">
      <c r="E630" s="273"/>
    </row>
    <row r="631" spans="5:5" x14ac:dyDescent="0.25">
      <c r="E631" s="273"/>
    </row>
    <row r="632" spans="5:5" x14ac:dyDescent="0.25">
      <c r="E632" s="273"/>
    </row>
    <row r="633" spans="5:5" x14ac:dyDescent="0.25">
      <c r="E633" s="273"/>
    </row>
    <row r="634" spans="5:5" x14ac:dyDescent="0.25">
      <c r="E634" s="273"/>
    </row>
    <row r="635" spans="5:5" x14ac:dyDescent="0.25">
      <c r="E635" s="273"/>
    </row>
    <row r="636" spans="5:5" x14ac:dyDescent="0.25">
      <c r="E636" s="273"/>
    </row>
    <row r="637" spans="5:5" x14ac:dyDescent="0.25">
      <c r="E637" s="273"/>
    </row>
    <row r="638" spans="5:5" x14ac:dyDescent="0.25">
      <c r="E638" s="273"/>
    </row>
    <row r="639" spans="5:5" x14ac:dyDescent="0.25">
      <c r="E639" s="273"/>
    </row>
    <row r="640" spans="5:5" x14ac:dyDescent="0.25">
      <c r="E640" s="273"/>
    </row>
    <row r="641" spans="5:5" x14ac:dyDescent="0.25">
      <c r="E641" s="273"/>
    </row>
    <row r="642" spans="5:5" x14ac:dyDescent="0.25">
      <c r="E642" s="273"/>
    </row>
    <row r="643" spans="5:5" x14ac:dyDescent="0.25">
      <c r="E643" s="273"/>
    </row>
    <row r="644" spans="5:5" x14ac:dyDescent="0.25">
      <c r="E644" s="273"/>
    </row>
    <row r="645" spans="5:5" x14ac:dyDescent="0.25">
      <c r="E645" s="273"/>
    </row>
    <row r="646" spans="5:5" x14ac:dyDescent="0.25">
      <c r="E646" s="273"/>
    </row>
    <row r="647" spans="5:5" x14ac:dyDescent="0.25">
      <c r="E647" s="273"/>
    </row>
    <row r="648" spans="5:5" x14ac:dyDescent="0.25">
      <c r="E648" s="273"/>
    </row>
    <row r="649" spans="5:5" x14ac:dyDescent="0.25">
      <c r="E649" s="273"/>
    </row>
    <row r="650" spans="5:5" x14ac:dyDescent="0.25">
      <c r="E650" s="273"/>
    </row>
    <row r="651" spans="5:5" x14ac:dyDescent="0.25">
      <c r="E651" s="273"/>
    </row>
    <row r="652" spans="5:5" x14ac:dyDescent="0.25">
      <c r="E652" s="273"/>
    </row>
    <row r="653" spans="5:5" x14ac:dyDescent="0.25">
      <c r="E653" s="273"/>
    </row>
    <row r="654" spans="5:5" x14ac:dyDescent="0.25">
      <c r="E654" s="273"/>
    </row>
    <row r="655" spans="5:5" x14ac:dyDescent="0.25">
      <c r="E655" s="273"/>
    </row>
    <row r="656" spans="5:5" x14ac:dyDescent="0.25">
      <c r="E656" s="273"/>
    </row>
    <row r="657" spans="5:5" x14ac:dyDescent="0.25">
      <c r="E657" s="273"/>
    </row>
    <row r="658" spans="5:5" x14ac:dyDescent="0.25">
      <c r="E658" s="273"/>
    </row>
    <row r="659" spans="5:5" x14ac:dyDescent="0.25">
      <c r="E659" s="273"/>
    </row>
    <row r="660" spans="5:5" x14ac:dyDescent="0.25">
      <c r="E660" s="273"/>
    </row>
    <row r="661" spans="5:5" x14ac:dyDescent="0.25">
      <c r="E661" s="273"/>
    </row>
    <row r="662" spans="5:5" x14ac:dyDescent="0.25">
      <c r="E662" s="273"/>
    </row>
    <row r="663" spans="5:5" x14ac:dyDescent="0.25">
      <c r="E663" s="273"/>
    </row>
    <row r="664" spans="5:5" x14ac:dyDescent="0.25">
      <c r="E664" s="273"/>
    </row>
    <row r="665" spans="5:5" x14ac:dyDescent="0.25">
      <c r="E665" s="273"/>
    </row>
    <row r="666" spans="5:5" x14ac:dyDescent="0.25">
      <c r="E666" s="273"/>
    </row>
    <row r="667" spans="5:5" x14ac:dyDescent="0.25">
      <c r="E667" s="273"/>
    </row>
    <row r="668" spans="5:5" x14ac:dyDescent="0.25">
      <c r="E668" s="273"/>
    </row>
    <row r="669" spans="5:5" x14ac:dyDescent="0.25">
      <c r="E669" s="273"/>
    </row>
    <row r="670" spans="5:5" x14ac:dyDescent="0.25">
      <c r="E670" s="273"/>
    </row>
    <row r="671" spans="5:5" x14ac:dyDescent="0.25">
      <c r="E671" s="273"/>
    </row>
    <row r="672" spans="5:5" x14ac:dyDescent="0.25">
      <c r="E672" s="273"/>
    </row>
    <row r="673" spans="5:5" x14ac:dyDescent="0.25">
      <c r="E673" s="273"/>
    </row>
    <row r="674" spans="5:5" x14ac:dyDescent="0.25">
      <c r="E674" s="273"/>
    </row>
    <row r="675" spans="5:5" x14ac:dyDescent="0.25">
      <c r="E675" s="273"/>
    </row>
    <row r="676" spans="5:5" x14ac:dyDescent="0.25">
      <c r="E676" s="273"/>
    </row>
    <row r="677" spans="5:5" x14ac:dyDescent="0.25">
      <c r="E677" s="273"/>
    </row>
    <row r="678" spans="5:5" x14ac:dyDescent="0.25">
      <c r="E678" s="273"/>
    </row>
    <row r="679" spans="5:5" x14ac:dyDescent="0.25">
      <c r="E679" s="273"/>
    </row>
    <row r="680" spans="5:5" x14ac:dyDescent="0.25">
      <c r="E680" s="273"/>
    </row>
    <row r="681" spans="5:5" x14ac:dyDescent="0.25">
      <c r="E681" s="273"/>
    </row>
    <row r="682" spans="5:5" x14ac:dyDescent="0.25">
      <c r="E682" s="273"/>
    </row>
    <row r="683" spans="5:5" x14ac:dyDescent="0.25">
      <c r="E683" s="273"/>
    </row>
    <row r="684" spans="5:5" x14ac:dyDescent="0.25">
      <c r="E684" s="273"/>
    </row>
    <row r="685" spans="5:5" x14ac:dyDescent="0.25">
      <c r="E685" s="273"/>
    </row>
    <row r="686" spans="5:5" x14ac:dyDescent="0.25">
      <c r="E686" s="273"/>
    </row>
    <row r="687" spans="5:5" x14ac:dyDescent="0.25">
      <c r="E687" s="273"/>
    </row>
    <row r="688" spans="5:5" x14ac:dyDescent="0.25">
      <c r="E688" s="273"/>
    </row>
    <row r="689" spans="5:5" x14ac:dyDescent="0.25">
      <c r="E689" s="273"/>
    </row>
    <row r="690" spans="5:5" x14ac:dyDescent="0.25">
      <c r="E690" s="273"/>
    </row>
    <row r="691" spans="5:5" x14ac:dyDescent="0.25">
      <c r="E691" s="273"/>
    </row>
    <row r="692" spans="5:5" x14ac:dyDescent="0.25">
      <c r="E692" s="273"/>
    </row>
    <row r="693" spans="5:5" x14ac:dyDescent="0.25">
      <c r="E693" s="273"/>
    </row>
    <row r="694" spans="5:5" x14ac:dyDescent="0.25">
      <c r="E694" s="273"/>
    </row>
    <row r="695" spans="5:5" x14ac:dyDescent="0.25">
      <c r="E695" s="273"/>
    </row>
    <row r="696" spans="5:5" x14ac:dyDescent="0.25">
      <c r="E696" s="273"/>
    </row>
    <row r="697" spans="5:5" x14ac:dyDescent="0.25">
      <c r="E697" s="273"/>
    </row>
    <row r="698" spans="5:5" x14ac:dyDescent="0.25">
      <c r="E698" s="273"/>
    </row>
    <row r="699" spans="5:5" x14ac:dyDescent="0.25">
      <c r="E699" s="273"/>
    </row>
    <row r="700" spans="5:5" x14ac:dyDescent="0.25">
      <c r="E700" s="273"/>
    </row>
    <row r="701" spans="5:5" x14ac:dyDescent="0.25">
      <c r="E701" s="273"/>
    </row>
    <row r="702" spans="5:5" x14ac:dyDescent="0.25">
      <c r="E702" s="273"/>
    </row>
    <row r="703" spans="5:5" x14ac:dyDescent="0.25">
      <c r="E703" s="273"/>
    </row>
    <row r="704" spans="5:5" x14ac:dyDescent="0.25">
      <c r="E704" s="273"/>
    </row>
    <row r="705" spans="5:5" x14ac:dyDescent="0.25">
      <c r="E705" s="273"/>
    </row>
    <row r="706" spans="5:5" x14ac:dyDescent="0.25">
      <c r="E706" s="273"/>
    </row>
    <row r="707" spans="5:5" x14ac:dyDescent="0.25">
      <c r="E707" s="273"/>
    </row>
    <row r="708" spans="5:5" x14ac:dyDescent="0.25">
      <c r="E708" s="273"/>
    </row>
    <row r="709" spans="5:5" x14ac:dyDescent="0.25">
      <c r="E709" s="273"/>
    </row>
    <row r="710" spans="5:5" x14ac:dyDescent="0.25">
      <c r="E710" s="273"/>
    </row>
    <row r="711" spans="5:5" x14ac:dyDescent="0.25">
      <c r="E711" s="273"/>
    </row>
    <row r="712" spans="5:5" x14ac:dyDescent="0.25">
      <c r="E712" s="273"/>
    </row>
    <row r="713" spans="5:5" x14ac:dyDescent="0.25">
      <c r="E713" s="273"/>
    </row>
    <row r="714" spans="5:5" x14ac:dyDescent="0.25">
      <c r="E714" s="273"/>
    </row>
    <row r="715" spans="5:5" x14ac:dyDescent="0.25">
      <c r="E715" s="273"/>
    </row>
    <row r="716" spans="5:5" x14ac:dyDescent="0.25">
      <c r="E716" s="273"/>
    </row>
    <row r="717" spans="5:5" x14ac:dyDescent="0.25">
      <c r="E717" s="273"/>
    </row>
    <row r="718" spans="5:5" x14ac:dyDescent="0.25">
      <c r="E718" s="273"/>
    </row>
    <row r="719" spans="5:5" x14ac:dyDescent="0.25">
      <c r="E719" s="273"/>
    </row>
    <row r="720" spans="5:5" x14ac:dyDescent="0.25">
      <c r="E720" s="273"/>
    </row>
    <row r="721" spans="5:5" x14ac:dyDescent="0.25">
      <c r="E721" s="273"/>
    </row>
    <row r="722" spans="5:5" x14ac:dyDescent="0.25">
      <c r="E722" s="273"/>
    </row>
    <row r="723" spans="5:5" x14ac:dyDescent="0.25">
      <c r="E723" s="273"/>
    </row>
    <row r="724" spans="5:5" x14ac:dyDescent="0.25">
      <c r="E724" s="273"/>
    </row>
    <row r="725" spans="5:5" x14ac:dyDescent="0.25">
      <c r="E725" s="273"/>
    </row>
    <row r="726" spans="5:5" x14ac:dyDescent="0.25">
      <c r="E726" s="273"/>
    </row>
    <row r="727" spans="5:5" x14ac:dyDescent="0.25">
      <c r="E727" s="273"/>
    </row>
    <row r="728" spans="5:5" x14ac:dyDescent="0.25">
      <c r="E728" s="273"/>
    </row>
    <row r="729" spans="5:5" x14ac:dyDescent="0.25">
      <c r="E729" s="273"/>
    </row>
    <row r="730" spans="5:5" x14ac:dyDescent="0.25">
      <c r="E730" s="273"/>
    </row>
    <row r="731" spans="5:5" x14ac:dyDescent="0.25">
      <c r="E731" s="273"/>
    </row>
    <row r="732" spans="5:5" x14ac:dyDescent="0.25">
      <c r="E732" s="273"/>
    </row>
    <row r="733" spans="5:5" x14ac:dyDescent="0.25">
      <c r="E733" s="273"/>
    </row>
    <row r="734" spans="5:5" x14ac:dyDescent="0.25">
      <c r="E734" s="273"/>
    </row>
    <row r="735" spans="5:5" x14ac:dyDescent="0.25">
      <c r="E735" s="273"/>
    </row>
    <row r="736" spans="5:5" x14ac:dyDescent="0.25">
      <c r="E736" s="273"/>
    </row>
    <row r="737" spans="5:5" x14ac:dyDescent="0.25">
      <c r="E737" s="273"/>
    </row>
    <row r="738" spans="5:5" x14ac:dyDescent="0.25">
      <c r="E738" s="273"/>
    </row>
    <row r="739" spans="5:5" x14ac:dyDescent="0.25">
      <c r="E739" s="273"/>
    </row>
    <row r="740" spans="5:5" x14ac:dyDescent="0.25">
      <c r="E740" s="273"/>
    </row>
    <row r="741" spans="5:5" x14ac:dyDescent="0.25">
      <c r="E741" s="273"/>
    </row>
    <row r="742" spans="5:5" x14ac:dyDescent="0.25">
      <c r="E742" s="273"/>
    </row>
    <row r="743" spans="5:5" x14ac:dyDescent="0.25">
      <c r="E743" s="273"/>
    </row>
    <row r="744" spans="5:5" x14ac:dyDescent="0.25">
      <c r="E744" s="273"/>
    </row>
    <row r="745" spans="5:5" x14ac:dyDescent="0.25">
      <c r="E745" s="273"/>
    </row>
    <row r="746" spans="5:5" x14ac:dyDescent="0.25">
      <c r="E746" s="273"/>
    </row>
    <row r="747" spans="5:5" x14ac:dyDescent="0.25">
      <c r="E747" s="273"/>
    </row>
    <row r="748" spans="5:5" x14ac:dyDescent="0.25">
      <c r="E748" s="273"/>
    </row>
    <row r="749" spans="5:5" x14ac:dyDescent="0.25">
      <c r="E749" s="273"/>
    </row>
    <row r="750" spans="5:5" x14ac:dyDescent="0.25">
      <c r="E750" s="273"/>
    </row>
    <row r="751" spans="5:5" x14ac:dyDescent="0.25">
      <c r="E751" s="273"/>
    </row>
    <row r="752" spans="5:5" x14ac:dyDescent="0.25">
      <c r="E752" s="273"/>
    </row>
    <row r="753" spans="5:5" x14ac:dyDescent="0.25">
      <c r="E753" s="273"/>
    </row>
    <row r="754" spans="5:5" x14ac:dyDescent="0.25">
      <c r="E754" s="273"/>
    </row>
    <row r="755" spans="5:5" x14ac:dyDescent="0.25">
      <c r="E755" s="273"/>
    </row>
    <row r="756" spans="5:5" x14ac:dyDescent="0.25">
      <c r="E756" s="273"/>
    </row>
    <row r="757" spans="5:5" x14ac:dyDescent="0.25">
      <c r="E757" s="273"/>
    </row>
    <row r="758" spans="5:5" x14ac:dyDescent="0.25">
      <c r="E758" s="273"/>
    </row>
    <row r="759" spans="5:5" x14ac:dyDescent="0.25">
      <c r="E759" s="273"/>
    </row>
    <row r="760" spans="5:5" x14ac:dyDescent="0.25">
      <c r="E760" s="273"/>
    </row>
    <row r="761" spans="5:5" x14ac:dyDescent="0.25">
      <c r="E761" s="273"/>
    </row>
    <row r="762" spans="5:5" x14ac:dyDescent="0.25">
      <c r="E762" s="273"/>
    </row>
    <row r="763" spans="5:5" x14ac:dyDescent="0.25">
      <c r="E763" s="273"/>
    </row>
    <row r="764" spans="5:5" x14ac:dyDescent="0.25">
      <c r="E764" s="273"/>
    </row>
    <row r="765" spans="5:5" x14ac:dyDescent="0.25">
      <c r="E765" s="273"/>
    </row>
    <row r="766" spans="5:5" x14ac:dyDescent="0.25">
      <c r="E766" s="273"/>
    </row>
    <row r="767" spans="5:5" x14ac:dyDescent="0.25">
      <c r="E767" s="273"/>
    </row>
    <row r="768" spans="5:5" x14ac:dyDescent="0.25">
      <c r="E768" s="273"/>
    </row>
    <row r="769" spans="5:5" x14ac:dyDescent="0.25">
      <c r="E769" s="273"/>
    </row>
    <row r="770" spans="5:5" x14ac:dyDescent="0.25">
      <c r="E770" s="273"/>
    </row>
    <row r="771" spans="5:5" x14ac:dyDescent="0.25">
      <c r="E771" s="273"/>
    </row>
    <row r="772" spans="5:5" x14ac:dyDescent="0.25">
      <c r="E772" s="273"/>
    </row>
    <row r="773" spans="5:5" x14ac:dyDescent="0.25">
      <c r="E773" s="273"/>
    </row>
    <row r="774" spans="5:5" x14ac:dyDescent="0.25">
      <c r="E774" s="273"/>
    </row>
    <row r="775" spans="5:5" x14ac:dyDescent="0.25">
      <c r="E775" s="273"/>
    </row>
    <row r="776" spans="5:5" x14ac:dyDescent="0.25">
      <c r="E776" s="273"/>
    </row>
    <row r="777" spans="5:5" x14ac:dyDescent="0.25">
      <c r="E777" s="273"/>
    </row>
    <row r="778" spans="5:5" x14ac:dyDescent="0.25">
      <c r="E778" s="273"/>
    </row>
    <row r="779" spans="5:5" x14ac:dyDescent="0.25">
      <c r="E779" s="273"/>
    </row>
    <row r="780" spans="5:5" x14ac:dyDescent="0.25">
      <c r="E780" s="273"/>
    </row>
    <row r="781" spans="5:5" x14ac:dyDescent="0.25">
      <c r="E781" s="273"/>
    </row>
    <row r="782" spans="5:5" x14ac:dyDescent="0.25">
      <c r="E782" s="273"/>
    </row>
    <row r="783" spans="5:5" x14ac:dyDescent="0.25">
      <c r="E783" s="273"/>
    </row>
    <row r="784" spans="5:5" x14ac:dyDescent="0.25">
      <c r="E784" s="273"/>
    </row>
    <row r="785" spans="5:5" x14ac:dyDescent="0.25">
      <c r="E785" s="273"/>
    </row>
    <row r="786" spans="5:5" x14ac:dyDescent="0.25">
      <c r="E786" s="273"/>
    </row>
    <row r="787" spans="5:5" x14ac:dyDescent="0.25">
      <c r="E787" s="273"/>
    </row>
    <row r="788" spans="5:5" x14ac:dyDescent="0.25">
      <c r="E788" s="273"/>
    </row>
    <row r="789" spans="5:5" x14ac:dyDescent="0.25">
      <c r="E789" s="273"/>
    </row>
    <row r="790" spans="5:5" x14ac:dyDescent="0.25">
      <c r="E790" s="273"/>
    </row>
    <row r="791" spans="5:5" x14ac:dyDescent="0.25">
      <c r="E791" s="273"/>
    </row>
    <row r="792" spans="5:5" x14ac:dyDescent="0.25">
      <c r="E792" s="273"/>
    </row>
    <row r="793" spans="5:5" x14ac:dyDescent="0.25">
      <c r="E793" s="273"/>
    </row>
    <row r="794" spans="5:5" x14ac:dyDescent="0.25">
      <c r="E794" s="273"/>
    </row>
    <row r="795" spans="5:5" x14ac:dyDescent="0.25">
      <c r="E795" s="273"/>
    </row>
    <row r="796" spans="5:5" x14ac:dyDescent="0.25">
      <c r="E796" s="273"/>
    </row>
    <row r="797" spans="5:5" x14ac:dyDescent="0.25">
      <c r="E797" s="273"/>
    </row>
    <row r="798" spans="5:5" x14ac:dyDescent="0.25">
      <c r="E798" s="273"/>
    </row>
    <row r="799" spans="5:5" x14ac:dyDescent="0.25">
      <c r="E799" s="273"/>
    </row>
    <row r="800" spans="5:5" x14ac:dyDescent="0.25">
      <c r="E800" s="273"/>
    </row>
    <row r="801" spans="5:5" x14ac:dyDescent="0.25">
      <c r="E801" s="273"/>
    </row>
    <row r="802" spans="5:5" x14ac:dyDescent="0.25">
      <c r="E802" s="273"/>
    </row>
    <row r="803" spans="5:5" x14ac:dyDescent="0.25">
      <c r="E803" s="273"/>
    </row>
    <row r="804" spans="5:5" x14ac:dyDescent="0.25">
      <c r="E804" s="273"/>
    </row>
    <row r="805" spans="5:5" x14ac:dyDescent="0.25">
      <c r="E805" s="273"/>
    </row>
    <row r="806" spans="5:5" x14ac:dyDescent="0.25">
      <c r="E806" s="273"/>
    </row>
    <row r="807" spans="5:5" x14ac:dyDescent="0.25">
      <c r="E807" s="273"/>
    </row>
    <row r="808" spans="5:5" x14ac:dyDescent="0.25">
      <c r="E808" s="273"/>
    </row>
    <row r="809" spans="5:5" x14ac:dyDescent="0.25">
      <c r="E809" s="273"/>
    </row>
    <row r="810" spans="5:5" x14ac:dyDescent="0.25">
      <c r="E810" s="273"/>
    </row>
    <row r="811" spans="5:5" x14ac:dyDescent="0.25">
      <c r="E811" s="273"/>
    </row>
    <row r="812" spans="5:5" x14ac:dyDescent="0.25">
      <c r="E812" s="273"/>
    </row>
    <row r="813" spans="5:5" x14ac:dyDescent="0.25">
      <c r="E813" s="273"/>
    </row>
    <row r="814" spans="5:5" x14ac:dyDescent="0.25">
      <c r="E814" s="273"/>
    </row>
    <row r="815" spans="5:5" x14ac:dyDescent="0.25">
      <c r="E815" s="273"/>
    </row>
    <row r="816" spans="5:5" x14ac:dyDescent="0.25">
      <c r="E816" s="273"/>
    </row>
    <row r="817" spans="5:5" x14ac:dyDescent="0.25">
      <c r="E817" s="273"/>
    </row>
    <row r="818" spans="5:5" x14ac:dyDescent="0.25">
      <c r="E818" s="273"/>
    </row>
    <row r="819" spans="5:5" x14ac:dyDescent="0.25">
      <c r="E819" s="273"/>
    </row>
    <row r="820" spans="5:5" x14ac:dyDescent="0.25">
      <c r="E820" s="273"/>
    </row>
    <row r="821" spans="5:5" x14ac:dyDescent="0.25">
      <c r="E821" s="273"/>
    </row>
    <row r="822" spans="5:5" x14ac:dyDescent="0.25">
      <c r="E822" s="273"/>
    </row>
    <row r="823" spans="5:5" x14ac:dyDescent="0.25">
      <c r="E823" s="273"/>
    </row>
    <row r="824" spans="5:5" x14ac:dyDescent="0.25">
      <c r="E824" s="273"/>
    </row>
    <row r="825" spans="5:5" x14ac:dyDescent="0.25">
      <c r="E825" s="273"/>
    </row>
    <row r="826" spans="5:5" x14ac:dyDescent="0.25">
      <c r="E826" s="273"/>
    </row>
    <row r="827" spans="5:5" x14ac:dyDescent="0.25">
      <c r="E827" s="273"/>
    </row>
    <row r="828" spans="5:5" x14ac:dyDescent="0.25">
      <c r="E828" s="273"/>
    </row>
    <row r="829" spans="5:5" x14ac:dyDescent="0.25">
      <c r="E829" s="273"/>
    </row>
    <row r="830" spans="5:5" x14ac:dyDescent="0.25">
      <c r="E830" s="273"/>
    </row>
    <row r="831" spans="5:5" x14ac:dyDescent="0.25">
      <c r="E831" s="273"/>
    </row>
    <row r="832" spans="5:5" x14ac:dyDescent="0.25">
      <c r="E832" s="273"/>
    </row>
    <row r="833" spans="5:5" x14ac:dyDescent="0.25">
      <c r="E833" s="273"/>
    </row>
    <row r="834" spans="5:5" x14ac:dyDescent="0.25">
      <c r="E834" s="273"/>
    </row>
    <row r="835" spans="5:5" x14ac:dyDescent="0.25">
      <c r="E835" s="273"/>
    </row>
    <row r="836" spans="5:5" x14ac:dyDescent="0.25">
      <c r="E836" s="273"/>
    </row>
    <row r="837" spans="5:5" x14ac:dyDescent="0.25">
      <c r="E837" s="273"/>
    </row>
    <row r="838" spans="5:5" x14ac:dyDescent="0.25">
      <c r="E838" s="273"/>
    </row>
    <row r="839" spans="5:5" x14ac:dyDescent="0.25">
      <c r="E839" s="273"/>
    </row>
    <row r="840" spans="5:5" x14ac:dyDescent="0.25">
      <c r="E840" s="273"/>
    </row>
    <row r="841" spans="5:5" x14ac:dyDescent="0.25">
      <c r="E841" s="273"/>
    </row>
    <row r="842" spans="5:5" x14ac:dyDescent="0.25">
      <c r="E842" s="273"/>
    </row>
    <row r="843" spans="5:5" x14ac:dyDescent="0.25">
      <c r="E843" s="273"/>
    </row>
    <row r="844" spans="5:5" x14ac:dyDescent="0.25">
      <c r="E844" s="273"/>
    </row>
    <row r="845" spans="5:5" x14ac:dyDescent="0.25">
      <c r="E845" s="273"/>
    </row>
    <row r="846" spans="5:5" x14ac:dyDescent="0.25">
      <c r="E846" s="273"/>
    </row>
    <row r="847" spans="5:5" x14ac:dyDescent="0.25">
      <c r="E847" s="273"/>
    </row>
    <row r="848" spans="5:5" x14ac:dyDescent="0.25">
      <c r="E848" s="273"/>
    </row>
    <row r="849" spans="5:5" x14ac:dyDescent="0.25">
      <c r="E849" s="273"/>
    </row>
    <row r="850" spans="5:5" x14ac:dyDescent="0.25">
      <c r="E850" s="273"/>
    </row>
    <row r="851" spans="5:5" x14ac:dyDescent="0.25">
      <c r="E851" s="273"/>
    </row>
    <row r="852" spans="5:5" x14ac:dyDescent="0.25">
      <c r="E852" s="273"/>
    </row>
    <row r="853" spans="5:5" x14ac:dyDescent="0.25">
      <c r="E853" s="273"/>
    </row>
    <row r="854" spans="5:5" x14ac:dyDescent="0.25">
      <c r="E854" s="273"/>
    </row>
    <row r="855" spans="5:5" x14ac:dyDescent="0.25">
      <c r="E855" s="273"/>
    </row>
    <row r="856" spans="5:5" x14ac:dyDescent="0.25">
      <c r="E856" s="273"/>
    </row>
    <row r="857" spans="5:5" x14ac:dyDescent="0.25">
      <c r="E857" s="273"/>
    </row>
    <row r="858" spans="5:5" x14ac:dyDescent="0.25">
      <c r="E858" s="273"/>
    </row>
    <row r="859" spans="5:5" x14ac:dyDescent="0.25">
      <c r="E859" s="273"/>
    </row>
    <row r="860" spans="5:5" x14ac:dyDescent="0.25">
      <c r="E860" s="273"/>
    </row>
    <row r="861" spans="5:5" x14ac:dyDescent="0.25">
      <c r="E861" s="273"/>
    </row>
    <row r="862" spans="5:5" x14ac:dyDescent="0.25">
      <c r="E862" s="273"/>
    </row>
    <row r="863" spans="5:5" x14ac:dyDescent="0.25">
      <c r="E863" s="273"/>
    </row>
    <row r="864" spans="5:5" x14ac:dyDescent="0.25">
      <c r="E864" s="273"/>
    </row>
    <row r="865" spans="5:5" x14ac:dyDescent="0.25">
      <c r="E865" s="273"/>
    </row>
    <row r="866" spans="5:5" x14ac:dyDescent="0.25">
      <c r="E866" s="273"/>
    </row>
    <row r="867" spans="5:5" x14ac:dyDescent="0.25">
      <c r="E867" s="273"/>
    </row>
    <row r="868" spans="5:5" x14ac:dyDescent="0.25">
      <c r="E868" s="273"/>
    </row>
    <row r="869" spans="5:5" x14ac:dyDescent="0.25">
      <c r="E869" s="273"/>
    </row>
    <row r="870" spans="5:5" x14ac:dyDescent="0.25">
      <c r="E870" s="273"/>
    </row>
    <row r="871" spans="5:5" x14ac:dyDescent="0.25">
      <c r="E871" s="273"/>
    </row>
    <row r="872" spans="5:5" x14ac:dyDescent="0.25">
      <c r="E872" s="273"/>
    </row>
    <row r="873" spans="5:5" x14ac:dyDescent="0.25">
      <c r="E873" s="273"/>
    </row>
    <row r="874" spans="5:5" x14ac:dyDescent="0.25">
      <c r="E874" s="273"/>
    </row>
    <row r="875" spans="5:5" x14ac:dyDescent="0.25">
      <c r="E875" s="273"/>
    </row>
    <row r="876" spans="5:5" x14ac:dyDescent="0.25">
      <c r="E876" s="273"/>
    </row>
    <row r="877" spans="5:5" x14ac:dyDescent="0.25">
      <c r="E877" s="273"/>
    </row>
    <row r="878" spans="5:5" x14ac:dyDescent="0.25">
      <c r="E878" s="273"/>
    </row>
    <row r="879" spans="5:5" x14ac:dyDescent="0.25">
      <c r="E879" s="273"/>
    </row>
    <row r="880" spans="5:5" x14ac:dyDescent="0.25">
      <c r="E880" s="273"/>
    </row>
    <row r="881" spans="5:5" x14ac:dyDescent="0.25">
      <c r="E881" s="273"/>
    </row>
    <row r="882" spans="5:5" x14ac:dyDescent="0.25">
      <c r="E882" s="273"/>
    </row>
    <row r="883" spans="5:5" x14ac:dyDescent="0.25">
      <c r="E883" s="273"/>
    </row>
    <row r="884" spans="5:5" x14ac:dyDescent="0.25">
      <c r="E884" s="273"/>
    </row>
    <row r="885" spans="5:5" x14ac:dyDescent="0.25">
      <c r="E885" s="273"/>
    </row>
    <row r="886" spans="5:5" x14ac:dyDescent="0.25">
      <c r="E886" s="273"/>
    </row>
    <row r="887" spans="5:5" x14ac:dyDescent="0.25">
      <c r="E887" s="273"/>
    </row>
    <row r="888" spans="5:5" x14ac:dyDescent="0.25">
      <c r="E888" s="273"/>
    </row>
    <row r="889" spans="5:5" x14ac:dyDescent="0.25">
      <c r="E889" s="273"/>
    </row>
    <row r="890" spans="5:5" x14ac:dyDescent="0.25">
      <c r="E890" s="273"/>
    </row>
    <row r="891" spans="5:5" x14ac:dyDescent="0.25">
      <c r="E891" s="273"/>
    </row>
    <row r="892" spans="5:5" x14ac:dyDescent="0.25">
      <c r="E892" s="273"/>
    </row>
    <row r="893" spans="5:5" x14ac:dyDescent="0.25">
      <c r="E893" s="273"/>
    </row>
    <row r="894" spans="5:5" x14ac:dyDescent="0.25">
      <c r="E894" s="273"/>
    </row>
    <row r="895" spans="5:5" x14ac:dyDescent="0.25">
      <c r="E895" s="273"/>
    </row>
    <row r="896" spans="5:5" x14ac:dyDescent="0.25">
      <c r="E896" s="273"/>
    </row>
    <row r="897" spans="5:5" x14ac:dyDescent="0.25">
      <c r="E897" s="273"/>
    </row>
    <row r="898" spans="5:5" x14ac:dyDescent="0.25">
      <c r="E898" s="273"/>
    </row>
    <row r="899" spans="5:5" x14ac:dyDescent="0.25">
      <c r="E899" s="273"/>
    </row>
    <row r="900" spans="5:5" x14ac:dyDescent="0.25">
      <c r="E900" s="273"/>
    </row>
    <row r="901" spans="5:5" x14ac:dyDescent="0.25">
      <c r="E901" s="273"/>
    </row>
    <row r="902" spans="5:5" x14ac:dyDescent="0.25">
      <c r="E902" s="273"/>
    </row>
    <row r="903" spans="5:5" x14ac:dyDescent="0.25">
      <c r="E903" s="273"/>
    </row>
    <row r="904" spans="5:5" x14ac:dyDescent="0.25">
      <c r="E904" s="273"/>
    </row>
    <row r="905" spans="5:5" x14ac:dyDescent="0.25">
      <c r="E905" s="273"/>
    </row>
    <row r="906" spans="5:5" x14ac:dyDescent="0.25">
      <c r="E906" s="273"/>
    </row>
    <row r="907" spans="5:5" x14ac:dyDescent="0.25">
      <c r="E907" s="273"/>
    </row>
    <row r="908" spans="5:5" x14ac:dyDescent="0.25">
      <c r="E908" s="273"/>
    </row>
    <row r="909" spans="5:5" x14ac:dyDescent="0.25">
      <c r="E909" s="273"/>
    </row>
    <row r="910" spans="5:5" x14ac:dyDescent="0.25">
      <c r="E910" s="273"/>
    </row>
    <row r="911" spans="5:5" x14ac:dyDescent="0.25">
      <c r="E911" s="273"/>
    </row>
    <row r="912" spans="5:5" x14ac:dyDescent="0.25">
      <c r="E912" s="273"/>
    </row>
    <row r="913" spans="5:5" x14ac:dyDescent="0.25">
      <c r="E913" s="273"/>
    </row>
    <row r="914" spans="5:5" x14ac:dyDescent="0.25">
      <c r="E914" s="273"/>
    </row>
    <row r="915" spans="5:5" x14ac:dyDescent="0.25">
      <c r="E915" s="273"/>
    </row>
    <row r="916" spans="5:5" x14ac:dyDescent="0.25">
      <c r="E916" s="273"/>
    </row>
    <row r="917" spans="5:5" x14ac:dyDescent="0.25">
      <c r="E917" s="273"/>
    </row>
    <row r="918" spans="5:5" x14ac:dyDescent="0.25">
      <c r="E918" s="273"/>
    </row>
    <row r="919" spans="5:5" x14ac:dyDescent="0.25">
      <c r="E919" s="273"/>
    </row>
    <row r="920" spans="5:5" x14ac:dyDescent="0.25">
      <c r="E920" s="273"/>
    </row>
    <row r="921" spans="5:5" x14ac:dyDescent="0.25">
      <c r="E921" s="273"/>
    </row>
    <row r="922" spans="5:5" x14ac:dyDescent="0.25">
      <c r="E922" s="273"/>
    </row>
    <row r="923" spans="5:5" x14ac:dyDescent="0.25">
      <c r="E923" s="273"/>
    </row>
    <row r="924" spans="5:5" x14ac:dyDescent="0.25">
      <c r="E924" s="273"/>
    </row>
    <row r="925" spans="5:5" x14ac:dyDescent="0.25">
      <c r="E925" s="273"/>
    </row>
    <row r="926" spans="5:5" x14ac:dyDescent="0.25">
      <c r="E926" s="273"/>
    </row>
    <row r="927" spans="5:5" x14ac:dyDescent="0.25">
      <c r="E927" s="273"/>
    </row>
    <row r="928" spans="5:5" x14ac:dyDescent="0.25">
      <c r="E928" s="273"/>
    </row>
    <row r="929" spans="5:5" x14ac:dyDescent="0.25">
      <c r="E929" s="273"/>
    </row>
    <row r="930" spans="5:5" x14ac:dyDescent="0.25">
      <c r="E930" s="273"/>
    </row>
    <row r="931" spans="5:5" x14ac:dyDescent="0.25">
      <c r="E931" s="273"/>
    </row>
    <row r="932" spans="5:5" x14ac:dyDescent="0.25">
      <c r="E932" s="273"/>
    </row>
    <row r="933" spans="5:5" x14ac:dyDescent="0.25">
      <c r="E933" s="273"/>
    </row>
    <row r="934" spans="5:5" x14ac:dyDescent="0.25">
      <c r="E934" s="273"/>
    </row>
    <row r="935" spans="5:5" x14ac:dyDescent="0.25">
      <c r="E935" s="273"/>
    </row>
    <row r="936" spans="5:5" x14ac:dyDescent="0.25">
      <c r="E936" s="273"/>
    </row>
    <row r="937" spans="5:5" x14ac:dyDescent="0.25">
      <c r="E937" s="273"/>
    </row>
    <row r="938" spans="5:5" x14ac:dyDescent="0.25">
      <c r="E938" s="273"/>
    </row>
    <row r="939" spans="5:5" x14ac:dyDescent="0.25">
      <c r="E939" s="273"/>
    </row>
    <row r="940" spans="5:5" x14ac:dyDescent="0.25">
      <c r="E940" s="273"/>
    </row>
    <row r="941" spans="5:5" x14ac:dyDescent="0.25">
      <c r="E941" s="273"/>
    </row>
    <row r="942" spans="5:5" x14ac:dyDescent="0.25">
      <c r="E942" s="273"/>
    </row>
    <row r="943" spans="5:5" x14ac:dyDescent="0.25">
      <c r="E943" s="273"/>
    </row>
    <row r="944" spans="5:5" x14ac:dyDescent="0.25">
      <c r="E944" s="273"/>
    </row>
    <row r="945" spans="5:5" x14ac:dyDescent="0.25">
      <c r="E945" s="273"/>
    </row>
    <row r="946" spans="5:5" x14ac:dyDescent="0.25">
      <c r="E946" s="273"/>
    </row>
    <row r="947" spans="5:5" x14ac:dyDescent="0.25">
      <c r="E947" s="273"/>
    </row>
    <row r="948" spans="5:5" x14ac:dyDescent="0.25">
      <c r="E948" s="273"/>
    </row>
    <row r="949" spans="5:5" x14ac:dyDescent="0.25">
      <c r="E949" s="273"/>
    </row>
    <row r="950" spans="5:5" x14ac:dyDescent="0.25">
      <c r="E950" s="273"/>
    </row>
    <row r="951" spans="5:5" x14ac:dyDescent="0.25">
      <c r="E951" s="273"/>
    </row>
    <row r="952" spans="5:5" x14ac:dyDescent="0.25">
      <c r="E952" s="273"/>
    </row>
    <row r="953" spans="5:5" x14ac:dyDescent="0.25">
      <c r="E953" s="273"/>
    </row>
    <row r="954" spans="5:5" x14ac:dyDescent="0.25">
      <c r="E954" s="273"/>
    </row>
    <row r="955" spans="5:5" x14ac:dyDescent="0.25">
      <c r="E955" s="273"/>
    </row>
    <row r="956" spans="5:5" x14ac:dyDescent="0.25">
      <c r="E956" s="273"/>
    </row>
    <row r="957" spans="5:5" x14ac:dyDescent="0.25">
      <c r="E957" s="273"/>
    </row>
    <row r="958" spans="5:5" x14ac:dyDescent="0.25">
      <c r="E958" s="273"/>
    </row>
    <row r="959" spans="5:5" x14ac:dyDescent="0.25">
      <c r="E959" s="273"/>
    </row>
    <row r="960" spans="5:5" x14ac:dyDescent="0.25">
      <c r="E960" s="273"/>
    </row>
    <row r="961" spans="5:5" x14ac:dyDescent="0.25">
      <c r="E961" s="273"/>
    </row>
    <row r="962" spans="5:5" x14ac:dyDescent="0.25">
      <c r="E962" s="273"/>
    </row>
    <row r="963" spans="5:5" x14ac:dyDescent="0.25">
      <c r="E963" s="273"/>
    </row>
    <row r="964" spans="5:5" x14ac:dyDescent="0.25">
      <c r="E964" s="273"/>
    </row>
    <row r="965" spans="5:5" x14ac:dyDescent="0.25">
      <c r="E965" s="273"/>
    </row>
    <row r="966" spans="5:5" x14ac:dyDescent="0.25">
      <c r="E966" s="273"/>
    </row>
    <row r="967" spans="5:5" x14ac:dyDescent="0.25">
      <c r="E967" s="273"/>
    </row>
    <row r="968" spans="5:5" x14ac:dyDescent="0.25">
      <c r="E968" s="273"/>
    </row>
    <row r="969" spans="5:5" x14ac:dyDescent="0.25">
      <c r="E969" s="273"/>
    </row>
    <row r="970" spans="5:5" x14ac:dyDescent="0.25">
      <c r="E970" s="273"/>
    </row>
    <row r="971" spans="5:5" x14ac:dyDescent="0.25">
      <c r="E971" s="273"/>
    </row>
    <row r="972" spans="5:5" x14ac:dyDescent="0.25">
      <c r="E972" s="273"/>
    </row>
    <row r="973" spans="5:5" x14ac:dyDescent="0.25">
      <c r="E973" s="273"/>
    </row>
    <row r="974" spans="5:5" x14ac:dyDescent="0.25">
      <c r="E974" s="273"/>
    </row>
    <row r="975" spans="5:5" x14ac:dyDescent="0.25">
      <c r="E975" s="273"/>
    </row>
    <row r="976" spans="5:5" x14ac:dyDescent="0.25">
      <c r="E976" s="273"/>
    </row>
    <row r="977" spans="5:5" x14ac:dyDescent="0.25">
      <c r="E977" s="273"/>
    </row>
    <row r="978" spans="5:5" x14ac:dyDescent="0.25">
      <c r="E978" s="273"/>
    </row>
    <row r="979" spans="5:5" x14ac:dyDescent="0.25">
      <c r="E979" s="273"/>
    </row>
    <row r="980" spans="5:5" x14ac:dyDescent="0.25">
      <c r="E980" s="273"/>
    </row>
    <row r="981" spans="5:5" x14ac:dyDescent="0.25">
      <c r="E981" s="273"/>
    </row>
    <row r="982" spans="5:5" x14ac:dyDescent="0.25">
      <c r="E982" s="273"/>
    </row>
    <row r="983" spans="5:5" x14ac:dyDescent="0.25">
      <c r="E983" s="273"/>
    </row>
    <row r="984" spans="5:5" x14ac:dyDescent="0.25">
      <c r="E984" s="273"/>
    </row>
    <row r="985" spans="5:5" x14ac:dyDescent="0.25">
      <c r="E985" s="273"/>
    </row>
    <row r="986" spans="5:5" x14ac:dyDescent="0.25">
      <c r="E986" s="273"/>
    </row>
    <row r="987" spans="5:5" x14ac:dyDescent="0.25">
      <c r="E987" s="273"/>
    </row>
    <row r="988" spans="5:5" x14ac:dyDescent="0.25">
      <c r="E988" s="273"/>
    </row>
    <row r="989" spans="5:5" x14ac:dyDescent="0.25">
      <c r="E989" s="273"/>
    </row>
    <row r="990" spans="5:5" x14ac:dyDescent="0.25">
      <c r="E990" s="273"/>
    </row>
    <row r="991" spans="5:5" x14ac:dyDescent="0.25">
      <c r="E991" s="273"/>
    </row>
    <row r="992" spans="5:5" x14ac:dyDescent="0.25">
      <c r="E992" s="273"/>
    </row>
    <row r="993" spans="5:5" x14ac:dyDescent="0.25">
      <c r="E993" s="273"/>
    </row>
    <row r="994" spans="5:5" x14ac:dyDescent="0.25">
      <c r="E994" s="273"/>
    </row>
    <row r="995" spans="5:5" x14ac:dyDescent="0.25">
      <c r="E995" s="273"/>
    </row>
    <row r="996" spans="5:5" x14ac:dyDescent="0.25">
      <c r="E996" s="273"/>
    </row>
    <row r="997" spans="5:5" x14ac:dyDescent="0.25">
      <c r="E997" s="273"/>
    </row>
    <row r="998" spans="5:5" x14ac:dyDescent="0.25">
      <c r="E998" s="273"/>
    </row>
    <row r="999" spans="5:5" x14ac:dyDescent="0.25">
      <c r="E999" s="273"/>
    </row>
    <row r="1000" spans="5:5" x14ac:dyDescent="0.25">
      <c r="E1000" s="273"/>
    </row>
    <row r="1001" spans="5:5" x14ac:dyDescent="0.25">
      <c r="E1001" s="273"/>
    </row>
  </sheetData>
  <conditionalFormatting sqref="A20:I21 A23:I1001 A22:C22 E22:I22">
    <cfRule type="expression" dxfId="32" priority="17">
      <formula>$G20=$I$5</formula>
    </cfRule>
    <cfRule type="expression" dxfId="31" priority="19">
      <formula>MAX(IF($G20&lt;=$M$5,$G20, 0))</formula>
    </cfRule>
    <cfRule type="expression" dxfId="30" priority="20">
      <formula>MAX(IF($G20&lt;=$L$5,$G20, 0))</formula>
    </cfRule>
    <cfRule type="expression" dxfId="29" priority="27">
      <formula>MAX(IF($G20&lt;=$K$5,$G20, 0))</formula>
    </cfRule>
  </conditionalFormatting>
  <conditionalFormatting sqref="D22">
    <cfRule type="expression" dxfId="3" priority="1">
      <formula>$G22=$I$5</formula>
    </cfRule>
    <cfRule type="expression" dxfId="2" priority="2">
      <formula>MAX(IF($G22&lt;=$M$5,$G22, 0))</formula>
    </cfRule>
    <cfRule type="expression" dxfId="1" priority="3">
      <formula>MAX(IF($G22&lt;=$L$5,$G22, 0))</formula>
    </cfRule>
    <cfRule type="expression" dxfId="0" priority="4">
      <formula>MAX(IF($G22&lt;=$K$5,$G22, 0))</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2"/>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9.5" style="257" customWidth="1"/>
    <col min="2" max="4" width="36.375" style="233" customWidth="1"/>
    <col min="5" max="5" width="11.375" style="233" customWidth="1"/>
    <col min="6" max="6" width="8.625" style="266" customWidth="1"/>
    <col min="7" max="7" width="8.625" style="267" customWidth="1"/>
    <col min="8" max="13" width="8.625" style="240" customWidth="1"/>
    <col min="14" max="16" width="7.875" style="240" customWidth="1"/>
    <col min="17" max="16384" width="10.875" style="240"/>
  </cols>
  <sheetData>
    <row r="1" spans="1:13" s="170" customFormat="1" ht="54.95" customHeight="1" x14ac:dyDescent="0.25">
      <c r="A1" s="190"/>
      <c r="B1" s="166"/>
      <c r="C1" s="166"/>
      <c r="D1" s="166"/>
      <c r="E1" s="166"/>
      <c r="F1" s="202"/>
      <c r="G1" s="192"/>
    </row>
    <row r="2" spans="1:13" ht="18.75" x14ac:dyDescent="0.25">
      <c r="A2" s="289" t="s">
        <v>75</v>
      </c>
      <c r="B2" s="165"/>
      <c r="D2" s="234" t="s">
        <v>35</v>
      </c>
      <c r="F2" s="235" t="s">
        <v>56</v>
      </c>
      <c r="G2" s="236"/>
      <c r="H2" s="236"/>
      <c r="I2" s="237"/>
      <c r="J2" s="237"/>
      <c r="K2" s="238" t="s">
        <v>24</v>
      </c>
      <c r="L2" s="280" t="s">
        <v>23</v>
      </c>
      <c r="M2" s="239" t="s">
        <v>22</v>
      </c>
    </row>
    <row r="3" spans="1:13" x14ac:dyDescent="0.25">
      <c r="A3" s="165"/>
      <c r="B3" s="166"/>
      <c r="D3" s="241" t="s">
        <v>71</v>
      </c>
      <c r="F3" s="242"/>
      <c r="G3" s="243" t="s">
        <v>25</v>
      </c>
      <c r="H3" s="243" t="s">
        <v>26</v>
      </c>
      <c r="I3" s="243" t="s">
        <v>27</v>
      </c>
      <c r="J3" s="243" t="s">
        <v>28</v>
      </c>
      <c r="K3" s="238" t="s">
        <v>29</v>
      </c>
      <c r="L3" s="280" t="s">
        <v>29</v>
      </c>
      <c r="M3" s="239" t="s">
        <v>29</v>
      </c>
    </row>
    <row r="4" spans="1:13" x14ac:dyDescent="0.25">
      <c r="A4" s="205">
        <v>42670</v>
      </c>
      <c r="B4" s="173" t="s">
        <v>58</v>
      </c>
      <c r="D4" s="241" t="s">
        <v>72</v>
      </c>
      <c r="F4" s="242" t="s">
        <v>20</v>
      </c>
      <c r="G4" s="243" t="s">
        <v>21</v>
      </c>
      <c r="H4" s="243" t="s">
        <v>29</v>
      </c>
      <c r="I4" s="243" t="s">
        <v>31</v>
      </c>
      <c r="J4" s="243" t="s">
        <v>31</v>
      </c>
      <c r="K4" s="245">
        <f>IF(G6="",G5,(MAX(G6:G15)))</f>
        <v>10</v>
      </c>
      <c r="L4" s="281">
        <f>IF(G6="",G5,(ROUNDDOWN(AVERAGE(G6:G15),0)))</f>
        <v>10</v>
      </c>
      <c r="M4" s="246">
        <f>IF(G6="",G5,MIN(G6:G15))</f>
        <v>10</v>
      </c>
    </row>
    <row r="5" spans="1:13" x14ac:dyDescent="0.25">
      <c r="A5" s="176">
        <v>7</v>
      </c>
      <c r="B5" s="166" t="s">
        <v>59</v>
      </c>
      <c r="C5" s="247"/>
      <c r="D5" s="248" t="s">
        <v>73</v>
      </c>
      <c r="F5" s="249" t="s">
        <v>32</v>
      </c>
      <c r="G5" s="225">
        <v>10</v>
      </c>
      <c r="H5" s="237">
        <f>MAX(F6:F15)</f>
        <v>10</v>
      </c>
      <c r="I5" s="224">
        <f>G38</f>
        <v>142</v>
      </c>
      <c r="J5" s="250">
        <f>I5</f>
        <v>142</v>
      </c>
      <c r="K5" s="251">
        <f>IF(SUM($G5:$G5)&lt;=0,0,$H5*K$4)</f>
        <v>100</v>
      </c>
      <c r="L5" s="282">
        <f>IF(SUM($G5:$G5)&lt;=0,0,$H5*L$4)</f>
        <v>100</v>
      </c>
      <c r="M5" s="252">
        <f>IF(SUM($G$5:$G5)&lt;=0,0,$H5*M$4)</f>
        <v>100</v>
      </c>
    </row>
    <row r="6" spans="1:13" x14ac:dyDescent="0.25">
      <c r="A6" s="176">
        <v>3</v>
      </c>
      <c r="B6" s="166" t="s">
        <v>60</v>
      </c>
      <c r="C6" s="247"/>
      <c r="F6" s="253">
        <v>1</v>
      </c>
      <c r="G6" s="254" t="str">
        <f>IF(COUNTIF(H$20:H996,F6),SUMIF(H$20:H996,F6,F$20:F996),"")</f>
        <v/>
      </c>
      <c r="H6" s="237">
        <f>H5-1</f>
        <v>9</v>
      </c>
      <c r="I6" s="237">
        <f>IF(G6="",I5,I5-G6)</f>
        <v>142</v>
      </c>
      <c r="J6" s="250">
        <f>J5-(J5/H5)</f>
        <v>127.8</v>
      </c>
      <c r="K6" s="251">
        <f>IF(SUM($G$5:$G6)&lt;=0,0,$H6*K$4)</f>
        <v>90</v>
      </c>
      <c r="L6" s="282">
        <f>IF(SUM($H$5:$H6)&lt;=0,0,$H6*L$4)</f>
        <v>90</v>
      </c>
      <c r="M6" s="252">
        <f>IF(SUM($G$5:$G6)&lt;=0,0,$H6*M$4)</f>
        <v>90</v>
      </c>
    </row>
    <row r="7" spans="1:13" x14ac:dyDescent="0.25">
      <c r="A7" s="176">
        <v>7</v>
      </c>
      <c r="B7" s="166" t="s">
        <v>82</v>
      </c>
      <c r="C7" s="247"/>
      <c r="F7" s="253">
        <v>2</v>
      </c>
      <c r="G7" s="254" t="str">
        <f>IF(COUNTIF(H$20:H997,F7),SUMIF(H$20:H997,F7,F$20:F997),"")</f>
        <v/>
      </c>
      <c r="H7" s="237">
        <f t="shared" ref="H7:H15" si="0">H6-1</f>
        <v>8</v>
      </c>
      <c r="I7" s="237">
        <f t="shared" ref="I7:I15" si="1">IF(G7="",I6,I6-G7)</f>
        <v>142</v>
      </c>
      <c r="J7" s="250">
        <f t="shared" ref="J7:J15" si="2">J6-(J6/H6)</f>
        <v>113.6</v>
      </c>
      <c r="K7" s="251">
        <f>IF(SUM($G$5:$G7)&lt;=0,0,$H7*K$4)</f>
        <v>80</v>
      </c>
      <c r="L7" s="282">
        <f>IF(SUM($H$5:$H7)&lt;=0,0,$H7*L$4)</f>
        <v>80</v>
      </c>
      <c r="M7" s="252">
        <f>IF(SUM($G$5:$G7)&lt;=0,0,$H7*M$4)</f>
        <v>80</v>
      </c>
    </row>
    <row r="8" spans="1:13" x14ac:dyDescent="0.25">
      <c r="A8" s="205">
        <f>A4+($A$5*A6)+A7</f>
        <v>42698</v>
      </c>
      <c r="B8" s="173" t="s">
        <v>61</v>
      </c>
      <c r="C8" s="247"/>
      <c r="F8" s="253">
        <v>3</v>
      </c>
      <c r="G8" s="254" t="str">
        <f>IF(COUNTIF(H$20:H998,F8),SUMIF(H$20:H998,F8,F$20:F998),"")</f>
        <v/>
      </c>
      <c r="H8" s="237">
        <f t="shared" si="0"/>
        <v>7</v>
      </c>
      <c r="I8" s="237">
        <f t="shared" si="1"/>
        <v>142</v>
      </c>
      <c r="J8" s="250">
        <f t="shared" si="2"/>
        <v>99.399999999999991</v>
      </c>
      <c r="K8" s="251">
        <f>IF(SUM($G$5:$G8)&lt;=0,0,$H8*K$4)</f>
        <v>70</v>
      </c>
      <c r="L8" s="282">
        <f>IF(SUM($H$5:$H8)&lt;=0,0,$H8*L$4)</f>
        <v>70</v>
      </c>
      <c r="M8" s="252">
        <f>IF(SUM($G$5:$G8)&lt;=0,0,$H8*M$4)</f>
        <v>70</v>
      </c>
    </row>
    <row r="9" spans="1:13" x14ac:dyDescent="0.25">
      <c r="A9" s="176">
        <v>2</v>
      </c>
      <c r="B9" s="166" t="s">
        <v>62</v>
      </c>
      <c r="C9" s="247"/>
      <c r="F9" s="253">
        <v>4</v>
      </c>
      <c r="G9" s="254" t="str">
        <f>IF(COUNTIF(H$20:H999,F9),SUMIF(H$20:H999,F9,F$20:F999),"")</f>
        <v/>
      </c>
      <c r="H9" s="237">
        <f t="shared" si="0"/>
        <v>6</v>
      </c>
      <c r="I9" s="237">
        <f t="shared" si="1"/>
        <v>142</v>
      </c>
      <c r="J9" s="250">
        <f t="shared" si="2"/>
        <v>85.199999999999989</v>
      </c>
      <c r="K9" s="251">
        <f>IF(SUM($G$5:$G9)&lt;=0,0,$H9*K$4)</f>
        <v>60</v>
      </c>
      <c r="L9" s="282">
        <f>IF(SUM($H$5:$H9)&lt;=0,0,$H9*L$4)</f>
        <v>60</v>
      </c>
      <c r="M9" s="252">
        <f>IF(SUM($G$5:$G9)&lt;=0,0,$H9*M$4)</f>
        <v>60</v>
      </c>
    </row>
    <row r="10" spans="1:13" x14ac:dyDescent="0.25">
      <c r="A10" s="176">
        <v>0</v>
      </c>
      <c r="B10" s="166" t="s">
        <v>83</v>
      </c>
      <c r="C10" s="247"/>
      <c r="F10" s="253">
        <v>5</v>
      </c>
      <c r="G10" s="254" t="str">
        <f>IF(COUNTIF(H$20:H1000,F10),SUMIF(H$20:H1000,F10,F$20:F1000),"")</f>
        <v/>
      </c>
      <c r="H10" s="237">
        <f t="shared" si="0"/>
        <v>5</v>
      </c>
      <c r="I10" s="237">
        <f t="shared" si="1"/>
        <v>142</v>
      </c>
      <c r="J10" s="250">
        <f t="shared" si="2"/>
        <v>70.999999999999986</v>
      </c>
      <c r="K10" s="251">
        <f>IF(SUM($G$5:$G10)&lt;=0,0,$H10*K$4)</f>
        <v>50</v>
      </c>
      <c r="L10" s="282">
        <f>IF(SUM($H$5:$H10)&lt;=0,0,$H10*L$4)</f>
        <v>50</v>
      </c>
      <c r="M10" s="252">
        <f>IF(SUM($G$5:$G10)&lt;=0,0,$H10*M$4)</f>
        <v>50</v>
      </c>
    </row>
    <row r="11" spans="1:13" x14ac:dyDescent="0.25">
      <c r="A11" s="205">
        <f>A8+($A$5*A9)+A10</f>
        <v>42712</v>
      </c>
      <c r="B11" s="173" t="s">
        <v>63</v>
      </c>
      <c r="C11" s="247"/>
      <c r="F11" s="253">
        <v>6</v>
      </c>
      <c r="G11" s="254" t="str">
        <f>IF(COUNTIF(H$20:H1001,F11),SUMIF(H$20:H1001,F11,F$20:F1001),"")</f>
        <v/>
      </c>
      <c r="H11" s="237">
        <f t="shared" si="0"/>
        <v>4</v>
      </c>
      <c r="I11" s="237">
        <f t="shared" si="1"/>
        <v>142</v>
      </c>
      <c r="J11" s="250">
        <f t="shared" si="2"/>
        <v>56.79999999999999</v>
      </c>
      <c r="K11" s="251">
        <f>IF(SUM($G$5:$G11)&lt;=0,0,$H11*K$4)</f>
        <v>40</v>
      </c>
      <c r="L11" s="282">
        <f>IF(SUM($H$5:$H11)&lt;=0,0,$H11*L$4)</f>
        <v>40</v>
      </c>
      <c r="M11" s="252">
        <f>IF(SUM($G$5:$G11)&lt;=0,0,$H11*M$4)</f>
        <v>40</v>
      </c>
    </row>
    <row r="12" spans="1:13" x14ac:dyDescent="0.25">
      <c r="A12" s="176">
        <v>3</v>
      </c>
      <c r="B12" s="166" t="s">
        <v>64</v>
      </c>
      <c r="F12" s="253">
        <v>7</v>
      </c>
      <c r="G12" s="254" t="str">
        <f>IF(COUNTIF(H$20:H1002,F12),SUMIF(H$20:H1002,F12,F$20:F1002),"")</f>
        <v/>
      </c>
      <c r="H12" s="237">
        <f t="shared" si="0"/>
        <v>3</v>
      </c>
      <c r="I12" s="237">
        <f t="shared" si="1"/>
        <v>142</v>
      </c>
      <c r="J12" s="250">
        <f t="shared" si="2"/>
        <v>42.599999999999994</v>
      </c>
      <c r="K12" s="251">
        <f>IF(SUM($G$5:$G12)&lt;=0,0,$H12*K$4)</f>
        <v>30</v>
      </c>
      <c r="L12" s="282">
        <f>IF(SUM($H$5:$H12)&lt;=0,0,$H12*L$4)</f>
        <v>30</v>
      </c>
      <c r="M12" s="252">
        <f>IF(SUM($G$5:$G12)&lt;=0,0,$H12*M$4)</f>
        <v>30</v>
      </c>
    </row>
    <row r="13" spans="1:13" x14ac:dyDescent="0.25">
      <c r="A13" s="176">
        <v>0</v>
      </c>
      <c r="B13" s="166" t="s">
        <v>84</v>
      </c>
      <c r="F13" s="253">
        <v>8</v>
      </c>
      <c r="G13" s="254" t="str">
        <f>IF(COUNTIF(H$20:H1003,F13),SUMIF(H$20:H1003,F13,F$20:F1003),"")</f>
        <v/>
      </c>
      <c r="H13" s="237">
        <f t="shared" si="0"/>
        <v>2</v>
      </c>
      <c r="I13" s="237">
        <f t="shared" si="1"/>
        <v>142</v>
      </c>
      <c r="J13" s="250">
        <f t="shared" si="2"/>
        <v>28.4</v>
      </c>
      <c r="K13" s="251">
        <f>IF(SUM($G$5:$G13)&lt;=0,0,$H13*K$4)</f>
        <v>20</v>
      </c>
      <c r="L13" s="282">
        <f>IF(SUM($H$5:$H13)&lt;=0,0,$H13*L$4)</f>
        <v>20</v>
      </c>
      <c r="M13" s="252">
        <f>IF(SUM($G$5:$G13)&lt;=0,0,$H13*M$4)</f>
        <v>20</v>
      </c>
    </row>
    <row r="14" spans="1:13" s="255" customFormat="1" x14ac:dyDescent="0.25">
      <c r="A14" s="205">
        <f>A11+($A$5*A12)+A13</f>
        <v>42733</v>
      </c>
      <c r="B14" s="173" t="s">
        <v>65</v>
      </c>
      <c r="C14" s="233"/>
      <c r="D14" s="233"/>
      <c r="E14" s="233"/>
      <c r="F14" s="253">
        <v>9</v>
      </c>
      <c r="G14" s="254" t="str">
        <f>IF(COUNTIF(H$20:H1004,F14),SUMIF(H$20:H1004,F14,F$20:F1004),"")</f>
        <v/>
      </c>
      <c r="H14" s="237">
        <f t="shared" si="0"/>
        <v>1</v>
      </c>
      <c r="I14" s="237">
        <f t="shared" si="1"/>
        <v>142</v>
      </c>
      <c r="J14" s="250">
        <f t="shared" si="2"/>
        <v>14.2</v>
      </c>
      <c r="K14" s="251">
        <f>IF(SUM($G$5:$G14)&lt;=0,0,$H14*K$4)</f>
        <v>10</v>
      </c>
      <c r="L14" s="282">
        <f>IF(SUM($H$5:$H14)&lt;=0,0,$H14*L$4)</f>
        <v>10</v>
      </c>
      <c r="M14" s="252">
        <f>IF(SUM($G$5:$G14)&lt;=0,0,$H14*M$4)</f>
        <v>10</v>
      </c>
    </row>
    <row r="15" spans="1:13" s="255" customFormat="1" x14ac:dyDescent="0.25">
      <c r="A15" s="182"/>
      <c r="B15" s="182"/>
      <c r="C15" s="233"/>
      <c r="D15" s="233"/>
      <c r="E15" s="233"/>
      <c r="F15" s="253">
        <v>10</v>
      </c>
      <c r="G15" s="254" t="str">
        <f>IF(COUNTIF(H$20:H1005,F15),SUMIF(H$20:H1005,F15,F$20:F1005),"")</f>
        <v/>
      </c>
      <c r="H15" s="237">
        <f t="shared" si="0"/>
        <v>0</v>
      </c>
      <c r="I15" s="237">
        <f t="shared" si="1"/>
        <v>142</v>
      </c>
      <c r="J15" s="250">
        <f t="shared" si="2"/>
        <v>0</v>
      </c>
      <c r="K15" s="251">
        <f>IF(SUM($G$5:$G15)&lt;=0,0,$H15*K$4)</f>
        <v>0</v>
      </c>
      <c r="L15" s="282">
        <f>IF(SUM($H$5:$H15)&lt;=0,0,$H15*L$4)</f>
        <v>0</v>
      </c>
      <c r="M15" s="252">
        <f>IF(SUM($G$5:$G15)&lt;=0,0,$H15*M$4)</f>
        <v>0</v>
      </c>
    </row>
    <row r="16" spans="1:13" s="255" customFormat="1" x14ac:dyDescent="0.25">
      <c r="A16" s="182"/>
      <c r="B16" s="182"/>
      <c r="F16" s="244"/>
      <c r="J16" s="256"/>
      <c r="L16" s="283"/>
    </row>
    <row r="17" spans="1:13" x14ac:dyDescent="0.25">
      <c r="A17" s="190"/>
      <c r="B17" s="166"/>
      <c r="C17" s="255"/>
      <c r="D17" s="255"/>
      <c r="E17" s="255"/>
      <c r="F17" s="258"/>
      <c r="G17" s="259"/>
      <c r="H17" s="255"/>
      <c r="J17" s="260"/>
      <c r="K17" s="261"/>
      <c r="L17" s="284"/>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226">
        <v>2</v>
      </c>
      <c r="B20" s="227" t="s">
        <v>66</v>
      </c>
      <c r="C20" s="227" t="s">
        <v>89</v>
      </c>
      <c r="D20" s="227" t="s">
        <v>90</v>
      </c>
      <c r="E20" s="227" t="s">
        <v>35</v>
      </c>
      <c r="F20" s="227">
        <v>2</v>
      </c>
      <c r="G20" s="228">
        <f>F20</f>
        <v>2</v>
      </c>
      <c r="H20" s="227"/>
      <c r="I20" s="231"/>
    </row>
    <row r="21" spans="1:13" x14ac:dyDescent="0.25">
      <c r="A21" s="226">
        <v>3</v>
      </c>
      <c r="B21" s="227" t="s">
        <v>66</v>
      </c>
      <c r="C21" s="227"/>
      <c r="D21" s="227"/>
      <c r="E21" s="227"/>
      <c r="F21" s="227">
        <v>1</v>
      </c>
      <c r="G21" s="228">
        <f>SUM(F21,G20)</f>
        <v>3</v>
      </c>
      <c r="H21" s="227"/>
      <c r="I21" s="231"/>
    </row>
    <row r="22" spans="1:13" x14ac:dyDescent="0.25">
      <c r="A22" s="229">
        <v>4</v>
      </c>
      <c r="B22" s="227" t="s">
        <v>66</v>
      </c>
      <c r="C22" s="227"/>
      <c r="D22" s="227"/>
      <c r="E22" s="227"/>
      <c r="F22" s="227">
        <v>3</v>
      </c>
      <c r="G22" s="228">
        <f t="shared" ref="G22:G52" si="3">SUM(F22,G21)</f>
        <v>6</v>
      </c>
      <c r="H22" s="227"/>
      <c r="I22" s="231"/>
    </row>
    <row r="23" spans="1:13" x14ac:dyDescent="0.25">
      <c r="A23" s="226">
        <v>5</v>
      </c>
      <c r="B23" s="227" t="s">
        <v>66</v>
      </c>
      <c r="C23" s="227"/>
      <c r="D23" s="227"/>
      <c r="E23" s="227"/>
      <c r="F23" s="227">
        <v>3</v>
      </c>
      <c r="G23" s="228">
        <f t="shared" si="3"/>
        <v>9</v>
      </c>
      <c r="H23" s="227"/>
      <c r="I23" s="231"/>
    </row>
    <row r="24" spans="1:13" x14ac:dyDescent="0.25">
      <c r="A24" s="229">
        <v>1</v>
      </c>
      <c r="B24" s="227" t="s">
        <v>66</v>
      </c>
      <c r="C24" s="227"/>
      <c r="D24" s="227"/>
      <c r="E24" s="227"/>
      <c r="F24" s="227">
        <v>5</v>
      </c>
      <c r="G24" s="228">
        <f t="shared" si="3"/>
        <v>14</v>
      </c>
      <c r="H24" s="227"/>
      <c r="I24" s="231"/>
      <c r="J24" s="260"/>
      <c r="K24" s="263"/>
      <c r="M24" s="264"/>
    </row>
    <row r="25" spans="1:13" x14ac:dyDescent="0.25">
      <c r="A25" s="229">
        <v>6</v>
      </c>
      <c r="B25" s="227" t="s">
        <v>66</v>
      </c>
      <c r="C25" s="227"/>
      <c r="D25" s="227"/>
      <c r="E25" s="227"/>
      <c r="F25" s="227">
        <v>3</v>
      </c>
      <c r="G25" s="228">
        <f t="shared" si="3"/>
        <v>17</v>
      </c>
      <c r="H25" s="227"/>
      <c r="I25" s="268"/>
      <c r="J25" s="260"/>
    </row>
    <row r="26" spans="1:13" x14ac:dyDescent="0.25">
      <c r="A26" s="229">
        <v>7</v>
      </c>
      <c r="B26" s="227" t="s">
        <v>66</v>
      </c>
      <c r="C26" s="227"/>
      <c r="D26" s="227"/>
      <c r="E26" s="227"/>
      <c r="F26" s="227">
        <v>2</v>
      </c>
      <c r="G26" s="228">
        <f t="shared" si="3"/>
        <v>19</v>
      </c>
      <c r="H26" s="227"/>
      <c r="I26" s="269"/>
      <c r="J26" s="265"/>
      <c r="M26" s="255"/>
    </row>
    <row r="27" spans="1:13" x14ac:dyDescent="0.25">
      <c r="A27" s="229">
        <v>8</v>
      </c>
      <c r="B27" s="227" t="s">
        <v>66</v>
      </c>
      <c r="C27" s="227"/>
      <c r="D27" s="227"/>
      <c r="E27" s="227"/>
      <c r="F27" s="227">
        <v>8</v>
      </c>
      <c r="G27" s="228">
        <f t="shared" si="3"/>
        <v>27</v>
      </c>
      <c r="H27" s="227"/>
      <c r="I27" s="270"/>
      <c r="J27" s="260"/>
      <c r="M27" s="255"/>
    </row>
    <row r="28" spans="1:13" x14ac:dyDescent="0.25">
      <c r="A28" s="229">
        <v>9</v>
      </c>
      <c r="B28" s="227" t="s">
        <v>66</v>
      </c>
      <c r="C28" s="227"/>
      <c r="D28" s="227"/>
      <c r="E28" s="227"/>
      <c r="F28" s="227">
        <v>5</v>
      </c>
      <c r="G28" s="228">
        <f t="shared" si="3"/>
        <v>32</v>
      </c>
      <c r="H28" s="227"/>
      <c r="I28" s="270"/>
      <c r="J28" s="260"/>
    </row>
    <row r="29" spans="1:13" x14ac:dyDescent="0.25">
      <c r="A29" s="229">
        <v>10</v>
      </c>
      <c r="B29" s="227" t="s">
        <v>66</v>
      </c>
      <c r="C29" s="227"/>
      <c r="D29" s="227"/>
      <c r="E29" s="227"/>
      <c r="F29" s="227">
        <v>3</v>
      </c>
      <c r="G29" s="228">
        <f t="shared" si="3"/>
        <v>35</v>
      </c>
      <c r="H29" s="227"/>
      <c r="I29" s="270"/>
      <c r="J29" s="260"/>
    </row>
    <row r="30" spans="1:13" x14ac:dyDescent="0.25">
      <c r="A30" s="229">
        <v>11</v>
      </c>
      <c r="B30" s="227" t="s">
        <v>66</v>
      </c>
      <c r="C30" s="227"/>
      <c r="D30" s="227"/>
      <c r="E30" s="227"/>
      <c r="F30" s="227">
        <v>3</v>
      </c>
      <c r="G30" s="228">
        <f t="shared" si="3"/>
        <v>38</v>
      </c>
      <c r="H30" s="227"/>
      <c r="I30" s="271">
        <f>A8</f>
        <v>42698</v>
      </c>
      <c r="J30" s="262" t="s">
        <v>67</v>
      </c>
    </row>
    <row r="31" spans="1:13" x14ac:dyDescent="0.25">
      <c r="A31" s="229">
        <v>13</v>
      </c>
      <c r="B31" s="227" t="s">
        <v>66</v>
      </c>
      <c r="C31" s="227"/>
      <c r="D31" s="227"/>
      <c r="E31" s="227"/>
      <c r="F31" s="227">
        <v>5</v>
      </c>
      <c r="G31" s="228">
        <f t="shared" si="3"/>
        <v>43</v>
      </c>
      <c r="H31" s="227"/>
      <c r="I31" s="271"/>
      <c r="J31" s="262"/>
    </row>
    <row r="32" spans="1:13" x14ac:dyDescent="0.25">
      <c r="A32" s="229">
        <v>15</v>
      </c>
      <c r="B32" s="227" t="s">
        <v>66</v>
      </c>
      <c r="C32" s="227"/>
      <c r="D32" s="227"/>
      <c r="E32" s="227"/>
      <c r="F32" s="228">
        <v>5</v>
      </c>
      <c r="G32" s="228">
        <f t="shared" si="3"/>
        <v>48</v>
      </c>
      <c r="H32" s="227"/>
      <c r="I32" s="231"/>
    </row>
    <row r="33" spans="1:10" x14ac:dyDescent="0.25">
      <c r="A33" s="229">
        <v>14</v>
      </c>
      <c r="B33" s="227" t="s">
        <v>66</v>
      </c>
      <c r="C33" s="227"/>
      <c r="D33" s="227"/>
      <c r="E33" s="227"/>
      <c r="F33" s="228">
        <v>8</v>
      </c>
      <c r="G33" s="228">
        <f t="shared" si="3"/>
        <v>56</v>
      </c>
      <c r="H33" s="227"/>
      <c r="I33" s="231"/>
    </row>
    <row r="34" spans="1:10" x14ac:dyDescent="0.25">
      <c r="A34" s="229">
        <v>16</v>
      </c>
      <c r="B34" s="227" t="s">
        <v>66</v>
      </c>
      <c r="C34" s="227"/>
      <c r="D34" s="227"/>
      <c r="E34" s="227"/>
      <c r="F34" s="230">
        <v>5</v>
      </c>
      <c r="G34" s="228">
        <f t="shared" si="3"/>
        <v>61</v>
      </c>
      <c r="H34" s="227"/>
      <c r="I34" s="231"/>
    </row>
    <row r="35" spans="1:10" x14ac:dyDescent="0.25">
      <c r="A35" s="229">
        <v>20</v>
      </c>
      <c r="B35" s="227" t="s">
        <v>66</v>
      </c>
      <c r="C35" s="227"/>
      <c r="D35" s="227"/>
      <c r="E35" s="227"/>
      <c r="F35" s="230">
        <v>13</v>
      </c>
      <c r="G35" s="228">
        <f t="shared" si="3"/>
        <v>74</v>
      </c>
      <c r="H35" s="227"/>
      <c r="I35" s="272">
        <f>A11</f>
        <v>42712</v>
      </c>
      <c r="J35" s="244" t="s">
        <v>68</v>
      </c>
    </row>
    <row r="36" spans="1:10" x14ac:dyDescent="0.25">
      <c r="A36" s="229">
        <v>19</v>
      </c>
      <c r="B36" s="227" t="s">
        <v>66</v>
      </c>
      <c r="C36" s="227"/>
      <c r="D36" s="227"/>
      <c r="E36" s="227"/>
      <c r="F36" s="230">
        <v>13</v>
      </c>
      <c r="G36" s="228">
        <f t="shared" si="3"/>
        <v>87</v>
      </c>
      <c r="H36" s="227"/>
      <c r="I36" s="231"/>
    </row>
    <row r="37" spans="1:10" x14ac:dyDescent="0.25">
      <c r="A37" s="229">
        <v>17</v>
      </c>
      <c r="B37" s="227" t="s">
        <v>66</v>
      </c>
      <c r="C37" s="227"/>
      <c r="D37" s="227"/>
      <c r="E37" s="227"/>
      <c r="F37" s="230">
        <v>21</v>
      </c>
      <c r="G37" s="228">
        <f t="shared" si="3"/>
        <v>108</v>
      </c>
      <c r="H37" s="227"/>
      <c r="I37" s="231"/>
    </row>
    <row r="38" spans="1:10" x14ac:dyDescent="0.25">
      <c r="A38" s="229">
        <v>18</v>
      </c>
      <c r="B38" s="227" t="s">
        <v>66</v>
      </c>
      <c r="C38" s="227"/>
      <c r="D38" s="227"/>
      <c r="E38" s="227"/>
      <c r="F38" s="230">
        <v>34</v>
      </c>
      <c r="G38" s="228">
        <f t="shared" si="3"/>
        <v>142</v>
      </c>
      <c r="H38" s="227"/>
      <c r="I38" s="272">
        <f>A14</f>
        <v>42733</v>
      </c>
      <c r="J38" s="244" t="s">
        <v>69</v>
      </c>
    </row>
    <row r="39" spans="1:10" x14ac:dyDescent="0.25">
      <c r="A39" s="229">
        <v>22</v>
      </c>
      <c r="B39" s="227" t="s">
        <v>66</v>
      </c>
      <c r="C39" s="227"/>
      <c r="D39" s="227"/>
      <c r="E39" s="227"/>
      <c r="F39" s="230">
        <v>34</v>
      </c>
      <c r="G39" s="228">
        <f t="shared" si="3"/>
        <v>176</v>
      </c>
      <c r="H39" s="227"/>
      <c r="I39" s="231"/>
    </row>
    <row r="40" spans="1:10" x14ac:dyDescent="0.25">
      <c r="A40" s="229">
        <v>24</v>
      </c>
      <c r="B40" s="227" t="s">
        <v>66</v>
      </c>
      <c r="C40" s="227"/>
      <c r="D40" s="227"/>
      <c r="E40" s="227"/>
      <c r="F40" s="230">
        <v>21</v>
      </c>
      <c r="G40" s="228">
        <f t="shared" si="3"/>
        <v>197</v>
      </c>
      <c r="H40" s="227"/>
      <c r="I40" s="231"/>
    </row>
    <row r="41" spans="1:10" x14ac:dyDescent="0.25">
      <c r="A41" s="229">
        <v>25</v>
      </c>
      <c r="B41" s="227" t="s">
        <v>66</v>
      </c>
      <c r="C41" s="227"/>
      <c r="D41" s="227"/>
      <c r="E41" s="227"/>
      <c r="F41" s="230">
        <v>34</v>
      </c>
      <c r="G41" s="228">
        <f t="shared" si="3"/>
        <v>231</v>
      </c>
      <c r="H41" s="227"/>
      <c r="I41" s="272"/>
      <c r="J41" s="244"/>
    </row>
    <row r="42" spans="1:10" x14ac:dyDescent="0.25">
      <c r="A42" s="229">
        <v>26</v>
      </c>
      <c r="B42" s="227" t="s">
        <v>66</v>
      </c>
      <c r="C42" s="227"/>
      <c r="D42" s="227"/>
      <c r="E42" s="227"/>
      <c r="F42" s="230">
        <v>13</v>
      </c>
      <c r="G42" s="228">
        <f t="shared" si="3"/>
        <v>244</v>
      </c>
      <c r="H42" s="231"/>
      <c r="I42" s="231"/>
    </row>
    <row r="43" spans="1:10" x14ac:dyDescent="0.25">
      <c r="A43" s="229">
        <v>27</v>
      </c>
      <c r="B43" s="227" t="s">
        <v>66</v>
      </c>
      <c r="C43" s="227"/>
      <c r="D43" s="227"/>
      <c r="E43" s="227"/>
      <c r="F43" s="230">
        <v>55</v>
      </c>
      <c r="G43" s="228">
        <f t="shared" si="3"/>
        <v>299</v>
      </c>
      <c r="H43" s="231"/>
      <c r="I43" s="231"/>
    </row>
    <row r="44" spans="1:10" x14ac:dyDescent="0.25">
      <c r="A44" s="229">
        <v>28</v>
      </c>
      <c r="B44" s="227" t="s">
        <v>66</v>
      </c>
      <c r="C44" s="227"/>
      <c r="D44" s="227"/>
      <c r="E44" s="227"/>
      <c r="F44" s="230">
        <v>89</v>
      </c>
      <c r="G44" s="228">
        <f t="shared" si="3"/>
        <v>388</v>
      </c>
      <c r="H44" s="231"/>
      <c r="I44" s="272"/>
      <c r="J44" s="244"/>
    </row>
    <row r="45" spans="1:10" x14ac:dyDescent="0.25">
      <c r="A45" s="229">
        <v>29</v>
      </c>
      <c r="B45" s="227" t="s">
        <v>66</v>
      </c>
      <c r="C45" s="227"/>
      <c r="D45" s="227"/>
      <c r="E45" s="227"/>
      <c r="F45" s="230">
        <v>55</v>
      </c>
      <c r="G45" s="228">
        <f t="shared" si="3"/>
        <v>443</v>
      </c>
      <c r="H45" s="231"/>
      <c r="I45" s="231"/>
    </row>
    <row r="46" spans="1:10" x14ac:dyDescent="0.25">
      <c r="A46" s="229">
        <v>30</v>
      </c>
      <c r="B46" s="227" t="s">
        <v>66</v>
      </c>
      <c r="C46" s="227"/>
      <c r="D46" s="227"/>
      <c r="E46" s="227"/>
      <c r="F46" s="230">
        <v>34</v>
      </c>
      <c r="G46" s="228">
        <f t="shared" si="3"/>
        <v>477</v>
      </c>
      <c r="H46" s="231"/>
      <c r="I46" s="231"/>
    </row>
    <row r="47" spans="1:10" x14ac:dyDescent="0.25">
      <c r="A47" s="229">
        <v>31</v>
      </c>
      <c r="B47" s="227" t="s">
        <v>66</v>
      </c>
      <c r="C47" s="227"/>
      <c r="D47" s="227"/>
      <c r="E47" s="227"/>
      <c r="F47" s="230">
        <v>55</v>
      </c>
      <c r="G47" s="228">
        <f t="shared" si="3"/>
        <v>532</v>
      </c>
      <c r="H47" s="231"/>
      <c r="I47" s="231"/>
    </row>
    <row r="48" spans="1:10" x14ac:dyDescent="0.25">
      <c r="A48" s="229">
        <v>32</v>
      </c>
      <c r="B48" s="227" t="s">
        <v>66</v>
      </c>
      <c r="C48" s="227"/>
      <c r="D48" s="227"/>
      <c r="E48" s="227"/>
      <c r="F48" s="230">
        <v>21</v>
      </c>
      <c r="G48" s="228">
        <f t="shared" si="3"/>
        <v>553</v>
      </c>
      <c r="H48" s="231"/>
      <c r="I48" s="272"/>
      <c r="J48" s="244"/>
    </row>
    <row r="49" spans="1:9" x14ac:dyDescent="0.25">
      <c r="A49" s="229">
        <v>34</v>
      </c>
      <c r="B49" s="227" t="s">
        <v>66</v>
      </c>
      <c r="C49" s="227"/>
      <c r="D49" s="227"/>
      <c r="E49" s="227"/>
      <c r="F49" s="230">
        <v>13</v>
      </c>
      <c r="G49" s="228">
        <f t="shared" si="3"/>
        <v>566</v>
      </c>
      <c r="H49" s="231"/>
      <c r="I49" s="231"/>
    </row>
    <row r="50" spans="1:9" x14ac:dyDescent="0.25">
      <c r="A50" s="229">
        <v>35</v>
      </c>
      <c r="B50" s="227" t="s">
        <v>66</v>
      </c>
      <c r="C50" s="227"/>
      <c r="D50" s="227"/>
      <c r="E50" s="227"/>
      <c r="F50" s="232">
        <v>55</v>
      </c>
      <c r="G50" s="228">
        <f t="shared" si="3"/>
        <v>621</v>
      </c>
      <c r="H50" s="231"/>
      <c r="I50" s="231"/>
    </row>
    <row r="51" spans="1:9" x14ac:dyDescent="0.25">
      <c r="A51" s="229">
        <v>36</v>
      </c>
      <c r="B51" s="227" t="s">
        <v>66</v>
      </c>
      <c r="C51" s="227"/>
      <c r="D51" s="227"/>
      <c r="E51" s="227"/>
      <c r="F51" s="232">
        <v>144</v>
      </c>
      <c r="G51" s="228">
        <f t="shared" si="3"/>
        <v>765</v>
      </c>
      <c r="H51" s="231"/>
      <c r="I51" s="231"/>
    </row>
    <row r="52" spans="1:9" x14ac:dyDescent="0.25">
      <c r="A52" s="229"/>
      <c r="B52" s="227"/>
      <c r="C52" s="227"/>
      <c r="D52" s="227"/>
      <c r="E52" s="227"/>
      <c r="F52" s="232"/>
      <c r="G52" s="228">
        <f t="shared" si="3"/>
        <v>765</v>
      </c>
      <c r="H52" s="231"/>
      <c r="I52" s="231"/>
    </row>
    <row r="53" spans="1:9" x14ac:dyDescent="0.25">
      <c r="A53" s="229"/>
      <c r="B53" s="227"/>
      <c r="C53" s="227"/>
      <c r="D53" s="227"/>
      <c r="E53" s="227"/>
      <c r="F53" s="232"/>
      <c r="G53" s="228"/>
      <c r="H53" s="231"/>
      <c r="I53" s="231"/>
    </row>
    <row r="54" spans="1:9" x14ac:dyDescent="0.25">
      <c r="A54" s="229"/>
      <c r="B54" s="227"/>
      <c r="C54" s="227"/>
      <c r="D54" s="227"/>
      <c r="E54" s="227"/>
      <c r="F54" s="232"/>
      <c r="G54" s="228"/>
      <c r="H54" s="231"/>
      <c r="I54" s="231"/>
    </row>
    <row r="55" spans="1:9" x14ac:dyDescent="0.25">
      <c r="A55" s="229"/>
      <c r="B55" s="227"/>
      <c r="C55" s="227"/>
      <c r="D55" s="227"/>
      <c r="E55" s="227"/>
      <c r="F55" s="232"/>
      <c r="G55" s="228"/>
      <c r="H55" s="231"/>
      <c r="I55" s="231"/>
    </row>
    <row r="56" spans="1:9" x14ac:dyDescent="0.25">
      <c r="A56" s="229"/>
      <c r="B56" s="227"/>
      <c r="C56" s="227"/>
      <c r="D56" s="227"/>
      <c r="E56" s="227"/>
      <c r="F56" s="232"/>
      <c r="G56" s="228"/>
      <c r="H56" s="231"/>
      <c r="I56" s="231"/>
    </row>
    <row r="57" spans="1:9" x14ac:dyDescent="0.25">
      <c r="A57" s="229"/>
      <c r="B57" s="227"/>
      <c r="C57" s="227"/>
      <c r="D57" s="227"/>
      <c r="E57" s="227"/>
      <c r="F57" s="232"/>
      <c r="G57" s="228"/>
      <c r="H57" s="231"/>
      <c r="I57" s="231"/>
    </row>
    <row r="58" spans="1:9" x14ac:dyDescent="0.25">
      <c r="A58" s="229"/>
      <c r="B58" s="227"/>
      <c r="C58" s="227"/>
      <c r="D58" s="227"/>
      <c r="E58" s="227"/>
      <c r="F58" s="232"/>
      <c r="G58" s="228"/>
      <c r="H58" s="231"/>
      <c r="I58" s="231"/>
    </row>
    <row r="59" spans="1:9" x14ac:dyDescent="0.25">
      <c r="A59" s="229"/>
      <c r="B59" s="227"/>
      <c r="C59" s="227"/>
      <c r="D59" s="227"/>
      <c r="E59" s="227"/>
      <c r="F59" s="232"/>
      <c r="G59" s="228"/>
      <c r="H59" s="231"/>
      <c r="I59" s="231"/>
    </row>
    <row r="60" spans="1:9" x14ac:dyDescent="0.25">
      <c r="A60" s="229"/>
      <c r="B60" s="227"/>
      <c r="C60" s="227"/>
      <c r="D60" s="227"/>
      <c r="E60" s="227"/>
      <c r="F60" s="232"/>
      <c r="G60" s="228"/>
      <c r="H60" s="231"/>
      <c r="I60" s="231"/>
    </row>
    <row r="61" spans="1:9" x14ac:dyDescent="0.25">
      <c r="A61" s="229"/>
      <c r="B61" s="227"/>
      <c r="C61" s="227"/>
      <c r="D61" s="227"/>
      <c r="E61" s="227"/>
      <c r="F61" s="232"/>
      <c r="G61" s="228"/>
      <c r="H61" s="231"/>
      <c r="I61" s="231"/>
    </row>
    <row r="62" spans="1:9" x14ac:dyDescent="0.25">
      <c r="A62" s="229"/>
      <c r="B62" s="227"/>
      <c r="C62" s="227"/>
      <c r="D62" s="227"/>
      <c r="E62" s="227"/>
      <c r="F62" s="232"/>
      <c r="G62" s="228"/>
      <c r="H62" s="231"/>
      <c r="I62" s="231"/>
    </row>
    <row r="63" spans="1:9" x14ac:dyDescent="0.25">
      <c r="A63" s="229"/>
      <c r="B63" s="227"/>
      <c r="C63" s="227"/>
      <c r="D63" s="227"/>
      <c r="E63" s="227"/>
      <c r="F63" s="232"/>
      <c r="G63" s="228"/>
      <c r="H63" s="231"/>
      <c r="I63" s="231"/>
    </row>
    <row r="64" spans="1:9" x14ac:dyDescent="0.25">
      <c r="A64" s="229"/>
      <c r="B64" s="227"/>
      <c r="C64" s="227"/>
      <c r="D64" s="227"/>
      <c r="E64" s="227"/>
      <c r="F64" s="232"/>
      <c r="G64" s="228"/>
      <c r="H64" s="231"/>
      <c r="I64" s="231"/>
    </row>
    <row r="65" spans="1:9" x14ac:dyDescent="0.25">
      <c r="A65" s="229"/>
      <c r="B65" s="227"/>
      <c r="C65" s="227"/>
      <c r="D65" s="227"/>
      <c r="E65" s="227"/>
      <c r="F65" s="232"/>
      <c r="G65" s="228"/>
      <c r="H65" s="231"/>
      <c r="I65" s="231"/>
    </row>
    <row r="66" spans="1:9" x14ac:dyDescent="0.25">
      <c r="A66" s="229"/>
      <c r="B66" s="227"/>
      <c r="C66" s="227"/>
      <c r="D66" s="227"/>
      <c r="E66" s="227"/>
      <c r="F66" s="232"/>
      <c r="G66" s="228"/>
      <c r="H66" s="231"/>
      <c r="I66" s="231"/>
    </row>
    <row r="67" spans="1:9" x14ac:dyDescent="0.25">
      <c r="A67" s="229"/>
      <c r="B67" s="227"/>
      <c r="C67" s="227"/>
      <c r="D67" s="227"/>
      <c r="E67" s="227"/>
      <c r="F67" s="232"/>
      <c r="G67" s="228"/>
      <c r="H67" s="231"/>
      <c r="I67" s="231"/>
    </row>
    <row r="68" spans="1:9" x14ac:dyDescent="0.25">
      <c r="A68" s="229"/>
      <c r="B68" s="227"/>
      <c r="C68" s="227"/>
      <c r="D68" s="227"/>
      <c r="E68" s="227"/>
      <c r="F68" s="232"/>
      <c r="G68" s="228"/>
      <c r="H68" s="231"/>
      <c r="I68" s="231"/>
    </row>
    <row r="69" spans="1:9" x14ac:dyDescent="0.25">
      <c r="A69" s="229"/>
      <c r="B69" s="227"/>
      <c r="C69" s="227"/>
      <c r="D69" s="227"/>
      <c r="E69" s="227"/>
      <c r="F69" s="232"/>
      <c r="G69" s="228"/>
      <c r="H69" s="231"/>
      <c r="I69" s="231"/>
    </row>
    <row r="70" spans="1:9" x14ac:dyDescent="0.25">
      <c r="A70" s="229"/>
      <c r="B70" s="227"/>
      <c r="C70" s="227"/>
      <c r="D70" s="227"/>
      <c r="E70" s="227"/>
      <c r="F70" s="232"/>
      <c r="G70" s="228"/>
      <c r="H70" s="231"/>
      <c r="I70" s="231"/>
    </row>
    <row r="71" spans="1:9" x14ac:dyDescent="0.25">
      <c r="A71" s="229"/>
      <c r="B71" s="227"/>
      <c r="C71" s="227"/>
      <c r="D71" s="227"/>
      <c r="E71" s="227"/>
      <c r="F71" s="232"/>
      <c r="G71" s="228"/>
      <c r="H71" s="231"/>
      <c r="I71" s="231"/>
    </row>
    <row r="72" spans="1:9" x14ac:dyDescent="0.25">
      <c r="A72" s="229"/>
      <c r="B72" s="227"/>
      <c r="C72" s="227"/>
      <c r="D72" s="227"/>
      <c r="E72" s="227"/>
      <c r="F72" s="232"/>
      <c r="G72" s="228"/>
      <c r="H72" s="231"/>
      <c r="I72" s="231"/>
    </row>
    <row r="73" spans="1:9" x14ac:dyDescent="0.25">
      <c r="A73" s="229"/>
      <c r="B73" s="227"/>
      <c r="C73" s="227"/>
      <c r="D73" s="227"/>
      <c r="E73" s="227"/>
      <c r="F73" s="232"/>
      <c r="G73" s="228"/>
      <c r="H73" s="231"/>
      <c r="I73" s="231"/>
    </row>
    <row r="74" spans="1:9" x14ac:dyDescent="0.25">
      <c r="A74" s="229"/>
      <c r="B74" s="227"/>
      <c r="C74" s="227"/>
      <c r="D74" s="227"/>
      <c r="E74" s="227"/>
      <c r="F74" s="232"/>
      <c r="G74" s="228"/>
      <c r="H74" s="231"/>
      <c r="I74" s="231"/>
    </row>
    <row r="75" spans="1:9" x14ac:dyDescent="0.25">
      <c r="A75" s="229"/>
      <c r="B75" s="227"/>
      <c r="C75" s="227"/>
      <c r="D75" s="227"/>
      <c r="E75" s="227"/>
      <c r="F75" s="232"/>
      <c r="G75" s="228"/>
      <c r="H75" s="231"/>
      <c r="I75" s="231"/>
    </row>
    <row r="76" spans="1:9" x14ac:dyDescent="0.25">
      <c r="A76" s="229"/>
      <c r="B76" s="227"/>
      <c r="C76" s="227"/>
      <c r="D76" s="227"/>
      <c r="E76" s="227"/>
      <c r="F76" s="232"/>
      <c r="G76" s="228"/>
      <c r="H76" s="231"/>
      <c r="I76" s="231"/>
    </row>
    <row r="77" spans="1:9" x14ac:dyDescent="0.25">
      <c r="A77" s="229"/>
      <c r="B77" s="227"/>
      <c r="C77" s="227"/>
      <c r="D77" s="227"/>
      <c r="E77" s="227"/>
      <c r="F77" s="232"/>
      <c r="G77" s="228"/>
      <c r="H77" s="231"/>
      <c r="I77" s="231"/>
    </row>
    <row r="78" spans="1:9" x14ac:dyDescent="0.25">
      <c r="A78" s="229"/>
      <c r="B78" s="227"/>
      <c r="C78" s="227"/>
      <c r="D78" s="227"/>
      <c r="E78" s="227"/>
      <c r="F78" s="232"/>
      <c r="G78" s="228"/>
      <c r="H78" s="231"/>
      <c r="I78" s="231"/>
    </row>
    <row r="79" spans="1:9" x14ac:dyDescent="0.25">
      <c r="A79" s="229"/>
      <c r="B79" s="227"/>
      <c r="C79" s="227"/>
      <c r="D79" s="227"/>
      <c r="E79" s="227"/>
      <c r="F79" s="232"/>
      <c r="G79" s="228"/>
      <c r="H79" s="231"/>
      <c r="I79" s="231"/>
    </row>
    <row r="80" spans="1:9" x14ac:dyDescent="0.25">
      <c r="A80" s="229"/>
      <c r="B80" s="227"/>
      <c r="C80" s="227"/>
      <c r="D80" s="227"/>
      <c r="E80" s="227"/>
      <c r="F80" s="232"/>
      <c r="G80" s="228"/>
      <c r="H80" s="231"/>
      <c r="I80" s="231"/>
    </row>
    <row r="81" spans="1:9" x14ac:dyDescent="0.25">
      <c r="A81" s="229"/>
      <c r="B81" s="227"/>
      <c r="C81" s="227"/>
      <c r="D81" s="227"/>
      <c r="E81" s="227"/>
      <c r="F81" s="232"/>
      <c r="G81" s="228"/>
      <c r="H81" s="231"/>
      <c r="I81" s="231"/>
    </row>
    <row r="82" spans="1:9" x14ac:dyDescent="0.25">
      <c r="A82" s="229"/>
      <c r="B82" s="227"/>
      <c r="C82" s="227"/>
      <c r="D82" s="227"/>
      <c r="E82" s="227"/>
      <c r="F82" s="232"/>
      <c r="G82" s="228"/>
      <c r="H82" s="231"/>
      <c r="I82" s="231"/>
    </row>
    <row r="83" spans="1:9" x14ac:dyDescent="0.25">
      <c r="A83" s="229"/>
      <c r="B83" s="227"/>
      <c r="C83" s="227"/>
      <c r="D83" s="227"/>
      <c r="E83" s="227"/>
      <c r="F83" s="232"/>
      <c r="G83" s="228"/>
      <c r="H83" s="231"/>
      <c r="I83" s="231"/>
    </row>
    <row r="84" spans="1:9" x14ac:dyDescent="0.25">
      <c r="A84" s="229"/>
      <c r="B84" s="227"/>
      <c r="C84" s="227"/>
      <c r="D84" s="227"/>
      <c r="E84" s="227"/>
      <c r="F84" s="232"/>
      <c r="G84" s="228"/>
      <c r="H84" s="231"/>
      <c r="I84" s="231"/>
    </row>
    <row r="85" spans="1:9" x14ac:dyDescent="0.25">
      <c r="A85" s="229"/>
      <c r="B85" s="227"/>
      <c r="C85" s="227"/>
      <c r="D85" s="227"/>
      <c r="E85" s="227"/>
      <c r="F85" s="232"/>
      <c r="G85" s="228"/>
      <c r="H85" s="231"/>
      <c r="I85" s="231"/>
    </row>
    <row r="86" spans="1:9" x14ac:dyDescent="0.25">
      <c r="A86" s="229"/>
      <c r="B86" s="227"/>
      <c r="C86" s="227"/>
      <c r="D86" s="227"/>
      <c r="E86" s="227"/>
      <c r="F86" s="232"/>
      <c r="G86" s="228"/>
      <c r="H86" s="231"/>
      <c r="I86" s="231"/>
    </row>
    <row r="87" spans="1:9" x14ac:dyDescent="0.25">
      <c r="A87" s="229"/>
      <c r="B87" s="227"/>
      <c r="C87" s="227"/>
      <c r="D87" s="227"/>
      <c r="E87" s="227"/>
      <c r="F87" s="232"/>
      <c r="G87" s="228"/>
      <c r="H87" s="231"/>
      <c r="I87" s="231"/>
    </row>
    <row r="88" spans="1:9" x14ac:dyDescent="0.25">
      <c r="A88" s="229"/>
      <c r="B88" s="227"/>
      <c r="C88" s="227"/>
      <c r="D88" s="227"/>
      <c r="E88" s="227"/>
      <c r="F88" s="232"/>
      <c r="G88" s="228"/>
      <c r="H88" s="231"/>
      <c r="I88" s="231"/>
    </row>
    <row r="89" spans="1:9" x14ac:dyDescent="0.25">
      <c r="A89" s="229"/>
      <c r="B89" s="227"/>
      <c r="C89" s="227"/>
      <c r="D89" s="227"/>
      <c r="E89" s="227"/>
      <c r="F89" s="232"/>
      <c r="G89" s="228"/>
      <c r="H89" s="231"/>
      <c r="I89" s="231"/>
    </row>
    <row r="90" spans="1:9" x14ac:dyDescent="0.25">
      <c r="A90" s="229"/>
      <c r="B90" s="227"/>
      <c r="C90" s="227"/>
      <c r="D90" s="227"/>
      <c r="E90" s="227"/>
      <c r="F90" s="232"/>
      <c r="G90" s="228"/>
      <c r="H90" s="231"/>
      <c r="I90" s="231"/>
    </row>
    <row r="91" spans="1:9" x14ac:dyDescent="0.25">
      <c r="A91" s="229"/>
      <c r="B91" s="227"/>
      <c r="C91" s="227"/>
      <c r="D91" s="227"/>
      <c r="E91" s="227"/>
      <c r="F91" s="232"/>
      <c r="G91" s="228"/>
      <c r="H91" s="231"/>
      <c r="I91" s="231"/>
    </row>
    <row r="92" spans="1:9" x14ac:dyDescent="0.25">
      <c r="A92" s="229"/>
      <c r="B92" s="227"/>
      <c r="C92" s="227"/>
      <c r="D92" s="227"/>
      <c r="E92" s="227"/>
      <c r="F92" s="232"/>
      <c r="G92" s="228"/>
      <c r="H92" s="231"/>
      <c r="I92" s="231"/>
    </row>
    <row r="93" spans="1:9" x14ac:dyDescent="0.25">
      <c r="A93" s="229"/>
      <c r="B93" s="227"/>
      <c r="C93" s="227"/>
      <c r="D93" s="227"/>
      <c r="E93" s="227"/>
      <c r="F93" s="232"/>
      <c r="G93" s="228"/>
      <c r="H93" s="231"/>
      <c r="I93" s="231"/>
    </row>
    <row r="94" spans="1:9" x14ac:dyDescent="0.25">
      <c r="A94" s="229"/>
      <c r="B94" s="227"/>
      <c r="C94" s="227"/>
      <c r="D94" s="227"/>
      <c r="E94" s="227"/>
      <c r="F94" s="232"/>
      <c r="G94" s="228"/>
      <c r="H94" s="231"/>
      <c r="I94" s="231"/>
    </row>
    <row r="95" spans="1:9" x14ac:dyDescent="0.25">
      <c r="A95" s="229"/>
      <c r="B95" s="227"/>
      <c r="C95" s="227"/>
      <c r="D95" s="227"/>
      <c r="E95" s="227"/>
      <c r="F95" s="232"/>
      <c r="G95" s="228"/>
      <c r="H95" s="231"/>
      <c r="I95" s="231"/>
    </row>
    <row r="96" spans="1:9" x14ac:dyDescent="0.25">
      <c r="A96" s="229"/>
      <c r="B96" s="227"/>
      <c r="C96" s="227"/>
      <c r="D96" s="227"/>
      <c r="E96" s="227"/>
      <c r="F96" s="232"/>
      <c r="G96" s="228"/>
      <c r="H96" s="231"/>
      <c r="I96" s="231"/>
    </row>
    <row r="97" spans="1:9" x14ac:dyDescent="0.25">
      <c r="A97" s="229"/>
      <c r="B97" s="227"/>
      <c r="C97" s="227"/>
      <c r="D97" s="227"/>
      <c r="E97" s="227"/>
      <c r="F97" s="232"/>
      <c r="G97" s="228"/>
      <c r="H97" s="231"/>
      <c r="I97" s="231"/>
    </row>
    <row r="98" spans="1:9" x14ac:dyDescent="0.25">
      <c r="A98" s="229"/>
      <c r="B98" s="227"/>
      <c r="C98" s="227"/>
      <c r="D98" s="227"/>
      <c r="E98" s="227"/>
      <c r="F98" s="232"/>
      <c r="G98" s="228"/>
      <c r="H98" s="231"/>
      <c r="I98" s="231"/>
    </row>
    <row r="99" spans="1:9" x14ac:dyDescent="0.25">
      <c r="A99" s="229"/>
      <c r="B99" s="227"/>
      <c r="C99" s="227"/>
      <c r="D99" s="227"/>
      <c r="E99" s="227"/>
      <c r="F99" s="232"/>
      <c r="G99" s="228"/>
      <c r="H99" s="231"/>
      <c r="I99" s="231"/>
    </row>
    <row r="100" spans="1:9" x14ac:dyDescent="0.25">
      <c r="A100" s="229"/>
      <c r="B100" s="227"/>
      <c r="C100" s="227"/>
      <c r="D100" s="227"/>
      <c r="E100" s="227"/>
      <c r="F100" s="232"/>
      <c r="G100" s="228"/>
      <c r="H100" s="231"/>
      <c r="I100" s="231"/>
    </row>
    <row r="101" spans="1:9" x14ac:dyDescent="0.25">
      <c r="A101" s="229"/>
      <c r="B101" s="227"/>
      <c r="C101" s="227"/>
      <c r="D101" s="227"/>
      <c r="E101" s="227"/>
      <c r="F101" s="232"/>
      <c r="G101" s="228"/>
      <c r="H101" s="231"/>
      <c r="I101" s="231"/>
    </row>
    <row r="102" spans="1:9" x14ac:dyDescent="0.25">
      <c r="A102" s="229"/>
      <c r="B102" s="227"/>
      <c r="C102" s="227"/>
      <c r="D102" s="227"/>
      <c r="E102" s="227"/>
      <c r="F102" s="232"/>
      <c r="G102" s="228"/>
      <c r="H102" s="231"/>
      <c r="I102" s="231"/>
    </row>
    <row r="103" spans="1:9" x14ac:dyDescent="0.25">
      <c r="A103" s="229"/>
      <c r="B103" s="227"/>
      <c r="C103" s="227"/>
      <c r="D103" s="227"/>
      <c r="E103" s="227"/>
      <c r="F103" s="232"/>
      <c r="G103" s="228"/>
      <c r="H103" s="231"/>
      <c r="I103" s="231"/>
    </row>
    <row r="104" spans="1:9" x14ac:dyDescent="0.25">
      <c r="A104" s="229"/>
      <c r="B104" s="227"/>
      <c r="C104" s="227"/>
      <c r="D104" s="227"/>
      <c r="E104" s="227"/>
      <c r="F104" s="232"/>
      <c r="G104" s="228"/>
      <c r="H104" s="231"/>
      <c r="I104" s="231"/>
    </row>
    <row r="105" spans="1:9" x14ac:dyDescent="0.25">
      <c r="A105" s="229"/>
      <c r="B105" s="227"/>
      <c r="C105" s="227"/>
      <c r="D105" s="227"/>
      <c r="E105" s="227"/>
      <c r="F105" s="232"/>
      <c r="G105" s="228"/>
      <c r="H105" s="231"/>
      <c r="I105" s="231"/>
    </row>
    <row r="106" spans="1:9" x14ac:dyDescent="0.25">
      <c r="A106" s="229"/>
      <c r="B106" s="227"/>
      <c r="C106" s="227"/>
      <c r="D106" s="227"/>
      <c r="E106" s="227"/>
      <c r="F106" s="232"/>
      <c r="G106" s="228"/>
      <c r="H106" s="231"/>
      <c r="I106" s="231"/>
    </row>
    <row r="107" spans="1:9" x14ac:dyDescent="0.25">
      <c r="A107" s="229"/>
      <c r="B107" s="227"/>
      <c r="C107" s="227"/>
      <c r="D107" s="227"/>
      <c r="E107" s="227"/>
      <c r="F107" s="232"/>
      <c r="G107" s="228"/>
      <c r="H107" s="231"/>
      <c r="I107" s="231"/>
    </row>
    <row r="108" spans="1:9" x14ac:dyDescent="0.25">
      <c r="A108" s="229"/>
      <c r="B108" s="227"/>
      <c r="C108" s="227"/>
      <c r="D108" s="227"/>
      <c r="E108" s="227"/>
      <c r="F108" s="232"/>
      <c r="G108" s="228"/>
      <c r="H108" s="231"/>
      <c r="I108" s="231"/>
    </row>
    <row r="109" spans="1:9" x14ac:dyDescent="0.25">
      <c r="A109" s="229"/>
      <c r="B109" s="227"/>
      <c r="C109" s="227"/>
      <c r="D109" s="227"/>
      <c r="E109" s="227"/>
      <c r="F109" s="232"/>
      <c r="G109" s="228"/>
      <c r="H109" s="231"/>
      <c r="I109" s="231"/>
    </row>
    <row r="110" spans="1:9" x14ac:dyDescent="0.25">
      <c r="A110" s="229"/>
      <c r="B110" s="227"/>
      <c r="C110" s="227"/>
      <c r="D110" s="227"/>
      <c r="E110" s="227"/>
      <c r="F110" s="232"/>
      <c r="G110" s="228"/>
      <c r="H110" s="231"/>
      <c r="I110" s="231"/>
    </row>
    <row r="111" spans="1:9" x14ac:dyDescent="0.25">
      <c r="A111" s="229"/>
      <c r="B111" s="227"/>
      <c r="C111" s="227"/>
      <c r="D111" s="227"/>
      <c r="E111" s="227"/>
      <c r="F111" s="232"/>
      <c r="G111" s="228"/>
      <c r="H111" s="231"/>
      <c r="I111" s="231"/>
    </row>
    <row r="112" spans="1:9" x14ac:dyDescent="0.25">
      <c r="A112" s="229"/>
      <c r="B112" s="227"/>
      <c r="C112" s="227"/>
      <c r="D112" s="227"/>
      <c r="E112" s="227"/>
      <c r="F112" s="232"/>
      <c r="G112" s="228"/>
      <c r="H112" s="231"/>
      <c r="I112" s="231"/>
    </row>
    <row r="113" spans="1:9" x14ac:dyDescent="0.25">
      <c r="A113" s="229"/>
      <c r="B113" s="227"/>
      <c r="C113" s="227"/>
      <c r="D113" s="227"/>
      <c r="E113" s="227"/>
      <c r="F113" s="232"/>
      <c r="G113" s="228"/>
      <c r="H113" s="231"/>
      <c r="I113" s="231"/>
    </row>
    <row r="114" spans="1:9" x14ac:dyDescent="0.25">
      <c r="A114" s="229"/>
      <c r="B114" s="227"/>
      <c r="C114" s="227"/>
      <c r="D114" s="227"/>
      <c r="E114" s="227"/>
      <c r="F114" s="232"/>
      <c r="G114" s="228"/>
      <c r="H114" s="231"/>
      <c r="I114" s="231"/>
    </row>
    <row r="115" spans="1:9" x14ac:dyDescent="0.25">
      <c r="A115" s="229"/>
      <c r="B115" s="227"/>
      <c r="C115" s="227"/>
      <c r="D115" s="227"/>
      <c r="E115" s="227"/>
      <c r="F115" s="232"/>
      <c r="G115" s="228"/>
      <c r="H115" s="231"/>
      <c r="I115" s="231"/>
    </row>
    <row r="116" spans="1:9" x14ac:dyDescent="0.25">
      <c r="A116" s="229"/>
      <c r="B116" s="227"/>
      <c r="C116" s="227"/>
      <c r="D116" s="227"/>
      <c r="E116" s="227"/>
      <c r="F116" s="232"/>
      <c r="G116" s="228"/>
      <c r="H116" s="231"/>
      <c r="I116" s="231"/>
    </row>
    <row r="117" spans="1:9" x14ac:dyDescent="0.25">
      <c r="A117" s="229"/>
      <c r="B117" s="227"/>
      <c r="C117" s="227"/>
      <c r="D117" s="227"/>
      <c r="E117" s="227"/>
      <c r="F117" s="232"/>
      <c r="G117" s="228"/>
      <c r="H117" s="231"/>
      <c r="I117" s="231"/>
    </row>
    <row r="118" spans="1:9" x14ac:dyDescent="0.25">
      <c r="A118" s="229"/>
      <c r="B118" s="227"/>
      <c r="C118" s="227"/>
      <c r="D118" s="227"/>
      <c r="E118" s="227"/>
      <c r="F118" s="232"/>
      <c r="G118" s="228"/>
      <c r="H118" s="231"/>
      <c r="I118" s="231"/>
    </row>
    <row r="119" spans="1:9" x14ac:dyDescent="0.25">
      <c r="A119" s="229"/>
      <c r="B119" s="227"/>
      <c r="C119" s="227"/>
      <c r="D119" s="227"/>
      <c r="E119" s="227"/>
      <c r="F119" s="232"/>
      <c r="G119" s="228"/>
      <c r="H119" s="231"/>
      <c r="I119" s="231"/>
    </row>
    <row r="120" spans="1:9" x14ac:dyDescent="0.25">
      <c r="A120" s="229"/>
      <c r="B120" s="227"/>
      <c r="C120" s="227"/>
      <c r="D120" s="227"/>
      <c r="E120" s="227"/>
      <c r="F120" s="232"/>
      <c r="G120" s="228"/>
      <c r="H120" s="231"/>
      <c r="I120" s="231"/>
    </row>
    <row r="121" spans="1:9" x14ac:dyDescent="0.25">
      <c r="A121" s="229"/>
      <c r="B121" s="227"/>
      <c r="C121" s="227"/>
      <c r="D121" s="227"/>
      <c r="E121" s="227"/>
      <c r="F121" s="232"/>
      <c r="G121" s="228"/>
      <c r="H121" s="231"/>
      <c r="I121" s="231"/>
    </row>
    <row r="122" spans="1:9" x14ac:dyDescent="0.25">
      <c r="A122" s="229"/>
      <c r="B122" s="227"/>
      <c r="C122" s="227"/>
      <c r="D122" s="227"/>
      <c r="E122" s="227"/>
      <c r="F122" s="232"/>
      <c r="G122" s="228"/>
      <c r="H122" s="231"/>
      <c r="I122" s="231"/>
    </row>
    <row r="123" spans="1:9" x14ac:dyDescent="0.25">
      <c r="A123" s="229"/>
      <c r="B123" s="227"/>
      <c r="C123" s="227"/>
      <c r="D123" s="227"/>
      <c r="E123" s="227"/>
      <c r="F123" s="232"/>
      <c r="G123" s="228"/>
      <c r="H123" s="231"/>
      <c r="I123" s="231"/>
    </row>
    <row r="124" spans="1:9" x14ac:dyDescent="0.25">
      <c r="A124" s="229"/>
      <c r="B124" s="227"/>
      <c r="C124" s="227"/>
      <c r="D124" s="227"/>
      <c r="E124" s="227"/>
      <c r="F124" s="232"/>
      <c r="G124" s="228"/>
      <c r="H124" s="231"/>
      <c r="I124" s="231"/>
    </row>
    <row r="125" spans="1:9" x14ac:dyDescent="0.25">
      <c r="A125" s="229"/>
      <c r="B125" s="227"/>
      <c r="C125" s="227"/>
      <c r="D125" s="227"/>
      <c r="E125" s="227"/>
      <c r="F125" s="232"/>
      <c r="G125" s="228"/>
      <c r="H125" s="231"/>
      <c r="I125" s="231"/>
    </row>
    <row r="126" spans="1:9" x14ac:dyDescent="0.25">
      <c r="A126" s="229"/>
      <c r="B126" s="227"/>
      <c r="C126" s="227"/>
      <c r="D126" s="227"/>
      <c r="E126" s="227"/>
      <c r="F126" s="232"/>
      <c r="G126" s="228"/>
      <c r="H126" s="231"/>
      <c r="I126" s="231"/>
    </row>
    <row r="127" spans="1:9" x14ac:dyDescent="0.25">
      <c r="A127" s="229"/>
      <c r="B127" s="227"/>
      <c r="C127" s="227"/>
      <c r="D127" s="227"/>
      <c r="E127" s="227"/>
      <c r="F127" s="232"/>
      <c r="G127" s="228"/>
      <c r="H127" s="231"/>
      <c r="I127" s="231"/>
    </row>
    <row r="128" spans="1:9" x14ac:dyDescent="0.25">
      <c r="A128" s="229"/>
      <c r="B128" s="227"/>
      <c r="C128" s="227"/>
      <c r="D128" s="227"/>
      <c r="E128" s="227"/>
      <c r="F128" s="232"/>
      <c r="G128" s="228"/>
      <c r="H128" s="231"/>
      <c r="I128" s="231"/>
    </row>
    <row r="129" spans="1:9" x14ac:dyDescent="0.25">
      <c r="A129" s="229"/>
      <c r="B129" s="227"/>
      <c r="C129" s="227"/>
      <c r="D129" s="227"/>
      <c r="E129" s="227"/>
      <c r="F129" s="232"/>
      <c r="G129" s="228"/>
      <c r="H129" s="231"/>
      <c r="I129" s="231"/>
    </row>
    <row r="130" spans="1:9" x14ac:dyDescent="0.25">
      <c r="A130" s="229"/>
      <c r="B130" s="227"/>
      <c r="C130" s="227"/>
      <c r="D130" s="227"/>
      <c r="E130" s="227"/>
      <c r="F130" s="232"/>
      <c r="G130" s="228"/>
      <c r="H130" s="231"/>
      <c r="I130" s="231"/>
    </row>
    <row r="131" spans="1:9" x14ac:dyDescent="0.25">
      <c r="A131" s="229"/>
      <c r="B131" s="227"/>
      <c r="C131" s="227"/>
      <c r="D131" s="227"/>
      <c r="E131" s="227"/>
      <c r="F131" s="232"/>
      <c r="G131" s="228"/>
      <c r="H131" s="231"/>
      <c r="I131" s="231"/>
    </row>
    <row r="132" spans="1:9" x14ac:dyDescent="0.25">
      <c r="A132" s="229"/>
      <c r="B132" s="227"/>
      <c r="C132" s="227"/>
      <c r="D132" s="227"/>
      <c r="E132" s="227"/>
      <c r="F132" s="232"/>
      <c r="G132" s="228"/>
      <c r="H132" s="231"/>
      <c r="I132" s="231"/>
    </row>
    <row r="133" spans="1:9" x14ac:dyDescent="0.25">
      <c r="A133" s="229"/>
      <c r="B133" s="227"/>
      <c r="C133" s="227"/>
      <c r="D133" s="227"/>
      <c r="E133" s="227"/>
      <c r="F133" s="232"/>
      <c r="G133" s="228"/>
      <c r="H133" s="231"/>
      <c r="I133" s="231"/>
    </row>
    <row r="134" spans="1:9" x14ac:dyDescent="0.25">
      <c r="A134" s="229"/>
      <c r="B134" s="227"/>
      <c r="C134" s="227"/>
      <c r="D134" s="227"/>
      <c r="E134" s="227"/>
      <c r="F134" s="232"/>
      <c r="G134" s="228"/>
      <c r="H134" s="231"/>
      <c r="I134" s="231"/>
    </row>
    <row r="135" spans="1:9" x14ac:dyDescent="0.25">
      <c r="A135" s="229"/>
      <c r="B135" s="227"/>
      <c r="C135" s="227"/>
      <c r="D135" s="227"/>
      <c r="E135" s="227"/>
      <c r="F135" s="232"/>
      <c r="G135" s="228"/>
      <c r="H135" s="231"/>
      <c r="I135" s="231"/>
    </row>
    <row r="136" spans="1:9" x14ac:dyDescent="0.25">
      <c r="A136" s="229"/>
      <c r="B136" s="227"/>
      <c r="C136" s="227"/>
      <c r="D136" s="227"/>
      <c r="E136" s="227"/>
      <c r="F136" s="232"/>
      <c r="G136" s="228"/>
      <c r="H136" s="231"/>
      <c r="I136" s="231"/>
    </row>
    <row r="137" spans="1:9" x14ac:dyDescent="0.25">
      <c r="A137" s="229"/>
      <c r="B137" s="227"/>
      <c r="C137" s="227"/>
      <c r="D137" s="227"/>
      <c r="E137" s="227"/>
      <c r="F137" s="232"/>
      <c r="G137" s="228"/>
      <c r="H137" s="231"/>
      <c r="I137" s="231"/>
    </row>
    <row r="138" spans="1:9" x14ac:dyDescent="0.25">
      <c r="A138" s="229"/>
      <c r="B138" s="227"/>
      <c r="C138" s="227"/>
      <c r="D138" s="227"/>
      <c r="E138" s="227"/>
      <c r="F138" s="232"/>
      <c r="G138" s="228"/>
      <c r="H138" s="231"/>
      <c r="I138" s="231"/>
    </row>
    <row r="139" spans="1:9" x14ac:dyDescent="0.25">
      <c r="A139" s="229"/>
      <c r="B139" s="227"/>
      <c r="C139" s="227"/>
      <c r="D139" s="227"/>
      <c r="E139" s="227"/>
      <c r="F139" s="232"/>
      <c r="G139" s="228"/>
      <c r="H139" s="231"/>
      <c r="I139" s="231"/>
    </row>
    <row r="140" spans="1:9" x14ac:dyDescent="0.25">
      <c r="A140" s="229"/>
      <c r="B140" s="227"/>
      <c r="C140" s="227"/>
      <c r="D140" s="227"/>
      <c r="E140" s="227"/>
      <c r="F140" s="232"/>
      <c r="G140" s="228"/>
      <c r="H140" s="231"/>
      <c r="I140" s="231"/>
    </row>
    <row r="141" spans="1:9" x14ac:dyDescent="0.25">
      <c r="A141" s="229"/>
      <c r="B141" s="227"/>
      <c r="C141" s="227"/>
      <c r="D141" s="227"/>
      <c r="E141" s="227"/>
      <c r="F141" s="232"/>
      <c r="G141" s="228"/>
      <c r="H141" s="231"/>
      <c r="I141" s="231"/>
    </row>
    <row r="142" spans="1:9" x14ac:dyDescent="0.25">
      <c r="A142" s="229"/>
      <c r="B142" s="227"/>
      <c r="C142" s="227"/>
      <c r="D142" s="227"/>
      <c r="E142" s="227"/>
      <c r="F142" s="232"/>
      <c r="G142" s="228"/>
      <c r="H142" s="231"/>
      <c r="I142" s="231"/>
    </row>
    <row r="143" spans="1:9" x14ac:dyDescent="0.25">
      <c r="A143" s="229"/>
      <c r="B143" s="227"/>
      <c r="C143" s="227"/>
      <c r="D143" s="227"/>
      <c r="E143" s="227"/>
      <c r="F143" s="232"/>
      <c r="G143" s="228"/>
      <c r="H143" s="231"/>
      <c r="I143" s="231"/>
    </row>
    <row r="144" spans="1:9" x14ac:dyDescent="0.25">
      <c r="A144" s="229"/>
      <c r="B144" s="227"/>
      <c r="C144" s="227"/>
      <c r="D144" s="227"/>
      <c r="E144" s="227"/>
      <c r="F144" s="232"/>
      <c r="G144" s="228"/>
      <c r="H144" s="231"/>
      <c r="I144" s="231"/>
    </row>
    <row r="145" spans="1:9" x14ac:dyDescent="0.25">
      <c r="A145" s="229"/>
      <c r="B145" s="227"/>
      <c r="C145" s="227"/>
      <c r="D145" s="227"/>
      <c r="E145" s="227"/>
      <c r="F145" s="232"/>
      <c r="G145" s="228"/>
      <c r="H145" s="231"/>
      <c r="I145" s="231"/>
    </row>
    <row r="146" spans="1:9" x14ac:dyDescent="0.25">
      <c r="A146" s="229"/>
      <c r="B146" s="227"/>
      <c r="C146" s="227"/>
      <c r="D146" s="227"/>
      <c r="E146" s="227"/>
      <c r="F146" s="232"/>
      <c r="G146" s="228"/>
      <c r="H146" s="231"/>
      <c r="I146" s="231"/>
    </row>
    <row r="147" spans="1:9" x14ac:dyDescent="0.25">
      <c r="A147" s="229"/>
      <c r="B147" s="227"/>
      <c r="C147" s="227"/>
      <c r="D147" s="227"/>
      <c r="E147" s="227"/>
      <c r="F147" s="232"/>
      <c r="G147" s="228"/>
      <c r="H147" s="231"/>
      <c r="I147" s="231"/>
    </row>
    <row r="148" spans="1:9" x14ac:dyDescent="0.25">
      <c r="A148" s="229"/>
      <c r="B148" s="227"/>
      <c r="C148" s="227"/>
      <c r="D148" s="227"/>
      <c r="E148" s="227"/>
      <c r="F148" s="232"/>
      <c r="G148" s="228"/>
      <c r="H148" s="231"/>
      <c r="I148" s="231"/>
    </row>
    <row r="149" spans="1:9" x14ac:dyDescent="0.25">
      <c r="A149" s="229"/>
      <c r="B149" s="227"/>
      <c r="C149" s="227"/>
      <c r="D149" s="227"/>
      <c r="E149" s="227"/>
      <c r="F149" s="232"/>
      <c r="G149" s="228"/>
      <c r="H149" s="231"/>
      <c r="I149" s="231"/>
    </row>
    <row r="150" spans="1:9" x14ac:dyDescent="0.25">
      <c r="A150" s="229"/>
      <c r="B150" s="227"/>
      <c r="C150" s="227"/>
      <c r="D150" s="227"/>
      <c r="E150" s="227"/>
      <c r="F150" s="232"/>
      <c r="G150" s="228"/>
      <c r="H150" s="231"/>
      <c r="I150" s="231"/>
    </row>
    <row r="151" spans="1:9" x14ac:dyDescent="0.25">
      <c r="A151" s="229"/>
      <c r="B151" s="227"/>
      <c r="C151" s="227"/>
      <c r="D151" s="227"/>
      <c r="E151" s="227"/>
      <c r="F151" s="232"/>
      <c r="G151" s="228"/>
      <c r="H151" s="231"/>
      <c r="I151" s="231"/>
    </row>
    <row r="152" spans="1:9" x14ac:dyDescent="0.25">
      <c r="A152" s="229"/>
      <c r="B152" s="227"/>
      <c r="C152" s="227"/>
      <c r="D152" s="227"/>
      <c r="E152" s="227"/>
      <c r="F152" s="232"/>
      <c r="G152" s="228"/>
      <c r="H152" s="231"/>
      <c r="I152" s="231"/>
    </row>
    <row r="153" spans="1:9" x14ac:dyDescent="0.25">
      <c r="A153" s="229"/>
      <c r="B153" s="227"/>
      <c r="C153" s="227"/>
      <c r="D153" s="227"/>
      <c r="E153" s="227"/>
      <c r="F153" s="232"/>
      <c r="G153" s="228"/>
      <c r="H153" s="231"/>
      <c r="I153" s="231"/>
    </row>
    <row r="154" spans="1:9" x14ac:dyDescent="0.25">
      <c r="A154" s="229"/>
      <c r="B154" s="227"/>
      <c r="C154" s="227"/>
      <c r="D154" s="227"/>
      <c r="E154" s="227"/>
      <c r="F154" s="232"/>
      <c r="G154" s="228"/>
      <c r="H154" s="231"/>
      <c r="I154" s="231"/>
    </row>
    <row r="155" spans="1:9" x14ac:dyDescent="0.25">
      <c r="A155" s="229"/>
      <c r="B155" s="227"/>
      <c r="C155" s="227"/>
      <c r="D155" s="227"/>
      <c r="E155" s="227"/>
      <c r="F155" s="232"/>
      <c r="G155" s="228"/>
      <c r="H155" s="231"/>
      <c r="I155" s="231"/>
    </row>
    <row r="156" spans="1:9" x14ac:dyDescent="0.25">
      <c r="A156" s="229"/>
      <c r="B156" s="227"/>
      <c r="C156" s="227"/>
      <c r="D156" s="227"/>
      <c r="E156" s="227"/>
      <c r="F156" s="232"/>
      <c r="G156" s="228"/>
      <c r="H156" s="231"/>
      <c r="I156" s="231"/>
    </row>
    <row r="157" spans="1:9" x14ac:dyDescent="0.25">
      <c r="A157" s="229"/>
      <c r="B157" s="227"/>
      <c r="C157" s="227"/>
      <c r="D157" s="227"/>
      <c r="E157" s="227"/>
      <c r="F157" s="232"/>
      <c r="G157" s="228"/>
      <c r="H157" s="231"/>
      <c r="I157" s="231"/>
    </row>
    <row r="158" spans="1:9" x14ac:dyDescent="0.25">
      <c r="A158" s="229"/>
      <c r="B158" s="227"/>
      <c r="C158" s="227"/>
      <c r="D158" s="227"/>
      <c r="E158" s="227"/>
      <c r="F158" s="232"/>
      <c r="G158" s="228"/>
      <c r="H158" s="231"/>
      <c r="I158" s="231"/>
    </row>
    <row r="159" spans="1:9" x14ac:dyDescent="0.25">
      <c r="A159" s="229"/>
      <c r="B159" s="227"/>
      <c r="C159" s="227"/>
      <c r="D159" s="227"/>
      <c r="E159" s="227"/>
      <c r="F159" s="232"/>
      <c r="G159" s="228"/>
      <c r="H159" s="231"/>
      <c r="I159" s="231"/>
    </row>
    <row r="160" spans="1:9" x14ac:dyDescent="0.25">
      <c r="A160" s="229"/>
      <c r="B160" s="227"/>
      <c r="C160" s="227"/>
      <c r="D160" s="227"/>
      <c r="E160" s="227"/>
      <c r="F160" s="232"/>
      <c r="G160" s="228"/>
      <c r="H160" s="231"/>
      <c r="I160" s="231"/>
    </row>
    <row r="161" spans="1:9" x14ac:dyDescent="0.25">
      <c r="A161" s="229"/>
      <c r="B161" s="227"/>
      <c r="C161" s="227"/>
      <c r="D161" s="227"/>
      <c r="E161" s="227"/>
      <c r="F161" s="232"/>
      <c r="G161" s="228"/>
      <c r="H161" s="231"/>
      <c r="I161" s="231"/>
    </row>
    <row r="162" spans="1:9" x14ac:dyDescent="0.25">
      <c r="A162" s="229"/>
      <c r="B162" s="227"/>
      <c r="C162" s="227"/>
      <c r="D162" s="227"/>
      <c r="E162" s="227"/>
      <c r="F162" s="232"/>
      <c r="G162" s="228"/>
      <c r="H162" s="231"/>
      <c r="I162" s="231"/>
    </row>
    <row r="163" spans="1:9" x14ac:dyDescent="0.25">
      <c r="A163" s="229"/>
      <c r="B163" s="227"/>
      <c r="C163" s="227"/>
      <c r="D163" s="227"/>
      <c r="E163" s="227"/>
      <c r="F163" s="232"/>
      <c r="G163" s="228"/>
      <c r="H163" s="231"/>
      <c r="I163" s="231"/>
    </row>
    <row r="164" spans="1:9" x14ac:dyDescent="0.25">
      <c r="A164" s="229"/>
      <c r="B164" s="227"/>
      <c r="C164" s="227"/>
      <c r="D164" s="227"/>
      <c r="E164" s="227"/>
      <c r="F164" s="232"/>
      <c r="G164" s="228"/>
      <c r="H164" s="231"/>
      <c r="I164" s="231"/>
    </row>
    <row r="165" spans="1:9" x14ac:dyDescent="0.25">
      <c r="A165" s="229"/>
      <c r="B165" s="227"/>
      <c r="C165" s="227"/>
      <c r="D165" s="227"/>
      <c r="E165" s="227"/>
      <c r="F165" s="232"/>
      <c r="G165" s="228"/>
      <c r="H165" s="231"/>
      <c r="I165" s="231"/>
    </row>
    <row r="166" spans="1:9" x14ac:dyDescent="0.25">
      <c r="A166" s="229"/>
      <c r="B166" s="227"/>
      <c r="C166" s="227"/>
      <c r="D166" s="227"/>
      <c r="E166" s="227"/>
      <c r="F166" s="232"/>
      <c r="G166" s="228"/>
      <c r="H166" s="231"/>
      <c r="I166" s="231"/>
    </row>
    <row r="167" spans="1:9" x14ac:dyDescent="0.25">
      <c r="A167" s="229"/>
      <c r="B167" s="227"/>
      <c r="C167" s="227"/>
      <c r="D167" s="227"/>
      <c r="E167" s="227"/>
      <c r="F167" s="232"/>
      <c r="G167" s="228"/>
      <c r="H167" s="231"/>
      <c r="I167" s="231"/>
    </row>
    <row r="168" spans="1:9" x14ac:dyDescent="0.25">
      <c r="A168" s="229"/>
      <c r="B168" s="227"/>
      <c r="C168" s="227"/>
      <c r="D168" s="227"/>
      <c r="E168" s="227"/>
      <c r="F168" s="232"/>
      <c r="G168" s="228"/>
      <c r="H168" s="231"/>
      <c r="I168" s="231"/>
    </row>
    <row r="169" spans="1:9" x14ac:dyDescent="0.25">
      <c r="A169" s="229"/>
      <c r="B169" s="227"/>
      <c r="C169" s="227"/>
      <c r="D169" s="227"/>
      <c r="E169" s="227"/>
      <c r="F169" s="232"/>
      <c r="G169" s="228"/>
      <c r="H169" s="231"/>
      <c r="I169" s="231"/>
    </row>
    <row r="170" spans="1:9" x14ac:dyDescent="0.25">
      <c r="A170" s="229"/>
      <c r="B170" s="227"/>
      <c r="C170" s="227"/>
      <c r="D170" s="227"/>
      <c r="E170" s="227"/>
      <c r="F170" s="232"/>
      <c r="G170" s="228"/>
      <c r="H170" s="231"/>
      <c r="I170" s="231"/>
    </row>
    <row r="171" spans="1:9" x14ac:dyDescent="0.25">
      <c r="A171" s="229"/>
      <c r="B171" s="227"/>
      <c r="C171" s="227"/>
      <c r="D171" s="227"/>
      <c r="E171" s="227"/>
      <c r="F171" s="232"/>
      <c r="G171" s="228"/>
      <c r="H171" s="231"/>
      <c r="I171" s="231"/>
    </row>
    <row r="172" spans="1:9" x14ac:dyDescent="0.25">
      <c r="A172" s="229"/>
      <c r="B172" s="227"/>
      <c r="C172" s="227"/>
      <c r="D172" s="227"/>
      <c r="E172" s="227"/>
      <c r="F172" s="232"/>
      <c r="G172" s="228"/>
      <c r="H172" s="231"/>
      <c r="I172" s="231"/>
    </row>
    <row r="173" spans="1:9" x14ac:dyDescent="0.25">
      <c r="A173" s="229"/>
      <c r="B173" s="227"/>
      <c r="C173" s="227"/>
      <c r="D173" s="227"/>
      <c r="E173" s="227"/>
      <c r="F173" s="232"/>
      <c r="G173" s="228"/>
      <c r="H173" s="231"/>
      <c r="I173" s="231"/>
    </row>
    <row r="174" spans="1:9" x14ac:dyDescent="0.25">
      <c r="A174" s="229"/>
      <c r="B174" s="227"/>
      <c r="C174" s="227"/>
      <c r="D174" s="227"/>
      <c r="E174" s="227"/>
      <c r="F174" s="232"/>
      <c r="G174" s="228"/>
      <c r="H174" s="231"/>
      <c r="I174" s="231"/>
    </row>
    <row r="175" spans="1:9" x14ac:dyDescent="0.25">
      <c r="A175" s="229"/>
      <c r="B175" s="227"/>
      <c r="C175" s="227"/>
      <c r="D175" s="227"/>
      <c r="E175" s="227"/>
      <c r="F175" s="232"/>
      <c r="G175" s="228"/>
      <c r="H175" s="231"/>
      <c r="I175" s="231"/>
    </row>
    <row r="176" spans="1:9" x14ac:dyDescent="0.25">
      <c r="A176" s="229"/>
      <c r="B176" s="227"/>
      <c r="C176" s="227"/>
      <c r="D176" s="227"/>
      <c r="E176" s="227"/>
      <c r="F176" s="232"/>
      <c r="G176" s="228"/>
      <c r="H176" s="231"/>
      <c r="I176" s="231"/>
    </row>
    <row r="177" spans="1:9" x14ac:dyDescent="0.25">
      <c r="A177" s="229"/>
      <c r="B177" s="227"/>
      <c r="C177" s="227"/>
      <c r="D177" s="227"/>
      <c r="E177" s="227"/>
      <c r="F177" s="232"/>
      <c r="G177" s="228"/>
      <c r="H177" s="231"/>
      <c r="I177" s="231"/>
    </row>
    <row r="178" spans="1:9" x14ac:dyDescent="0.25">
      <c r="A178" s="229"/>
      <c r="B178" s="227"/>
      <c r="C178" s="227"/>
      <c r="D178" s="227"/>
      <c r="E178" s="227"/>
      <c r="F178" s="232"/>
      <c r="G178" s="228"/>
      <c r="H178" s="231"/>
      <c r="I178" s="231"/>
    </row>
    <row r="179" spans="1:9" x14ac:dyDescent="0.25">
      <c r="A179" s="229"/>
      <c r="B179" s="227"/>
      <c r="C179" s="227"/>
      <c r="D179" s="227"/>
      <c r="E179" s="227"/>
      <c r="F179" s="232"/>
      <c r="G179" s="228"/>
      <c r="H179" s="231"/>
      <c r="I179" s="231"/>
    </row>
    <row r="180" spans="1:9" x14ac:dyDescent="0.25">
      <c r="A180" s="229"/>
      <c r="B180" s="227"/>
      <c r="C180" s="227"/>
      <c r="D180" s="227"/>
      <c r="E180" s="227"/>
      <c r="F180" s="232"/>
      <c r="G180" s="228"/>
      <c r="H180" s="231"/>
      <c r="I180" s="231"/>
    </row>
    <row r="181" spans="1:9" x14ac:dyDescent="0.25">
      <c r="A181" s="229"/>
      <c r="B181" s="227"/>
      <c r="C181" s="227"/>
      <c r="D181" s="227"/>
      <c r="E181" s="227"/>
      <c r="F181" s="232"/>
      <c r="G181" s="228"/>
      <c r="H181" s="231"/>
      <c r="I181" s="231"/>
    </row>
    <row r="182" spans="1:9" x14ac:dyDescent="0.25">
      <c r="A182" s="229"/>
      <c r="B182" s="227"/>
      <c r="C182" s="227"/>
      <c r="D182" s="227"/>
      <c r="E182" s="227"/>
      <c r="F182" s="232"/>
      <c r="G182" s="228"/>
      <c r="H182" s="231"/>
      <c r="I182" s="231"/>
    </row>
    <row r="183" spans="1:9" x14ac:dyDescent="0.25">
      <c r="A183" s="229"/>
      <c r="B183" s="227"/>
      <c r="C183" s="227"/>
      <c r="D183" s="227"/>
      <c r="E183" s="227"/>
      <c r="F183" s="232"/>
      <c r="G183" s="228"/>
      <c r="H183" s="231"/>
      <c r="I183" s="231"/>
    </row>
    <row r="184" spans="1:9" x14ac:dyDescent="0.25">
      <c r="A184" s="229"/>
      <c r="B184" s="227"/>
      <c r="C184" s="227"/>
      <c r="D184" s="227"/>
      <c r="E184" s="227"/>
      <c r="F184" s="232"/>
      <c r="G184" s="228"/>
      <c r="H184" s="231"/>
      <c r="I184" s="231"/>
    </row>
    <row r="185" spans="1:9" x14ac:dyDescent="0.25">
      <c r="A185" s="229"/>
      <c r="B185" s="227"/>
      <c r="C185" s="227"/>
      <c r="D185" s="227"/>
      <c r="E185" s="227"/>
      <c r="F185" s="232"/>
      <c r="G185" s="228"/>
      <c r="H185" s="231"/>
      <c r="I185" s="231"/>
    </row>
    <row r="186" spans="1:9" x14ac:dyDescent="0.25">
      <c r="A186" s="229"/>
      <c r="B186" s="227"/>
      <c r="C186" s="227"/>
      <c r="D186" s="227"/>
      <c r="E186" s="227"/>
      <c r="F186" s="232"/>
      <c r="G186" s="228"/>
      <c r="H186" s="231"/>
      <c r="I186" s="231"/>
    </row>
    <row r="187" spans="1:9" x14ac:dyDescent="0.25">
      <c r="A187" s="229"/>
      <c r="B187" s="227"/>
      <c r="C187" s="227"/>
      <c r="D187" s="227"/>
      <c r="E187" s="227"/>
      <c r="F187" s="232"/>
      <c r="G187" s="228"/>
      <c r="H187" s="231"/>
      <c r="I187" s="231"/>
    </row>
    <row r="188" spans="1:9" x14ac:dyDescent="0.25">
      <c r="A188" s="229"/>
      <c r="B188" s="227"/>
      <c r="C188" s="227"/>
      <c r="D188" s="227"/>
      <c r="E188" s="227"/>
      <c r="F188" s="232"/>
      <c r="G188" s="228"/>
      <c r="H188" s="231"/>
      <c r="I188" s="231"/>
    </row>
    <row r="189" spans="1:9" x14ac:dyDescent="0.25">
      <c r="A189" s="229"/>
      <c r="B189" s="227"/>
      <c r="C189" s="227"/>
      <c r="D189" s="227"/>
      <c r="E189" s="227"/>
      <c r="F189" s="232"/>
      <c r="G189" s="228"/>
      <c r="H189" s="231"/>
      <c r="I189" s="231"/>
    </row>
    <row r="190" spans="1:9" x14ac:dyDescent="0.25">
      <c r="A190" s="229"/>
      <c r="B190" s="227"/>
      <c r="C190" s="227"/>
      <c r="D190" s="227"/>
      <c r="E190" s="227"/>
      <c r="F190" s="232"/>
      <c r="G190" s="228"/>
      <c r="H190" s="231"/>
      <c r="I190" s="231"/>
    </row>
    <row r="191" spans="1:9" x14ac:dyDescent="0.25">
      <c r="A191" s="229"/>
      <c r="B191" s="227"/>
      <c r="C191" s="227"/>
      <c r="D191" s="227"/>
      <c r="E191" s="227"/>
      <c r="F191" s="232"/>
      <c r="G191" s="228"/>
      <c r="H191" s="231"/>
      <c r="I191" s="231"/>
    </row>
    <row r="192" spans="1:9" x14ac:dyDescent="0.25">
      <c r="A192" s="229"/>
      <c r="B192" s="227"/>
      <c r="C192" s="227"/>
      <c r="D192" s="227"/>
      <c r="E192" s="227"/>
      <c r="F192" s="232"/>
      <c r="G192" s="228"/>
      <c r="H192" s="231"/>
      <c r="I192" s="231"/>
    </row>
    <row r="193" spans="1:9" x14ac:dyDescent="0.25">
      <c r="A193" s="229"/>
      <c r="B193" s="227"/>
      <c r="C193" s="227"/>
      <c r="D193" s="227"/>
      <c r="E193" s="227"/>
      <c r="F193" s="232"/>
      <c r="G193" s="228"/>
      <c r="H193" s="231"/>
      <c r="I193" s="231"/>
    </row>
    <row r="194" spans="1:9" x14ac:dyDescent="0.25">
      <c r="A194" s="229"/>
      <c r="B194" s="227"/>
      <c r="C194" s="227"/>
      <c r="D194" s="227"/>
      <c r="E194" s="227"/>
      <c r="F194" s="232"/>
      <c r="G194" s="228"/>
      <c r="H194" s="231"/>
      <c r="I194" s="231"/>
    </row>
    <row r="195" spans="1:9" x14ac:dyDescent="0.25">
      <c r="A195" s="229"/>
      <c r="B195" s="227"/>
      <c r="C195" s="227"/>
      <c r="D195" s="227"/>
      <c r="E195" s="227"/>
      <c r="F195" s="232"/>
      <c r="G195" s="228"/>
      <c r="H195" s="231"/>
      <c r="I195" s="231"/>
    </row>
    <row r="196" spans="1:9" x14ac:dyDescent="0.25">
      <c r="A196" s="229"/>
      <c r="B196" s="227"/>
      <c r="C196" s="227"/>
      <c r="D196" s="227"/>
      <c r="E196" s="227"/>
      <c r="F196" s="232"/>
      <c r="G196" s="228"/>
      <c r="H196" s="231"/>
      <c r="I196" s="231"/>
    </row>
    <row r="197" spans="1:9" x14ac:dyDescent="0.25">
      <c r="A197" s="229"/>
      <c r="B197" s="227"/>
      <c r="C197" s="227"/>
      <c r="D197" s="227"/>
      <c r="E197" s="227"/>
      <c r="F197" s="232"/>
      <c r="G197" s="228"/>
      <c r="H197" s="231"/>
      <c r="I197" s="231"/>
    </row>
    <row r="198" spans="1:9" x14ac:dyDescent="0.25">
      <c r="A198" s="229"/>
      <c r="B198" s="227"/>
      <c r="C198" s="227"/>
      <c r="D198" s="227"/>
      <c r="E198" s="227"/>
      <c r="F198" s="232"/>
      <c r="G198" s="228"/>
      <c r="H198" s="231"/>
      <c r="I198" s="231"/>
    </row>
    <row r="199" spans="1:9" x14ac:dyDescent="0.25">
      <c r="A199" s="229"/>
      <c r="B199" s="227"/>
      <c r="C199" s="227"/>
      <c r="D199" s="227"/>
      <c r="E199" s="227"/>
      <c r="F199" s="232"/>
      <c r="G199" s="228"/>
      <c r="H199" s="231"/>
      <c r="I199" s="231"/>
    </row>
    <row r="200" spans="1:9" x14ac:dyDescent="0.25">
      <c r="A200" s="229"/>
      <c r="B200" s="227"/>
      <c r="C200" s="227"/>
      <c r="D200" s="227"/>
      <c r="E200" s="227"/>
      <c r="F200" s="232"/>
      <c r="G200" s="228"/>
      <c r="H200" s="231"/>
      <c r="I200" s="231"/>
    </row>
    <row r="201" spans="1:9" x14ac:dyDescent="0.25">
      <c r="A201" s="229"/>
      <c r="B201" s="227"/>
      <c r="C201" s="227"/>
      <c r="D201" s="227"/>
      <c r="E201" s="227"/>
      <c r="F201" s="232"/>
      <c r="G201" s="228"/>
      <c r="H201" s="231"/>
      <c r="I201" s="231"/>
    </row>
    <row r="202" spans="1:9" x14ac:dyDescent="0.25">
      <c r="A202" s="229"/>
      <c r="B202" s="227"/>
      <c r="C202" s="227"/>
      <c r="D202" s="227"/>
      <c r="E202" s="227"/>
      <c r="F202" s="232"/>
      <c r="G202" s="228"/>
      <c r="H202" s="231"/>
      <c r="I202" s="231"/>
    </row>
    <row r="203" spans="1:9" x14ac:dyDescent="0.25">
      <c r="A203" s="229"/>
      <c r="B203" s="227"/>
      <c r="C203" s="227"/>
      <c r="D203" s="227"/>
      <c r="E203" s="227"/>
      <c r="F203" s="232"/>
      <c r="G203" s="228"/>
      <c r="H203" s="231"/>
      <c r="I203" s="231"/>
    </row>
    <row r="204" spans="1:9" x14ac:dyDescent="0.25">
      <c r="A204" s="229"/>
      <c r="B204" s="227"/>
      <c r="C204" s="227"/>
      <c r="D204" s="227"/>
      <c r="E204" s="227"/>
      <c r="F204" s="232"/>
      <c r="G204" s="228"/>
      <c r="H204" s="231"/>
      <c r="I204" s="231"/>
    </row>
    <row r="205" spans="1:9" x14ac:dyDescent="0.25">
      <c r="A205" s="229"/>
      <c r="B205" s="227"/>
      <c r="C205" s="227"/>
      <c r="D205" s="227"/>
      <c r="E205" s="227"/>
      <c r="F205" s="232"/>
      <c r="G205" s="228"/>
      <c r="H205" s="231"/>
      <c r="I205" s="231"/>
    </row>
    <row r="206" spans="1:9" x14ac:dyDescent="0.25">
      <c r="A206" s="229"/>
      <c r="B206" s="227"/>
      <c r="C206" s="227"/>
      <c r="D206" s="227"/>
      <c r="E206" s="227"/>
      <c r="F206" s="232"/>
      <c r="G206" s="228"/>
      <c r="H206" s="231"/>
      <c r="I206" s="231"/>
    </row>
    <row r="207" spans="1:9" x14ac:dyDescent="0.25">
      <c r="A207" s="229"/>
      <c r="B207" s="227"/>
      <c r="C207" s="227"/>
      <c r="D207" s="227"/>
      <c r="E207" s="227"/>
      <c r="F207" s="232"/>
      <c r="G207" s="228"/>
      <c r="H207" s="231"/>
      <c r="I207" s="231"/>
    </row>
    <row r="208" spans="1:9" x14ac:dyDescent="0.25">
      <c r="A208" s="229"/>
      <c r="B208" s="227"/>
      <c r="C208" s="227"/>
      <c r="D208" s="227"/>
      <c r="E208" s="227"/>
      <c r="F208" s="232"/>
      <c r="G208" s="228"/>
      <c r="H208" s="231"/>
      <c r="I208" s="231"/>
    </row>
    <row r="209" spans="1:9" x14ac:dyDescent="0.25">
      <c r="A209" s="229"/>
      <c r="B209" s="227"/>
      <c r="C209" s="227"/>
      <c r="D209" s="227"/>
      <c r="E209" s="227"/>
      <c r="F209" s="232"/>
      <c r="G209" s="228"/>
      <c r="H209" s="231"/>
      <c r="I209" s="231"/>
    </row>
    <row r="210" spans="1:9" x14ac:dyDescent="0.25">
      <c r="A210" s="229"/>
      <c r="B210" s="227"/>
      <c r="C210" s="227"/>
      <c r="D210" s="227"/>
      <c r="E210" s="227"/>
      <c r="F210" s="232"/>
      <c r="G210" s="228"/>
      <c r="H210" s="231"/>
      <c r="I210" s="231"/>
    </row>
    <row r="211" spans="1:9" x14ac:dyDescent="0.25">
      <c r="A211" s="229"/>
      <c r="B211" s="227"/>
      <c r="C211" s="227"/>
      <c r="D211" s="227"/>
      <c r="E211" s="227"/>
      <c r="F211" s="232"/>
      <c r="G211" s="228"/>
      <c r="H211" s="231"/>
      <c r="I211" s="231"/>
    </row>
    <row r="212" spans="1:9" x14ac:dyDescent="0.25">
      <c r="A212" s="229"/>
      <c r="B212" s="227"/>
      <c r="C212" s="227"/>
      <c r="D212" s="227"/>
      <c r="E212" s="227"/>
      <c r="F212" s="232"/>
      <c r="G212" s="228"/>
      <c r="H212" s="231"/>
      <c r="I212" s="231"/>
    </row>
    <row r="213" spans="1:9" x14ac:dyDescent="0.25">
      <c r="A213" s="229"/>
      <c r="B213" s="227"/>
      <c r="C213" s="227"/>
      <c r="D213" s="227"/>
      <c r="E213" s="227"/>
      <c r="F213" s="232"/>
      <c r="G213" s="228"/>
      <c r="H213" s="231"/>
      <c r="I213" s="231"/>
    </row>
    <row r="214" spans="1:9" x14ac:dyDescent="0.25">
      <c r="A214" s="229"/>
      <c r="B214" s="227"/>
      <c r="C214" s="227"/>
      <c r="D214" s="227"/>
      <c r="E214" s="227"/>
      <c r="F214" s="232"/>
      <c r="G214" s="228"/>
      <c r="H214" s="231"/>
      <c r="I214" s="231"/>
    </row>
    <row r="215" spans="1:9" x14ac:dyDescent="0.25">
      <c r="A215" s="229"/>
      <c r="B215" s="227"/>
      <c r="C215" s="227"/>
      <c r="D215" s="227"/>
      <c r="E215" s="227"/>
      <c r="F215" s="232"/>
      <c r="G215" s="228"/>
      <c r="H215" s="231"/>
      <c r="I215" s="231"/>
    </row>
    <row r="216" spans="1:9" x14ac:dyDescent="0.25">
      <c r="A216" s="229"/>
      <c r="B216" s="227"/>
      <c r="C216" s="227"/>
      <c r="D216" s="227"/>
      <c r="E216" s="227"/>
      <c r="F216" s="232"/>
      <c r="G216" s="228"/>
      <c r="H216" s="231"/>
      <c r="I216" s="231"/>
    </row>
    <row r="217" spans="1:9" x14ac:dyDescent="0.25">
      <c r="A217" s="229"/>
      <c r="B217" s="227"/>
      <c r="C217" s="227"/>
      <c r="D217" s="227"/>
      <c r="E217" s="227"/>
      <c r="F217" s="232"/>
      <c r="G217" s="228"/>
      <c r="H217" s="231"/>
      <c r="I217" s="231"/>
    </row>
    <row r="218" spans="1:9" x14ac:dyDescent="0.25">
      <c r="A218" s="229"/>
      <c r="B218" s="227"/>
      <c r="C218" s="227"/>
      <c r="D218" s="227"/>
      <c r="E218" s="227"/>
      <c r="F218" s="232"/>
      <c r="G218" s="228"/>
      <c r="H218" s="231"/>
      <c r="I218" s="231"/>
    </row>
    <row r="219" spans="1:9" x14ac:dyDescent="0.25">
      <c r="A219" s="229"/>
      <c r="B219" s="227"/>
      <c r="C219" s="227"/>
      <c r="D219" s="227"/>
      <c r="E219" s="227"/>
      <c r="F219" s="232"/>
      <c r="G219" s="228"/>
      <c r="H219" s="231"/>
      <c r="I219" s="231"/>
    </row>
    <row r="220" spans="1:9" x14ac:dyDescent="0.25">
      <c r="A220" s="229"/>
      <c r="B220" s="227"/>
      <c r="C220" s="227"/>
      <c r="D220" s="227"/>
      <c r="E220" s="227"/>
      <c r="F220" s="232"/>
      <c r="G220" s="228"/>
      <c r="H220" s="231"/>
      <c r="I220" s="231"/>
    </row>
    <row r="221" spans="1:9" x14ac:dyDescent="0.25">
      <c r="A221" s="229"/>
      <c r="B221" s="227"/>
      <c r="C221" s="227"/>
      <c r="D221" s="227"/>
      <c r="E221" s="227"/>
      <c r="F221" s="232"/>
      <c r="G221" s="228"/>
      <c r="H221" s="231"/>
      <c r="I221" s="231"/>
    </row>
    <row r="222" spans="1:9" x14ac:dyDescent="0.25">
      <c r="A222" s="229"/>
      <c r="B222" s="227"/>
      <c r="C222" s="227"/>
      <c r="D222" s="227"/>
      <c r="E222" s="227"/>
      <c r="F222" s="232"/>
      <c r="G222" s="228"/>
      <c r="H222" s="231"/>
      <c r="I222" s="231"/>
    </row>
    <row r="223" spans="1:9" x14ac:dyDescent="0.25">
      <c r="A223" s="229"/>
      <c r="B223" s="227"/>
      <c r="C223" s="227"/>
      <c r="D223" s="227"/>
      <c r="E223" s="227"/>
      <c r="F223" s="232"/>
      <c r="G223" s="228"/>
      <c r="H223" s="231"/>
      <c r="I223" s="231"/>
    </row>
    <row r="224" spans="1:9" x14ac:dyDescent="0.25">
      <c r="A224" s="229"/>
      <c r="B224" s="227"/>
      <c r="C224" s="227"/>
      <c r="D224" s="227"/>
      <c r="E224" s="227"/>
      <c r="F224" s="232"/>
      <c r="G224" s="228"/>
      <c r="H224" s="231"/>
      <c r="I224" s="231"/>
    </row>
    <row r="225" spans="1:9" x14ac:dyDescent="0.25">
      <c r="A225" s="229"/>
      <c r="B225" s="227"/>
      <c r="C225" s="227"/>
      <c r="D225" s="227"/>
      <c r="E225" s="227"/>
      <c r="F225" s="232"/>
      <c r="G225" s="228"/>
      <c r="H225" s="231"/>
      <c r="I225" s="231"/>
    </row>
    <row r="226" spans="1:9" x14ac:dyDescent="0.25">
      <c r="A226" s="229"/>
      <c r="B226" s="227"/>
      <c r="C226" s="227"/>
      <c r="D226" s="227"/>
      <c r="E226" s="227"/>
      <c r="F226" s="232"/>
      <c r="G226" s="228"/>
      <c r="H226" s="231"/>
      <c r="I226" s="231"/>
    </row>
    <row r="227" spans="1:9" x14ac:dyDescent="0.25">
      <c r="A227" s="229"/>
      <c r="B227" s="227"/>
      <c r="C227" s="227"/>
      <c r="D227" s="227"/>
      <c r="E227" s="227"/>
      <c r="F227" s="232"/>
      <c r="G227" s="228"/>
      <c r="H227" s="231"/>
      <c r="I227" s="231"/>
    </row>
    <row r="228" spans="1:9" x14ac:dyDescent="0.25">
      <c r="A228" s="229"/>
      <c r="B228" s="227"/>
      <c r="C228" s="227"/>
      <c r="D228" s="227"/>
      <c r="E228" s="227"/>
      <c r="F228" s="232"/>
      <c r="G228" s="228"/>
      <c r="H228" s="231"/>
      <c r="I228" s="231"/>
    </row>
    <row r="229" spans="1:9" x14ac:dyDescent="0.25">
      <c r="A229" s="229"/>
      <c r="B229" s="227"/>
      <c r="C229" s="227"/>
      <c r="D229" s="227"/>
      <c r="E229" s="227"/>
      <c r="F229" s="232"/>
      <c r="G229" s="228"/>
      <c r="H229" s="231"/>
      <c r="I229" s="231"/>
    </row>
    <row r="230" spans="1:9" x14ac:dyDescent="0.25">
      <c r="A230" s="229"/>
      <c r="B230" s="227"/>
      <c r="C230" s="227"/>
      <c r="D230" s="227"/>
      <c r="E230" s="227"/>
      <c r="F230" s="232"/>
      <c r="G230" s="228"/>
      <c r="H230" s="231"/>
      <c r="I230" s="231"/>
    </row>
    <row r="231" spans="1:9" x14ac:dyDescent="0.25">
      <c r="A231" s="229"/>
      <c r="B231" s="227"/>
      <c r="C231" s="227"/>
      <c r="D231" s="227"/>
      <c r="E231" s="227"/>
      <c r="F231" s="232"/>
      <c r="G231" s="228"/>
      <c r="H231" s="231"/>
      <c r="I231" s="231"/>
    </row>
    <row r="232" spans="1:9" x14ac:dyDescent="0.25">
      <c r="A232" s="229"/>
      <c r="B232" s="227"/>
      <c r="C232" s="227"/>
      <c r="D232" s="227"/>
      <c r="E232" s="227"/>
      <c r="F232" s="232"/>
      <c r="G232" s="228"/>
      <c r="H232" s="231"/>
      <c r="I232" s="231"/>
    </row>
    <row r="233" spans="1:9" x14ac:dyDescent="0.25">
      <c r="A233" s="229"/>
      <c r="B233" s="227"/>
      <c r="C233" s="227"/>
      <c r="D233" s="227"/>
      <c r="E233" s="227"/>
      <c r="F233" s="232"/>
      <c r="G233" s="228"/>
      <c r="H233" s="231"/>
      <c r="I233" s="231"/>
    </row>
    <row r="234" spans="1:9" x14ac:dyDescent="0.25">
      <c r="A234" s="229"/>
      <c r="B234" s="227"/>
      <c r="C234" s="227"/>
      <c r="D234" s="227"/>
      <c r="E234" s="227"/>
      <c r="F234" s="232"/>
      <c r="G234" s="228"/>
      <c r="H234" s="231"/>
      <c r="I234" s="231"/>
    </row>
    <row r="235" spans="1:9" x14ac:dyDescent="0.25">
      <c r="A235" s="229"/>
      <c r="B235" s="227"/>
      <c r="C235" s="227"/>
      <c r="D235" s="227"/>
      <c r="E235" s="227"/>
      <c r="F235" s="232"/>
      <c r="G235" s="228"/>
      <c r="H235" s="231"/>
      <c r="I235" s="231"/>
    </row>
    <row r="236" spans="1:9" x14ac:dyDescent="0.25">
      <c r="A236" s="229"/>
      <c r="B236" s="227"/>
      <c r="C236" s="227"/>
      <c r="D236" s="227"/>
      <c r="E236" s="227"/>
      <c r="F236" s="232"/>
      <c r="G236" s="228"/>
      <c r="H236" s="231"/>
      <c r="I236" s="231"/>
    </row>
    <row r="237" spans="1:9" x14ac:dyDescent="0.25">
      <c r="A237" s="229"/>
      <c r="B237" s="227"/>
      <c r="C237" s="227"/>
      <c r="D237" s="227"/>
      <c r="E237" s="227"/>
      <c r="F237" s="232"/>
      <c r="G237" s="228"/>
      <c r="H237" s="231"/>
      <c r="I237" s="231"/>
    </row>
    <row r="238" spans="1:9" x14ac:dyDescent="0.25">
      <c r="A238" s="229"/>
      <c r="B238" s="227"/>
      <c r="C238" s="227"/>
      <c r="D238" s="227"/>
      <c r="E238" s="227"/>
      <c r="F238" s="232"/>
      <c r="G238" s="228"/>
      <c r="H238" s="231"/>
      <c r="I238" s="231"/>
    </row>
    <row r="239" spans="1:9" x14ac:dyDescent="0.25">
      <c r="A239" s="229"/>
      <c r="B239" s="227"/>
      <c r="C239" s="227"/>
      <c r="D239" s="227"/>
      <c r="E239" s="227"/>
      <c r="F239" s="232"/>
      <c r="G239" s="228"/>
      <c r="H239" s="231"/>
      <c r="I239" s="231"/>
    </row>
    <row r="240" spans="1:9" x14ac:dyDescent="0.25">
      <c r="A240" s="229"/>
      <c r="B240" s="227"/>
      <c r="C240" s="227"/>
      <c r="D240" s="227"/>
      <c r="E240" s="227"/>
      <c r="F240" s="232"/>
      <c r="G240" s="228"/>
      <c r="H240" s="231"/>
      <c r="I240" s="231"/>
    </row>
    <row r="241" spans="1:9" x14ac:dyDescent="0.25">
      <c r="A241" s="229"/>
      <c r="B241" s="227"/>
      <c r="C241" s="227"/>
      <c r="D241" s="227"/>
      <c r="E241" s="227"/>
      <c r="F241" s="232"/>
      <c r="G241" s="228"/>
      <c r="H241" s="231"/>
      <c r="I241" s="231"/>
    </row>
    <row r="242" spans="1:9" x14ac:dyDescent="0.25">
      <c r="A242" s="229"/>
      <c r="B242" s="227"/>
      <c r="C242" s="227"/>
      <c r="D242" s="227"/>
      <c r="E242" s="227"/>
      <c r="F242" s="232"/>
      <c r="G242" s="228"/>
      <c r="H242" s="231"/>
      <c r="I242" s="231"/>
    </row>
    <row r="243" spans="1:9" x14ac:dyDescent="0.25">
      <c r="A243" s="229"/>
      <c r="B243" s="227"/>
      <c r="C243" s="227"/>
      <c r="D243" s="227"/>
      <c r="E243" s="227"/>
      <c r="F243" s="232"/>
      <c r="G243" s="228"/>
      <c r="H243" s="231"/>
      <c r="I243" s="231"/>
    </row>
    <row r="244" spans="1:9" x14ac:dyDescent="0.25">
      <c r="A244" s="229"/>
      <c r="B244" s="227"/>
      <c r="C244" s="227"/>
      <c r="D244" s="227"/>
      <c r="E244" s="227"/>
      <c r="F244" s="232"/>
      <c r="G244" s="228"/>
      <c r="H244" s="231"/>
      <c r="I244" s="231"/>
    </row>
    <row r="245" spans="1:9" x14ac:dyDescent="0.25">
      <c r="A245" s="229"/>
      <c r="B245" s="227"/>
      <c r="C245" s="227"/>
      <c r="D245" s="227"/>
      <c r="E245" s="227"/>
      <c r="F245" s="232"/>
      <c r="G245" s="228"/>
      <c r="H245" s="231"/>
      <c r="I245" s="231"/>
    </row>
    <row r="246" spans="1:9" x14ac:dyDescent="0.25">
      <c r="A246" s="229"/>
      <c r="B246" s="227"/>
      <c r="C246" s="227"/>
      <c r="D246" s="227"/>
      <c r="E246" s="227"/>
      <c r="F246" s="232"/>
      <c r="G246" s="228"/>
      <c r="H246" s="231"/>
      <c r="I246" s="231"/>
    </row>
    <row r="247" spans="1:9" x14ac:dyDescent="0.25">
      <c r="A247" s="229"/>
      <c r="B247" s="227"/>
      <c r="C247" s="227"/>
      <c r="D247" s="227"/>
      <c r="E247" s="227"/>
      <c r="F247" s="232"/>
      <c r="G247" s="228"/>
      <c r="H247" s="231"/>
      <c r="I247" s="231"/>
    </row>
    <row r="248" spans="1:9" x14ac:dyDescent="0.25">
      <c r="A248" s="229"/>
      <c r="B248" s="227"/>
      <c r="C248" s="227"/>
      <c r="D248" s="227"/>
      <c r="E248" s="227"/>
      <c r="F248" s="232"/>
      <c r="G248" s="228"/>
      <c r="H248" s="231"/>
      <c r="I248" s="231"/>
    </row>
    <row r="249" spans="1:9" x14ac:dyDescent="0.25">
      <c r="A249" s="229"/>
      <c r="B249" s="227"/>
      <c r="C249" s="227"/>
      <c r="D249" s="227"/>
      <c r="E249" s="227"/>
      <c r="F249" s="232"/>
      <c r="G249" s="228"/>
      <c r="H249" s="231"/>
      <c r="I249" s="231"/>
    </row>
    <row r="250" spans="1:9" x14ac:dyDescent="0.25">
      <c r="A250" s="229"/>
      <c r="B250" s="227"/>
      <c r="C250" s="227"/>
      <c r="D250" s="227"/>
      <c r="E250" s="227"/>
      <c r="F250" s="232"/>
      <c r="G250" s="228"/>
      <c r="H250" s="231"/>
      <c r="I250" s="231"/>
    </row>
    <row r="251" spans="1:9" x14ac:dyDescent="0.25">
      <c r="A251" s="229"/>
      <c r="B251" s="227"/>
      <c r="C251" s="227"/>
      <c r="D251" s="227"/>
      <c r="E251" s="227"/>
      <c r="F251" s="232"/>
      <c r="G251" s="228"/>
      <c r="H251" s="231"/>
      <c r="I251" s="231"/>
    </row>
    <row r="252" spans="1:9" x14ac:dyDescent="0.25">
      <c r="A252" s="229"/>
      <c r="B252" s="227"/>
      <c r="C252" s="227"/>
      <c r="D252" s="227"/>
      <c r="E252" s="227"/>
      <c r="F252" s="232"/>
      <c r="G252" s="228"/>
      <c r="H252" s="231"/>
      <c r="I252" s="231"/>
    </row>
    <row r="253" spans="1:9" x14ac:dyDescent="0.25">
      <c r="A253" s="229"/>
      <c r="B253" s="227"/>
      <c r="C253" s="227"/>
      <c r="D253" s="227"/>
      <c r="E253" s="227"/>
      <c r="F253" s="232"/>
      <c r="G253" s="228"/>
      <c r="H253" s="231"/>
      <c r="I253" s="231"/>
    </row>
    <row r="254" spans="1:9" x14ac:dyDescent="0.25">
      <c r="A254" s="229"/>
      <c r="B254" s="227"/>
      <c r="C254" s="227"/>
      <c r="D254" s="227"/>
      <c r="E254" s="227"/>
      <c r="F254" s="232"/>
      <c r="G254" s="228"/>
      <c r="H254" s="231"/>
      <c r="I254" s="231"/>
    </row>
    <row r="255" spans="1:9" x14ac:dyDescent="0.25">
      <c r="A255" s="229"/>
      <c r="B255" s="227"/>
      <c r="C255" s="227"/>
      <c r="D255" s="227"/>
      <c r="E255" s="227"/>
      <c r="F255" s="232"/>
      <c r="G255" s="228"/>
      <c r="H255" s="231"/>
      <c r="I255" s="231"/>
    </row>
    <row r="256" spans="1:9" x14ac:dyDescent="0.25">
      <c r="A256" s="229"/>
      <c r="B256" s="227"/>
      <c r="C256" s="227"/>
      <c r="D256" s="227"/>
      <c r="E256" s="227"/>
      <c r="F256" s="232"/>
      <c r="G256" s="228"/>
      <c r="H256" s="231"/>
      <c r="I256" s="231"/>
    </row>
    <row r="257" spans="1:9" x14ac:dyDescent="0.25">
      <c r="A257" s="229"/>
      <c r="B257" s="227"/>
      <c r="C257" s="227"/>
      <c r="D257" s="227"/>
      <c r="E257" s="227"/>
      <c r="F257" s="232"/>
      <c r="G257" s="228"/>
      <c r="H257" s="231"/>
      <c r="I257" s="231"/>
    </row>
    <row r="258" spans="1:9" x14ac:dyDescent="0.25">
      <c r="A258" s="229"/>
      <c r="B258" s="227"/>
      <c r="C258" s="227"/>
      <c r="D258" s="227"/>
      <c r="E258" s="227"/>
      <c r="F258" s="232"/>
      <c r="G258" s="228"/>
      <c r="H258" s="231"/>
      <c r="I258" s="231"/>
    </row>
    <row r="259" spans="1:9" x14ac:dyDescent="0.25">
      <c r="A259" s="229"/>
      <c r="B259" s="227"/>
      <c r="C259" s="227"/>
      <c r="D259" s="227"/>
      <c r="E259" s="227"/>
      <c r="F259" s="232"/>
      <c r="G259" s="228"/>
      <c r="H259" s="231"/>
      <c r="I259" s="231"/>
    </row>
    <row r="260" spans="1:9" x14ac:dyDescent="0.25">
      <c r="A260" s="229"/>
      <c r="B260" s="227"/>
      <c r="C260" s="227"/>
      <c r="D260" s="227"/>
      <c r="E260" s="227"/>
      <c r="F260" s="232"/>
      <c r="G260" s="228"/>
      <c r="H260" s="231"/>
      <c r="I260" s="231"/>
    </row>
    <row r="261" spans="1:9" x14ac:dyDescent="0.25">
      <c r="A261" s="229"/>
      <c r="B261" s="227"/>
      <c r="C261" s="227"/>
      <c r="D261" s="227"/>
      <c r="E261" s="227"/>
      <c r="F261" s="232"/>
      <c r="G261" s="228"/>
      <c r="H261" s="231"/>
      <c r="I261" s="231"/>
    </row>
    <row r="262" spans="1:9" x14ac:dyDescent="0.25">
      <c r="A262" s="229"/>
      <c r="B262" s="227"/>
      <c r="C262" s="227"/>
      <c r="D262" s="227"/>
      <c r="E262" s="227"/>
      <c r="F262" s="232"/>
      <c r="G262" s="228"/>
      <c r="H262" s="231"/>
      <c r="I262" s="231"/>
    </row>
    <row r="263" spans="1:9" x14ac:dyDescent="0.25">
      <c r="A263" s="229"/>
      <c r="B263" s="227"/>
      <c r="C263" s="227"/>
      <c r="D263" s="227"/>
      <c r="E263" s="227"/>
      <c r="F263" s="232"/>
      <c r="G263" s="228"/>
      <c r="H263" s="231"/>
      <c r="I263" s="231"/>
    </row>
    <row r="264" spans="1:9" x14ac:dyDescent="0.25">
      <c r="A264" s="229"/>
      <c r="B264" s="227"/>
      <c r="C264" s="227"/>
      <c r="D264" s="227"/>
      <c r="E264" s="227"/>
      <c r="F264" s="232"/>
      <c r="G264" s="228"/>
      <c r="H264" s="231"/>
      <c r="I264" s="231"/>
    </row>
    <row r="265" spans="1:9" x14ac:dyDescent="0.25">
      <c r="A265" s="229"/>
      <c r="B265" s="227"/>
      <c r="C265" s="227"/>
      <c r="D265" s="227"/>
      <c r="E265" s="227"/>
      <c r="F265" s="232"/>
      <c r="G265" s="228"/>
      <c r="H265" s="231"/>
      <c r="I265" s="231"/>
    </row>
    <row r="266" spans="1:9" x14ac:dyDescent="0.25">
      <c r="A266" s="229"/>
      <c r="B266" s="227"/>
      <c r="C266" s="227"/>
      <c r="D266" s="227"/>
      <c r="E266" s="227"/>
      <c r="F266" s="232"/>
      <c r="G266" s="228"/>
      <c r="H266" s="231"/>
      <c r="I266" s="231"/>
    </row>
    <row r="267" spans="1:9" x14ac:dyDescent="0.25">
      <c r="A267" s="229"/>
      <c r="B267" s="227"/>
      <c r="C267" s="227"/>
      <c r="D267" s="227"/>
      <c r="E267" s="227"/>
      <c r="F267" s="232"/>
      <c r="G267" s="228"/>
      <c r="H267" s="231"/>
      <c r="I267" s="231"/>
    </row>
    <row r="268" spans="1:9" x14ac:dyDescent="0.25">
      <c r="A268" s="229"/>
      <c r="B268" s="227"/>
      <c r="C268" s="227"/>
      <c r="D268" s="227"/>
      <c r="E268" s="227"/>
      <c r="F268" s="232"/>
      <c r="G268" s="228"/>
      <c r="H268" s="231"/>
      <c r="I268" s="231"/>
    </row>
    <row r="269" spans="1:9" x14ac:dyDescent="0.25">
      <c r="A269" s="229"/>
      <c r="B269" s="227"/>
      <c r="C269" s="227"/>
      <c r="D269" s="227"/>
      <c r="E269" s="227"/>
      <c r="F269" s="232"/>
      <c r="G269" s="228"/>
      <c r="H269" s="231"/>
      <c r="I269" s="231"/>
    </row>
    <row r="270" spans="1:9" x14ac:dyDescent="0.25">
      <c r="A270" s="229"/>
      <c r="B270" s="227"/>
      <c r="C270" s="227"/>
      <c r="D270" s="227"/>
      <c r="E270" s="227"/>
      <c r="F270" s="232"/>
      <c r="G270" s="228"/>
      <c r="H270" s="231"/>
      <c r="I270" s="231"/>
    </row>
    <row r="271" spans="1:9" x14ac:dyDescent="0.25">
      <c r="A271" s="229"/>
      <c r="B271" s="227"/>
      <c r="C271" s="227"/>
      <c r="D271" s="227"/>
      <c r="E271" s="227"/>
      <c r="F271" s="232"/>
      <c r="G271" s="228"/>
      <c r="H271" s="231"/>
      <c r="I271" s="231"/>
    </row>
    <row r="272" spans="1:9" x14ac:dyDescent="0.25">
      <c r="A272" s="229"/>
      <c r="B272" s="227"/>
      <c r="C272" s="227"/>
      <c r="D272" s="227"/>
      <c r="E272" s="227"/>
      <c r="F272" s="232"/>
      <c r="G272" s="228"/>
      <c r="H272" s="231"/>
      <c r="I272" s="231"/>
    </row>
    <row r="273" spans="1:9" x14ac:dyDescent="0.25">
      <c r="A273" s="229"/>
      <c r="B273" s="227"/>
      <c r="C273" s="227"/>
      <c r="D273" s="227"/>
      <c r="E273" s="227"/>
      <c r="F273" s="232"/>
      <c r="G273" s="228"/>
      <c r="H273" s="231"/>
      <c r="I273" s="231"/>
    </row>
    <row r="274" spans="1:9" x14ac:dyDescent="0.25">
      <c r="A274" s="229"/>
      <c r="B274" s="227"/>
      <c r="C274" s="227"/>
      <c r="D274" s="227"/>
      <c r="E274" s="227"/>
      <c r="F274" s="232"/>
      <c r="G274" s="228"/>
      <c r="H274" s="231"/>
      <c r="I274" s="231"/>
    </row>
    <row r="275" spans="1:9" x14ac:dyDescent="0.25">
      <c r="A275" s="229"/>
      <c r="B275" s="227"/>
      <c r="C275" s="227"/>
      <c r="D275" s="227"/>
      <c r="E275" s="227"/>
      <c r="F275" s="232"/>
      <c r="G275" s="228"/>
      <c r="H275" s="231"/>
      <c r="I275" s="231"/>
    </row>
    <row r="276" spans="1:9" x14ac:dyDescent="0.25">
      <c r="A276" s="229"/>
      <c r="B276" s="227"/>
      <c r="C276" s="227"/>
      <c r="D276" s="227"/>
      <c r="E276" s="227"/>
      <c r="F276" s="232"/>
      <c r="G276" s="228"/>
      <c r="H276" s="231"/>
      <c r="I276" s="231"/>
    </row>
    <row r="277" spans="1:9" x14ac:dyDescent="0.25">
      <c r="A277" s="229"/>
      <c r="B277" s="227"/>
      <c r="C277" s="227"/>
      <c r="D277" s="227"/>
      <c r="E277" s="227"/>
      <c r="F277" s="232"/>
      <c r="G277" s="228"/>
      <c r="H277" s="231"/>
      <c r="I277" s="231"/>
    </row>
    <row r="278" spans="1:9" x14ac:dyDescent="0.25">
      <c r="A278" s="229"/>
      <c r="B278" s="227"/>
      <c r="C278" s="227"/>
      <c r="D278" s="227"/>
      <c r="E278" s="227"/>
      <c r="F278" s="232"/>
      <c r="G278" s="228"/>
      <c r="H278" s="231"/>
      <c r="I278" s="231"/>
    </row>
    <row r="279" spans="1:9" x14ac:dyDescent="0.25">
      <c r="A279" s="229"/>
      <c r="B279" s="227"/>
      <c r="C279" s="227"/>
      <c r="D279" s="227"/>
      <c r="E279" s="227"/>
      <c r="F279" s="232"/>
      <c r="G279" s="228"/>
      <c r="H279" s="231"/>
      <c r="I279" s="231"/>
    </row>
    <row r="280" spans="1:9" x14ac:dyDescent="0.25">
      <c r="A280" s="229"/>
      <c r="B280" s="227"/>
      <c r="C280" s="227"/>
      <c r="D280" s="227"/>
      <c r="E280" s="227"/>
      <c r="F280" s="232"/>
      <c r="G280" s="228"/>
      <c r="H280" s="231"/>
      <c r="I280" s="231"/>
    </row>
    <row r="281" spans="1:9" x14ac:dyDescent="0.25">
      <c r="A281" s="229"/>
      <c r="B281" s="227"/>
      <c r="C281" s="227"/>
      <c r="D281" s="227"/>
      <c r="E281" s="227"/>
      <c r="F281" s="232"/>
      <c r="G281" s="228"/>
      <c r="H281" s="231"/>
      <c r="I281" s="231"/>
    </row>
    <row r="282" spans="1:9" x14ac:dyDescent="0.25">
      <c r="A282" s="229"/>
      <c r="B282" s="227"/>
      <c r="C282" s="227"/>
      <c r="D282" s="227"/>
      <c r="E282" s="227"/>
      <c r="F282" s="232"/>
      <c r="G282" s="228"/>
      <c r="H282" s="231"/>
      <c r="I282" s="231"/>
    </row>
    <row r="283" spans="1:9" x14ac:dyDescent="0.25">
      <c r="A283" s="229"/>
      <c r="B283" s="227"/>
      <c r="C283" s="227"/>
      <c r="D283" s="227"/>
      <c r="E283" s="227"/>
      <c r="F283" s="232"/>
      <c r="G283" s="228"/>
      <c r="H283" s="231"/>
      <c r="I283" s="231"/>
    </row>
    <row r="284" spans="1:9" x14ac:dyDescent="0.25">
      <c r="A284" s="229"/>
      <c r="B284" s="227"/>
      <c r="C284" s="227"/>
      <c r="D284" s="227"/>
      <c r="E284" s="227"/>
      <c r="F284" s="232"/>
      <c r="G284" s="228"/>
      <c r="H284" s="231"/>
      <c r="I284" s="231"/>
    </row>
    <row r="285" spans="1:9" x14ac:dyDescent="0.25">
      <c r="A285" s="229"/>
      <c r="B285" s="227"/>
      <c r="C285" s="227"/>
      <c r="D285" s="227"/>
      <c r="E285" s="227"/>
      <c r="F285" s="232"/>
      <c r="G285" s="228"/>
      <c r="H285" s="231"/>
      <c r="I285" s="231"/>
    </row>
    <row r="286" spans="1:9" x14ac:dyDescent="0.25">
      <c r="A286" s="229"/>
      <c r="B286" s="227"/>
      <c r="C286" s="227"/>
      <c r="D286" s="227"/>
      <c r="E286" s="227"/>
      <c r="F286" s="232"/>
      <c r="G286" s="228"/>
      <c r="H286" s="231"/>
      <c r="I286" s="231"/>
    </row>
    <row r="287" spans="1:9" x14ac:dyDescent="0.25">
      <c r="A287" s="229"/>
      <c r="B287" s="227"/>
      <c r="C287" s="227"/>
      <c r="D287" s="227"/>
      <c r="E287" s="227"/>
      <c r="F287" s="232"/>
      <c r="G287" s="228"/>
      <c r="H287" s="231"/>
      <c r="I287" s="231"/>
    </row>
    <row r="288" spans="1:9" x14ac:dyDescent="0.25">
      <c r="A288" s="229"/>
      <c r="B288" s="227"/>
      <c r="C288" s="227"/>
      <c r="D288" s="227"/>
      <c r="E288" s="227"/>
      <c r="F288" s="232"/>
      <c r="G288" s="228"/>
      <c r="H288" s="231"/>
      <c r="I288" s="231"/>
    </row>
    <row r="289" spans="1:9" x14ac:dyDescent="0.25">
      <c r="A289" s="229"/>
      <c r="B289" s="227"/>
      <c r="C289" s="227"/>
      <c r="D289" s="227"/>
      <c r="E289" s="227"/>
      <c r="F289" s="232"/>
      <c r="G289" s="228"/>
      <c r="H289" s="231"/>
      <c r="I289" s="231"/>
    </row>
    <row r="290" spans="1:9" x14ac:dyDescent="0.25">
      <c r="A290" s="229"/>
      <c r="B290" s="227"/>
      <c r="C290" s="227"/>
      <c r="D290" s="227"/>
      <c r="E290" s="227"/>
      <c r="F290" s="232"/>
      <c r="G290" s="228"/>
      <c r="H290" s="231"/>
      <c r="I290" s="231"/>
    </row>
    <row r="291" spans="1:9" x14ac:dyDescent="0.25">
      <c r="A291" s="229"/>
      <c r="B291" s="227"/>
      <c r="C291" s="227"/>
      <c r="D291" s="227"/>
      <c r="E291" s="227"/>
      <c r="F291" s="232"/>
      <c r="G291" s="228"/>
      <c r="H291" s="231"/>
      <c r="I291" s="231"/>
    </row>
    <row r="292" spans="1:9" x14ac:dyDescent="0.25">
      <c r="A292" s="229"/>
      <c r="B292" s="227"/>
      <c r="C292" s="227"/>
      <c r="D292" s="227"/>
      <c r="E292" s="227"/>
      <c r="F292" s="232"/>
      <c r="G292" s="228"/>
      <c r="H292" s="231"/>
      <c r="I292" s="231"/>
    </row>
    <row r="293" spans="1:9" x14ac:dyDescent="0.25">
      <c r="A293" s="229"/>
      <c r="B293" s="227"/>
      <c r="C293" s="227"/>
      <c r="D293" s="227"/>
      <c r="E293" s="227"/>
      <c r="F293" s="232"/>
      <c r="G293" s="228"/>
      <c r="H293" s="231"/>
      <c r="I293" s="231"/>
    </row>
    <row r="294" spans="1:9" x14ac:dyDescent="0.25">
      <c r="A294" s="229"/>
      <c r="B294" s="227"/>
      <c r="C294" s="227"/>
      <c r="D294" s="227"/>
      <c r="E294" s="227"/>
      <c r="F294" s="232"/>
      <c r="G294" s="228"/>
      <c r="H294" s="231"/>
      <c r="I294" s="231"/>
    </row>
    <row r="295" spans="1:9" x14ac:dyDescent="0.25">
      <c r="A295" s="229"/>
      <c r="B295" s="227"/>
      <c r="C295" s="227"/>
      <c r="D295" s="227"/>
      <c r="E295" s="227"/>
      <c r="F295" s="232"/>
      <c r="G295" s="228"/>
      <c r="H295" s="231"/>
      <c r="I295" s="231"/>
    </row>
    <row r="296" spans="1:9" x14ac:dyDescent="0.25">
      <c r="A296" s="229"/>
      <c r="B296" s="227"/>
      <c r="C296" s="227"/>
      <c r="D296" s="227"/>
      <c r="E296" s="227"/>
      <c r="F296" s="232"/>
      <c r="G296" s="228"/>
      <c r="H296" s="231"/>
      <c r="I296" s="231"/>
    </row>
    <row r="297" spans="1:9" x14ac:dyDescent="0.25">
      <c r="A297" s="229"/>
      <c r="B297" s="227"/>
      <c r="C297" s="227"/>
      <c r="D297" s="227"/>
      <c r="E297" s="227"/>
      <c r="F297" s="232"/>
      <c r="G297" s="228"/>
      <c r="H297" s="231"/>
      <c r="I297" s="231"/>
    </row>
    <row r="298" spans="1:9" x14ac:dyDescent="0.25">
      <c r="A298" s="229"/>
      <c r="B298" s="227"/>
      <c r="C298" s="227"/>
      <c r="D298" s="227"/>
      <c r="E298" s="227"/>
      <c r="F298" s="232"/>
      <c r="G298" s="228"/>
      <c r="H298" s="231"/>
      <c r="I298" s="231"/>
    </row>
    <row r="299" spans="1:9" x14ac:dyDescent="0.25">
      <c r="A299" s="229"/>
      <c r="B299" s="227"/>
      <c r="C299" s="227"/>
      <c r="D299" s="227"/>
      <c r="E299" s="227"/>
      <c r="F299" s="232"/>
      <c r="G299" s="228"/>
      <c r="H299" s="231"/>
      <c r="I299" s="231"/>
    </row>
    <row r="300" spans="1:9" x14ac:dyDescent="0.25">
      <c r="A300" s="229"/>
      <c r="B300" s="227"/>
      <c r="C300" s="227"/>
      <c r="D300" s="227"/>
      <c r="E300" s="227"/>
      <c r="F300" s="232"/>
      <c r="G300" s="228"/>
      <c r="H300" s="231"/>
      <c r="I300" s="231"/>
    </row>
    <row r="301" spans="1:9" x14ac:dyDescent="0.25">
      <c r="A301" s="229"/>
      <c r="B301" s="227"/>
      <c r="C301" s="227"/>
      <c r="D301" s="227"/>
      <c r="E301" s="227"/>
      <c r="F301" s="232"/>
      <c r="G301" s="228"/>
      <c r="H301" s="231"/>
      <c r="I301" s="231"/>
    </row>
    <row r="302" spans="1:9" x14ac:dyDescent="0.25">
      <c r="A302" s="229"/>
      <c r="B302" s="227"/>
      <c r="C302" s="227"/>
      <c r="D302" s="227"/>
      <c r="E302" s="227"/>
      <c r="F302" s="232"/>
      <c r="G302" s="228"/>
      <c r="H302" s="231"/>
      <c r="I302" s="231"/>
    </row>
    <row r="303" spans="1:9" x14ac:dyDescent="0.25">
      <c r="A303" s="229"/>
      <c r="B303" s="227"/>
      <c r="C303" s="227"/>
      <c r="D303" s="227"/>
      <c r="E303" s="227"/>
      <c r="F303" s="232"/>
      <c r="G303" s="228"/>
      <c r="H303" s="231"/>
      <c r="I303" s="231"/>
    </row>
    <row r="304" spans="1:9" x14ac:dyDescent="0.25">
      <c r="A304" s="229"/>
      <c r="B304" s="227"/>
      <c r="C304" s="227"/>
      <c r="D304" s="227"/>
      <c r="E304" s="227"/>
      <c r="F304" s="232"/>
      <c r="G304" s="228"/>
      <c r="H304" s="231"/>
      <c r="I304" s="231"/>
    </row>
    <row r="305" spans="1:9" x14ac:dyDescent="0.25">
      <c r="A305" s="229"/>
      <c r="B305" s="227"/>
      <c r="C305" s="227"/>
      <c r="D305" s="227"/>
      <c r="E305" s="227"/>
      <c r="F305" s="232"/>
      <c r="G305" s="228"/>
      <c r="H305" s="231"/>
      <c r="I305" s="231"/>
    </row>
    <row r="306" spans="1:9" x14ac:dyDescent="0.25">
      <c r="A306" s="229"/>
      <c r="B306" s="227"/>
      <c r="C306" s="227"/>
      <c r="D306" s="227"/>
      <c r="E306" s="227"/>
      <c r="F306" s="232"/>
      <c r="G306" s="228"/>
      <c r="H306" s="231"/>
      <c r="I306" s="231"/>
    </row>
    <row r="307" spans="1:9" x14ac:dyDescent="0.25">
      <c r="A307" s="229"/>
      <c r="B307" s="227"/>
      <c r="C307" s="227"/>
      <c r="D307" s="227"/>
      <c r="E307" s="227"/>
      <c r="F307" s="232"/>
      <c r="G307" s="228"/>
      <c r="H307" s="231"/>
      <c r="I307" s="231"/>
    </row>
    <row r="308" spans="1:9" x14ac:dyDescent="0.25">
      <c r="A308" s="229"/>
      <c r="B308" s="227"/>
      <c r="C308" s="227"/>
      <c r="D308" s="227"/>
      <c r="E308" s="227"/>
      <c r="F308" s="232"/>
      <c r="G308" s="228"/>
      <c r="H308" s="231"/>
      <c r="I308" s="231"/>
    </row>
    <row r="309" spans="1:9" x14ac:dyDescent="0.25">
      <c r="A309" s="229"/>
      <c r="B309" s="227"/>
      <c r="C309" s="227"/>
      <c r="D309" s="227"/>
      <c r="E309" s="227"/>
      <c r="F309" s="232"/>
      <c r="G309" s="228"/>
      <c r="H309" s="231"/>
      <c r="I309" s="231"/>
    </row>
    <row r="310" spans="1:9" x14ac:dyDescent="0.25">
      <c r="A310" s="229"/>
      <c r="B310" s="227"/>
      <c r="C310" s="227"/>
      <c r="D310" s="227"/>
      <c r="E310" s="227"/>
      <c r="F310" s="232"/>
      <c r="G310" s="228"/>
      <c r="H310" s="231"/>
      <c r="I310" s="231"/>
    </row>
    <row r="311" spans="1:9" x14ac:dyDescent="0.25">
      <c r="A311" s="229"/>
      <c r="B311" s="227"/>
      <c r="C311" s="227"/>
      <c r="D311" s="227"/>
      <c r="E311" s="227"/>
      <c r="F311" s="232"/>
      <c r="G311" s="228"/>
      <c r="H311" s="231"/>
      <c r="I311" s="231"/>
    </row>
    <row r="312" spans="1:9" x14ac:dyDescent="0.25">
      <c r="A312" s="229"/>
      <c r="B312" s="227"/>
      <c r="C312" s="227"/>
      <c r="D312" s="227"/>
      <c r="E312" s="227"/>
      <c r="F312" s="232"/>
      <c r="G312" s="228"/>
      <c r="H312" s="231"/>
      <c r="I312" s="231"/>
    </row>
    <row r="313" spans="1:9" x14ac:dyDescent="0.25">
      <c r="A313" s="229"/>
      <c r="B313" s="227"/>
      <c r="C313" s="227"/>
      <c r="D313" s="227"/>
      <c r="E313" s="227"/>
      <c r="F313" s="232"/>
      <c r="G313" s="228"/>
      <c r="H313" s="231"/>
      <c r="I313" s="231"/>
    </row>
    <row r="314" spans="1:9" x14ac:dyDescent="0.25">
      <c r="A314" s="229"/>
      <c r="B314" s="227"/>
      <c r="C314" s="227"/>
      <c r="D314" s="227"/>
      <c r="E314" s="227"/>
      <c r="F314" s="232"/>
      <c r="G314" s="228"/>
      <c r="H314" s="231"/>
      <c r="I314" s="231"/>
    </row>
    <row r="315" spans="1:9" x14ac:dyDescent="0.25">
      <c r="A315" s="229"/>
      <c r="B315" s="227"/>
      <c r="C315" s="227"/>
      <c r="D315" s="227"/>
      <c r="E315" s="227"/>
      <c r="F315" s="232"/>
      <c r="G315" s="228"/>
      <c r="H315" s="231"/>
      <c r="I315" s="231"/>
    </row>
    <row r="316" spans="1:9" x14ac:dyDescent="0.25">
      <c r="A316" s="229"/>
      <c r="B316" s="227"/>
      <c r="C316" s="227"/>
      <c r="D316" s="227"/>
      <c r="E316" s="227"/>
      <c r="F316" s="232"/>
      <c r="G316" s="228"/>
      <c r="H316" s="231"/>
      <c r="I316" s="231"/>
    </row>
    <row r="317" spans="1:9" x14ac:dyDescent="0.25">
      <c r="A317" s="229"/>
      <c r="B317" s="227"/>
      <c r="C317" s="227"/>
      <c r="D317" s="227"/>
      <c r="E317" s="227"/>
      <c r="F317" s="232"/>
      <c r="G317" s="228"/>
      <c r="H317" s="231"/>
      <c r="I317" s="231"/>
    </row>
    <row r="318" spans="1:9" x14ac:dyDescent="0.25">
      <c r="A318" s="229"/>
      <c r="B318" s="227"/>
      <c r="C318" s="227"/>
      <c r="D318" s="227"/>
      <c r="E318" s="227"/>
      <c r="F318" s="232"/>
      <c r="G318" s="228"/>
      <c r="H318" s="231"/>
      <c r="I318" s="231"/>
    </row>
    <row r="319" spans="1:9" x14ac:dyDescent="0.25">
      <c r="A319" s="229"/>
      <c r="B319" s="227"/>
      <c r="C319" s="227"/>
      <c r="D319" s="227"/>
      <c r="E319" s="227"/>
      <c r="F319" s="232"/>
      <c r="G319" s="228"/>
      <c r="H319" s="231"/>
      <c r="I319" s="231"/>
    </row>
    <row r="320" spans="1:9" x14ac:dyDescent="0.25">
      <c r="A320" s="229"/>
      <c r="B320" s="227"/>
      <c r="C320" s="227"/>
      <c r="D320" s="227"/>
      <c r="E320" s="227"/>
      <c r="F320" s="232"/>
      <c r="G320" s="228"/>
      <c r="H320" s="231"/>
      <c r="I320" s="231"/>
    </row>
    <row r="321" spans="1:9" x14ac:dyDescent="0.25">
      <c r="A321" s="229"/>
      <c r="B321" s="227"/>
      <c r="C321" s="227"/>
      <c r="D321" s="227"/>
      <c r="E321" s="227"/>
      <c r="F321" s="232"/>
      <c r="G321" s="228"/>
      <c r="H321" s="231"/>
      <c r="I321" s="231"/>
    </row>
    <row r="322" spans="1:9" x14ac:dyDescent="0.25">
      <c r="A322" s="229"/>
      <c r="B322" s="227"/>
      <c r="C322" s="227"/>
      <c r="D322" s="227"/>
      <c r="E322" s="227"/>
      <c r="F322" s="232"/>
      <c r="G322" s="228"/>
      <c r="H322" s="231"/>
      <c r="I322" s="231"/>
    </row>
    <row r="323" spans="1:9" x14ac:dyDescent="0.25">
      <c r="A323" s="229"/>
      <c r="B323" s="227"/>
      <c r="C323" s="227"/>
      <c r="D323" s="227"/>
      <c r="E323" s="227"/>
      <c r="F323" s="232"/>
      <c r="G323" s="228"/>
      <c r="H323" s="231"/>
      <c r="I323" s="231"/>
    </row>
    <row r="324" spans="1:9" x14ac:dyDescent="0.25">
      <c r="A324" s="229"/>
      <c r="B324" s="227"/>
      <c r="C324" s="227"/>
      <c r="D324" s="227"/>
      <c r="E324" s="227"/>
      <c r="F324" s="232"/>
      <c r="G324" s="228"/>
      <c r="H324" s="231"/>
      <c r="I324" s="231"/>
    </row>
    <row r="325" spans="1:9" x14ac:dyDescent="0.25">
      <c r="A325" s="229"/>
      <c r="B325" s="227"/>
      <c r="C325" s="227"/>
      <c r="D325" s="227"/>
      <c r="E325" s="227"/>
      <c r="F325" s="232"/>
      <c r="G325" s="228"/>
      <c r="H325" s="231"/>
      <c r="I325" s="231"/>
    </row>
    <row r="326" spans="1:9" x14ac:dyDescent="0.25">
      <c r="A326" s="229"/>
      <c r="B326" s="227"/>
      <c r="C326" s="227"/>
      <c r="D326" s="227"/>
      <c r="E326" s="227"/>
      <c r="F326" s="232"/>
      <c r="G326" s="228"/>
      <c r="H326" s="231"/>
      <c r="I326" s="231"/>
    </row>
    <row r="327" spans="1:9" x14ac:dyDescent="0.25">
      <c r="A327" s="229"/>
      <c r="B327" s="227"/>
      <c r="C327" s="227"/>
      <c r="D327" s="227"/>
      <c r="E327" s="227"/>
      <c r="F327" s="232"/>
      <c r="G327" s="228"/>
      <c r="H327" s="231"/>
      <c r="I327" s="231"/>
    </row>
    <row r="328" spans="1:9" x14ac:dyDescent="0.25">
      <c r="A328" s="229"/>
      <c r="B328" s="227"/>
      <c r="C328" s="227"/>
      <c r="D328" s="227"/>
      <c r="E328" s="227"/>
      <c r="F328" s="232"/>
      <c r="G328" s="228"/>
      <c r="H328" s="231"/>
      <c r="I328" s="231"/>
    </row>
    <row r="329" spans="1:9" x14ac:dyDescent="0.25">
      <c r="A329" s="229"/>
      <c r="B329" s="227"/>
      <c r="C329" s="227"/>
      <c r="D329" s="227"/>
      <c r="E329" s="227"/>
      <c r="F329" s="232"/>
      <c r="G329" s="228"/>
      <c r="H329" s="231"/>
      <c r="I329" s="231"/>
    </row>
    <row r="330" spans="1:9" x14ac:dyDescent="0.25">
      <c r="A330" s="229"/>
      <c r="B330" s="227"/>
      <c r="C330" s="227"/>
      <c r="D330" s="227"/>
      <c r="E330" s="227"/>
      <c r="F330" s="232"/>
      <c r="G330" s="228"/>
      <c r="H330" s="231"/>
      <c r="I330" s="231"/>
    </row>
    <row r="331" spans="1:9" x14ac:dyDescent="0.25">
      <c r="A331" s="229"/>
      <c r="B331" s="227"/>
      <c r="C331" s="227"/>
      <c r="D331" s="227"/>
      <c r="E331" s="227"/>
      <c r="F331" s="232"/>
      <c r="G331" s="228"/>
      <c r="H331" s="231"/>
      <c r="I331" s="231"/>
    </row>
    <row r="332" spans="1:9" x14ac:dyDescent="0.25">
      <c r="A332" s="229"/>
      <c r="B332" s="227"/>
      <c r="C332" s="227"/>
      <c r="D332" s="227"/>
      <c r="E332" s="227"/>
      <c r="F332" s="232"/>
      <c r="G332" s="228"/>
      <c r="H332" s="231"/>
      <c r="I332" s="231"/>
    </row>
    <row r="333" spans="1:9" x14ac:dyDescent="0.25">
      <c r="A333" s="229"/>
      <c r="B333" s="227"/>
      <c r="C333" s="227"/>
      <c r="D333" s="227"/>
      <c r="E333" s="227"/>
      <c r="F333" s="232"/>
      <c r="G333" s="228"/>
      <c r="H333" s="231"/>
      <c r="I333" s="231"/>
    </row>
    <row r="334" spans="1:9" x14ac:dyDescent="0.25">
      <c r="A334" s="229"/>
      <c r="B334" s="227"/>
      <c r="C334" s="227"/>
      <c r="D334" s="227"/>
      <c r="E334" s="227"/>
      <c r="F334" s="232"/>
      <c r="G334" s="228"/>
      <c r="H334" s="231"/>
      <c r="I334" s="231"/>
    </row>
    <row r="335" spans="1:9" x14ac:dyDescent="0.25">
      <c r="A335" s="229"/>
      <c r="B335" s="227"/>
      <c r="C335" s="227"/>
      <c r="D335" s="227"/>
      <c r="E335" s="227"/>
      <c r="F335" s="232"/>
      <c r="G335" s="228"/>
      <c r="H335" s="231"/>
      <c r="I335" s="231"/>
    </row>
    <row r="336" spans="1:9" x14ac:dyDescent="0.25">
      <c r="A336" s="229"/>
      <c r="B336" s="227"/>
      <c r="C336" s="227"/>
      <c r="D336" s="227"/>
      <c r="E336" s="227"/>
      <c r="F336" s="232"/>
      <c r="G336" s="228"/>
      <c r="H336" s="231"/>
      <c r="I336" s="231"/>
    </row>
    <row r="337" spans="1:9" x14ac:dyDescent="0.25">
      <c r="A337" s="229"/>
      <c r="B337" s="227"/>
      <c r="C337" s="227"/>
      <c r="D337" s="227"/>
      <c r="E337" s="227"/>
      <c r="F337" s="232"/>
      <c r="G337" s="228"/>
      <c r="H337" s="231"/>
      <c r="I337" s="231"/>
    </row>
    <row r="338" spans="1:9" x14ac:dyDescent="0.25">
      <c r="A338" s="229"/>
      <c r="B338" s="227"/>
      <c r="C338" s="227"/>
      <c r="D338" s="227"/>
      <c r="E338" s="227"/>
      <c r="F338" s="232"/>
      <c r="G338" s="228"/>
      <c r="H338" s="231"/>
      <c r="I338" s="231"/>
    </row>
    <row r="339" spans="1:9" x14ac:dyDescent="0.25">
      <c r="A339" s="229"/>
      <c r="B339" s="227"/>
      <c r="C339" s="227"/>
      <c r="D339" s="227"/>
      <c r="E339" s="227"/>
      <c r="F339" s="232"/>
      <c r="G339" s="228"/>
      <c r="H339" s="231"/>
      <c r="I339" s="231"/>
    </row>
    <row r="340" spans="1:9" x14ac:dyDescent="0.25">
      <c r="A340" s="229"/>
      <c r="B340" s="227"/>
      <c r="C340" s="227"/>
      <c r="D340" s="227"/>
      <c r="E340" s="227"/>
      <c r="F340" s="232"/>
      <c r="G340" s="228"/>
      <c r="H340" s="231"/>
      <c r="I340" s="231"/>
    </row>
    <row r="341" spans="1:9" x14ac:dyDescent="0.25">
      <c r="A341" s="229"/>
      <c r="B341" s="227"/>
      <c r="C341" s="227"/>
      <c r="D341" s="227"/>
      <c r="E341" s="227"/>
      <c r="F341" s="232"/>
      <c r="G341" s="228"/>
      <c r="H341" s="231"/>
      <c r="I341" s="231"/>
    </row>
    <row r="342" spans="1:9" x14ac:dyDescent="0.25">
      <c r="A342" s="229"/>
      <c r="B342" s="227"/>
      <c r="C342" s="227"/>
      <c r="D342" s="227"/>
      <c r="E342" s="227"/>
      <c r="F342" s="232"/>
      <c r="G342" s="228"/>
      <c r="H342" s="231"/>
      <c r="I342" s="231"/>
    </row>
    <row r="343" spans="1:9" x14ac:dyDescent="0.25">
      <c r="A343" s="229"/>
      <c r="B343" s="227"/>
      <c r="C343" s="227"/>
      <c r="D343" s="227"/>
      <c r="E343" s="227"/>
      <c r="F343" s="232"/>
      <c r="G343" s="228"/>
      <c r="H343" s="231"/>
      <c r="I343" s="231"/>
    </row>
    <row r="344" spans="1:9" x14ac:dyDescent="0.25">
      <c r="A344" s="229"/>
      <c r="B344" s="227"/>
      <c r="C344" s="227"/>
      <c r="D344" s="227"/>
      <c r="E344" s="227"/>
      <c r="F344" s="232"/>
      <c r="G344" s="228"/>
      <c r="H344" s="231"/>
      <c r="I344" s="231"/>
    </row>
    <row r="345" spans="1:9" x14ac:dyDescent="0.25">
      <c r="A345" s="229"/>
      <c r="B345" s="227"/>
      <c r="C345" s="227"/>
      <c r="D345" s="227"/>
      <c r="E345" s="227"/>
      <c r="F345" s="232"/>
      <c r="G345" s="228"/>
      <c r="H345" s="231"/>
      <c r="I345" s="231"/>
    </row>
    <row r="346" spans="1:9" x14ac:dyDescent="0.25">
      <c r="A346" s="229"/>
      <c r="B346" s="227"/>
      <c r="C346" s="227"/>
      <c r="D346" s="227"/>
      <c r="E346" s="227"/>
      <c r="F346" s="232"/>
      <c r="G346" s="228"/>
      <c r="H346" s="231"/>
      <c r="I346" s="231"/>
    </row>
    <row r="347" spans="1:9" x14ac:dyDescent="0.25">
      <c r="A347" s="229"/>
      <c r="B347" s="227"/>
      <c r="C347" s="227"/>
      <c r="D347" s="227"/>
      <c r="E347" s="227"/>
      <c r="F347" s="232"/>
      <c r="G347" s="228"/>
      <c r="H347" s="231"/>
      <c r="I347" s="231"/>
    </row>
    <row r="348" spans="1:9" x14ac:dyDescent="0.25">
      <c r="A348" s="229"/>
      <c r="B348" s="227"/>
      <c r="C348" s="227"/>
      <c r="D348" s="227"/>
      <c r="E348" s="227"/>
      <c r="F348" s="232"/>
      <c r="G348" s="228"/>
      <c r="H348" s="231"/>
      <c r="I348" s="231"/>
    </row>
    <row r="349" spans="1:9" x14ac:dyDescent="0.25">
      <c r="A349" s="229"/>
      <c r="B349" s="227"/>
      <c r="C349" s="227"/>
      <c r="D349" s="227"/>
      <c r="E349" s="227"/>
      <c r="F349" s="232"/>
      <c r="G349" s="228"/>
      <c r="H349" s="231"/>
      <c r="I349" s="231"/>
    </row>
    <row r="350" spans="1:9" x14ac:dyDescent="0.25">
      <c r="A350" s="229"/>
      <c r="B350" s="227"/>
      <c r="C350" s="227"/>
      <c r="D350" s="227"/>
      <c r="E350" s="227"/>
      <c r="F350" s="232"/>
      <c r="G350" s="228"/>
      <c r="H350" s="231"/>
      <c r="I350" s="231"/>
    </row>
    <row r="351" spans="1:9" x14ac:dyDescent="0.25">
      <c r="A351" s="229"/>
      <c r="B351" s="227"/>
      <c r="C351" s="227"/>
      <c r="D351" s="227"/>
      <c r="E351" s="227"/>
      <c r="F351" s="232"/>
      <c r="G351" s="228"/>
      <c r="H351" s="231"/>
      <c r="I351" s="231"/>
    </row>
    <row r="352" spans="1:9" x14ac:dyDescent="0.25">
      <c r="A352" s="229"/>
      <c r="B352" s="227"/>
      <c r="C352" s="227"/>
      <c r="D352" s="227"/>
      <c r="E352" s="227"/>
      <c r="F352" s="232"/>
      <c r="G352" s="228"/>
      <c r="H352" s="231"/>
      <c r="I352" s="231"/>
    </row>
    <row r="353" spans="1:9" x14ac:dyDescent="0.25">
      <c r="A353" s="229"/>
      <c r="B353" s="227"/>
      <c r="C353" s="227"/>
      <c r="D353" s="227"/>
      <c r="E353" s="227"/>
      <c r="F353" s="232"/>
      <c r="G353" s="228"/>
      <c r="H353" s="231"/>
      <c r="I353" s="231"/>
    </row>
    <row r="354" spans="1:9" x14ac:dyDescent="0.25">
      <c r="A354" s="229"/>
      <c r="B354" s="227"/>
      <c r="C354" s="227"/>
      <c r="D354" s="227"/>
      <c r="E354" s="227"/>
      <c r="F354" s="232"/>
      <c r="G354" s="228"/>
      <c r="H354" s="231"/>
      <c r="I354" s="231"/>
    </row>
    <row r="355" spans="1:9" x14ac:dyDescent="0.25">
      <c r="A355" s="229"/>
      <c r="B355" s="227"/>
      <c r="C355" s="227"/>
      <c r="D355" s="227"/>
      <c r="E355" s="227"/>
      <c r="F355" s="232"/>
      <c r="G355" s="228"/>
      <c r="H355" s="231"/>
      <c r="I355" s="231"/>
    </row>
    <row r="356" spans="1:9" x14ac:dyDescent="0.25">
      <c r="A356" s="229"/>
      <c r="B356" s="227"/>
      <c r="C356" s="227"/>
      <c r="D356" s="227"/>
      <c r="E356" s="227"/>
      <c r="F356" s="232"/>
      <c r="G356" s="228"/>
      <c r="H356" s="231"/>
      <c r="I356" s="231"/>
    </row>
    <row r="357" spans="1:9" x14ac:dyDescent="0.25">
      <c r="A357" s="229"/>
      <c r="B357" s="227"/>
      <c r="C357" s="227"/>
      <c r="D357" s="227"/>
      <c r="E357" s="227"/>
      <c r="F357" s="232"/>
      <c r="G357" s="228"/>
      <c r="H357" s="231"/>
      <c r="I357" s="231"/>
    </row>
    <row r="358" spans="1:9" x14ac:dyDescent="0.25">
      <c r="A358" s="229"/>
      <c r="B358" s="227"/>
      <c r="C358" s="227"/>
      <c r="D358" s="227"/>
      <c r="E358" s="227"/>
      <c r="F358" s="232"/>
      <c r="G358" s="228"/>
      <c r="H358" s="231"/>
      <c r="I358" s="231"/>
    </row>
    <row r="359" spans="1:9" x14ac:dyDescent="0.25">
      <c r="A359" s="229"/>
      <c r="B359" s="227"/>
      <c r="C359" s="227"/>
      <c r="D359" s="227"/>
      <c r="E359" s="227"/>
      <c r="F359" s="232"/>
      <c r="G359" s="228"/>
      <c r="H359" s="231"/>
      <c r="I359" s="231"/>
    </row>
    <row r="360" spans="1:9" x14ac:dyDescent="0.25">
      <c r="A360" s="229"/>
      <c r="B360" s="227"/>
      <c r="C360" s="227"/>
      <c r="D360" s="227"/>
      <c r="E360" s="227"/>
      <c r="F360" s="232"/>
      <c r="G360" s="228"/>
      <c r="H360" s="231"/>
      <c r="I360" s="231"/>
    </row>
    <row r="361" spans="1:9" x14ac:dyDescent="0.25">
      <c r="A361" s="229"/>
      <c r="B361" s="227"/>
      <c r="C361" s="227"/>
      <c r="D361" s="227"/>
      <c r="E361" s="227"/>
      <c r="F361" s="232"/>
      <c r="G361" s="228"/>
      <c r="H361" s="231"/>
      <c r="I361" s="231"/>
    </row>
    <row r="362" spans="1:9" x14ac:dyDescent="0.25">
      <c r="A362" s="229"/>
      <c r="B362" s="227"/>
      <c r="C362" s="227"/>
      <c r="D362" s="227"/>
      <c r="E362" s="227"/>
      <c r="F362" s="232"/>
      <c r="G362" s="228"/>
      <c r="H362" s="231"/>
      <c r="I362" s="231"/>
    </row>
    <row r="363" spans="1:9" x14ac:dyDescent="0.25">
      <c r="A363" s="229"/>
      <c r="B363" s="227"/>
      <c r="C363" s="227"/>
      <c r="D363" s="227"/>
      <c r="E363" s="227"/>
      <c r="F363" s="232"/>
      <c r="G363" s="228"/>
      <c r="H363" s="231"/>
      <c r="I363" s="231"/>
    </row>
    <row r="364" spans="1:9" x14ac:dyDescent="0.25">
      <c r="A364" s="229"/>
      <c r="B364" s="227"/>
      <c r="C364" s="227"/>
      <c r="D364" s="227"/>
      <c r="E364" s="227"/>
      <c r="F364" s="232"/>
      <c r="G364" s="228"/>
      <c r="H364" s="231"/>
      <c r="I364" s="231"/>
    </row>
    <row r="365" spans="1:9" x14ac:dyDescent="0.25">
      <c r="A365" s="229"/>
      <c r="B365" s="227"/>
      <c r="C365" s="227"/>
      <c r="D365" s="227"/>
      <c r="E365" s="227"/>
      <c r="F365" s="232"/>
      <c r="G365" s="228"/>
      <c r="H365" s="231"/>
      <c r="I365" s="231"/>
    </row>
    <row r="366" spans="1:9" x14ac:dyDescent="0.25">
      <c r="A366" s="229"/>
      <c r="B366" s="227"/>
      <c r="C366" s="227"/>
      <c r="D366" s="227"/>
      <c r="E366" s="227"/>
      <c r="F366" s="232"/>
      <c r="G366" s="228"/>
      <c r="H366" s="231"/>
      <c r="I366" s="231"/>
    </row>
    <row r="367" spans="1:9" x14ac:dyDescent="0.25">
      <c r="A367" s="229"/>
      <c r="B367" s="227"/>
      <c r="C367" s="227"/>
      <c r="D367" s="227"/>
      <c r="E367" s="227"/>
      <c r="F367" s="232"/>
      <c r="G367" s="228"/>
      <c r="H367" s="231"/>
      <c r="I367" s="231"/>
    </row>
    <row r="368" spans="1:9" x14ac:dyDescent="0.25">
      <c r="A368" s="229"/>
      <c r="B368" s="227"/>
      <c r="C368" s="227"/>
      <c r="D368" s="227"/>
      <c r="E368" s="227"/>
      <c r="F368" s="232"/>
      <c r="G368" s="228"/>
      <c r="H368" s="231"/>
      <c r="I368" s="231"/>
    </row>
    <row r="369" spans="1:9" x14ac:dyDescent="0.25">
      <c r="A369" s="229"/>
      <c r="B369" s="227"/>
      <c r="C369" s="227"/>
      <c r="D369" s="227"/>
      <c r="E369" s="227"/>
      <c r="F369" s="232"/>
      <c r="G369" s="228"/>
      <c r="H369" s="231"/>
      <c r="I369" s="231"/>
    </row>
    <row r="370" spans="1:9" x14ac:dyDescent="0.25">
      <c r="A370" s="229"/>
      <c r="B370" s="227"/>
      <c r="C370" s="227"/>
      <c r="D370" s="227"/>
      <c r="E370" s="227"/>
      <c r="F370" s="232"/>
      <c r="G370" s="228"/>
      <c r="H370" s="231"/>
      <c r="I370" s="231"/>
    </row>
    <row r="371" spans="1:9" x14ac:dyDescent="0.25">
      <c r="A371" s="229"/>
      <c r="B371" s="227"/>
      <c r="C371" s="227"/>
      <c r="D371" s="227"/>
      <c r="E371" s="227"/>
      <c r="F371" s="232"/>
      <c r="G371" s="228"/>
      <c r="H371" s="231"/>
      <c r="I371" s="231"/>
    </row>
    <row r="372" spans="1:9" x14ac:dyDescent="0.25">
      <c r="A372" s="229"/>
      <c r="B372" s="227"/>
      <c r="C372" s="227"/>
      <c r="D372" s="227"/>
      <c r="E372" s="227"/>
      <c r="F372" s="232"/>
      <c r="G372" s="228"/>
      <c r="H372" s="231"/>
      <c r="I372" s="231"/>
    </row>
    <row r="373" spans="1:9" x14ac:dyDescent="0.25">
      <c r="A373" s="229"/>
      <c r="B373" s="227"/>
      <c r="C373" s="227"/>
      <c r="D373" s="227"/>
      <c r="E373" s="227"/>
      <c r="F373" s="232"/>
      <c r="G373" s="228"/>
      <c r="H373" s="231"/>
      <c r="I373" s="231"/>
    </row>
    <row r="374" spans="1:9" x14ac:dyDescent="0.25">
      <c r="A374" s="229"/>
      <c r="B374" s="227"/>
      <c r="C374" s="227"/>
      <c r="D374" s="227"/>
      <c r="E374" s="227"/>
      <c r="F374" s="232"/>
      <c r="G374" s="228"/>
      <c r="H374" s="231"/>
      <c r="I374" s="231"/>
    </row>
    <row r="375" spans="1:9" x14ac:dyDescent="0.25">
      <c r="A375" s="229"/>
      <c r="B375" s="227"/>
      <c r="C375" s="227"/>
      <c r="D375" s="227"/>
      <c r="E375" s="227"/>
      <c r="F375" s="232"/>
      <c r="G375" s="228"/>
      <c r="H375" s="231"/>
      <c r="I375" s="231"/>
    </row>
    <row r="376" spans="1:9" x14ac:dyDescent="0.25">
      <c r="A376" s="229"/>
      <c r="B376" s="227"/>
      <c r="C376" s="227"/>
      <c r="D376" s="227"/>
      <c r="E376" s="227"/>
      <c r="F376" s="232"/>
      <c r="G376" s="228"/>
      <c r="H376" s="231"/>
      <c r="I376" s="231"/>
    </row>
    <row r="377" spans="1:9" x14ac:dyDescent="0.25">
      <c r="A377" s="229"/>
      <c r="B377" s="227"/>
      <c r="C377" s="227"/>
      <c r="D377" s="227"/>
      <c r="E377" s="227"/>
      <c r="F377" s="232"/>
      <c r="G377" s="228"/>
      <c r="H377" s="231"/>
      <c r="I377" s="231"/>
    </row>
    <row r="378" spans="1:9" x14ac:dyDescent="0.25">
      <c r="A378" s="229"/>
      <c r="B378" s="227"/>
      <c r="C378" s="227"/>
      <c r="D378" s="227"/>
      <c r="E378" s="227"/>
      <c r="F378" s="232"/>
      <c r="G378" s="228"/>
      <c r="H378" s="231"/>
      <c r="I378" s="231"/>
    </row>
    <row r="379" spans="1:9" x14ac:dyDescent="0.25">
      <c r="A379" s="229"/>
      <c r="B379" s="227"/>
      <c r="C379" s="227"/>
      <c r="D379" s="227"/>
      <c r="E379" s="227"/>
      <c r="F379" s="232"/>
      <c r="G379" s="228"/>
      <c r="H379" s="231"/>
      <c r="I379" s="231"/>
    </row>
    <row r="380" spans="1:9" x14ac:dyDescent="0.25">
      <c r="A380" s="229"/>
      <c r="B380" s="227"/>
      <c r="C380" s="227"/>
      <c r="D380" s="227"/>
      <c r="E380" s="227"/>
      <c r="F380" s="232"/>
      <c r="G380" s="228"/>
      <c r="H380" s="231"/>
      <c r="I380" s="231"/>
    </row>
    <row r="381" spans="1:9" x14ac:dyDescent="0.25">
      <c r="A381" s="229"/>
      <c r="B381" s="227"/>
      <c r="C381" s="227"/>
      <c r="D381" s="227"/>
      <c r="E381" s="227"/>
      <c r="F381" s="232"/>
      <c r="G381" s="228"/>
      <c r="H381" s="231"/>
      <c r="I381" s="231"/>
    </row>
    <row r="382" spans="1:9" x14ac:dyDescent="0.25">
      <c r="A382" s="229"/>
      <c r="B382" s="227"/>
      <c r="C382" s="227"/>
      <c r="D382" s="227"/>
      <c r="E382" s="227"/>
      <c r="F382" s="232"/>
      <c r="G382" s="228"/>
      <c r="H382" s="231"/>
      <c r="I382" s="231"/>
    </row>
    <row r="383" spans="1:9" x14ac:dyDescent="0.25">
      <c r="A383" s="229"/>
      <c r="B383" s="227"/>
      <c r="C383" s="227"/>
      <c r="D383" s="227"/>
      <c r="E383" s="227"/>
      <c r="F383" s="232"/>
      <c r="G383" s="228"/>
      <c r="H383" s="231"/>
      <c r="I383" s="231"/>
    </row>
    <row r="384" spans="1:9" x14ac:dyDescent="0.25">
      <c r="A384" s="229"/>
      <c r="B384" s="227"/>
      <c r="C384" s="227"/>
      <c r="D384" s="227"/>
      <c r="E384" s="227"/>
      <c r="F384" s="232"/>
      <c r="G384" s="228"/>
      <c r="H384" s="231"/>
      <c r="I384" s="231"/>
    </row>
    <row r="385" spans="1:9" x14ac:dyDescent="0.25">
      <c r="A385" s="229"/>
      <c r="B385" s="227"/>
      <c r="C385" s="227"/>
      <c r="D385" s="227"/>
      <c r="E385" s="227"/>
      <c r="F385" s="232"/>
      <c r="G385" s="228"/>
      <c r="H385" s="231"/>
      <c r="I385" s="231"/>
    </row>
    <row r="386" spans="1:9" x14ac:dyDescent="0.25">
      <c r="A386" s="229"/>
      <c r="B386" s="227"/>
      <c r="C386" s="227"/>
      <c r="D386" s="227"/>
      <c r="E386" s="227"/>
      <c r="F386" s="232"/>
      <c r="G386" s="228"/>
      <c r="H386" s="231"/>
      <c r="I386" s="231"/>
    </row>
    <row r="387" spans="1:9" x14ac:dyDescent="0.25">
      <c r="A387" s="229"/>
      <c r="B387" s="227"/>
      <c r="C387" s="227"/>
      <c r="D387" s="227"/>
      <c r="E387" s="227"/>
      <c r="F387" s="232"/>
      <c r="G387" s="228"/>
      <c r="H387" s="231"/>
      <c r="I387" s="231"/>
    </row>
    <row r="388" spans="1:9" x14ac:dyDescent="0.25">
      <c r="A388" s="229"/>
      <c r="B388" s="227"/>
      <c r="C388" s="227"/>
      <c r="D388" s="227"/>
      <c r="E388" s="227"/>
      <c r="F388" s="232"/>
      <c r="G388" s="228"/>
      <c r="H388" s="231"/>
      <c r="I388" s="231"/>
    </row>
    <row r="389" spans="1:9" x14ac:dyDescent="0.25">
      <c r="A389" s="229"/>
      <c r="B389" s="227"/>
      <c r="C389" s="227"/>
      <c r="D389" s="227"/>
      <c r="E389" s="227"/>
      <c r="F389" s="232"/>
      <c r="G389" s="228"/>
      <c r="H389" s="231"/>
      <c r="I389" s="231"/>
    </row>
    <row r="390" spans="1:9" x14ac:dyDescent="0.25">
      <c r="A390" s="229"/>
      <c r="B390" s="227"/>
      <c r="C390" s="227"/>
      <c r="D390" s="227"/>
      <c r="E390" s="227"/>
      <c r="F390" s="232"/>
      <c r="G390" s="228"/>
      <c r="H390" s="231"/>
      <c r="I390" s="231"/>
    </row>
    <row r="391" spans="1:9" x14ac:dyDescent="0.25">
      <c r="A391" s="229"/>
      <c r="B391" s="227"/>
      <c r="C391" s="227"/>
      <c r="D391" s="227"/>
      <c r="E391" s="227"/>
      <c r="F391" s="232"/>
      <c r="G391" s="228"/>
      <c r="H391" s="231"/>
      <c r="I391" s="231"/>
    </row>
    <row r="392" spans="1:9" x14ac:dyDescent="0.25">
      <c r="A392" s="229"/>
      <c r="B392" s="227"/>
      <c r="C392" s="227"/>
      <c r="D392" s="227"/>
      <c r="E392" s="227"/>
      <c r="F392" s="232"/>
      <c r="G392" s="228"/>
      <c r="H392" s="231"/>
      <c r="I392" s="231"/>
    </row>
    <row r="393" spans="1:9" x14ac:dyDescent="0.25">
      <c r="A393" s="229"/>
      <c r="B393" s="227"/>
      <c r="C393" s="227"/>
      <c r="D393" s="227"/>
      <c r="E393" s="227"/>
      <c r="F393" s="232"/>
      <c r="G393" s="228"/>
      <c r="H393" s="231"/>
      <c r="I393" s="231"/>
    </row>
    <row r="394" spans="1:9" x14ac:dyDescent="0.25">
      <c r="A394" s="229"/>
      <c r="B394" s="227"/>
      <c r="C394" s="227"/>
      <c r="D394" s="227"/>
      <c r="E394" s="227"/>
      <c r="F394" s="232"/>
      <c r="G394" s="228"/>
      <c r="H394" s="231"/>
      <c r="I394" s="231"/>
    </row>
    <row r="395" spans="1:9" x14ac:dyDescent="0.25">
      <c r="A395" s="229"/>
      <c r="B395" s="227"/>
      <c r="C395" s="227"/>
      <c r="D395" s="227"/>
      <c r="E395" s="227"/>
      <c r="F395" s="232"/>
      <c r="G395" s="228"/>
      <c r="H395" s="231"/>
      <c r="I395" s="231"/>
    </row>
    <row r="396" spans="1:9" x14ac:dyDescent="0.25">
      <c r="A396" s="229"/>
      <c r="B396" s="227"/>
      <c r="C396" s="227"/>
      <c r="D396" s="227"/>
      <c r="E396" s="227"/>
      <c r="F396" s="232"/>
      <c r="G396" s="228"/>
      <c r="H396" s="231"/>
      <c r="I396" s="231"/>
    </row>
    <row r="397" spans="1:9" x14ac:dyDescent="0.25">
      <c r="A397" s="229"/>
      <c r="B397" s="227"/>
      <c r="C397" s="227"/>
      <c r="D397" s="227"/>
      <c r="E397" s="227"/>
      <c r="F397" s="232"/>
      <c r="G397" s="228"/>
      <c r="H397" s="231"/>
      <c r="I397" s="231"/>
    </row>
    <row r="398" spans="1:9" x14ac:dyDescent="0.25">
      <c r="A398" s="229"/>
      <c r="B398" s="227"/>
      <c r="C398" s="227"/>
      <c r="D398" s="227"/>
      <c r="E398" s="227"/>
      <c r="F398" s="232"/>
      <c r="G398" s="228"/>
      <c r="H398" s="231"/>
      <c r="I398" s="231"/>
    </row>
    <row r="399" spans="1:9" x14ac:dyDescent="0.25">
      <c r="A399" s="229"/>
      <c r="B399" s="227"/>
      <c r="C399" s="227"/>
      <c r="D399" s="227"/>
      <c r="E399" s="227"/>
      <c r="F399" s="232"/>
      <c r="G399" s="228"/>
      <c r="H399" s="231"/>
      <c r="I399" s="231"/>
    </row>
    <row r="400" spans="1:9" x14ac:dyDescent="0.25">
      <c r="A400" s="229"/>
      <c r="B400" s="227"/>
      <c r="C400" s="227"/>
      <c r="D400" s="227"/>
      <c r="E400" s="227"/>
      <c r="F400" s="232"/>
      <c r="G400" s="228"/>
      <c r="H400" s="231"/>
      <c r="I400" s="231"/>
    </row>
    <row r="401" spans="1:9" x14ac:dyDescent="0.25">
      <c r="A401" s="229"/>
      <c r="B401" s="227"/>
      <c r="C401" s="227"/>
      <c r="D401" s="227"/>
      <c r="E401" s="227"/>
      <c r="F401" s="232"/>
      <c r="G401" s="228"/>
      <c r="H401" s="231"/>
      <c r="I401" s="231"/>
    </row>
    <row r="402" spans="1:9" x14ac:dyDescent="0.25">
      <c r="A402" s="229"/>
      <c r="B402" s="227"/>
      <c r="C402" s="227"/>
      <c r="D402" s="227"/>
      <c r="E402" s="227"/>
      <c r="F402" s="232"/>
      <c r="G402" s="228"/>
      <c r="H402" s="231"/>
      <c r="I402" s="231"/>
    </row>
    <row r="403" spans="1:9" x14ac:dyDescent="0.25">
      <c r="A403" s="229"/>
      <c r="B403" s="227"/>
      <c r="C403" s="227"/>
      <c r="D403" s="227"/>
      <c r="E403" s="227"/>
      <c r="F403" s="232"/>
      <c r="G403" s="228"/>
      <c r="H403" s="231"/>
      <c r="I403" s="231"/>
    </row>
    <row r="404" spans="1:9" x14ac:dyDescent="0.25">
      <c r="A404" s="229"/>
      <c r="B404" s="227"/>
      <c r="C404" s="227"/>
      <c r="D404" s="227"/>
      <c r="E404" s="227"/>
      <c r="F404" s="232"/>
      <c r="G404" s="228"/>
      <c r="H404" s="231"/>
      <c r="I404" s="231"/>
    </row>
    <row r="405" spans="1:9" x14ac:dyDescent="0.25">
      <c r="A405" s="229"/>
      <c r="B405" s="227"/>
      <c r="C405" s="227"/>
      <c r="D405" s="227"/>
      <c r="E405" s="227"/>
      <c r="F405" s="232"/>
      <c r="G405" s="228"/>
      <c r="H405" s="231"/>
      <c r="I405" s="231"/>
    </row>
    <row r="406" spans="1:9" x14ac:dyDescent="0.25">
      <c r="A406" s="229"/>
      <c r="B406" s="227"/>
      <c r="C406" s="227"/>
      <c r="D406" s="227"/>
      <c r="E406" s="227"/>
      <c r="F406" s="232"/>
      <c r="G406" s="228"/>
      <c r="H406" s="231"/>
      <c r="I406" s="231"/>
    </row>
    <row r="407" spans="1:9" x14ac:dyDescent="0.25">
      <c r="A407" s="229"/>
      <c r="B407" s="227"/>
      <c r="C407" s="227"/>
      <c r="D407" s="227"/>
      <c r="E407" s="227"/>
      <c r="F407" s="232"/>
      <c r="G407" s="228"/>
      <c r="H407" s="231"/>
      <c r="I407" s="231"/>
    </row>
    <row r="408" spans="1:9" x14ac:dyDescent="0.25">
      <c r="A408" s="229"/>
      <c r="B408" s="227"/>
      <c r="C408" s="227"/>
      <c r="D408" s="227"/>
      <c r="E408" s="227"/>
      <c r="F408" s="232"/>
      <c r="G408" s="228"/>
      <c r="H408" s="231"/>
      <c r="I408" s="231"/>
    </row>
    <row r="409" spans="1:9" x14ac:dyDescent="0.25">
      <c r="A409" s="229"/>
      <c r="B409" s="227"/>
      <c r="C409" s="227"/>
      <c r="D409" s="227"/>
      <c r="E409" s="227"/>
      <c r="F409" s="232"/>
      <c r="G409" s="228"/>
      <c r="H409" s="231"/>
      <c r="I409" s="231"/>
    </row>
    <row r="410" spans="1:9" x14ac:dyDescent="0.25">
      <c r="A410" s="229"/>
      <c r="B410" s="227"/>
      <c r="C410" s="227"/>
      <c r="D410" s="227"/>
      <c r="E410" s="227"/>
      <c r="F410" s="232"/>
      <c r="G410" s="228"/>
      <c r="H410" s="231"/>
      <c r="I410" s="231"/>
    </row>
    <row r="411" spans="1:9" x14ac:dyDescent="0.25">
      <c r="A411" s="229"/>
      <c r="B411" s="227"/>
      <c r="C411" s="227"/>
      <c r="D411" s="227"/>
      <c r="E411" s="227"/>
      <c r="F411" s="232"/>
      <c r="G411" s="228"/>
      <c r="H411" s="231"/>
      <c r="I411" s="231"/>
    </row>
    <row r="412" spans="1:9" x14ac:dyDescent="0.25">
      <c r="A412" s="229"/>
      <c r="B412" s="227"/>
      <c r="C412" s="227"/>
      <c r="D412" s="227"/>
      <c r="E412" s="227"/>
      <c r="F412" s="232"/>
      <c r="G412" s="228"/>
      <c r="H412" s="231"/>
      <c r="I412" s="231"/>
    </row>
    <row r="413" spans="1:9" x14ac:dyDescent="0.25">
      <c r="A413" s="229"/>
      <c r="B413" s="227"/>
      <c r="C413" s="227"/>
      <c r="D413" s="227"/>
      <c r="E413" s="227"/>
      <c r="F413" s="232"/>
      <c r="G413" s="228"/>
      <c r="H413" s="231"/>
      <c r="I413" s="231"/>
    </row>
    <row r="414" spans="1:9" x14ac:dyDescent="0.25">
      <c r="A414" s="229"/>
      <c r="B414" s="227"/>
      <c r="C414" s="227"/>
      <c r="D414" s="227"/>
      <c r="E414" s="227"/>
      <c r="F414" s="232"/>
      <c r="G414" s="228"/>
      <c r="H414" s="231"/>
      <c r="I414" s="231"/>
    </row>
    <row r="415" spans="1:9" x14ac:dyDescent="0.25">
      <c r="A415" s="229"/>
      <c r="B415" s="227"/>
      <c r="C415" s="227"/>
      <c r="D415" s="227"/>
      <c r="E415" s="227"/>
      <c r="F415" s="232"/>
      <c r="G415" s="228"/>
      <c r="H415" s="231"/>
      <c r="I415" s="231"/>
    </row>
    <row r="416" spans="1:9" x14ac:dyDescent="0.25">
      <c r="A416" s="229"/>
      <c r="B416" s="227"/>
      <c r="C416" s="227"/>
      <c r="D416" s="227"/>
      <c r="E416" s="227"/>
      <c r="F416" s="232"/>
      <c r="G416" s="228"/>
      <c r="H416" s="231"/>
      <c r="I416" s="231"/>
    </row>
    <row r="417" spans="1:9" x14ac:dyDescent="0.25">
      <c r="A417" s="229"/>
      <c r="B417" s="227"/>
      <c r="C417" s="227"/>
      <c r="D417" s="227"/>
      <c r="E417" s="227"/>
      <c r="F417" s="232"/>
      <c r="G417" s="228"/>
      <c r="H417" s="231"/>
      <c r="I417" s="231"/>
    </row>
    <row r="418" spans="1:9" x14ac:dyDescent="0.25">
      <c r="A418" s="229"/>
      <c r="B418" s="227"/>
      <c r="C418" s="227"/>
      <c r="D418" s="227"/>
      <c r="E418" s="227"/>
      <c r="F418" s="232"/>
      <c r="G418" s="228"/>
      <c r="H418" s="231"/>
      <c r="I418" s="231"/>
    </row>
    <row r="419" spans="1:9" x14ac:dyDescent="0.25">
      <c r="A419" s="229"/>
      <c r="B419" s="227"/>
      <c r="C419" s="227"/>
      <c r="D419" s="227"/>
      <c r="E419" s="227"/>
      <c r="F419" s="232"/>
      <c r="G419" s="228"/>
      <c r="H419" s="231"/>
      <c r="I419" s="231"/>
    </row>
    <row r="420" spans="1:9" x14ac:dyDescent="0.25">
      <c r="A420" s="229"/>
      <c r="B420" s="227"/>
      <c r="C420" s="227"/>
      <c r="D420" s="227"/>
      <c r="E420" s="227"/>
      <c r="F420" s="232"/>
      <c r="G420" s="228"/>
      <c r="H420" s="231"/>
      <c r="I420" s="231"/>
    </row>
    <row r="421" spans="1:9" x14ac:dyDescent="0.25">
      <c r="A421" s="229"/>
      <c r="B421" s="227"/>
      <c r="C421" s="227"/>
      <c r="D421" s="227"/>
      <c r="E421" s="227"/>
      <c r="F421" s="232"/>
      <c r="G421" s="228"/>
      <c r="H421" s="231"/>
      <c r="I421" s="231"/>
    </row>
    <row r="422" spans="1:9" x14ac:dyDescent="0.25">
      <c r="A422" s="229"/>
      <c r="B422" s="227"/>
      <c r="C422" s="227"/>
      <c r="D422" s="227"/>
      <c r="E422" s="227"/>
      <c r="F422" s="232"/>
      <c r="G422" s="228"/>
      <c r="H422" s="231"/>
      <c r="I422" s="231"/>
    </row>
    <row r="423" spans="1:9" x14ac:dyDescent="0.25">
      <c r="A423" s="229"/>
      <c r="B423" s="227"/>
      <c r="C423" s="227"/>
      <c r="D423" s="227"/>
      <c r="E423" s="227"/>
      <c r="F423" s="232"/>
      <c r="G423" s="228"/>
      <c r="H423" s="231"/>
      <c r="I423" s="231"/>
    </row>
    <row r="424" spans="1:9" x14ac:dyDescent="0.25">
      <c r="A424" s="229"/>
      <c r="B424" s="227"/>
      <c r="C424" s="227"/>
      <c r="D424" s="227"/>
      <c r="E424" s="227"/>
      <c r="F424" s="232"/>
      <c r="G424" s="228"/>
      <c r="H424" s="231"/>
      <c r="I424" s="231"/>
    </row>
    <row r="425" spans="1:9" x14ac:dyDescent="0.25">
      <c r="A425" s="229"/>
      <c r="B425" s="227"/>
      <c r="C425" s="227"/>
      <c r="D425" s="227"/>
      <c r="E425" s="227"/>
      <c r="F425" s="232"/>
      <c r="G425" s="228"/>
      <c r="H425" s="231"/>
      <c r="I425" s="231"/>
    </row>
    <row r="426" spans="1:9" x14ac:dyDescent="0.25">
      <c r="A426" s="229"/>
      <c r="B426" s="227"/>
      <c r="C426" s="227"/>
      <c r="D426" s="227"/>
      <c r="E426" s="227"/>
      <c r="F426" s="232"/>
      <c r="G426" s="228"/>
      <c r="H426" s="231"/>
      <c r="I426" s="231"/>
    </row>
    <row r="427" spans="1:9" x14ac:dyDescent="0.25">
      <c r="A427" s="229"/>
      <c r="B427" s="227"/>
      <c r="C427" s="227"/>
      <c r="D427" s="227"/>
      <c r="E427" s="227"/>
      <c r="F427" s="232"/>
      <c r="G427" s="228"/>
      <c r="H427" s="231"/>
      <c r="I427" s="231"/>
    </row>
    <row r="428" spans="1:9" x14ac:dyDescent="0.25">
      <c r="A428" s="229"/>
      <c r="B428" s="227"/>
      <c r="C428" s="227"/>
      <c r="D428" s="227"/>
      <c r="E428" s="227"/>
      <c r="F428" s="232"/>
      <c r="G428" s="228"/>
      <c r="H428" s="231"/>
      <c r="I428" s="231"/>
    </row>
    <row r="429" spans="1:9" x14ac:dyDescent="0.25">
      <c r="A429" s="229"/>
      <c r="B429" s="227"/>
      <c r="C429" s="227"/>
      <c r="D429" s="227"/>
      <c r="E429" s="227"/>
      <c r="F429" s="232"/>
      <c r="G429" s="228"/>
      <c r="H429" s="231"/>
      <c r="I429" s="231"/>
    </row>
    <row r="430" spans="1:9" x14ac:dyDescent="0.25">
      <c r="A430" s="229"/>
      <c r="B430" s="227"/>
      <c r="C430" s="227"/>
      <c r="D430" s="227"/>
      <c r="E430" s="227"/>
      <c r="F430" s="232"/>
      <c r="G430" s="228"/>
      <c r="H430" s="231"/>
      <c r="I430" s="231"/>
    </row>
    <row r="431" spans="1:9" x14ac:dyDescent="0.25">
      <c r="A431" s="229"/>
      <c r="B431" s="227"/>
      <c r="C431" s="227"/>
      <c r="D431" s="227"/>
      <c r="E431" s="227"/>
      <c r="F431" s="232"/>
      <c r="G431" s="228"/>
      <c r="H431" s="231"/>
      <c r="I431" s="231"/>
    </row>
    <row r="432" spans="1:9" x14ac:dyDescent="0.25">
      <c r="A432" s="229"/>
      <c r="B432" s="227"/>
      <c r="C432" s="227"/>
      <c r="D432" s="227"/>
      <c r="E432" s="227"/>
      <c r="F432" s="232"/>
      <c r="G432" s="228"/>
      <c r="H432" s="231"/>
      <c r="I432" s="231"/>
    </row>
    <row r="433" spans="1:9" x14ac:dyDescent="0.25">
      <c r="A433" s="229"/>
      <c r="B433" s="227"/>
      <c r="C433" s="227"/>
      <c r="D433" s="227"/>
      <c r="E433" s="227"/>
      <c r="F433" s="232"/>
      <c r="G433" s="228"/>
      <c r="H433" s="231"/>
      <c r="I433" s="231"/>
    </row>
    <row r="434" spans="1:9" x14ac:dyDescent="0.25">
      <c r="A434" s="229"/>
      <c r="B434" s="227"/>
      <c r="C434" s="227"/>
      <c r="D434" s="227"/>
      <c r="E434" s="227"/>
      <c r="F434" s="232"/>
      <c r="G434" s="228"/>
      <c r="H434" s="231"/>
      <c r="I434" s="231"/>
    </row>
    <row r="435" spans="1:9" x14ac:dyDescent="0.25">
      <c r="A435" s="229"/>
      <c r="B435" s="227"/>
      <c r="C435" s="227"/>
      <c r="D435" s="227"/>
      <c r="E435" s="227"/>
      <c r="F435" s="232"/>
      <c r="G435" s="228"/>
      <c r="H435" s="231"/>
      <c r="I435" s="231"/>
    </row>
    <row r="436" spans="1:9" x14ac:dyDescent="0.25">
      <c r="A436" s="229"/>
      <c r="B436" s="227"/>
      <c r="C436" s="227"/>
      <c r="D436" s="227"/>
      <c r="E436" s="227"/>
      <c r="F436" s="232"/>
      <c r="G436" s="228"/>
      <c r="H436" s="231"/>
      <c r="I436" s="231"/>
    </row>
    <row r="437" spans="1:9" x14ac:dyDescent="0.25">
      <c r="A437" s="229"/>
      <c r="B437" s="227"/>
      <c r="C437" s="227"/>
      <c r="D437" s="227"/>
      <c r="E437" s="227"/>
      <c r="F437" s="232"/>
      <c r="G437" s="228"/>
      <c r="H437" s="231"/>
      <c r="I437" s="231"/>
    </row>
    <row r="438" spans="1:9" x14ac:dyDescent="0.25">
      <c r="A438" s="229"/>
      <c r="B438" s="227"/>
      <c r="C438" s="227"/>
      <c r="D438" s="227"/>
      <c r="E438" s="227"/>
      <c r="F438" s="232"/>
      <c r="G438" s="228"/>
      <c r="H438" s="231"/>
      <c r="I438" s="231"/>
    </row>
    <row r="439" spans="1:9" x14ac:dyDescent="0.25">
      <c r="A439" s="229"/>
      <c r="B439" s="227"/>
      <c r="C439" s="227"/>
      <c r="D439" s="227"/>
      <c r="E439" s="227"/>
      <c r="F439" s="232"/>
      <c r="G439" s="228"/>
      <c r="H439" s="231"/>
      <c r="I439" s="231"/>
    </row>
    <row r="440" spans="1:9" x14ac:dyDescent="0.25">
      <c r="A440" s="229"/>
      <c r="B440" s="227"/>
      <c r="C440" s="227"/>
      <c r="D440" s="227"/>
      <c r="E440" s="227"/>
      <c r="F440" s="232"/>
      <c r="G440" s="228"/>
      <c r="H440" s="231"/>
      <c r="I440" s="231"/>
    </row>
    <row r="441" spans="1:9" x14ac:dyDescent="0.25">
      <c r="A441" s="229"/>
      <c r="B441" s="227"/>
      <c r="C441" s="227"/>
      <c r="D441" s="227"/>
      <c r="E441" s="227"/>
      <c r="F441" s="232"/>
      <c r="G441" s="228"/>
      <c r="H441" s="231"/>
      <c r="I441" s="231"/>
    </row>
    <row r="442" spans="1:9" x14ac:dyDescent="0.25">
      <c r="A442" s="229"/>
      <c r="B442" s="227"/>
      <c r="C442" s="227"/>
      <c r="D442" s="227"/>
      <c r="E442" s="227"/>
      <c r="F442" s="232"/>
      <c r="G442" s="228"/>
      <c r="H442" s="231"/>
      <c r="I442" s="231"/>
    </row>
    <row r="443" spans="1:9" x14ac:dyDescent="0.25">
      <c r="A443" s="229"/>
      <c r="B443" s="227"/>
      <c r="C443" s="227"/>
      <c r="D443" s="227"/>
      <c r="E443" s="227"/>
      <c r="F443" s="232"/>
      <c r="G443" s="228"/>
      <c r="H443" s="231"/>
      <c r="I443" s="231"/>
    </row>
    <row r="444" spans="1:9" x14ac:dyDescent="0.25">
      <c r="A444" s="229"/>
      <c r="B444" s="227"/>
      <c r="C444" s="227"/>
      <c r="D444" s="227"/>
      <c r="E444" s="227"/>
      <c r="F444" s="232"/>
      <c r="G444" s="228"/>
      <c r="H444" s="231"/>
      <c r="I444" s="231"/>
    </row>
    <row r="445" spans="1:9" x14ac:dyDescent="0.25">
      <c r="A445" s="229"/>
      <c r="B445" s="227"/>
      <c r="C445" s="227"/>
      <c r="D445" s="227"/>
      <c r="E445" s="227"/>
      <c r="F445" s="232"/>
      <c r="G445" s="228"/>
      <c r="H445" s="231"/>
      <c r="I445" s="231"/>
    </row>
    <row r="446" spans="1:9" x14ac:dyDescent="0.25">
      <c r="A446" s="229"/>
      <c r="B446" s="227"/>
      <c r="C446" s="227"/>
      <c r="D446" s="227"/>
      <c r="E446" s="227"/>
      <c r="F446" s="232"/>
      <c r="G446" s="228"/>
      <c r="H446" s="231"/>
      <c r="I446" s="231"/>
    </row>
    <row r="447" spans="1:9" x14ac:dyDescent="0.25">
      <c r="A447" s="229"/>
      <c r="B447" s="227"/>
      <c r="C447" s="227"/>
      <c r="D447" s="227"/>
      <c r="E447" s="227"/>
      <c r="F447" s="232"/>
      <c r="G447" s="228"/>
      <c r="H447" s="231"/>
      <c r="I447" s="231"/>
    </row>
    <row r="448" spans="1:9" x14ac:dyDescent="0.25">
      <c r="A448" s="229"/>
      <c r="B448" s="227"/>
      <c r="C448" s="227"/>
      <c r="D448" s="227"/>
      <c r="E448" s="227"/>
      <c r="F448" s="232"/>
      <c r="G448" s="228"/>
      <c r="H448" s="231"/>
      <c r="I448" s="231"/>
    </row>
    <row r="449" spans="1:9" x14ac:dyDescent="0.25">
      <c r="A449" s="229"/>
      <c r="B449" s="227"/>
      <c r="C449" s="227"/>
      <c r="D449" s="227"/>
      <c r="E449" s="227"/>
      <c r="F449" s="232"/>
      <c r="G449" s="228"/>
      <c r="H449" s="231"/>
      <c r="I449" s="231"/>
    </row>
    <row r="450" spans="1:9" x14ac:dyDescent="0.25">
      <c r="A450" s="229"/>
      <c r="B450" s="227"/>
      <c r="C450" s="227"/>
      <c r="D450" s="227"/>
      <c r="E450" s="227"/>
      <c r="F450" s="232"/>
      <c r="G450" s="228"/>
      <c r="H450" s="231"/>
      <c r="I450" s="231"/>
    </row>
    <row r="451" spans="1:9" x14ac:dyDescent="0.25">
      <c r="A451" s="229"/>
      <c r="B451" s="227"/>
      <c r="C451" s="227"/>
      <c r="D451" s="227"/>
      <c r="E451" s="227"/>
      <c r="F451" s="232"/>
      <c r="G451" s="228"/>
      <c r="H451" s="231"/>
      <c r="I451" s="231"/>
    </row>
    <row r="452" spans="1:9" x14ac:dyDescent="0.25">
      <c r="A452" s="229"/>
      <c r="B452" s="227"/>
      <c r="C452" s="227"/>
      <c r="D452" s="227"/>
      <c r="E452" s="227"/>
      <c r="F452" s="232"/>
      <c r="G452" s="228"/>
      <c r="H452" s="231"/>
      <c r="I452" s="231"/>
    </row>
    <row r="453" spans="1:9" x14ac:dyDescent="0.25">
      <c r="A453" s="229"/>
      <c r="B453" s="227"/>
      <c r="C453" s="227"/>
      <c r="D453" s="227"/>
      <c r="E453" s="227"/>
      <c r="F453" s="232"/>
      <c r="G453" s="228"/>
      <c r="H453" s="231"/>
      <c r="I453" s="231"/>
    </row>
    <row r="454" spans="1:9" x14ac:dyDescent="0.25">
      <c r="A454" s="229"/>
      <c r="B454" s="227"/>
      <c r="C454" s="227"/>
      <c r="D454" s="227"/>
      <c r="E454" s="227"/>
      <c r="F454" s="232"/>
      <c r="G454" s="228"/>
      <c r="H454" s="231"/>
      <c r="I454" s="231"/>
    </row>
    <row r="455" spans="1:9" x14ac:dyDescent="0.25">
      <c r="A455" s="229"/>
      <c r="B455" s="227"/>
      <c r="C455" s="227"/>
      <c r="D455" s="227"/>
      <c r="E455" s="227"/>
      <c r="F455" s="232"/>
      <c r="G455" s="228"/>
      <c r="H455" s="231"/>
      <c r="I455" s="231"/>
    </row>
    <row r="456" spans="1:9" x14ac:dyDescent="0.25">
      <c r="A456" s="229"/>
      <c r="B456" s="227"/>
      <c r="C456" s="227"/>
      <c r="D456" s="227"/>
      <c r="E456" s="227"/>
      <c r="F456" s="232"/>
      <c r="G456" s="228"/>
      <c r="H456" s="231"/>
      <c r="I456" s="231"/>
    </row>
    <row r="457" spans="1:9" x14ac:dyDescent="0.25">
      <c r="A457" s="229"/>
      <c r="B457" s="227"/>
      <c r="C457" s="227"/>
      <c r="D457" s="227"/>
      <c r="E457" s="227"/>
      <c r="F457" s="232"/>
      <c r="G457" s="228"/>
      <c r="H457" s="231"/>
      <c r="I457" s="231"/>
    </row>
    <row r="458" spans="1:9" x14ac:dyDescent="0.25">
      <c r="A458" s="229"/>
      <c r="B458" s="227"/>
      <c r="C458" s="227"/>
      <c r="D458" s="227"/>
      <c r="E458" s="227"/>
      <c r="F458" s="232"/>
      <c r="G458" s="228"/>
      <c r="H458" s="231"/>
      <c r="I458" s="231"/>
    </row>
    <row r="459" spans="1:9" x14ac:dyDescent="0.25">
      <c r="A459" s="229"/>
      <c r="B459" s="227"/>
      <c r="C459" s="227"/>
      <c r="D459" s="227"/>
      <c r="E459" s="227"/>
      <c r="F459" s="232"/>
      <c r="G459" s="228"/>
      <c r="H459" s="231"/>
      <c r="I459" s="231"/>
    </row>
    <row r="460" spans="1:9" x14ac:dyDescent="0.25">
      <c r="A460" s="229"/>
      <c r="B460" s="227"/>
      <c r="C460" s="227"/>
      <c r="D460" s="227"/>
      <c r="E460" s="227"/>
      <c r="F460" s="232"/>
      <c r="G460" s="228"/>
      <c r="H460" s="231"/>
      <c r="I460" s="231"/>
    </row>
    <row r="461" spans="1:9" x14ac:dyDescent="0.25">
      <c r="A461" s="229"/>
      <c r="B461" s="227"/>
      <c r="C461" s="227"/>
      <c r="D461" s="227"/>
      <c r="E461" s="227"/>
      <c r="F461" s="232"/>
      <c r="G461" s="228"/>
      <c r="H461" s="231"/>
      <c r="I461" s="231"/>
    </row>
    <row r="462" spans="1:9" x14ac:dyDescent="0.25">
      <c r="A462" s="229"/>
      <c r="B462" s="227"/>
      <c r="C462" s="227"/>
      <c r="D462" s="227"/>
      <c r="E462" s="227"/>
      <c r="F462" s="232"/>
      <c r="G462" s="228"/>
      <c r="H462" s="231"/>
      <c r="I462" s="231"/>
    </row>
    <row r="463" spans="1:9" x14ac:dyDescent="0.25">
      <c r="A463" s="229"/>
      <c r="B463" s="227"/>
      <c r="C463" s="227"/>
      <c r="D463" s="227"/>
      <c r="E463" s="227"/>
      <c r="F463" s="232"/>
      <c r="G463" s="228"/>
      <c r="H463" s="231"/>
      <c r="I463" s="231"/>
    </row>
    <row r="464" spans="1:9" x14ac:dyDescent="0.25">
      <c r="A464" s="229"/>
      <c r="B464" s="227"/>
      <c r="C464" s="227"/>
      <c r="D464" s="227"/>
      <c r="E464" s="227"/>
      <c r="F464" s="232"/>
      <c r="G464" s="228"/>
      <c r="H464" s="231"/>
      <c r="I464" s="231"/>
    </row>
    <row r="465" spans="1:9" x14ac:dyDescent="0.25">
      <c r="A465" s="229"/>
      <c r="B465" s="227"/>
      <c r="C465" s="227"/>
      <c r="D465" s="227"/>
      <c r="E465" s="227"/>
      <c r="F465" s="232"/>
      <c r="G465" s="228"/>
      <c r="H465" s="231"/>
      <c r="I465" s="231"/>
    </row>
    <row r="466" spans="1:9" x14ac:dyDescent="0.25">
      <c r="A466" s="229"/>
      <c r="B466" s="227"/>
      <c r="C466" s="227"/>
      <c r="D466" s="227"/>
      <c r="E466" s="227"/>
      <c r="F466" s="232"/>
      <c r="G466" s="228"/>
      <c r="H466" s="231"/>
      <c r="I466" s="231"/>
    </row>
    <row r="467" spans="1:9" x14ac:dyDescent="0.25">
      <c r="A467" s="229"/>
      <c r="B467" s="227"/>
      <c r="C467" s="227"/>
      <c r="D467" s="227"/>
      <c r="E467" s="227"/>
      <c r="F467" s="232"/>
      <c r="G467" s="228"/>
      <c r="H467" s="231"/>
      <c r="I467" s="231"/>
    </row>
    <row r="468" spans="1:9" x14ac:dyDescent="0.25">
      <c r="A468" s="229"/>
      <c r="B468" s="227"/>
      <c r="C468" s="227"/>
      <c r="D468" s="227"/>
      <c r="E468" s="227"/>
      <c r="F468" s="232"/>
      <c r="G468" s="228"/>
      <c r="H468" s="231"/>
      <c r="I468" s="231"/>
    </row>
    <row r="469" spans="1:9" x14ac:dyDescent="0.25">
      <c r="A469" s="229"/>
      <c r="B469" s="227"/>
      <c r="C469" s="227"/>
      <c r="D469" s="227"/>
      <c r="E469" s="227"/>
      <c r="F469" s="232"/>
      <c r="G469" s="228"/>
      <c r="H469" s="231"/>
      <c r="I469" s="231"/>
    </row>
    <row r="470" spans="1:9" x14ac:dyDescent="0.25">
      <c r="A470" s="229"/>
      <c r="B470" s="227"/>
      <c r="C470" s="227"/>
      <c r="D470" s="227"/>
      <c r="E470" s="227"/>
      <c r="F470" s="232"/>
      <c r="G470" s="228"/>
      <c r="H470" s="231"/>
      <c r="I470" s="231"/>
    </row>
    <row r="471" spans="1:9" x14ac:dyDescent="0.25">
      <c r="A471" s="229"/>
      <c r="B471" s="227"/>
      <c r="C471" s="227"/>
      <c r="D471" s="227"/>
      <c r="E471" s="227"/>
      <c r="F471" s="232"/>
      <c r="G471" s="228"/>
      <c r="H471" s="231"/>
      <c r="I471" s="231"/>
    </row>
    <row r="472" spans="1:9" x14ac:dyDescent="0.25">
      <c r="A472" s="229"/>
      <c r="B472" s="227"/>
      <c r="C472" s="227"/>
      <c r="D472" s="227"/>
      <c r="E472" s="227"/>
      <c r="F472" s="232"/>
      <c r="G472" s="228"/>
      <c r="H472" s="231"/>
      <c r="I472" s="231"/>
    </row>
    <row r="473" spans="1:9" x14ac:dyDescent="0.25">
      <c r="A473" s="229"/>
      <c r="B473" s="227"/>
      <c r="C473" s="227"/>
      <c r="D473" s="227"/>
      <c r="E473" s="227"/>
      <c r="F473" s="232"/>
      <c r="G473" s="228"/>
      <c r="H473" s="231"/>
      <c r="I473" s="231"/>
    </row>
    <row r="474" spans="1:9" x14ac:dyDescent="0.25">
      <c r="A474" s="229"/>
      <c r="B474" s="227"/>
      <c r="C474" s="227"/>
      <c r="D474" s="227"/>
      <c r="E474" s="227"/>
      <c r="F474" s="232"/>
      <c r="G474" s="228"/>
      <c r="H474" s="231"/>
      <c r="I474" s="231"/>
    </row>
    <row r="475" spans="1:9" x14ac:dyDescent="0.25">
      <c r="A475" s="229"/>
      <c r="B475" s="227"/>
      <c r="C475" s="227"/>
      <c r="D475" s="227"/>
      <c r="E475" s="227"/>
      <c r="F475" s="232"/>
      <c r="G475" s="228"/>
      <c r="H475" s="231"/>
      <c r="I475" s="231"/>
    </row>
    <row r="476" spans="1:9" x14ac:dyDescent="0.25">
      <c r="A476" s="229"/>
      <c r="B476" s="227"/>
      <c r="C476" s="227"/>
      <c r="D476" s="227"/>
      <c r="E476" s="227"/>
      <c r="F476" s="232"/>
      <c r="G476" s="228"/>
      <c r="H476" s="231"/>
      <c r="I476" s="231"/>
    </row>
    <row r="477" spans="1:9" x14ac:dyDescent="0.25">
      <c r="A477" s="229"/>
      <c r="B477" s="227"/>
      <c r="C477" s="227"/>
      <c r="D477" s="227"/>
      <c r="E477" s="227"/>
      <c r="F477" s="232"/>
      <c r="G477" s="228"/>
      <c r="H477" s="231"/>
      <c r="I477" s="231"/>
    </row>
    <row r="478" spans="1:9" x14ac:dyDescent="0.25">
      <c r="A478" s="229"/>
      <c r="B478" s="227"/>
      <c r="C478" s="227"/>
      <c r="D478" s="227"/>
      <c r="E478" s="227"/>
      <c r="F478" s="232"/>
      <c r="G478" s="228"/>
      <c r="H478" s="231"/>
      <c r="I478" s="231"/>
    </row>
    <row r="479" spans="1:9" x14ac:dyDescent="0.25">
      <c r="A479" s="229"/>
      <c r="B479" s="227"/>
      <c r="C479" s="227"/>
      <c r="D479" s="227"/>
      <c r="E479" s="227"/>
      <c r="F479" s="232"/>
      <c r="G479" s="228"/>
      <c r="H479" s="231"/>
      <c r="I479" s="231"/>
    </row>
    <row r="480" spans="1:9" x14ac:dyDescent="0.25">
      <c r="A480" s="229"/>
      <c r="B480" s="227"/>
      <c r="C480" s="227"/>
      <c r="D480" s="227"/>
      <c r="E480" s="227"/>
      <c r="F480" s="232"/>
      <c r="G480" s="228"/>
      <c r="H480" s="231"/>
      <c r="I480" s="231"/>
    </row>
    <row r="481" spans="1:9" x14ac:dyDescent="0.25">
      <c r="A481" s="229"/>
      <c r="B481" s="227"/>
      <c r="C481" s="227"/>
      <c r="D481" s="227"/>
      <c r="E481" s="227"/>
      <c r="F481" s="232"/>
      <c r="G481" s="228"/>
      <c r="H481" s="231"/>
      <c r="I481" s="231"/>
    </row>
    <row r="482" spans="1:9" x14ac:dyDescent="0.25">
      <c r="A482" s="229"/>
      <c r="B482" s="227"/>
      <c r="C482" s="227"/>
      <c r="D482" s="227"/>
      <c r="E482" s="227"/>
      <c r="F482" s="232"/>
      <c r="G482" s="228"/>
      <c r="H482" s="231"/>
      <c r="I482" s="231"/>
    </row>
    <row r="483" spans="1:9" x14ac:dyDescent="0.25">
      <c r="A483" s="229"/>
      <c r="B483" s="227"/>
      <c r="C483" s="227"/>
      <c r="D483" s="227"/>
      <c r="E483" s="227"/>
      <c r="F483" s="232"/>
      <c r="G483" s="228"/>
      <c r="H483" s="231"/>
      <c r="I483" s="231"/>
    </row>
    <row r="484" spans="1:9" x14ac:dyDescent="0.25">
      <c r="A484" s="229"/>
      <c r="B484" s="227"/>
      <c r="C484" s="227"/>
      <c r="D484" s="227"/>
      <c r="E484" s="227"/>
      <c r="F484" s="232"/>
      <c r="G484" s="228"/>
      <c r="H484" s="231"/>
      <c r="I484" s="231"/>
    </row>
    <row r="485" spans="1:9" x14ac:dyDescent="0.25">
      <c r="A485" s="229"/>
      <c r="B485" s="227"/>
      <c r="C485" s="227"/>
      <c r="D485" s="227"/>
      <c r="E485" s="227"/>
      <c r="F485" s="232"/>
      <c r="G485" s="228"/>
      <c r="H485" s="231"/>
      <c r="I485" s="231"/>
    </row>
    <row r="486" spans="1:9" x14ac:dyDescent="0.25">
      <c r="A486" s="229"/>
      <c r="B486" s="227"/>
      <c r="C486" s="227"/>
      <c r="D486" s="227"/>
      <c r="E486" s="227"/>
      <c r="F486" s="232"/>
      <c r="G486" s="228"/>
      <c r="H486" s="231"/>
      <c r="I486" s="231"/>
    </row>
    <row r="487" spans="1:9" x14ac:dyDescent="0.25">
      <c r="A487" s="229"/>
      <c r="B487" s="227"/>
      <c r="C487" s="227"/>
      <c r="D487" s="227"/>
      <c r="E487" s="227"/>
      <c r="F487" s="232"/>
      <c r="G487" s="228"/>
      <c r="H487" s="231"/>
      <c r="I487" s="231"/>
    </row>
    <row r="488" spans="1:9" x14ac:dyDescent="0.25">
      <c r="A488" s="229"/>
      <c r="B488" s="227"/>
      <c r="C488" s="227"/>
      <c r="D488" s="227"/>
      <c r="E488" s="227"/>
      <c r="F488" s="232"/>
      <c r="G488" s="228"/>
      <c r="H488" s="231"/>
      <c r="I488" s="231"/>
    </row>
    <row r="489" spans="1:9" x14ac:dyDescent="0.25">
      <c r="A489" s="229"/>
      <c r="B489" s="227"/>
      <c r="C489" s="227"/>
      <c r="D489" s="227"/>
      <c r="E489" s="227"/>
      <c r="F489" s="232"/>
      <c r="G489" s="228"/>
      <c r="H489" s="231"/>
      <c r="I489" s="231"/>
    </row>
    <row r="490" spans="1:9" x14ac:dyDescent="0.25">
      <c r="A490" s="229"/>
      <c r="B490" s="227"/>
      <c r="C490" s="227"/>
      <c r="D490" s="227"/>
      <c r="E490" s="227"/>
      <c r="F490" s="232"/>
      <c r="G490" s="228"/>
      <c r="H490" s="231"/>
      <c r="I490" s="231"/>
    </row>
    <row r="491" spans="1:9" x14ac:dyDescent="0.25">
      <c r="A491" s="229"/>
      <c r="B491" s="227"/>
      <c r="C491" s="227"/>
      <c r="D491" s="227"/>
      <c r="E491" s="227"/>
      <c r="F491" s="232"/>
      <c r="G491" s="228"/>
      <c r="H491" s="231"/>
      <c r="I491" s="231"/>
    </row>
    <row r="492" spans="1:9" x14ac:dyDescent="0.25">
      <c r="A492" s="229"/>
      <c r="B492" s="227"/>
      <c r="C492" s="227"/>
      <c r="D492" s="227"/>
      <c r="E492" s="227"/>
      <c r="F492" s="232"/>
      <c r="G492" s="228"/>
      <c r="H492" s="231"/>
      <c r="I492" s="231"/>
    </row>
    <row r="493" spans="1:9" x14ac:dyDescent="0.25">
      <c r="A493" s="229"/>
      <c r="B493" s="227"/>
      <c r="C493" s="227"/>
      <c r="D493" s="227"/>
      <c r="E493" s="227"/>
      <c r="F493" s="232"/>
      <c r="G493" s="228"/>
      <c r="H493" s="231"/>
      <c r="I493" s="231"/>
    </row>
    <row r="494" spans="1:9" x14ac:dyDescent="0.25">
      <c r="A494" s="229"/>
      <c r="B494" s="227"/>
      <c r="C494" s="227"/>
      <c r="D494" s="227"/>
      <c r="E494" s="227"/>
      <c r="F494" s="232"/>
      <c r="G494" s="228"/>
      <c r="H494" s="231"/>
      <c r="I494" s="231"/>
    </row>
    <row r="495" spans="1:9" x14ac:dyDescent="0.25">
      <c r="A495" s="229"/>
      <c r="B495" s="227"/>
      <c r="C495" s="227"/>
      <c r="D495" s="227"/>
      <c r="E495" s="227"/>
      <c r="F495" s="232"/>
      <c r="G495" s="228"/>
      <c r="H495" s="231"/>
      <c r="I495" s="231"/>
    </row>
    <row r="496" spans="1:9" x14ac:dyDescent="0.25">
      <c r="A496" s="229"/>
      <c r="B496" s="227"/>
      <c r="C496" s="227"/>
      <c r="D496" s="227"/>
      <c r="E496" s="227"/>
      <c r="F496" s="232"/>
      <c r="G496" s="228"/>
      <c r="H496" s="231"/>
      <c r="I496" s="231"/>
    </row>
    <row r="497" spans="1:9" x14ac:dyDescent="0.25">
      <c r="A497" s="229"/>
      <c r="B497" s="227"/>
      <c r="C497" s="227"/>
      <c r="D497" s="227"/>
      <c r="E497" s="227"/>
      <c r="F497" s="232"/>
      <c r="G497" s="228"/>
      <c r="H497" s="231"/>
      <c r="I497" s="231"/>
    </row>
    <row r="498" spans="1:9" x14ac:dyDescent="0.25">
      <c r="A498" s="229"/>
      <c r="B498" s="227"/>
      <c r="C498" s="227"/>
      <c r="D498" s="227"/>
      <c r="E498" s="227"/>
      <c r="F498" s="232"/>
      <c r="G498" s="228"/>
      <c r="H498" s="231"/>
      <c r="I498" s="231"/>
    </row>
    <row r="499" spans="1:9" x14ac:dyDescent="0.25">
      <c r="A499" s="229"/>
      <c r="B499" s="227"/>
      <c r="C499" s="227"/>
      <c r="D499" s="227"/>
      <c r="E499" s="227"/>
      <c r="F499" s="232"/>
      <c r="G499" s="228"/>
      <c r="H499" s="231"/>
      <c r="I499" s="231"/>
    </row>
    <row r="500" spans="1:9" x14ac:dyDescent="0.25">
      <c r="A500" s="229"/>
      <c r="B500" s="227"/>
      <c r="C500" s="227"/>
      <c r="D500" s="227"/>
      <c r="E500" s="227"/>
      <c r="F500" s="232"/>
      <c r="G500" s="228"/>
      <c r="H500" s="231"/>
      <c r="I500" s="231"/>
    </row>
    <row r="501" spans="1:9" x14ac:dyDescent="0.25">
      <c r="A501" s="229"/>
      <c r="B501" s="227"/>
      <c r="C501" s="227"/>
      <c r="D501" s="227"/>
      <c r="E501" s="227"/>
      <c r="F501" s="232"/>
      <c r="G501" s="228"/>
      <c r="H501" s="231"/>
      <c r="I501" s="231"/>
    </row>
    <row r="502" spans="1:9" x14ac:dyDescent="0.25">
      <c r="A502" s="229"/>
      <c r="B502" s="227"/>
      <c r="C502" s="227"/>
      <c r="D502" s="227"/>
      <c r="E502" s="227"/>
      <c r="F502" s="232"/>
      <c r="G502" s="228"/>
      <c r="H502" s="231"/>
      <c r="I502" s="231"/>
    </row>
    <row r="503" spans="1:9" x14ac:dyDescent="0.25">
      <c r="A503" s="229"/>
      <c r="B503" s="227"/>
      <c r="C503" s="227"/>
      <c r="D503" s="227"/>
      <c r="E503" s="227"/>
      <c r="F503" s="232"/>
      <c r="G503" s="228"/>
      <c r="H503" s="231"/>
      <c r="I503" s="231"/>
    </row>
    <row r="504" spans="1:9" x14ac:dyDescent="0.25">
      <c r="A504" s="229"/>
      <c r="B504" s="227"/>
      <c r="C504" s="227"/>
      <c r="D504" s="227"/>
      <c r="E504" s="227"/>
      <c r="F504" s="232"/>
      <c r="G504" s="228"/>
      <c r="H504" s="231"/>
      <c r="I504" s="231"/>
    </row>
    <row r="505" spans="1:9" x14ac:dyDescent="0.25">
      <c r="A505" s="229"/>
      <c r="B505" s="227"/>
      <c r="C505" s="227"/>
      <c r="D505" s="227"/>
      <c r="E505" s="227"/>
      <c r="F505" s="232"/>
      <c r="G505" s="228"/>
      <c r="H505" s="231"/>
      <c r="I505" s="231"/>
    </row>
    <row r="506" spans="1:9" x14ac:dyDescent="0.25">
      <c r="A506" s="229"/>
      <c r="B506" s="227"/>
      <c r="C506" s="227"/>
      <c r="D506" s="227"/>
      <c r="E506" s="227"/>
      <c r="F506" s="232"/>
      <c r="G506" s="228"/>
      <c r="H506" s="231"/>
      <c r="I506" s="231"/>
    </row>
    <row r="507" spans="1:9" x14ac:dyDescent="0.25">
      <c r="A507" s="229"/>
      <c r="B507" s="227"/>
      <c r="C507" s="227"/>
      <c r="D507" s="227"/>
      <c r="E507" s="227"/>
      <c r="F507" s="232"/>
      <c r="G507" s="228"/>
      <c r="H507" s="231"/>
      <c r="I507" s="231"/>
    </row>
    <row r="508" spans="1:9" x14ac:dyDescent="0.25">
      <c r="A508" s="229"/>
      <c r="B508" s="227"/>
      <c r="C508" s="227"/>
      <c r="D508" s="227"/>
      <c r="E508" s="227"/>
      <c r="F508" s="232"/>
      <c r="G508" s="228"/>
      <c r="H508" s="231"/>
      <c r="I508" s="231"/>
    </row>
    <row r="509" spans="1:9" x14ac:dyDescent="0.25">
      <c r="A509" s="229"/>
      <c r="B509" s="227"/>
      <c r="C509" s="227"/>
      <c r="D509" s="227"/>
      <c r="E509" s="227"/>
      <c r="F509" s="232"/>
      <c r="G509" s="228"/>
      <c r="H509" s="231"/>
      <c r="I509" s="231"/>
    </row>
    <row r="510" spans="1:9" x14ac:dyDescent="0.25">
      <c r="A510" s="229"/>
      <c r="B510" s="227"/>
      <c r="C510" s="227"/>
      <c r="D510" s="227"/>
      <c r="E510" s="227"/>
      <c r="F510" s="232"/>
      <c r="G510" s="228"/>
      <c r="H510" s="231"/>
      <c r="I510" s="231"/>
    </row>
    <row r="511" spans="1:9" x14ac:dyDescent="0.25">
      <c r="A511" s="229"/>
      <c r="B511" s="227"/>
      <c r="C511" s="227"/>
      <c r="D511" s="227"/>
      <c r="E511" s="227"/>
      <c r="F511" s="232"/>
      <c r="G511" s="228"/>
      <c r="H511" s="231"/>
      <c r="I511" s="231"/>
    </row>
    <row r="512" spans="1:9" x14ac:dyDescent="0.25">
      <c r="A512" s="229"/>
      <c r="B512" s="227"/>
      <c r="C512" s="227"/>
      <c r="D512" s="227"/>
      <c r="E512" s="227"/>
      <c r="F512" s="232"/>
      <c r="G512" s="228"/>
      <c r="H512" s="231"/>
      <c r="I512" s="231"/>
    </row>
    <row r="513" spans="1:9" x14ac:dyDescent="0.25">
      <c r="A513" s="229"/>
      <c r="B513" s="227"/>
      <c r="C513" s="227"/>
      <c r="D513" s="227"/>
      <c r="E513" s="227"/>
      <c r="F513" s="232"/>
      <c r="G513" s="228"/>
      <c r="H513" s="231"/>
      <c r="I513" s="231"/>
    </row>
    <row r="514" spans="1:9" x14ac:dyDescent="0.25">
      <c r="A514" s="229"/>
      <c r="B514" s="227"/>
      <c r="C514" s="227"/>
      <c r="D514" s="227"/>
      <c r="E514" s="227"/>
      <c r="F514" s="232"/>
      <c r="G514" s="228"/>
      <c r="H514" s="231"/>
      <c r="I514" s="231"/>
    </row>
    <row r="515" spans="1:9" x14ac:dyDescent="0.25">
      <c r="A515" s="229"/>
      <c r="B515" s="227"/>
      <c r="C515" s="227"/>
      <c r="D515" s="227"/>
      <c r="E515" s="227"/>
      <c r="F515" s="232"/>
      <c r="G515" s="228"/>
      <c r="H515" s="231"/>
      <c r="I515" s="231"/>
    </row>
    <row r="516" spans="1:9" x14ac:dyDescent="0.25">
      <c r="A516" s="229"/>
      <c r="B516" s="227"/>
      <c r="C516" s="227"/>
      <c r="D516" s="227"/>
      <c r="E516" s="227"/>
      <c r="F516" s="232"/>
      <c r="G516" s="228"/>
      <c r="H516" s="231"/>
      <c r="I516" s="231"/>
    </row>
    <row r="517" spans="1:9" x14ac:dyDescent="0.25">
      <c r="A517" s="229"/>
      <c r="B517" s="227"/>
      <c r="C517" s="227"/>
      <c r="D517" s="227"/>
      <c r="E517" s="227"/>
      <c r="F517" s="232"/>
      <c r="G517" s="228"/>
      <c r="H517" s="231"/>
      <c r="I517" s="231"/>
    </row>
    <row r="518" spans="1:9" x14ac:dyDescent="0.25">
      <c r="A518" s="229"/>
      <c r="B518" s="227"/>
      <c r="C518" s="227"/>
      <c r="D518" s="227"/>
      <c r="E518" s="227"/>
      <c r="F518" s="232"/>
      <c r="G518" s="228"/>
      <c r="H518" s="231"/>
      <c r="I518" s="231"/>
    </row>
    <row r="519" spans="1:9" x14ac:dyDescent="0.25">
      <c r="A519" s="229"/>
      <c r="B519" s="227"/>
      <c r="C519" s="227"/>
      <c r="D519" s="227"/>
      <c r="E519" s="227"/>
      <c r="F519" s="232"/>
      <c r="G519" s="228"/>
      <c r="H519" s="231"/>
      <c r="I519" s="231"/>
    </row>
    <row r="520" spans="1:9" x14ac:dyDescent="0.25">
      <c r="A520" s="229"/>
      <c r="B520" s="227"/>
      <c r="C520" s="227"/>
      <c r="D520" s="227"/>
      <c r="E520" s="227"/>
      <c r="F520" s="232"/>
      <c r="G520" s="228"/>
      <c r="H520" s="231"/>
      <c r="I520" s="231"/>
    </row>
    <row r="521" spans="1:9" x14ac:dyDescent="0.25">
      <c r="A521" s="229"/>
      <c r="B521" s="227"/>
      <c r="C521" s="227"/>
      <c r="D521" s="227"/>
      <c r="E521" s="227"/>
      <c r="F521" s="232"/>
      <c r="G521" s="228"/>
      <c r="H521" s="231"/>
      <c r="I521" s="231"/>
    </row>
    <row r="522" spans="1:9" x14ac:dyDescent="0.25">
      <c r="A522" s="229"/>
      <c r="B522" s="227"/>
      <c r="C522" s="227"/>
      <c r="D522" s="227"/>
      <c r="E522" s="227"/>
      <c r="F522" s="232"/>
      <c r="G522" s="228"/>
      <c r="H522" s="231"/>
      <c r="I522" s="231"/>
    </row>
    <row r="523" spans="1:9" x14ac:dyDescent="0.25">
      <c r="A523" s="229"/>
      <c r="B523" s="227"/>
      <c r="C523" s="227"/>
      <c r="D523" s="227"/>
      <c r="E523" s="227"/>
      <c r="F523" s="232"/>
      <c r="G523" s="228"/>
      <c r="H523" s="231"/>
      <c r="I523" s="231"/>
    </row>
    <row r="524" spans="1:9" x14ac:dyDescent="0.25">
      <c r="A524" s="229"/>
      <c r="B524" s="227"/>
      <c r="C524" s="227"/>
      <c r="D524" s="227"/>
      <c r="E524" s="227"/>
      <c r="F524" s="232"/>
      <c r="G524" s="228"/>
      <c r="H524" s="231"/>
      <c r="I524" s="231"/>
    </row>
    <row r="525" spans="1:9" x14ac:dyDescent="0.25">
      <c r="A525" s="229"/>
      <c r="B525" s="227"/>
      <c r="C525" s="227"/>
      <c r="D525" s="227"/>
      <c r="E525" s="227"/>
      <c r="F525" s="232"/>
      <c r="G525" s="228"/>
      <c r="H525" s="231"/>
      <c r="I525" s="231"/>
    </row>
    <row r="526" spans="1:9" x14ac:dyDescent="0.25">
      <c r="A526" s="229"/>
      <c r="B526" s="227"/>
      <c r="C526" s="227"/>
      <c r="D526" s="227"/>
      <c r="E526" s="227"/>
      <c r="F526" s="232"/>
      <c r="G526" s="228"/>
      <c r="H526" s="231"/>
      <c r="I526" s="231"/>
    </row>
    <row r="527" spans="1:9" x14ac:dyDescent="0.25">
      <c r="A527" s="229"/>
      <c r="B527" s="227"/>
      <c r="C527" s="227"/>
      <c r="D527" s="227"/>
      <c r="E527" s="227"/>
      <c r="F527" s="232"/>
      <c r="G527" s="228"/>
      <c r="H527" s="231"/>
      <c r="I527" s="231"/>
    </row>
    <row r="528" spans="1:9" x14ac:dyDescent="0.25">
      <c r="A528" s="229"/>
      <c r="B528" s="227"/>
      <c r="C528" s="227"/>
      <c r="D528" s="227"/>
      <c r="E528" s="227"/>
      <c r="F528" s="232"/>
      <c r="G528" s="228"/>
      <c r="H528" s="231"/>
      <c r="I528" s="231"/>
    </row>
    <row r="529" spans="1:9" x14ac:dyDescent="0.25">
      <c r="A529" s="229"/>
      <c r="B529" s="227"/>
      <c r="C529" s="227"/>
      <c r="D529" s="227"/>
      <c r="E529" s="227"/>
      <c r="F529" s="232"/>
      <c r="G529" s="228"/>
      <c r="H529" s="231"/>
      <c r="I529" s="231"/>
    </row>
    <row r="530" spans="1:9" x14ac:dyDescent="0.25">
      <c r="A530" s="229"/>
      <c r="B530" s="227"/>
      <c r="C530" s="227"/>
      <c r="D530" s="227"/>
      <c r="E530" s="227"/>
      <c r="F530" s="232"/>
      <c r="G530" s="228"/>
      <c r="H530" s="231"/>
      <c r="I530" s="231"/>
    </row>
    <row r="531" spans="1:9" x14ac:dyDescent="0.25">
      <c r="A531" s="229"/>
      <c r="B531" s="227"/>
      <c r="C531" s="227"/>
      <c r="D531" s="227"/>
      <c r="E531" s="227"/>
      <c r="F531" s="232"/>
      <c r="G531" s="228"/>
      <c r="H531" s="231"/>
      <c r="I531" s="231"/>
    </row>
    <row r="532" spans="1:9" x14ac:dyDescent="0.25">
      <c r="A532" s="229"/>
      <c r="B532" s="227"/>
      <c r="C532" s="227"/>
      <c r="D532" s="227"/>
      <c r="E532" s="227"/>
      <c r="F532" s="232"/>
      <c r="G532" s="228"/>
      <c r="H532" s="231"/>
      <c r="I532" s="231"/>
    </row>
    <row r="533" spans="1:9" x14ac:dyDescent="0.25">
      <c r="A533" s="229"/>
      <c r="B533" s="227"/>
      <c r="C533" s="227"/>
      <c r="D533" s="227"/>
      <c r="E533" s="227"/>
      <c r="F533" s="232"/>
      <c r="G533" s="228"/>
      <c r="H533" s="231"/>
      <c r="I533" s="231"/>
    </row>
    <row r="534" spans="1:9" x14ac:dyDescent="0.25">
      <c r="A534" s="229"/>
      <c r="B534" s="227"/>
      <c r="C534" s="227"/>
      <c r="D534" s="227"/>
      <c r="E534" s="227"/>
      <c r="F534" s="232"/>
      <c r="G534" s="228"/>
      <c r="H534" s="231"/>
      <c r="I534" s="231"/>
    </row>
    <row r="535" spans="1:9" x14ac:dyDescent="0.25">
      <c r="A535" s="229"/>
      <c r="B535" s="227"/>
      <c r="C535" s="227"/>
      <c r="D535" s="227"/>
      <c r="E535" s="227"/>
      <c r="F535" s="232"/>
      <c r="G535" s="228"/>
      <c r="H535" s="231"/>
      <c r="I535" s="231"/>
    </row>
    <row r="536" spans="1:9" x14ac:dyDescent="0.25">
      <c r="A536" s="229"/>
      <c r="B536" s="227"/>
      <c r="C536" s="227"/>
      <c r="D536" s="227"/>
      <c r="E536" s="227"/>
      <c r="F536" s="232"/>
      <c r="G536" s="228"/>
      <c r="H536" s="231"/>
      <c r="I536" s="231"/>
    </row>
    <row r="537" spans="1:9" x14ac:dyDescent="0.25">
      <c r="A537" s="229"/>
      <c r="B537" s="227"/>
      <c r="C537" s="227"/>
      <c r="D537" s="227"/>
      <c r="E537" s="227"/>
      <c r="F537" s="232"/>
      <c r="G537" s="228"/>
      <c r="H537" s="231"/>
      <c r="I537" s="231"/>
    </row>
    <row r="538" spans="1:9" x14ac:dyDescent="0.25">
      <c r="A538" s="229"/>
      <c r="B538" s="227"/>
      <c r="C538" s="227"/>
      <c r="D538" s="227"/>
      <c r="E538" s="227"/>
      <c r="F538" s="232"/>
      <c r="G538" s="228"/>
      <c r="H538" s="231"/>
      <c r="I538" s="231"/>
    </row>
    <row r="539" spans="1:9" x14ac:dyDescent="0.25">
      <c r="A539" s="229"/>
      <c r="B539" s="227"/>
      <c r="C539" s="227"/>
      <c r="D539" s="227"/>
      <c r="E539" s="227"/>
      <c r="F539" s="232"/>
      <c r="G539" s="228"/>
      <c r="H539" s="231"/>
      <c r="I539" s="231"/>
    </row>
    <row r="540" spans="1:9" x14ac:dyDescent="0.25">
      <c r="A540" s="229"/>
      <c r="B540" s="227"/>
      <c r="C540" s="227"/>
      <c r="D540" s="227"/>
      <c r="E540" s="227"/>
      <c r="F540" s="232"/>
      <c r="G540" s="228"/>
      <c r="H540" s="231"/>
      <c r="I540" s="231"/>
    </row>
    <row r="541" spans="1:9" x14ac:dyDescent="0.25">
      <c r="A541" s="229"/>
      <c r="B541" s="227"/>
      <c r="C541" s="227"/>
      <c r="D541" s="227"/>
      <c r="E541" s="227"/>
      <c r="F541" s="232"/>
      <c r="G541" s="228"/>
      <c r="H541" s="231"/>
      <c r="I541" s="231"/>
    </row>
    <row r="542" spans="1:9" x14ac:dyDescent="0.25">
      <c r="A542" s="229"/>
      <c r="B542" s="227"/>
      <c r="C542" s="227"/>
      <c r="D542" s="227"/>
      <c r="E542" s="227"/>
      <c r="F542" s="232"/>
      <c r="G542" s="228"/>
      <c r="H542" s="231"/>
      <c r="I542" s="231"/>
    </row>
    <row r="543" spans="1:9" x14ac:dyDescent="0.25">
      <c r="A543" s="229"/>
      <c r="B543" s="227"/>
      <c r="C543" s="227"/>
      <c r="D543" s="227"/>
      <c r="E543" s="227"/>
      <c r="F543" s="232"/>
      <c r="G543" s="228"/>
      <c r="H543" s="231"/>
      <c r="I543" s="231"/>
    </row>
    <row r="544" spans="1:9" x14ac:dyDescent="0.25">
      <c r="A544" s="229"/>
      <c r="B544" s="227"/>
      <c r="C544" s="227"/>
      <c r="D544" s="227"/>
      <c r="E544" s="227"/>
      <c r="F544" s="232"/>
      <c r="G544" s="228"/>
      <c r="H544" s="231"/>
      <c r="I544" s="231"/>
    </row>
    <row r="545" spans="1:9" x14ac:dyDescent="0.25">
      <c r="A545" s="229"/>
      <c r="B545" s="227"/>
      <c r="C545" s="227"/>
      <c r="D545" s="227"/>
      <c r="E545" s="227"/>
      <c r="F545" s="232"/>
      <c r="G545" s="228"/>
      <c r="H545" s="231"/>
      <c r="I545" s="231"/>
    </row>
    <row r="546" spans="1:9" x14ac:dyDescent="0.25">
      <c r="A546" s="229"/>
      <c r="B546" s="227"/>
      <c r="C546" s="227"/>
      <c r="D546" s="227"/>
      <c r="E546" s="227"/>
      <c r="F546" s="232"/>
      <c r="G546" s="228"/>
      <c r="H546" s="231"/>
      <c r="I546" s="231"/>
    </row>
    <row r="547" spans="1:9" x14ac:dyDescent="0.25">
      <c r="A547" s="229"/>
      <c r="B547" s="227"/>
      <c r="C547" s="227"/>
      <c r="D547" s="227"/>
      <c r="E547" s="227"/>
      <c r="F547" s="232"/>
      <c r="G547" s="228"/>
      <c r="H547" s="231"/>
      <c r="I547" s="231"/>
    </row>
    <row r="548" spans="1:9" x14ac:dyDescent="0.25">
      <c r="A548" s="229"/>
      <c r="B548" s="227"/>
      <c r="C548" s="227"/>
      <c r="D548" s="227"/>
      <c r="E548" s="227"/>
      <c r="F548" s="232"/>
      <c r="G548" s="228"/>
      <c r="H548" s="231"/>
      <c r="I548" s="231"/>
    </row>
    <row r="549" spans="1:9" x14ac:dyDescent="0.25">
      <c r="A549" s="229"/>
      <c r="B549" s="227"/>
      <c r="C549" s="227"/>
      <c r="D549" s="227"/>
      <c r="E549" s="227"/>
      <c r="F549" s="232"/>
      <c r="G549" s="228"/>
      <c r="H549" s="231"/>
      <c r="I549" s="231"/>
    </row>
    <row r="550" spans="1:9" x14ac:dyDescent="0.25">
      <c r="A550" s="229"/>
      <c r="B550" s="227"/>
      <c r="C550" s="227"/>
      <c r="D550" s="227"/>
      <c r="E550" s="227"/>
      <c r="F550" s="232"/>
      <c r="G550" s="228"/>
      <c r="H550" s="231"/>
      <c r="I550" s="231"/>
    </row>
    <row r="551" spans="1:9" x14ac:dyDescent="0.25">
      <c r="A551" s="229"/>
      <c r="B551" s="227"/>
      <c r="C551" s="227"/>
      <c r="D551" s="227"/>
      <c r="E551" s="227"/>
      <c r="F551" s="232"/>
      <c r="G551" s="228"/>
      <c r="H551" s="231"/>
      <c r="I551" s="231"/>
    </row>
    <row r="552" spans="1:9" x14ac:dyDescent="0.25">
      <c r="A552" s="229"/>
      <c r="B552" s="227"/>
      <c r="C552" s="227"/>
      <c r="D552" s="227"/>
      <c r="E552" s="227"/>
      <c r="F552" s="232"/>
      <c r="G552" s="228"/>
      <c r="H552" s="231"/>
      <c r="I552" s="231"/>
    </row>
    <row r="553" spans="1:9" x14ac:dyDescent="0.25">
      <c r="A553" s="229"/>
      <c r="B553" s="227"/>
      <c r="C553" s="227"/>
      <c r="D553" s="227"/>
      <c r="E553" s="227"/>
      <c r="F553" s="232"/>
      <c r="G553" s="228"/>
      <c r="H553" s="231"/>
      <c r="I553" s="231"/>
    </row>
    <row r="554" spans="1:9" x14ac:dyDescent="0.25">
      <c r="A554" s="229"/>
      <c r="B554" s="227"/>
      <c r="C554" s="227"/>
      <c r="D554" s="227"/>
      <c r="E554" s="227"/>
      <c r="F554" s="232"/>
      <c r="G554" s="228"/>
      <c r="H554" s="231"/>
      <c r="I554" s="231"/>
    </row>
    <row r="555" spans="1:9" x14ac:dyDescent="0.25">
      <c r="A555" s="229"/>
      <c r="B555" s="227"/>
      <c r="C555" s="227"/>
      <c r="D555" s="227"/>
      <c r="E555" s="227"/>
      <c r="F555" s="232"/>
      <c r="G555" s="228"/>
      <c r="H555" s="231"/>
      <c r="I555" s="231"/>
    </row>
    <row r="556" spans="1:9" x14ac:dyDescent="0.25">
      <c r="A556" s="229"/>
      <c r="B556" s="227"/>
      <c r="C556" s="227"/>
      <c r="D556" s="227"/>
      <c r="E556" s="227"/>
      <c r="F556" s="232"/>
      <c r="G556" s="228"/>
      <c r="H556" s="231"/>
      <c r="I556" s="231"/>
    </row>
    <row r="557" spans="1:9" x14ac:dyDescent="0.25">
      <c r="A557" s="229"/>
      <c r="B557" s="227"/>
      <c r="C557" s="227"/>
      <c r="D557" s="227"/>
      <c r="E557" s="227"/>
      <c r="F557" s="232"/>
      <c r="G557" s="228"/>
      <c r="H557" s="231"/>
      <c r="I557" s="231"/>
    </row>
    <row r="558" spans="1:9" x14ac:dyDescent="0.25">
      <c r="A558" s="229"/>
      <c r="B558" s="227"/>
      <c r="C558" s="227"/>
      <c r="D558" s="227"/>
      <c r="E558" s="227"/>
      <c r="F558" s="232"/>
      <c r="G558" s="228"/>
      <c r="H558" s="231"/>
      <c r="I558" s="231"/>
    </row>
    <row r="559" spans="1:9" x14ac:dyDescent="0.25">
      <c r="A559" s="229"/>
      <c r="B559" s="227"/>
      <c r="C559" s="227"/>
      <c r="D559" s="227"/>
      <c r="E559" s="227"/>
      <c r="F559" s="232"/>
      <c r="G559" s="228"/>
      <c r="H559" s="231"/>
      <c r="I559" s="231"/>
    </row>
    <row r="560" spans="1:9" x14ac:dyDescent="0.25">
      <c r="A560" s="229"/>
      <c r="B560" s="227"/>
      <c r="C560" s="227"/>
      <c r="D560" s="227"/>
      <c r="E560" s="227"/>
      <c r="F560" s="232"/>
      <c r="G560" s="228"/>
      <c r="H560" s="231"/>
      <c r="I560" s="231"/>
    </row>
    <row r="561" spans="1:9" x14ac:dyDescent="0.25">
      <c r="A561" s="229"/>
      <c r="B561" s="227"/>
      <c r="C561" s="227"/>
      <c r="D561" s="227"/>
      <c r="E561" s="227"/>
      <c r="F561" s="232"/>
      <c r="G561" s="228"/>
      <c r="H561" s="231"/>
      <c r="I561" s="231"/>
    </row>
    <row r="562" spans="1:9" x14ac:dyDescent="0.25">
      <c r="A562" s="229"/>
      <c r="B562" s="227"/>
      <c r="C562" s="227"/>
      <c r="D562" s="227"/>
      <c r="E562" s="227"/>
      <c r="F562" s="232"/>
      <c r="G562" s="228"/>
      <c r="H562" s="231"/>
      <c r="I562" s="231"/>
    </row>
    <row r="563" spans="1:9" x14ac:dyDescent="0.25">
      <c r="A563" s="229"/>
      <c r="B563" s="227"/>
      <c r="C563" s="227"/>
      <c r="D563" s="227"/>
      <c r="E563" s="227"/>
      <c r="F563" s="232"/>
      <c r="G563" s="228"/>
      <c r="H563" s="231"/>
      <c r="I563" s="231"/>
    </row>
    <row r="564" spans="1:9" x14ac:dyDescent="0.25">
      <c r="A564" s="229"/>
      <c r="B564" s="227"/>
      <c r="C564" s="227"/>
      <c r="D564" s="227"/>
      <c r="E564" s="227"/>
      <c r="F564" s="232"/>
      <c r="G564" s="228"/>
      <c r="H564" s="231"/>
      <c r="I564" s="231"/>
    </row>
    <row r="565" spans="1:9" x14ac:dyDescent="0.25">
      <c r="A565" s="229"/>
      <c r="B565" s="227"/>
      <c r="C565" s="227"/>
      <c r="D565" s="227"/>
      <c r="E565" s="227"/>
      <c r="F565" s="232"/>
      <c r="G565" s="228"/>
      <c r="H565" s="231"/>
      <c r="I565" s="231"/>
    </row>
    <row r="566" spans="1:9" x14ac:dyDescent="0.25">
      <c r="A566" s="229"/>
      <c r="B566" s="227"/>
      <c r="C566" s="227"/>
      <c r="D566" s="227"/>
      <c r="E566" s="227"/>
      <c r="F566" s="232"/>
      <c r="G566" s="228"/>
      <c r="H566" s="231"/>
      <c r="I566" s="231"/>
    </row>
    <row r="567" spans="1:9" x14ac:dyDescent="0.25">
      <c r="A567" s="229"/>
      <c r="B567" s="227"/>
      <c r="C567" s="227"/>
      <c r="D567" s="227"/>
      <c r="E567" s="227"/>
      <c r="F567" s="232"/>
      <c r="G567" s="228"/>
      <c r="H567" s="231"/>
      <c r="I567" s="231"/>
    </row>
    <row r="568" spans="1:9" x14ac:dyDescent="0.25">
      <c r="A568" s="229"/>
      <c r="B568" s="227"/>
      <c r="C568" s="227"/>
      <c r="D568" s="227"/>
      <c r="E568" s="227"/>
      <c r="F568" s="232"/>
      <c r="G568" s="228"/>
      <c r="H568" s="231"/>
      <c r="I568" s="231"/>
    </row>
    <row r="569" spans="1:9" x14ac:dyDescent="0.25">
      <c r="A569" s="229"/>
      <c r="B569" s="227"/>
      <c r="C569" s="227"/>
      <c r="D569" s="227"/>
      <c r="E569" s="227"/>
      <c r="F569" s="232"/>
      <c r="G569" s="228"/>
      <c r="H569" s="231"/>
      <c r="I569" s="231"/>
    </row>
    <row r="570" spans="1:9" x14ac:dyDescent="0.25">
      <c r="A570" s="229"/>
      <c r="B570" s="227"/>
      <c r="C570" s="227"/>
      <c r="D570" s="227"/>
      <c r="E570" s="227"/>
      <c r="F570" s="232"/>
      <c r="G570" s="228"/>
      <c r="H570" s="231"/>
      <c r="I570" s="231"/>
    </row>
    <row r="571" spans="1:9" x14ac:dyDescent="0.25">
      <c r="A571" s="229"/>
      <c r="B571" s="227"/>
      <c r="C571" s="227"/>
      <c r="D571" s="227"/>
      <c r="E571" s="227"/>
      <c r="F571" s="232"/>
      <c r="G571" s="228"/>
      <c r="H571" s="231"/>
      <c r="I571" s="231"/>
    </row>
    <row r="572" spans="1:9" x14ac:dyDescent="0.25">
      <c r="A572" s="229"/>
      <c r="B572" s="227"/>
      <c r="C572" s="227"/>
      <c r="D572" s="227"/>
      <c r="E572" s="227"/>
      <c r="F572" s="232"/>
      <c r="G572" s="228"/>
      <c r="H572" s="231"/>
      <c r="I572" s="231"/>
    </row>
    <row r="573" spans="1:9" x14ac:dyDescent="0.25">
      <c r="A573" s="229"/>
      <c r="B573" s="227"/>
      <c r="C573" s="227"/>
      <c r="D573" s="227"/>
      <c r="E573" s="227"/>
      <c r="F573" s="232"/>
      <c r="G573" s="228"/>
      <c r="H573" s="231"/>
      <c r="I573" s="231"/>
    </row>
    <row r="574" spans="1:9" x14ac:dyDescent="0.25">
      <c r="A574" s="229"/>
      <c r="B574" s="227"/>
      <c r="C574" s="227"/>
      <c r="D574" s="227"/>
      <c r="E574" s="227"/>
      <c r="F574" s="232"/>
      <c r="G574" s="228"/>
      <c r="H574" s="231"/>
      <c r="I574" s="231"/>
    </row>
    <row r="575" spans="1:9" x14ac:dyDescent="0.25">
      <c r="A575" s="229"/>
      <c r="B575" s="227"/>
      <c r="C575" s="227"/>
      <c r="D575" s="227"/>
      <c r="E575" s="227"/>
      <c r="F575" s="232"/>
      <c r="G575" s="228"/>
      <c r="H575" s="231"/>
      <c r="I575" s="231"/>
    </row>
    <row r="576" spans="1:9" x14ac:dyDescent="0.25">
      <c r="A576" s="229"/>
      <c r="B576" s="227"/>
      <c r="C576" s="227"/>
      <c r="D576" s="227"/>
      <c r="E576" s="227"/>
      <c r="F576" s="232"/>
      <c r="G576" s="228"/>
      <c r="H576" s="231"/>
      <c r="I576" s="231"/>
    </row>
    <row r="577" spans="1:9" x14ac:dyDescent="0.25">
      <c r="A577" s="229"/>
      <c r="B577" s="227"/>
      <c r="C577" s="227"/>
      <c r="D577" s="227"/>
      <c r="E577" s="227"/>
      <c r="F577" s="232"/>
      <c r="G577" s="228"/>
      <c r="H577" s="231"/>
      <c r="I577" s="231"/>
    </row>
    <row r="578" spans="1:9" x14ac:dyDescent="0.25">
      <c r="A578" s="229"/>
      <c r="B578" s="227"/>
      <c r="C578" s="227"/>
      <c r="D578" s="227"/>
      <c r="E578" s="227"/>
      <c r="F578" s="232"/>
      <c r="G578" s="228"/>
      <c r="H578" s="231"/>
      <c r="I578" s="231"/>
    </row>
    <row r="579" spans="1:9" x14ac:dyDescent="0.25">
      <c r="A579" s="229"/>
      <c r="B579" s="227"/>
      <c r="C579" s="227"/>
      <c r="D579" s="227"/>
      <c r="E579" s="227"/>
      <c r="F579" s="232"/>
      <c r="G579" s="228"/>
      <c r="H579" s="231"/>
      <c r="I579" s="231"/>
    </row>
    <row r="580" spans="1:9" x14ac:dyDescent="0.25">
      <c r="A580" s="229"/>
      <c r="B580" s="227"/>
      <c r="C580" s="227"/>
      <c r="D580" s="227"/>
      <c r="E580" s="227"/>
      <c r="F580" s="232"/>
      <c r="G580" s="228"/>
      <c r="H580" s="231"/>
      <c r="I580" s="231"/>
    </row>
    <row r="581" spans="1:9" x14ac:dyDescent="0.25">
      <c r="A581" s="229"/>
      <c r="B581" s="227"/>
      <c r="C581" s="227"/>
      <c r="D581" s="227"/>
      <c r="E581" s="227"/>
      <c r="F581" s="232"/>
      <c r="G581" s="228"/>
      <c r="H581" s="231"/>
      <c r="I581" s="231"/>
    </row>
    <row r="582" spans="1:9" x14ac:dyDescent="0.25">
      <c r="A582" s="229"/>
      <c r="B582" s="227"/>
      <c r="C582" s="227"/>
      <c r="D582" s="227"/>
      <c r="E582" s="227"/>
      <c r="F582" s="232"/>
      <c r="G582" s="228"/>
      <c r="H582" s="231"/>
      <c r="I582" s="231"/>
    </row>
    <row r="583" spans="1:9" x14ac:dyDescent="0.25">
      <c r="A583" s="229"/>
      <c r="B583" s="227"/>
      <c r="C583" s="227"/>
      <c r="D583" s="227"/>
      <c r="E583" s="227"/>
      <c r="F583" s="232"/>
      <c r="G583" s="228"/>
      <c r="H583" s="231"/>
      <c r="I583" s="231"/>
    </row>
    <row r="584" spans="1:9" x14ac:dyDescent="0.25">
      <c r="A584" s="229"/>
      <c r="B584" s="227"/>
      <c r="C584" s="227"/>
      <c r="D584" s="227"/>
      <c r="E584" s="227"/>
      <c r="F584" s="232"/>
      <c r="G584" s="228"/>
      <c r="H584" s="231"/>
      <c r="I584" s="231"/>
    </row>
    <row r="585" spans="1:9" x14ac:dyDescent="0.25">
      <c r="A585" s="229"/>
      <c r="B585" s="227"/>
      <c r="C585" s="227"/>
      <c r="D585" s="227"/>
      <c r="E585" s="227"/>
      <c r="F585" s="232"/>
      <c r="G585" s="228"/>
      <c r="H585" s="231"/>
      <c r="I585" s="231"/>
    </row>
    <row r="586" spans="1:9" x14ac:dyDescent="0.25">
      <c r="A586" s="229"/>
      <c r="B586" s="227"/>
      <c r="C586" s="227"/>
      <c r="D586" s="227"/>
      <c r="E586" s="227"/>
      <c r="F586" s="232"/>
      <c r="G586" s="228"/>
      <c r="H586" s="231"/>
      <c r="I586" s="231"/>
    </row>
    <row r="587" spans="1:9" x14ac:dyDescent="0.25">
      <c r="A587" s="229"/>
      <c r="B587" s="227"/>
      <c r="C587" s="227"/>
      <c r="D587" s="227"/>
      <c r="E587" s="227"/>
      <c r="F587" s="232"/>
      <c r="G587" s="228"/>
      <c r="H587" s="231"/>
      <c r="I587" s="231"/>
    </row>
    <row r="588" spans="1:9" x14ac:dyDescent="0.25">
      <c r="A588" s="229"/>
      <c r="B588" s="227"/>
      <c r="C588" s="227"/>
      <c r="D588" s="227"/>
      <c r="E588" s="227"/>
      <c r="F588" s="232"/>
      <c r="G588" s="228"/>
      <c r="H588" s="231"/>
      <c r="I588" s="231"/>
    </row>
    <row r="589" spans="1:9" x14ac:dyDescent="0.25">
      <c r="A589" s="229"/>
      <c r="B589" s="227"/>
      <c r="C589" s="227"/>
      <c r="D589" s="227"/>
      <c r="E589" s="227"/>
      <c r="F589" s="232"/>
      <c r="G589" s="228"/>
      <c r="H589" s="231"/>
      <c r="I589" s="231"/>
    </row>
    <row r="590" spans="1:9" x14ac:dyDescent="0.25">
      <c r="A590" s="229"/>
      <c r="B590" s="227"/>
      <c r="C590" s="227"/>
      <c r="D590" s="227"/>
      <c r="E590" s="227"/>
      <c r="F590" s="232"/>
      <c r="G590" s="228"/>
      <c r="H590" s="231"/>
      <c r="I590" s="231"/>
    </row>
    <row r="591" spans="1:9" x14ac:dyDescent="0.25">
      <c r="A591" s="229"/>
      <c r="B591" s="227"/>
      <c r="C591" s="227"/>
      <c r="D591" s="227"/>
      <c r="E591" s="227"/>
      <c r="F591" s="232"/>
      <c r="G591" s="228"/>
      <c r="H591" s="231"/>
      <c r="I591" s="231"/>
    </row>
    <row r="592" spans="1:9" x14ac:dyDescent="0.25">
      <c r="A592" s="229"/>
      <c r="B592" s="227"/>
      <c r="C592" s="227"/>
      <c r="D592" s="227"/>
      <c r="E592" s="227"/>
      <c r="F592" s="232"/>
      <c r="G592" s="228"/>
      <c r="H592" s="231"/>
      <c r="I592" s="231"/>
    </row>
    <row r="593" spans="1:9" x14ac:dyDescent="0.25">
      <c r="A593" s="229"/>
      <c r="B593" s="227"/>
      <c r="C593" s="227"/>
      <c r="D593" s="227"/>
      <c r="E593" s="227"/>
      <c r="F593" s="232"/>
      <c r="G593" s="228"/>
      <c r="H593" s="231"/>
      <c r="I593" s="231"/>
    </row>
    <row r="594" spans="1:9" x14ac:dyDescent="0.25">
      <c r="A594" s="229"/>
      <c r="B594" s="227"/>
      <c r="C594" s="227"/>
      <c r="D594" s="227"/>
      <c r="E594" s="227"/>
      <c r="F594" s="232"/>
      <c r="G594" s="228"/>
      <c r="H594" s="231"/>
      <c r="I594" s="231"/>
    </row>
    <row r="595" spans="1:9" x14ac:dyDescent="0.25">
      <c r="A595" s="229"/>
      <c r="B595" s="227"/>
      <c r="C595" s="227"/>
      <c r="D595" s="227"/>
      <c r="E595" s="227"/>
      <c r="F595" s="232"/>
      <c r="G595" s="228"/>
      <c r="H595" s="231"/>
      <c r="I595" s="231"/>
    </row>
    <row r="596" spans="1:9" x14ac:dyDescent="0.25">
      <c r="A596" s="229"/>
      <c r="B596" s="227"/>
      <c r="C596" s="227"/>
      <c r="D596" s="227"/>
      <c r="E596" s="227"/>
      <c r="F596" s="232"/>
      <c r="G596" s="228"/>
      <c r="H596" s="231"/>
      <c r="I596" s="231"/>
    </row>
    <row r="597" spans="1:9" x14ac:dyDescent="0.25">
      <c r="A597" s="229"/>
      <c r="B597" s="227"/>
      <c r="C597" s="227"/>
      <c r="D597" s="227"/>
      <c r="E597" s="227"/>
      <c r="F597" s="232"/>
      <c r="G597" s="228"/>
      <c r="H597" s="231"/>
      <c r="I597" s="231"/>
    </row>
    <row r="598" spans="1:9" x14ac:dyDescent="0.25">
      <c r="A598" s="229"/>
      <c r="B598" s="227"/>
      <c r="C598" s="227"/>
      <c r="D598" s="227"/>
      <c r="E598" s="227"/>
      <c r="F598" s="232"/>
      <c r="G598" s="228"/>
      <c r="H598" s="231"/>
      <c r="I598" s="231"/>
    </row>
    <row r="599" spans="1:9" x14ac:dyDescent="0.25">
      <c r="A599" s="229"/>
      <c r="B599" s="227"/>
      <c r="C599" s="227"/>
      <c r="D599" s="227"/>
      <c r="E599" s="227"/>
      <c r="F599" s="232"/>
      <c r="G599" s="228"/>
      <c r="H599" s="231"/>
      <c r="I599" s="231"/>
    </row>
    <row r="600" spans="1:9" x14ac:dyDescent="0.25">
      <c r="A600" s="229"/>
      <c r="B600" s="227"/>
      <c r="C600" s="227"/>
      <c r="D600" s="227"/>
      <c r="E600" s="227"/>
      <c r="F600" s="232"/>
      <c r="G600" s="228"/>
      <c r="H600" s="231"/>
      <c r="I600" s="231"/>
    </row>
    <row r="601" spans="1:9" x14ac:dyDescent="0.25">
      <c r="A601" s="229"/>
      <c r="B601" s="227"/>
      <c r="C601" s="227"/>
      <c r="D601" s="227"/>
      <c r="E601" s="227"/>
      <c r="F601" s="232"/>
      <c r="G601" s="228"/>
      <c r="H601" s="231"/>
      <c r="I601" s="231"/>
    </row>
    <row r="602" spans="1:9" x14ac:dyDescent="0.25">
      <c r="A602" s="229"/>
      <c r="B602" s="227"/>
      <c r="C602" s="227"/>
      <c r="D602" s="227"/>
      <c r="E602" s="227"/>
      <c r="F602" s="232"/>
      <c r="G602" s="228"/>
      <c r="H602" s="231"/>
      <c r="I602" s="231"/>
    </row>
    <row r="603" spans="1:9" x14ac:dyDescent="0.25">
      <c r="A603" s="229"/>
      <c r="B603" s="227"/>
      <c r="C603" s="227"/>
      <c r="D603" s="227"/>
      <c r="E603" s="227"/>
      <c r="F603" s="232"/>
      <c r="G603" s="228"/>
      <c r="H603" s="231"/>
      <c r="I603" s="231"/>
    </row>
    <row r="604" spans="1:9" x14ac:dyDescent="0.25">
      <c r="A604" s="229"/>
      <c r="B604" s="227"/>
      <c r="C604" s="227"/>
      <c r="D604" s="227"/>
      <c r="E604" s="227"/>
      <c r="F604" s="232"/>
      <c r="G604" s="228"/>
      <c r="H604" s="231"/>
      <c r="I604" s="231"/>
    </row>
    <row r="605" spans="1:9" x14ac:dyDescent="0.25">
      <c r="A605" s="229"/>
      <c r="B605" s="227"/>
      <c r="C605" s="227"/>
      <c r="D605" s="227"/>
      <c r="E605" s="227"/>
      <c r="F605" s="232"/>
      <c r="G605" s="228"/>
      <c r="H605" s="231"/>
      <c r="I605" s="231"/>
    </row>
    <row r="606" spans="1:9" x14ac:dyDescent="0.25">
      <c r="A606" s="229"/>
      <c r="B606" s="227"/>
      <c r="C606" s="227"/>
      <c r="D606" s="227"/>
      <c r="E606" s="227"/>
      <c r="F606" s="232"/>
      <c r="G606" s="228"/>
      <c r="H606" s="231"/>
      <c r="I606" s="231"/>
    </row>
    <row r="607" spans="1:9" x14ac:dyDescent="0.25">
      <c r="A607" s="229"/>
      <c r="B607" s="227"/>
      <c r="C607" s="227"/>
      <c r="D607" s="227"/>
      <c r="E607" s="227"/>
      <c r="F607" s="232"/>
      <c r="G607" s="228"/>
      <c r="H607" s="231"/>
      <c r="I607" s="231"/>
    </row>
    <row r="608" spans="1:9" x14ac:dyDescent="0.25">
      <c r="A608" s="229"/>
      <c r="B608" s="227"/>
      <c r="C608" s="227"/>
      <c r="D608" s="227"/>
      <c r="E608" s="227"/>
      <c r="F608" s="232"/>
      <c r="G608" s="228"/>
      <c r="H608" s="231"/>
      <c r="I608" s="231"/>
    </row>
    <row r="609" spans="1:9" x14ac:dyDescent="0.25">
      <c r="A609" s="229"/>
      <c r="B609" s="227"/>
      <c r="C609" s="227"/>
      <c r="D609" s="227"/>
      <c r="E609" s="227"/>
      <c r="F609" s="232"/>
      <c r="G609" s="228"/>
      <c r="H609" s="231"/>
      <c r="I609" s="231"/>
    </row>
    <row r="610" spans="1:9" x14ac:dyDescent="0.25">
      <c r="A610" s="229"/>
      <c r="B610" s="227"/>
      <c r="C610" s="227"/>
      <c r="D610" s="227"/>
      <c r="E610" s="227"/>
      <c r="F610" s="232"/>
      <c r="G610" s="228"/>
      <c r="H610" s="231"/>
      <c r="I610" s="231"/>
    </row>
    <row r="611" spans="1:9" x14ac:dyDescent="0.25">
      <c r="A611" s="229"/>
      <c r="B611" s="227"/>
      <c r="C611" s="227"/>
      <c r="D611" s="227"/>
      <c r="E611" s="227"/>
      <c r="F611" s="232"/>
      <c r="G611" s="228"/>
      <c r="H611" s="231"/>
      <c r="I611" s="231"/>
    </row>
    <row r="612" spans="1:9" x14ac:dyDescent="0.25">
      <c r="A612" s="229"/>
      <c r="B612" s="227"/>
      <c r="C612" s="227"/>
      <c r="D612" s="227"/>
      <c r="E612" s="227"/>
      <c r="F612" s="232"/>
      <c r="G612" s="228"/>
      <c r="H612" s="231"/>
      <c r="I612" s="231"/>
    </row>
    <row r="613" spans="1:9" x14ac:dyDescent="0.25">
      <c r="A613" s="229"/>
      <c r="B613" s="227"/>
      <c r="C613" s="227"/>
      <c r="D613" s="227"/>
      <c r="E613" s="227"/>
      <c r="F613" s="232"/>
      <c r="G613" s="228"/>
      <c r="H613" s="231"/>
      <c r="I613" s="231"/>
    </row>
    <row r="614" spans="1:9" x14ac:dyDescent="0.25">
      <c r="A614" s="229"/>
      <c r="B614" s="227"/>
      <c r="C614" s="227"/>
      <c r="D614" s="227"/>
      <c r="E614" s="227"/>
      <c r="F614" s="232"/>
      <c r="G614" s="228"/>
      <c r="H614" s="231"/>
      <c r="I614" s="231"/>
    </row>
    <row r="615" spans="1:9" x14ac:dyDescent="0.25">
      <c r="A615" s="229"/>
      <c r="B615" s="227"/>
      <c r="C615" s="227"/>
      <c r="D615" s="227"/>
      <c r="E615" s="227"/>
      <c r="F615" s="232"/>
      <c r="G615" s="228"/>
      <c r="H615" s="231"/>
      <c r="I615" s="231"/>
    </row>
    <row r="616" spans="1:9" x14ac:dyDescent="0.25">
      <c r="A616" s="229"/>
      <c r="B616" s="227"/>
      <c r="C616" s="227"/>
      <c r="D616" s="227"/>
      <c r="E616" s="227"/>
      <c r="F616" s="232"/>
      <c r="G616" s="228"/>
      <c r="H616" s="231"/>
      <c r="I616" s="231"/>
    </row>
    <row r="617" spans="1:9" x14ac:dyDescent="0.25">
      <c r="A617" s="229"/>
      <c r="B617" s="227"/>
      <c r="C617" s="227"/>
      <c r="D617" s="227"/>
      <c r="E617" s="227"/>
      <c r="F617" s="232"/>
      <c r="G617" s="228"/>
      <c r="H617" s="231"/>
      <c r="I617" s="231"/>
    </row>
    <row r="618" spans="1:9" x14ac:dyDescent="0.25">
      <c r="A618" s="229"/>
      <c r="B618" s="227"/>
      <c r="C618" s="227"/>
      <c r="D618" s="227"/>
      <c r="E618" s="227"/>
      <c r="F618" s="232"/>
      <c r="G618" s="228"/>
      <c r="H618" s="231"/>
      <c r="I618" s="231"/>
    </row>
    <row r="619" spans="1:9" x14ac:dyDescent="0.25">
      <c r="A619" s="229"/>
      <c r="B619" s="227"/>
      <c r="C619" s="227"/>
      <c r="D619" s="227"/>
      <c r="E619" s="227"/>
      <c r="F619" s="232"/>
      <c r="G619" s="228"/>
      <c r="H619" s="231"/>
      <c r="I619" s="231"/>
    </row>
    <row r="620" spans="1:9" x14ac:dyDescent="0.25">
      <c r="A620" s="229"/>
      <c r="B620" s="227"/>
      <c r="C620" s="227"/>
      <c r="D620" s="227"/>
      <c r="E620" s="227"/>
      <c r="F620" s="232"/>
      <c r="G620" s="228"/>
      <c r="H620" s="231"/>
      <c r="I620" s="231"/>
    </row>
    <row r="621" spans="1:9" x14ac:dyDescent="0.25">
      <c r="A621" s="229"/>
      <c r="B621" s="227"/>
      <c r="C621" s="227"/>
      <c r="D621" s="227"/>
      <c r="E621" s="227"/>
      <c r="F621" s="232"/>
      <c r="G621" s="228"/>
      <c r="H621" s="231"/>
      <c r="I621" s="231"/>
    </row>
    <row r="622" spans="1:9" x14ac:dyDescent="0.25">
      <c r="A622" s="229"/>
      <c r="B622" s="227"/>
      <c r="C622" s="227"/>
      <c r="D622" s="227"/>
      <c r="E622" s="227"/>
      <c r="F622" s="232"/>
      <c r="G622" s="228"/>
      <c r="H622" s="231"/>
      <c r="I622" s="231"/>
    </row>
    <row r="623" spans="1:9" x14ac:dyDescent="0.25">
      <c r="A623" s="229"/>
      <c r="B623" s="227"/>
      <c r="C623" s="227"/>
      <c r="D623" s="227"/>
      <c r="E623" s="227"/>
      <c r="F623" s="232"/>
      <c r="G623" s="228"/>
      <c r="H623" s="231"/>
      <c r="I623" s="231"/>
    </row>
    <row r="624" spans="1:9" x14ac:dyDescent="0.25">
      <c r="A624" s="229"/>
      <c r="B624" s="227"/>
      <c r="C624" s="227"/>
      <c r="D624" s="227"/>
      <c r="E624" s="227"/>
      <c r="F624" s="232"/>
      <c r="G624" s="228"/>
      <c r="H624" s="231"/>
      <c r="I624" s="231"/>
    </row>
    <row r="625" spans="1:9" x14ac:dyDescent="0.25">
      <c r="A625" s="229"/>
      <c r="B625" s="227"/>
      <c r="C625" s="227"/>
      <c r="D625" s="227"/>
      <c r="E625" s="227"/>
      <c r="F625" s="232"/>
      <c r="G625" s="228"/>
      <c r="H625" s="231"/>
      <c r="I625" s="231"/>
    </row>
    <row r="626" spans="1:9" x14ac:dyDescent="0.25">
      <c r="A626" s="229"/>
      <c r="B626" s="227"/>
      <c r="C626" s="227"/>
      <c r="D626" s="227"/>
      <c r="E626" s="227"/>
      <c r="F626" s="232"/>
      <c r="G626" s="228"/>
      <c r="H626" s="231"/>
      <c r="I626" s="231"/>
    </row>
    <row r="627" spans="1:9" x14ac:dyDescent="0.25">
      <c r="A627" s="229"/>
      <c r="B627" s="227"/>
      <c r="C627" s="227"/>
      <c r="D627" s="227"/>
      <c r="E627" s="227"/>
      <c r="F627" s="232"/>
      <c r="G627" s="228"/>
      <c r="H627" s="231"/>
      <c r="I627" s="231"/>
    </row>
    <row r="628" spans="1:9" x14ac:dyDescent="0.25">
      <c r="A628" s="229"/>
      <c r="B628" s="227"/>
      <c r="C628" s="227"/>
      <c r="D628" s="227"/>
      <c r="E628" s="227"/>
      <c r="F628" s="232"/>
      <c r="G628" s="228"/>
      <c r="H628" s="231"/>
      <c r="I628" s="231"/>
    </row>
    <row r="629" spans="1:9" x14ac:dyDescent="0.25">
      <c r="A629" s="229"/>
      <c r="B629" s="227"/>
      <c r="C629" s="227"/>
      <c r="D629" s="227"/>
      <c r="E629" s="227"/>
      <c r="F629" s="232"/>
      <c r="G629" s="228"/>
      <c r="H629" s="231"/>
      <c r="I629" s="231"/>
    </row>
    <row r="630" spans="1:9" x14ac:dyDescent="0.25">
      <c r="A630" s="229"/>
      <c r="B630" s="227"/>
      <c r="C630" s="227"/>
      <c r="D630" s="227"/>
      <c r="E630" s="227"/>
      <c r="F630" s="232"/>
      <c r="G630" s="228"/>
      <c r="H630" s="231"/>
      <c r="I630" s="231"/>
    </row>
    <row r="631" spans="1:9" x14ac:dyDescent="0.25">
      <c r="A631" s="229"/>
      <c r="B631" s="227"/>
      <c r="C631" s="227"/>
      <c r="D631" s="227"/>
      <c r="E631" s="227"/>
      <c r="F631" s="232"/>
      <c r="G631" s="228"/>
      <c r="H631" s="231"/>
      <c r="I631" s="231"/>
    </row>
    <row r="632" spans="1:9" x14ac:dyDescent="0.25">
      <c r="A632" s="229"/>
      <c r="B632" s="227"/>
      <c r="C632" s="227"/>
      <c r="D632" s="227"/>
      <c r="E632" s="227"/>
      <c r="F632" s="232"/>
      <c r="G632" s="228"/>
      <c r="H632" s="231"/>
      <c r="I632" s="231"/>
    </row>
    <row r="633" spans="1:9" x14ac:dyDescent="0.25">
      <c r="A633" s="229"/>
      <c r="B633" s="227"/>
      <c r="C633" s="227"/>
      <c r="D633" s="227"/>
      <c r="E633" s="227"/>
      <c r="F633" s="232"/>
      <c r="G633" s="228"/>
      <c r="H633" s="231"/>
      <c r="I633" s="231"/>
    </row>
    <row r="634" spans="1:9" x14ac:dyDescent="0.25">
      <c r="A634" s="229"/>
      <c r="B634" s="227"/>
      <c r="C634" s="227"/>
      <c r="D634" s="227"/>
      <c r="E634" s="227"/>
      <c r="F634" s="232"/>
      <c r="G634" s="228"/>
      <c r="H634" s="231"/>
      <c r="I634" s="231"/>
    </row>
    <row r="635" spans="1:9" x14ac:dyDescent="0.25">
      <c r="A635" s="229"/>
      <c r="B635" s="227"/>
      <c r="C635" s="227"/>
      <c r="D635" s="227"/>
      <c r="E635" s="227"/>
      <c r="F635" s="232"/>
      <c r="G635" s="228"/>
      <c r="H635" s="231"/>
      <c r="I635" s="231"/>
    </row>
    <row r="636" spans="1:9" x14ac:dyDescent="0.25">
      <c r="A636" s="229"/>
      <c r="B636" s="227"/>
      <c r="C636" s="227"/>
      <c r="D636" s="227"/>
      <c r="E636" s="227"/>
      <c r="F636" s="232"/>
      <c r="G636" s="228"/>
      <c r="H636" s="231"/>
      <c r="I636" s="231"/>
    </row>
    <row r="637" spans="1:9" x14ac:dyDescent="0.25">
      <c r="A637" s="229"/>
      <c r="B637" s="227"/>
      <c r="C637" s="227"/>
      <c r="D637" s="227"/>
      <c r="E637" s="227"/>
      <c r="F637" s="232"/>
      <c r="G637" s="228"/>
      <c r="H637" s="231"/>
      <c r="I637" s="231"/>
    </row>
    <row r="638" spans="1:9" x14ac:dyDescent="0.25">
      <c r="A638" s="229"/>
      <c r="B638" s="227"/>
      <c r="C638" s="227"/>
      <c r="D638" s="227"/>
      <c r="E638" s="227"/>
      <c r="F638" s="232"/>
      <c r="G638" s="228"/>
      <c r="H638" s="231"/>
      <c r="I638" s="231"/>
    </row>
    <row r="639" spans="1:9" x14ac:dyDescent="0.25">
      <c r="A639" s="229"/>
      <c r="B639" s="227"/>
      <c r="C639" s="227"/>
      <c r="D639" s="227"/>
      <c r="E639" s="227"/>
      <c r="F639" s="232"/>
      <c r="G639" s="228"/>
      <c r="H639" s="231"/>
      <c r="I639" s="231"/>
    </row>
    <row r="640" spans="1:9" x14ac:dyDescent="0.25">
      <c r="A640" s="229"/>
      <c r="B640" s="227"/>
      <c r="C640" s="227"/>
      <c r="D640" s="227"/>
      <c r="E640" s="227"/>
      <c r="F640" s="232"/>
      <c r="G640" s="228"/>
      <c r="H640" s="231"/>
      <c r="I640" s="231"/>
    </row>
    <row r="641" spans="1:9" x14ac:dyDescent="0.25">
      <c r="A641" s="229"/>
      <c r="B641" s="227"/>
      <c r="C641" s="227"/>
      <c r="D641" s="227"/>
      <c r="E641" s="227"/>
      <c r="F641" s="232"/>
      <c r="G641" s="228"/>
      <c r="H641" s="231"/>
      <c r="I641" s="231"/>
    </row>
    <row r="642" spans="1:9" x14ac:dyDescent="0.25">
      <c r="A642" s="229"/>
      <c r="B642" s="227"/>
      <c r="C642" s="227"/>
      <c r="D642" s="227"/>
      <c r="E642" s="227"/>
      <c r="F642" s="232"/>
      <c r="G642" s="228"/>
      <c r="H642" s="231"/>
      <c r="I642" s="231"/>
    </row>
    <row r="643" spans="1:9" x14ac:dyDescent="0.25">
      <c r="A643" s="229"/>
      <c r="B643" s="227"/>
      <c r="C643" s="227"/>
      <c r="D643" s="227"/>
      <c r="E643" s="227"/>
      <c r="F643" s="232"/>
      <c r="G643" s="228"/>
      <c r="H643" s="231"/>
      <c r="I643" s="231"/>
    </row>
    <row r="644" spans="1:9" x14ac:dyDescent="0.25">
      <c r="A644" s="229"/>
      <c r="B644" s="227"/>
      <c r="C644" s="227"/>
      <c r="D644" s="227"/>
      <c r="E644" s="227"/>
      <c r="F644" s="232"/>
      <c r="G644" s="228"/>
      <c r="H644" s="231"/>
      <c r="I644" s="231"/>
    </row>
    <row r="645" spans="1:9" x14ac:dyDescent="0.25">
      <c r="A645" s="229"/>
      <c r="B645" s="227"/>
      <c r="C645" s="227"/>
      <c r="D645" s="227"/>
      <c r="E645" s="227"/>
      <c r="F645" s="232"/>
      <c r="G645" s="228"/>
      <c r="H645" s="231"/>
      <c r="I645" s="231"/>
    </row>
    <row r="646" spans="1:9" x14ac:dyDescent="0.25">
      <c r="A646" s="229"/>
      <c r="B646" s="227"/>
      <c r="C646" s="227"/>
      <c r="D646" s="227"/>
      <c r="E646" s="227"/>
      <c r="F646" s="232"/>
      <c r="G646" s="228"/>
      <c r="H646" s="231"/>
      <c r="I646" s="231"/>
    </row>
    <row r="647" spans="1:9" x14ac:dyDescent="0.25">
      <c r="A647" s="229"/>
      <c r="B647" s="227"/>
      <c r="C647" s="227"/>
      <c r="D647" s="227"/>
      <c r="E647" s="227"/>
      <c r="F647" s="232"/>
      <c r="G647" s="228"/>
      <c r="H647" s="231"/>
      <c r="I647" s="231"/>
    </row>
    <row r="648" spans="1:9" x14ac:dyDescent="0.25">
      <c r="A648" s="229"/>
      <c r="B648" s="227"/>
      <c r="C648" s="227"/>
      <c r="D648" s="227"/>
      <c r="E648" s="227"/>
      <c r="F648" s="232"/>
      <c r="G648" s="228"/>
      <c r="H648" s="231"/>
      <c r="I648" s="231"/>
    </row>
    <row r="649" spans="1:9" x14ac:dyDescent="0.25">
      <c r="A649" s="229"/>
      <c r="B649" s="227"/>
      <c r="C649" s="227"/>
      <c r="D649" s="227"/>
      <c r="E649" s="227"/>
      <c r="F649" s="232"/>
      <c r="G649" s="228"/>
      <c r="H649" s="231"/>
      <c r="I649" s="231"/>
    </row>
    <row r="650" spans="1:9" x14ac:dyDescent="0.25">
      <c r="A650" s="229"/>
      <c r="B650" s="227"/>
      <c r="C650" s="227"/>
      <c r="D650" s="227"/>
      <c r="E650" s="227"/>
      <c r="F650" s="232"/>
      <c r="G650" s="228"/>
      <c r="H650" s="231"/>
      <c r="I650" s="231"/>
    </row>
    <row r="651" spans="1:9" x14ac:dyDescent="0.25">
      <c r="A651" s="229"/>
      <c r="B651" s="227"/>
      <c r="C651" s="227"/>
      <c r="D651" s="227"/>
      <c r="E651" s="227"/>
      <c r="F651" s="232"/>
      <c r="G651" s="228"/>
      <c r="H651" s="231"/>
      <c r="I651" s="231"/>
    </row>
    <row r="652" spans="1:9" x14ac:dyDescent="0.25">
      <c r="A652" s="229"/>
      <c r="B652" s="227"/>
      <c r="C652" s="227"/>
      <c r="D652" s="227"/>
      <c r="E652" s="227"/>
      <c r="F652" s="232"/>
      <c r="G652" s="228"/>
      <c r="H652" s="231"/>
      <c r="I652" s="231"/>
    </row>
    <row r="653" spans="1:9" x14ac:dyDescent="0.25">
      <c r="A653" s="229"/>
      <c r="B653" s="227"/>
      <c r="C653" s="227"/>
      <c r="D653" s="227"/>
      <c r="E653" s="227"/>
      <c r="F653" s="232"/>
      <c r="G653" s="228"/>
      <c r="H653" s="231"/>
      <c r="I653" s="231"/>
    </row>
    <row r="654" spans="1:9" x14ac:dyDescent="0.25">
      <c r="A654" s="229"/>
      <c r="B654" s="227"/>
      <c r="C654" s="227"/>
      <c r="D654" s="227"/>
      <c r="E654" s="227"/>
      <c r="F654" s="232"/>
      <c r="G654" s="228"/>
      <c r="H654" s="231"/>
      <c r="I654" s="231"/>
    </row>
    <row r="655" spans="1:9" x14ac:dyDescent="0.25">
      <c r="A655" s="229"/>
      <c r="B655" s="227"/>
      <c r="C655" s="227"/>
      <c r="D655" s="227"/>
      <c r="E655" s="227"/>
      <c r="F655" s="232"/>
      <c r="G655" s="228"/>
      <c r="H655" s="231"/>
      <c r="I655" s="231"/>
    </row>
    <row r="656" spans="1:9" x14ac:dyDescent="0.25">
      <c r="A656" s="229"/>
      <c r="B656" s="227"/>
      <c r="C656" s="227"/>
      <c r="D656" s="227"/>
      <c r="E656" s="227"/>
      <c r="F656" s="232"/>
      <c r="G656" s="228"/>
      <c r="H656" s="231"/>
      <c r="I656" s="231"/>
    </row>
    <row r="657" spans="1:9" x14ac:dyDescent="0.25">
      <c r="A657" s="229"/>
      <c r="B657" s="227"/>
      <c r="C657" s="227"/>
      <c r="D657" s="227"/>
      <c r="E657" s="227"/>
      <c r="F657" s="232"/>
      <c r="G657" s="228"/>
      <c r="H657" s="231"/>
      <c r="I657" s="231"/>
    </row>
    <row r="658" spans="1:9" x14ac:dyDescent="0.25">
      <c r="A658" s="229"/>
      <c r="B658" s="227"/>
      <c r="C658" s="227"/>
      <c r="D658" s="227"/>
      <c r="E658" s="227"/>
      <c r="F658" s="232"/>
      <c r="G658" s="228"/>
      <c r="H658" s="231"/>
      <c r="I658" s="231"/>
    </row>
    <row r="659" spans="1:9" x14ac:dyDescent="0.25">
      <c r="A659" s="229"/>
      <c r="B659" s="227"/>
      <c r="C659" s="227"/>
      <c r="D659" s="227"/>
      <c r="E659" s="227"/>
      <c r="F659" s="232"/>
      <c r="G659" s="228"/>
      <c r="H659" s="231"/>
      <c r="I659" s="231"/>
    </row>
    <row r="660" spans="1:9" x14ac:dyDescent="0.25">
      <c r="A660" s="229"/>
      <c r="B660" s="227"/>
      <c r="C660" s="227"/>
      <c r="D660" s="227"/>
      <c r="E660" s="227"/>
      <c r="F660" s="232"/>
      <c r="G660" s="228"/>
      <c r="H660" s="231"/>
      <c r="I660" s="231"/>
    </row>
    <row r="661" spans="1:9" x14ac:dyDescent="0.25">
      <c r="A661" s="229"/>
      <c r="B661" s="227"/>
      <c r="C661" s="227"/>
      <c r="D661" s="227"/>
      <c r="E661" s="227"/>
      <c r="F661" s="232"/>
      <c r="G661" s="228"/>
      <c r="H661" s="231"/>
      <c r="I661" s="231"/>
    </row>
    <row r="662" spans="1:9" x14ac:dyDescent="0.25">
      <c r="A662" s="229"/>
      <c r="B662" s="227"/>
      <c r="C662" s="227"/>
      <c r="D662" s="227"/>
      <c r="E662" s="227"/>
      <c r="F662" s="232"/>
      <c r="G662" s="228"/>
      <c r="H662" s="231"/>
      <c r="I662" s="231"/>
    </row>
    <row r="663" spans="1:9" x14ac:dyDescent="0.25">
      <c r="A663" s="229"/>
      <c r="B663" s="227"/>
      <c r="C663" s="227"/>
      <c r="D663" s="227"/>
      <c r="E663" s="227"/>
      <c r="F663" s="232"/>
      <c r="G663" s="228"/>
      <c r="H663" s="231"/>
      <c r="I663" s="231"/>
    </row>
    <row r="664" spans="1:9" x14ac:dyDescent="0.25">
      <c r="A664" s="229"/>
      <c r="B664" s="227"/>
      <c r="C664" s="227"/>
      <c r="D664" s="227"/>
      <c r="E664" s="227"/>
      <c r="F664" s="232"/>
      <c r="G664" s="228"/>
      <c r="H664" s="231"/>
      <c r="I664" s="231"/>
    </row>
    <row r="665" spans="1:9" x14ac:dyDescent="0.25">
      <c r="A665" s="229"/>
      <c r="B665" s="227"/>
      <c r="C665" s="227"/>
      <c r="D665" s="227"/>
      <c r="E665" s="227"/>
      <c r="F665" s="232"/>
      <c r="G665" s="228"/>
      <c r="H665" s="231"/>
      <c r="I665" s="231"/>
    </row>
    <row r="666" spans="1:9" x14ac:dyDescent="0.25">
      <c r="A666" s="229"/>
      <c r="B666" s="227"/>
      <c r="C666" s="227"/>
      <c r="D666" s="227"/>
      <c r="E666" s="227"/>
      <c r="F666" s="232"/>
      <c r="G666" s="228"/>
      <c r="H666" s="231"/>
      <c r="I666" s="231"/>
    </row>
    <row r="667" spans="1:9" x14ac:dyDescent="0.25">
      <c r="A667" s="229"/>
      <c r="B667" s="227"/>
      <c r="C667" s="227"/>
      <c r="D667" s="227"/>
      <c r="E667" s="227"/>
      <c r="F667" s="232"/>
      <c r="G667" s="228"/>
      <c r="H667" s="231"/>
      <c r="I667" s="231"/>
    </row>
    <row r="668" spans="1:9" x14ac:dyDescent="0.25">
      <c r="A668" s="229"/>
      <c r="B668" s="227"/>
      <c r="C668" s="227"/>
      <c r="D668" s="227"/>
      <c r="E668" s="227"/>
      <c r="F668" s="232"/>
      <c r="G668" s="228"/>
      <c r="H668" s="231"/>
      <c r="I668" s="231"/>
    </row>
    <row r="669" spans="1:9" x14ac:dyDescent="0.25">
      <c r="A669" s="229"/>
      <c r="B669" s="227"/>
      <c r="C669" s="227"/>
      <c r="D669" s="227"/>
      <c r="E669" s="227"/>
      <c r="F669" s="232"/>
      <c r="G669" s="228"/>
      <c r="H669" s="231"/>
      <c r="I669" s="231"/>
    </row>
    <row r="670" spans="1:9" x14ac:dyDescent="0.25">
      <c r="A670" s="229"/>
      <c r="B670" s="227"/>
      <c r="C670" s="227"/>
      <c r="D670" s="227"/>
      <c r="E670" s="227"/>
      <c r="F670" s="232"/>
      <c r="G670" s="228"/>
      <c r="H670" s="231"/>
      <c r="I670" s="231"/>
    </row>
    <row r="671" spans="1:9" x14ac:dyDescent="0.25">
      <c r="A671" s="229"/>
      <c r="B671" s="227"/>
      <c r="C671" s="227"/>
      <c r="D671" s="227"/>
      <c r="E671" s="227"/>
      <c r="F671" s="232"/>
      <c r="G671" s="228"/>
      <c r="H671" s="231"/>
      <c r="I671" s="231"/>
    </row>
    <row r="672" spans="1:9" x14ac:dyDescent="0.25">
      <c r="A672" s="229"/>
      <c r="B672" s="227"/>
      <c r="C672" s="227"/>
      <c r="D672" s="227"/>
      <c r="E672" s="227"/>
      <c r="F672" s="232"/>
      <c r="G672" s="228"/>
      <c r="H672" s="231"/>
      <c r="I672" s="231"/>
    </row>
    <row r="673" spans="1:9" x14ac:dyDescent="0.25">
      <c r="A673" s="229"/>
      <c r="B673" s="227"/>
      <c r="C673" s="227"/>
      <c r="D673" s="227"/>
      <c r="E673" s="227"/>
      <c r="F673" s="232"/>
      <c r="G673" s="228"/>
      <c r="H673" s="231"/>
      <c r="I673" s="231"/>
    </row>
    <row r="674" spans="1:9" x14ac:dyDescent="0.25">
      <c r="A674" s="229"/>
      <c r="B674" s="227"/>
      <c r="C674" s="227"/>
      <c r="D674" s="227"/>
      <c r="E674" s="227"/>
      <c r="F674" s="232"/>
      <c r="G674" s="228"/>
      <c r="H674" s="231"/>
      <c r="I674" s="231"/>
    </row>
    <row r="675" spans="1:9" x14ac:dyDescent="0.25">
      <c r="A675" s="229"/>
      <c r="B675" s="227"/>
      <c r="C675" s="227"/>
      <c r="D675" s="227"/>
      <c r="E675" s="227"/>
      <c r="F675" s="232"/>
      <c r="G675" s="228"/>
      <c r="H675" s="231"/>
      <c r="I675" s="231"/>
    </row>
    <row r="676" spans="1:9" x14ac:dyDescent="0.25">
      <c r="A676" s="229"/>
      <c r="B676" s="227"/>
      <c r="C676" s="227"/>
      <c r="D676" s="227"/>
      <c r="E676" s="227"/>
      <c r="F676" s="232"/>
      <c r="G676" s="228"/>
      <c r="H676" s="231"/>
      <c r="I676" s="231"/>
    </row>
    <row r="677" spans="1:9" x14ac:dyDescent="0.25">
      <c r="A677" s="229"/>
      <c r="B677" s="227"/>
      <c r="C677" s="227"/>
      <c r="D677" s="227"/>
      <c r="E677" s="227"/>
      <c r="F677" s="232"/>
      <c r="G677" s="228"/>
      <c r="H677" s="231"/>
      <c r="I677" s="231"/>
    </row>
    <row r="678" spans="1:9" x14ac:dyDescent="0.25">
      <c r="A678" s="229"/>
      <c r="B678" s="227"/>
      <c r="C678" s="227"/>
      <c r="D678" s="227"/>
      <c r="E678" s="227"/>
      <c r="F678" s="232"/>
      <c r="G678" s="228"/>
      <c r="H678" s="231"/>
      <c r="I678" s="231"/>
    </row>
    <row r="679" spans="1:9" x14ac:dyDescent="0.25">
      <c r="A679" s="229"/>
      <c r="B679" s="227"/>
      <c r="C679" s="227"/>
      <c r="D679" s="227"/>
      <c r="E679" s="227"/>
      <c r="F679" s="232"/>
      <c r="G679" s="228"/>
      <c r="H679" s="231"/>
      <c r="I679" s="231"/>
    </row>
    <row r="680" spans="1:9" x14ac:dyDescent="0.25">
      <c r="A680" s="229"/>
      <c r="B680" s="227"/>
      <c r="C680" s="227"/>
      <c r="D680" s="227"/>
      <c r="E680" s="227"/>
      <c r="F680" s="232"/>
      <c r="G680" s="228"/>
      <c r="H680" s="231"/>
      <c r="I680" s="231"/>
    </row>
    <row r="681" spans="1:9" x14ac:dyDescent="0.25">
      <c r="A681" s="229"/>
      <c r="B681" s="227"/>
      <c r="C681" s="227"/>
      <c r="D681" s="227"/>
      <c r="E681" s="227"/>
      <c r="F681" s="232"/>
      <c r="G681" s="228"/>
      <c r="H681" s="231"/>
      <c r="I681" s="231"/>
    </row>
    <row r="682" spans="1:9" x14ac:dyDescent="0.25">
      <c r="A682" s="229"/>
      <c r="B682" s="227"/>
      <c r="C682" s="227"/>
      <c r="D682" s="227"/>
      <c r="E682" s="227"/>
      <c r="F682" s="232"/>
      <c r="G682" s="228"/>
      <c r="H682" s="231"/>
      <c r="I682" s="231"/>
    </row>
    <row r="683" spans="1:9" x14ac:dyDescent="0.25">
      <c r="A683" s="229"/>
      <c r="B683" s="227"/>
      <c r="C683" s="227"/>
      <c r="D683" s="227"/>
      <c r="E683" s="227"/>
      <c r="F683" s="232"/>
      <c r="G683" s="228"/>
      <c r="H683" s="231"/>
      <c r="I683" s="231"/>
    </row>
    <row r="684" spans="1:9" x14ac:dyDescent="0.25">
      <c r="A684" s="229"/>
      <c r="B684" s="227"/>
      <c r="C684" s="227"/>
      <c r="D684" s="227"/>
      <c r="E684" s="227"/>
      <c r="F684" s="232"/>
      <c r="G684" s="228"/>
      <c r="H684" s="231"/>
      <c r="I684" s="231"/>
    </row>
    <row r="685" spans="1:9" x14ac:dyDescent="0.25">
      <c r="A685" s="229"/>
      <c r="B685" s="227"/>
      <c r="C685" s="227"/>
      <c r="D685" s="227"/>
      <c r="E685" s="227"/>
      <c r="F685" s="232"/>
      <c r="G685" s="228"/>
      <c r="H685" s="231"/>
      <c r="I685" s="231"/>
    </row>
    <row r="686" spans="1:9" x14ac:dyDescent="0.25">
      <c r="A686" s="229"/>
      <c r="B686" s="227"/>
      <c r="C686" s="227"/>
      <c r="D686" s="227"/>
      <c r="E686" s="227"/>
      <c r="F686" s="232"/>
      <c r="G686" s="228"/>
      <c r="H686" s="231"/>
      <c r="I686" s="231"/>
    </row>
    <row r="687" spans="1:9" x14ac:dyDescent="0.25">
      <c r="A687" s="229"/>
      <c r="B687" s="227"/>
      <c r="C687" s="227"/>
      <c r="D687" s="227"/>
      <c r="E687" s="227"/>
      <c r="F687" s="232"/>
      <c r="G687" s="228"/>
      <c r="H687" s="231"/>
      <c r="I687" s="231"/>
    </row>
    <row r="688" spans="1:9" x14ac:dyDescent="0.25">
      <c r="A688" s="229"/>
      <c r="B688" s="227"/>
      <c r="C688" s="227"/>
      <c r="D688" s="227"/>
      <c r="E688" s="227"/>
      <c r="F688" s="232"/>
      <c r="G688" s="228"/>
      <c r="H688" s="231"/>
      <c r="I688" s="231"/>
    </row>
    <row r="689" spans="1:9" x14ac:dyDescent="0.25">
      <c r="A689" s="229"/>
      <c r="B689" s="227"/>
      <c r="C689" s="227"/>
      <c r="D689" s="227"/>
      <c r="E689" s="227"/>
      <c r="F689" s="232"/>
      <c r="G689" s="228"/>
      <c r="H689" s="231"/>
      <c r="I689" s="231"/>
    </row>
    <row r="690" spans="1:9" x14ac:dyDescent="0.25">
      <c r="A690" s="229"/>
      <c r="B690" s="227"/>
      <c r="C690" s="227"/>
      <c r="D690" s="227"/>
      <c r="E690" s="227"/>
      <c r="F690" s="232"/>
      <c r="G690" s="228"/>
      <c r="H690" s="231"/>
      <c r="I690" s="231"/>
    </row>
    <row r="691" spans="1:9" x14ac:dyDescent="0.25">
      <c r="A691" s="229"/>
      <c r="B691" s="227"/>
      <c r="C691" s="227"/>
      <c r="D691" s="227"/>
      <c r="E691" s="227"/>
      <c r="F691" s="232"/>
      <c r="G691" s="228"/>
      <c r="H691" s="231"/>
      <c r="I691" s="231"/>
    </row>
    <row r="692" spans="1:9" x14ac:dyDescent="0.25">
      <c r="A692" s="229"/>
      <c r="B692" s="227"/>
      <c r="C692" s="227"/>
      <c r="D692" s="227"/>
      <c r="E692" s="227"/>
      <c r="F692" s="232"/>
      <c r="G692" s="228"/>
      <c r="H692" s="231"/>
      <c r="I692" s="231"/>
    </row>
    <row r="693" spans="1:9" x14ac:dyDescent="0.25">
      <c r="A693" s="229"/>
      <c r="B693" s="227"/>
      <c r="C693" s="227"/>
      <c r="D693" s="227"/>
      <c r="E693" s="227"/>
      <c r="F693" s="232"/>
      <c r="G693" s="228"/>
      <c r="H693" s="231"/>
      <c r="I693" s="231"/>
    </row>
    <row r="694" spans="1:9" x14ac:dyDescent="0.25">
      <c r="A694" s="229"/>
      <c r="B694" s="227"/>
      <c r="C694" s="227"/>
      <c r="D694" s="227"/>
      <c r="E694" s="227"/>
      <c r="F694" s="232"/>
      <c r="G694" s="228"/>
      <c r="H694" s="231"/>
      <c r="I694" s="231"/>
    </row>
    <row r="695" spans="1:9" x14ac:dyDescent="0.25">
      <c r="A695" s="229"/>
      <c r="B695" s="227"/>
      <c r="C695" s="227"/>
      <c r="D695" s="227"/>
      <c r="E695" s="227"/>
      <c r="F695" s="232"/>
      <c r="G695" s="228"/>
      <c r="H695" s="231"/>
      <c r="I695" s="231"/>
    </row>
    <row r="696" spans="1:9" x14ac:dyDescent="0.25">
      <c r="A696" s="229"/>
      <c r="B696" s="227"/>
      <c r="C696" s="227"/>
      <c r="D696" s="227"/>
      <c r="E696" s="227"/>
      <c r="F696" s="232"/>
      <c r="G696" s="228"/>
      <c r="H696" s="231"/>
      <c r="I696" s="231"/>
    </row>
    <row r="697" spans="1:9" x14ac:dyDescent="0.25">
      <c r="A697" s="229"/>
      <c r="B697" s="227"/>
      <c r="C697" s="227"/>
      <c r="D697" s="227"/>
      <c r="E697" s="227"/>
      <c r="F697" s="232"/>
      <c r="G697" s="228"/>
      <c r="H697" s="231"/>
      <c r="I697" s="231"/>
    </row>
    <row r="698" spans="1:9" x14ac:dyDescent="0.25">
      <c r="A698" s="229"/>
      <c r="B698" s="227"/>
      <c r="C698" s="227"/>
      <c r="D698" s="227"/>
      <c r="E698" s="227"/>
      <c r="F698" s="232"/>
      <c r="G698" s="228"/>
      <c r="H698" s="231"/>
      <c r="I698" s="231"/>
    </row>
    <row r="699" spans="1:9" x14ac:dyDescent="0.25">
      <c r="A699" s="229"/>
      <c r="B699" s="227"/>
      <c r="C699" s="227"/>
      <c r="D699" s="227"/>
      <c r="E699" s="227"/>
      <c r="F699" s="232"/>
      <c r="G699" s="228"/>
      <c r="H699" s="231"/>
      <c r="I699" s="231"/>
    </row>
    <row r="700" spans="1:9" x14ac:dyDescent="0.25">
      <c r="A700" s="229"/>
      <c r="B700" s="227"/>
      <c r="C700" s="227"/>
      <c r="D700" s="227"/>
      <c r="E700" s="227"/>
      <c r="F700" s="232"/>
      <c r="G700" s="228"/>
      <c r="H700" s="231"/>
      <c r="I700" s="231"/>
    </row>
    <row r="701" spans="1:9" x14ac:dyDescent="0.25">
      <c r="A701" s="229"/>
      <c r="B701" s="227"/>
      <c r="C701" s="227"/>
      <c r="D701" s="227"/>
      <c r="E701" s="227"/>
      <c r="F701" s="232"/>
      <c r="G701" s="228"/>
      <c r="H701" s="231"/>
      <c r="I701" s="231"/>
    </row>
    <row r="702" spans="1:9" x14ac:dyDescent="0.25">
      <c r="A702" s="229"/>
      <c r="B702" s="227"/>
      <c r="C702" s="227"/>
      <c r="D702" s="227"/>
      <c r="E702" s="227"/>
      <c r="F702" s="232"/>
      <c r="G702" s="228"/>
      <c r="H702" s="231"/>
      <c r="I702" s="231"/>
    </row>
    <row r="703" spans="1:9" x14ac:dyDescent="0.25">
      <c r="A703" s="229"/>
      <c r="B703" s="227"/>
      <c r="C703" s="227"/>
      <c r="D703" s="227"/>
      <c r="E703" s="227"/>
      <c r="F703" s="232"/>
      <c r="G703" s="228"/>
      <c r="H703" s="231"/>
      <c r="I703" s="231"/>
    </row>
    <row r="704" spans="1:9" x14ac:dyDescent="0.25">
      <c r="A704" s="229"/>
      <c r="B704" s="227"/>
      <c r="C704" s="227"/>
      <c r="D704" s="227"/>
      <c r="E704" s="227"/>
      <c r="F704" s="232"/>
      <c r="G704" s="228"/>
      <c r="H704" s="231"/>
      <c r="I704" s="231"/>
    </row>
    <row r="705" spans="1:9" x14ac:dyDescent="0.25">
      <c r="A705" s="229"/>
      <c r="B705" s="227"/>
      <c r="C705" s="227"/>
      <c r="D705" s="227"/>
      <c r="E705" s="227"/>
      <c r="F705" s="232"/>
      <c r="G705" s="228"/>
      <c r="H705" s="231"/>
      <c r="I705" s="231"/>
    </row>
    <row r="706" spans="1:9" x14ac:dyDescent="0.25">
      <c r="A706" s="229"/>
      <c r="B706" s="227"/>
      <c r="C706" s="227"/>
      <c r="D706" s="227"/>
      <c r="E706" s="227"/>
      <c r="F706" s="232"/>
      <c r="G706" s="228"/>
      <c r="H706" s="231"/>
      <c r="I706" s="231"/>
    </row>
    <row r="707" spans="1:9" x14ac:dyDescent="0.25">
      <c r="A707" s="229"/>
      <c r="B707" s="227"/>
      <c r="C707" s="227"/>
      <c r="D707" s="227"/>
      <c r="E707" s="227"/>
      <c r="F707" s="232"/>
      <c r="G707" s="228"/>
      <c r="H707" s="231"/>
      <c r="I707" s="231"/>
    </row>
    <row r="708" spans="1:9" x14ac:dyDescent="0.25">
      <c r="A708" s="229"/>
      <c r="B708" s="227"/>
      <c r="C708" s="227"/>
      <c r="D708" s="227"/>
      <c r="E708" s="227"/>
      <c r="F708" s="232"/>
      <c r="G708" s="228"/>
      <c r="H708" s="231"/>
      <c r="I708" s="231"/>
    </row>
    <row r="709" spans="1:9" x14ac:dyDescent="0.25">
      <c r="A709" s="229"/>
      <c r="B709" s="227"/>
      <c r="C709" s="227"/>
      <c r="D709" s="227"/>
      <c r="E709" s="227"/>
      <c r="F709" s="232"/>
      <c r="G709" s="228"/>
      <c r="H709" s="231"/>
      <c r="I709" s="231"/>
    </row>
    <row r="710" spans="1:9" x14ac:dyDescent="0.25">
      <c r="A710" s="229"/>
      <c r="B710" s="227"/>
      <c r="C710" s="227"/>
      <c r="D710" s="227"/>
      <c r="E710" s="227"/>
      <c r="F710" s="232"/>
      <c r="G710" s="228"/>
      <c r="H710" s="231"/>
      <c r="I710" s="231"/>
    </row>
    <row r="711" spans="1:9" x14ac:dyDescent="0.25">
      <c r="A711" s="229"/>
      <c r="B711" s="227"/>
      <c r="C711" s="227"/>
      <c r="D711" s="227"/>
      <c r="E711" s="227"/>
      <c r="F711" s="232"/>
      <c r="G711" s="228"/>
      <c r="H711" s="231"/>
      <c r="I711" s="231"/>
    </row>
    <row r="712" spans="1:9" x14ac:dyDescent="0.25">
      <c r="A712" s="229"/>
      <c r="B712" s="227"/>
      <c r="C712" s="227"/>
      <c r="D712" s="227"/>
      <c r="E712" s="227"/>
      <c r="F712" s="232"/>
      <c r="G712" s="228"/>
      <c r="H712" s="231"/>
      <c r="I712" s="231"/>
    </row>
    <row r="713" spans="1:9" x14ac:dyDescent="0.25">
      <c r="A713" s="229"/>
      <c r="B713" s="227"/>
      <c r="C713" s="227"/>
      <c r="D713" s="227"/>
      <c r="E713" s="227"/>
      <c r="F713" s="232"/>
      <c r="G713" s="228"/>
      <c r="H713" s="231"/>
      <c r="I713" s="231"/>
    </row>
    <row r="714" spans="1:9" x14ac:dyDescent="0.25">
      <c r="A714" s="229"/>
      <c r="B714" s="227"/>
      <c r="C714" s="227"/>
      <c r="D714" s="227"/>
      <c r="E714" s="227"/>
      <c r="F714" s="232"/>
      <c r="G714" s="228"/>
      <c r="H714" s="231"/>
      <c r="I714" s="231"/>
    </row>
    <row r="715" spans="1:9" x14ac:dyDescent="0.25">
      <c r="A715" s="229"/>
      <c r="B715" s="227"/>
      <c r="C715" s="227"/>
      <c r="D715" s="227"/>
      <c r="E715" s="227"/>
      <c r="F715" s="232"/>
      <c r="G715" s="228"/>
      <c r="H715" s="231"/>
      <c r="I715" s="231"/>
    </row>
    <row r="716" spans="1:9" x14ac:dyDescent="0.25">
      <c r="A716" s="229"/>
      <c r="B716" s="227"/>
      <c r="C716" s="227"/>
      <c r="D716" s="227"/>
      <c r="E716" s="227"/>
      <c r="F716" s="232"/>
      <c r="G716" s="228"/>
      <c r="H716" s="231"/>
      <c r="I716" s="231"/>
    </row>
    <row r="717" spans="1:9" x14ac:dyDescent="0.25">
      <c r="A717" s="229"/>
      <c r="B717" s="227"/>
      <c r="C717" s="227"/>
      <c r="D717" s="227"/>
      <c r="E717" s="227"/>
      <c r="F717" s="232"/>
      <c r="G717" s="228"/>
      <c r="H717" s="231"/>
      <c r="I717" s="231"/>
    </row>
    <row r="718" spans="1:9" x14ac:dyDescent="0.25">
      <c r="A718" s="229"/>
      <c r="B718" s="227"/>
      <c r="C718" s="227"/>
      <c r="D718" s="227"/>
      <c r="E718" s="227"/>
      <c r="F718" s="232"/>
      <c r="G718" s="228"/>
      <c r="H718" s="231"/>
      <c r="I718" s="231"/>
    </row>
    <row r="719" spans="1:9" x14ac:dyDescent="0.25">
      <c r="A719" s="229"/>
      <c r="B719" s="227"/>
      <c r="C719" s="227"/>
      <c r="D719" s="227"/>
      <c r="E719" s="227"/>
      <c r="F719" s="232"/>
      <c r="G719" s="228"/>
      <c r="H719" s="231"/>
      <c r="I719" s="231"/>
    </row>
    <row r="720" spans="1:9" x14ac:dyDescent="0.25">
      <c r="A720" s="229"/>
      <c r="B720" s="227"/>
      <c r="C720" s="227"/>
      <c r="D720" s="227"/>
      <c r="E720" s="227"/>
      <c r="F720" s="232"/>
      <c r="G720" s="228"/>
      <c r="H720" s="231"/>
      <c r="I720" s="231"/>
    </row>
    <row r="721" spans="1:9" x14ac:dyDescent="0.25">
      <c r="A721" s="229"/>
      <c r="B721" s="227"/>
      <c r="C721" s="227"/>
      <c r="D721" s="227"/>
      <c r="E721" s="227"/>
      <c r="F721" s="232"/>
      <c r="G721" s="228"/>
      <c r="H721" s="231"/>
      <c r="I721" s="231"/>
    </row>
    <row r="722" spans="1:9" x14ac:dyDescent="0.25">
      <c r="A722" s="229"/>
      <c r="B722" s="227"/>
      <c r="C722" s="227"/>
      <c r="D722" s="227"/>
      <c r="E722" s="227"/>
      <c r="F722" s="232"/>
      <c r="G722" s="228"/>
      <c r="H722" s="231"/>
      <c r="I722" s="231"/>
    </row>
    <row r="723" spans="1:9" x14ac:dyDescent="0.25">
      <c r="A723" s="229"/>
      <c r="B723" s="227"/>
      <c r="C723" s="227"/>
      <c r="D723" s="227"/>
      <c r="E723" s="227"/>
      <c r="F723" s="232"/>
      <c r="G723" s="228"/>
      <c r="H723" s="231"/>
      <c r="I723" s="231"/>
    </row>
    <row r="724" spans="1:9" x14ac:dyDescent="0.25">
      <c r="A724" s="229"/>
      <c r="B724" s="227"/>
      <c r="C724" s="227"/>
      <c r="D724" s="227"/>
      <c r="E724" s="227"/>
      <c r="F724" s="232"/>
      <c r="G724" s="228"/>
      <c r="H724" s="231"/>
      <c r="I724" s="231"/>
    </row>
    <row r="725" spans="1:9" x14ac:dyDescent="0.25">
      <c r="A725" s="229"/>
      <c r="B725" s="227"/>
      <c r="C725" s="227"/>
      <c r="D725" s="227"/>
      <c r="E725" s="227"/>
      <c r="F725" s="232"/>
      <c r="G725" s="228"/>
      <c r="H725" s="231"/>
      <c r="I725" s="231"/>
    </row>
    <row r="726" spans="1:9" x14ac:dyDescent="0.25">
      <c r="A726" s="229"/>
      <c r="B726" s="227"/>
      <c r="C726" s="227"/>
      <c r="D726" s="227"/>
      <c r="E726" s="227"/>
      <c r="F726" s="232"/>
      <c r="G726" s="228"/>
      <c r="H726" s="231"/>
      <c r="I726" s="231"/>
    </row>
    <row r="727" spans="1:9" x14ac:dyDescent="0.25">
      <c r="A727" s="229"/>
      <c r="B727" s="227"/>
      <c r="C727" s="227"/>
      <c r="D727" s="227"/>
      <c r="E727" s="227"/>
      <c r="F727" s="232"/>
      <c r="G727" s="228"/>
      <c r="H727" s="231"/>
      <c r="I727" s="231"/>
    </row>
    <row r="728" spans="1:9" x14ac:dyDescent="0.25">
      <c r="A728" s="229"/>
      <c r="B728" s="227"/>
      <c r="C728" s="227"/>
      <c r="D728" s="227"/>
      <c r="E728" s="227"/>
      <c r="F728" s="232"/>
      <c r="G728" s="228"/>
      <c r="H728" s="231"/>
      <c r="I728" s="231"/>
    </row>
    <row r="729" spans="1:9" x14ac:dyDescent="0.25">
      <c r="A729" s="229"/>
      <c r="B729" s="227"/>
      <c r="C729" s="227"/>
      <c r="D729" s="227"/>
      <c r="E729" s="227"/>
      <c r="F729" s="232"/>
      <c r="G729" s="228"/>
      <c r="H729" s="231"/>
      <c r="I729" s="231"/>
    </row>
    <row r="730" spans="1:9" x14ac:dyDescent="0.25">
      <c r="A730" s="229"/>
      <c r="B730" s="227"/>
      <c r="C730" s="227"/>
      <c r="D730" s="227"/>
      <c r="E730" s="227"/>
      <c r="F730" s="232"/>
      <c r="G730" s="228"/>
      <c r="H730" s="231"/>
      <c r="I730" s="231"/>
    </row>
    <row r="731" spans="1:9" x14ac:dyDescent="0.25">
      <c r="A731" s="229"/>
      <c r="B731" s="227"/>
      <c r="C731" s="227"/>
      <c r="D731" s="227"/>
      <c r="E731" s="227"/>
      <c r="F731" s="232"/>
      <c r="G731" s="228"/>
      <c r="H731" s="231"/>
      <c r="I731" s="231"/>
    </row>
    <row r="732" spans="1:9" x14ac:dyDescent="0.25">
      <c r="A732" s="229"/>
      <c r="B732" s="227"/>
      <c r="C732" s="227"/>
      <c r="D732" s="227"/>
      <c r="E732" s="227"/>
      <c r="F732" s="232"/>
      <c r="G732" s="228"/>
      <c r="H732" s="231"/>
      <c r="I732" s="231"/>
    </row>
    <row r="733" spans="1:9" x14ac:dyDescent="0.25">
      <c r="A733" s="229"/>
      <c r="B733" s="227"/>
      <c r="C733" s="227"/>
      <c r="D733" s="227"/>
      <c r="E733" s="227"/>
      <c r="F733" s="232"/>
      <c r="G733" s="228"/>
      <c r="H733" s="231"/>
      <c r="I733" s="231"/>
    </row>
    <row r="734" spans="1:9" x14ac:dyDescent="0.25">
      <c r="A734" s="229"/>
      <c r="B734" s="227"/>
      <c r="C734" s="227"/>
      <c r="D734" s="227"/>
      <c r="E734" s="227"/>
      <c r="F734" s="232"/>
      <c r="G734" s="228"/>
      <c r="H734" s="231"/>
      <c r="I734" s="231"/>
    </row>
    <row r="735" spans="1:9" x14ac:dyDescent="0.25">
      <c r="A735" s="229"/>
      <c r="B735" s="227"/>
      <c r="C735" s="227"/>
      <c r="D735" s="227"/>
      <c r="E735" s="227"/>
      <c r="F735" s="232"/>
      <c r="G735" s="228"/>
      <c r="H735" s="231"/>
      <c r="I735" s="231"/>
    </row>
    <row r="736" spans="1:9" x14ac:dyDescent="0.25">
      <c r="A736" s="229"/>
      <c r="B736" s="227"/>
      <c r="C736" s="227"/>
      <c r="D736" s="227"/>
      <c r="E736" s="227"/>
      <c r="F736" s="232"/>
      <c r="G736" s="228"/>
      <c r="H736" s="231"/>
      <c r="I736" s="231"/>
    </row>
    <row r="737" spans="1:9" x14ac:dyDescent="0.25">
      <c r="A737" s="229"/>
      <c r="B737" s="227"/>
      <c r="C737" s="227"/>
      <c r="D737" s="227"/>
      <c r="E737" s="227"/>
      <c r="F737" s="232"/>
      <c r="G737" s="228"/>
      <c r="H737" s="231"/>
      <c r="I737" s="231"/>
    </row>
    <row r="738" spans="1:9" x14ac:dyDescent="0.25">
      <c r="A738" s="229"/>
      <c r="B738" s="227"/>
      <c r="C738" s="227"/>
      <c r="D738" s="227"/>
      <c r="E738" s="227"/>
      <c r="F738" s="232"/>
      <c r="G738" s="228"/>
      <c r="H738" s="231"/>
      <c r="I738" s="231"/>
    </row>
    <row r="739" spans="1:9" x14ac:dyDescent="0.25">
      <c r="A739" s="229"/>
      <c r="B739" s="227"/>
      <c r="C739" s="227"/>
      <c r="D739" s="227"/>
      <c r="E739" s="227"/>
      <c r="F739" s="232"/>
      <c r="G739" s="228"/>
      <c r="H739" s="231"/>
      <c r="I739" s="231"/>
    </row>
    <row r="740" spans="1:9" x14ac:dyDescent="0.25">
      <c r="A740" s="229"/>
      <c r="B740" s="227"/>
      <c r="C740" s="227"/>
      <c r="D740" s="227"/>
      <c r="E740" s="227"/>
      <c r="F740" s="232"/>
      <c r="G740" s="228"/>
      <c r="H740" s="231"/>
      <c r="I740" s="231"/>
    </row>
    <row r="741" spans="1:9" x14ac:dyDescent="0.25">
      <c r="A741" s="229"/>
      <c r="B741" s="227"/>
      <c r="C741" s="227"/>
      <c r="D741" s="227"/>
      <c r="E741" s="227"/>
      <c r="F741" s="232"/>
      <c r="G741" s="228"/>
      <c r="H741" s="231"/>
      <c r="I741" s="231"/>
    </row>
    <row r="742" spans="1:9" x14ac:dyDescent="0.25">
      <c r="A742" s="229"/>
      <c r="B742" s="227"/>
      <c r="C742" s="227"/>
      <c r="D742" s="227"/>
      <c r="E742" s="227"/>
      <c r="F742" s="232"/>
      <c r="G742" s="228"/>
      <c r="H742" s="231"/>
      <c r="I742" s="231"/>
    </row>
    <row r="743" spans="1:9" x14ac:dyDescent="0.25">
      <c r="A743" s="229"/>
      <c r="B743" s="227"/>
      <c r="C743" s="227"/>
      <c r="D743" s="227"/>
      <c r="E743" s="227"/>
      <c r="F743" s="232"/>
      <c r="G743" s="228"/>
      <c r="H743" s="231"/>
      <c r="I743" s="231"/>
    </row>
    <row r="744" spans="1:9" x14ac:dyDescent="0.25">
      <c r="A744" s="229"/>
      <c r="B744" s="227"/>
      <c r="C744" s="227"/>
      <c r="D744" s="227"/>
      <c r="E744" s="227"/>
      <c r="F744" s="232"/>
      <c r="G744" s="228"/>
      <c r="H744" s="231"/>
      <c r="I744" s="231"/>
    </row>
    <row r="745" spans="1:9" x14ac:dyDescent="0.25">
      <c r="A745" s="229"/>
      <c r="B745" s="227"/>
      <c r="C745" s="227"/>
      <c r="D745" s="227"/>
      <c r="E745" s="227"/>
      <c r="F745" s="232"/>
      <c r="G745" s="228"/>
      <c r="H745" s="231"/>
      <c r="I745" s="231"/>
    </row>
    <row r="746" spans="1:9" x14ac:dyDescent="0.25">
      <c r="A746" s="229"/>
      <c r="B746" s="227"/>
      <c r="C746" s="227"/>
      <c r="D746" s="227"/>
      <c r="E746" s="227"/>
      <c r="F746" s="232"/>
      <c r="G746" s="228"/>
      <c r="H746" s="231"/>
      <c r="I746" s="231"/>
    </row>
    <row r="747" spans="1:9" x14ac:dyDescent="0.25">
      <c r="A747" s="229"/>
      <c r="B747" s="227"/>
      <c r="C747" s="227"/>
      <c r="D747" s="227"/>
      <c r="E747" s="227"/>
      <c r="F747" s="232"/>
      <c r="G747" s="228"/>
      <c r="H747" s="231"/>
      <c r="I747" s="231"/>
    </row>
    <row r="748" spans="1:9" x14ac:dyDescent="0.25">
      <c r="A748" s="229"/>
      <c r="B748" s="227"/>
      <c r="C748" s="227"/>
      <c r="D748" s="227"/>
      <c r="E748" s="227"/>
      <c r="F748" s="232"/>
      <c r="G748" s="228"/>
      <c r="H748" s="231"/>
      <c r="I748" s="231"/>
    </row>
    <row r="749" spans="1:9" x14ac:dyDescent="0.25">
      <c r="A749" s="229"/>
      <c r="B749" s="227"/>
      <c r="C749" s="227"/>
      <c r="D749" s="227"/>
      <c r="E749" s="227"/>
      <c r="F749" s="232"/>
      <c r="G749" s="228"/>
      <c r="H749" s="231"/>
      <c r="I749" s="231"/>
    </row>
    <row r="750" spans="1:9" x14ac:dyDescent="0.25">
      <c r="A750" s="229"/>
      <c r="B750" s="227"/>
      <c r="C750" s="227"/>
      <c r="D750" s="227"/>
      <c r="E750" s="227"/>
      <c r="F750" s="232"/>
      <c r="G750" s="228"/>
      <c r="H750" s="231"/>
      <c r="I750" s="231"/>
    </row>
    <row r="751" spans="1:9" x14ac:dyDescent="0.25">
      <c r="A751" s="229"/>
      <c r="B751" s="227"/>
      <c r="C751" s="227"/>
      <c r="D751" s="227"/>
      <c r="E751" s="227"/>
      <c r="F751" s="232"/>
      <c r="G751" s="228"/>
      <c r="H751" s="231"/>
      <c r="I751" s="231"/>
    </row>
    <row r="752" spans="1:9" x14ac:dyDescent="0.25">
      <c r="A752" s="229"/>
      <c r="B752" s="227"/>
      <c r="C752" s="227"/>
      <c r="D752" s="227"/>
      <c r="E752" s="227"/>
      <c r="F752" s="232"/>
      <c r="G752" s="228"/>
      <c r="H752" s="231"/>
      <c r="I752" s="231"/>
    </row>
    <row r="753" spans="1:9" x14ac:dyDescent="0.25">
      <c r="A753" s="229"/>
      <c r="B753" s="227"/>
      <c r="C753" s="227"/>
      <c r="D753" s="227"/>
      <c r="E753" s="227"/>
      <c r="F753" s="232"/>
      <c r="G753" s="228"/>
      <c r="H753" s="231"/>
      <c r="I753" s="231"/>
    </row>
    <row r="754" spans="1:9" x14ac:dyDescent="0.25">
      <c r="A754" s="229"/>
      <c r="B754" s="227"/>
      <c r="C754" s="227"/>
      <c r="D754" s="227"/>
      <c r="E754" s="227"/>
      <c r="F754" s="232"/>
      <c r="G754" s="228"/>
      <c r="H754" s="231"/>
      <c r="I754" s="231"/>
    </row>
    <row r="755" spans="1:9" x14ac:dyDescent="0.25">
      <c r="A755" s="229"/>
      <c r="B755" s="227"/>
      <c r="C755" s="227"/>
      <c r="D755" s="227"/>
      <c r="E755" s="227"/>
      <c r="F755" s="232"/>
      <c r="G755" s="228"/>
      <c r="H755" s="231"/>
      <c r="I755" s="231"/>
    </row>
    <row r="756" spans="1:9" x14ac:dyDescent="0.25">
      <c r="A756" s="229"/>
      <c r="B756" s="227"/>
      <c r="C756" s="227"/>
      <c r="D756" s="227"/>
      <c r="E756" s="227"/>
      <c r="F756" s="232"/>
      <c r="G756" s="228"/>
      <c r="H756" s="231"/>
      <c r="I756" s="231"/>
    </row>
    <row r="757" spans="1:9" x14ac:dyDescent="0.25">
      <c r="A757" s="229"/>
      <c r="B757" s="227"/>
      <c r="C757" s="227"/>
      <c r="D757" s="227"/>
      <c r="E757" s="227"/>
      <c r="F757" s="232"/>
      <c r="G757" s="228"/>
      <c r="H757" s="231"/>
      <c r="I757" s="231"/>
    </row>
    <row r="758" spans="1:9" x14ac:dyDescent="0.25">
      <c r="A758" s="229"/>
      <c r="B758" s="227"/>
      <c r="C758" s="227"/>
      <c r="D758" s="227"/>
      <c r="E758" s="227"/>
      <c r="F758" s="232"/>
      <c r="G758" s="228"/>
      <c r="H758" s="231"/>
      <c r="I758" s="231"/>
    </row>
    <row r="759" spans="1:9" x14ac:dyDescent="0.25">
      <c r="A759" s="229"/>
      <c r="B759" s="227"/>
      <c r="C759" s="227"/>
      <c r="D759" s="227"/>
      <c r="E759" s="227"/>
      <c r="F759" s="232"/>
      <c r="G759" s="228"/>
      <c r="H759" s="231"/>
      <c r="I759" s="231"/>
    </row>
    <row r="760" spans="1:9" x14ac:dyDescent="0.25">
      <c r="A760" s="229"/>
      <c r="B760" s="227"/>
      <c r="C760" s="227"/>
      <c r="D760" s="227"/>
      <c r="E760" s="227"/>
      <c r="F760" s="232"/>
      <c r="G760" s="228"/>
      <c r="H760" s="231"/>
      <c r="I760" s="231"/>
    </row>
    <row r="761" spans="1:9" x14ac:dyDescent="0.25">
      <c r="A761" s="229"/>
      <c r="B761" s="227"/>
      <c r="C761" s="227"/>
      <c r="D761" s="227"/>
      <c r="E761" s="227"/>
      <c r="F761" s="232"/>
      <c r="G761" s="228"/>
      <c r="H761" s="231"/>
      <c r="I761" s="231"/>
    </row>
    <row r="762" spans="1:9" x14ac:dyDescent="0.25">
      <c r="A762" s="229"/>
      <c r="B762" s="227"/>
      <c r="C762" s="227"/>
      <c r="D762" s="227"/>
      <c r="E762" s="227"/>
      <c r="F762" s="232"/>
      <c r="G762" s="228"/>
      <c r="H762" s="231"/>
      <c r="I762" s="231"/>
    </row>
    <row r="763" spans="1:9" x14ac:dyDescent="0.25">
      <c r="A763" s="229"/>
      <c r="B763" s="227"/>
      <c r="C763" s="227"/>
      <c r="D763" s="227"/>
      <c r="E763" s="227"/>
      <c r="F763" s="232"/>
      <c r="G763" s="228"/>
      <c r="H763" s="231"/>
      <c r="I763" s="231"/>
    </row>
    <row r="764" spans="1:9" x14ac:dyDescent="0.25">
      <c r="A764" s="229"/>
      <c r="B764" s="227"/>
      <c r="C764" s="227"/>
      <c r="D764" s="227"/>
      <c r="E764" s="227"/>
      <c r="F764" s="232"/>
      <c r="G764" s="228"/>
      <c r="H764" s="231"/>
      <c r="I764" s="231"/>
    </row>
    <row r="765" spans="1:9" x14ac:dyDescent="0.25">
      <c r="A765" s="229"/>
      <c r="B765" s="227"/>
      <c r="C765" s="227"/>
      <c r="D765" s="227"/>
      <c r="E765" s="227"/>
      <c r="F765" s="232"/>
      <c r="G765" s="228"/>
      <c r="H765" s="231"/>
      <c r="I765" s="231"/>
    </row>
    <row r="766" spans="1:9" x14ac:dyDescent="0.25">
      <c r="A766" s="229"/>
      <c r="B766" s="227"/>
      <c r="C766" s="227"/>
      <c r="D766" s="227"/>
      <c r="E766" s="227"/>
      <c r="F766" s="232"/>
      <c r="G766" s="228"/>
      <c r="H766" s="231"/>
      <c r="I766" s="231"/>
    </row>
    <row r="767" spans="1:9" x14ac:dyDescent="0.25">
      <c r="A767" s="229"/>
      <c r="B767" s="227"/>
      <c r="C767" s="227"/>
      <c r="D767" s="227"/>
      <c r="E767" s="227"/>
      <c r="F767" s="232"/>
      <c r="G767" s="228"/>
      <c r="H767" s="231"/>
      <c r="I767" s="231"/>
    </row>
    <row r="768" spans="1:9" x14ac:dyDescent="0.25">
      <c r="A768" s="229"/>
      <c r="B768" s="227"/>
      <c r="C768" s="227"/>
      <c r="D768" s="227"/>
      <c r="E768" s="227"/>
      <c r="F768" s="232"/>
      <c r="G768" s="228"/>
      <c r="H768" s="231"/>
      <c r="I768" s="231"/>
    </row>
    <row r="769" spans="1:9" x14ac:dyDescent="0.25">
      <c r="A769" s="229"/>
      <c r="B769" s="227"/>
      <c r="C769" s="227"/>
      <c r="D769" s="227"/>
      <c r="E769" s="227"/>
      <c r="F769" s="232"/>
      <c r="G769" s="228"/>
      <c r="H769" s="231"/>
      <c r="I769" s="231"/>
    </row>
    <row r="770" spans="1:9" x14ac:dyDescent="0.25">
      <c r="A770" s="229"/>
      <c r="B770" s="227"/>
      <c r="C770" s="227"/>
      <c r="D770" s="227"/>
      <c r="E770" s="227"/>
      <c r="F770" s="232"/>
      <c r="G770" s="228"/>
      <c r="H770" s="231"/>
      <c r="I770" s="231"/>
    </row>
    <row r="771" spans="1:9" x14ac:dyDescent="0.25">
      <c r="A771" s="229"/>
      <c r="B771" s="227"/>
      <c r="C771" s="227"/>
      <c r="D771" s="227"/>
      <c r="E771" s="227"/>
      <c r="F771" s="232"/>
      <c r="G771" s="228"/>
      <c r="H771" s="231"/>
      <c r="I771" s="231"/>
    </row>
    <row r="772" spans="1:9" x14ac:dyDescent="0.25">
      <c r="A772" s="229"/>
      <c r="B772" s="227"/>
      <c r="C772" s="227"/>
      <c r="D772" s="227"/>
      <c r="E772" s="227"/>
      <c r="F772" s="232"/>
      <c r="G772" s="228"/>
      <c r="H772" s="231"/>
      <c r="I772" s="231"/>
    </row>
    <row r="773" spans="1:9" x14ac:dyDescent="0.25">
      <c r="A773" s="229"/>
      <c r="B773" s="227"/>
      <c r="C773" s="227"/>
      <c r="D773" s="227"/>
      <c r="E773" s="227"/>
      <c r="F773" s="232"/>
      <c r="G773" s="228"/>
      <c r="H773" s="231"/>
      <c r="I773" s="231"/>
    </row>
    <row r="774" spans="1:9" x14ac:dyDescent="0.25">
      <c r="A774" s="229"/>
      <c r="B774" s="227"/>
      <c r="C774" s="227"/>
      <c r="D774" s="227"/>
      <c r="E774" s="227"/>
      <c r="F774" s="232"/>
      <c r="G774" s="228"/>
      <c r="H774" s="231"/>
      <c r="I774" s="231"/>
    </row>
    <row r="775" spans="1:9" x14ac:dyDescent="0.25">
      <c r="A775" s="229"/>
      <c r="B775" s="227"/>
      <c r="C775" s="227"/>
      <c r="D775" s="227"/>
      <c r="E775" s="227"/>
      <c r="F775" s="232"/>
      <c r="G775" s="228"/>
      <c r="H775" s="231"/>
      <c r="I775" s="231"/>
    </row>
    <row r="776" spans="1:9" x14ac:dyDescent="0.25">
      <c r="A776" s="229"/>
      <c r="B776" s="227"/>
      <c r="C776" s="227"/>
      <c r="D776" s="227"/>
      <c r="E776" s="227"/>
      <c r="F776" s="232"/>
      <c r="G776" s="228"/>
      <c r="H776" s="231"/>
      <c r="I776" s="231"/>
    </row>
    <row r="777" spans="1:9" x14ac:dyDescent="0.25">
      <c r="A777" s="229"/>
      <c r="B777" s="227"/>
      <c r="C777" s="227"/>
      <c r="D777" s="227"/>
      <c r="E777" s="227"/>
      <c r="F777" s="232"/>
      <c r="G777" s="228"/>
      <c r="H777" s="231"/>
      <c r="I777" s="231"/>
    </row>
    <row r="778" spans="1:9" x14ac:dyDescent="0.25">
      <c r="A778" s="229"/>
      <c r="B778" s="227"/>
      <c r="C778" s="227"/>
      <c r="D778" s="227"/>
      <c r="E778" s="227"/>
      <c r="F778" s="232"/>
      <c r="G778" s="228"/>
      <c r="H778" s="231"/>
      <c r="I778" s="231"/>
    </row>
    <row r="779" spans="1:9" x14ac:dyDescent="0.25">
      <c r="A779" s="229"/>
      <c r="B779" s="227"/>
      <c r="C779" s="227"/>
      <c r="D779" s="227"/>
      <c r="E779" s="227"/>
      <c r="F779" s="232"/>
      <c r="G779" s="228"/>
      <c r="H779" s="231"/>
      <c r="I779" s="231"/>
    </row>
    <row r="780" spans="1:9" x14ac:dyDescent="0.25">
      <c r="A780" s="229"/>
      <c r="B780" s="227"/>
      <c r="C780" s="227"/>
      <c r="D780" s="227"/>
      <c r="E780" s="227"/>
      <c r="F780" s="232"/>
      <c r="G780" s="228"/>
      <c r="H780" s="231"/>
      <c r="I780" s="231"/>
    </row>
    <row r="781" spans="1:9" x14ac:dyDescent="0.25">
      <c r="A781" s="229"/>
      <c r="B781" s="227"/>
      <c r="C781" s="227"/>
      <c r="D781" s="227"/>
      <c r="E781" s="227"/>
      <c r="F781" s="232"/>
      <c r="G781" s="228"/>
      <c r="H781" s="231"/>
      <c r="I781" s="231"/>
    </row>
    <row r="782" spans="1:9" x14ac:dyDescent="0.25">
      <c r="A782" s="229"/>
      <c r="B782" s="227"/>
      <c r="C782" s="227"/>
      <c r="D782" s="227"/>
      <c r="E782" s="227"/>
      <c r="F782" s="232"/>
      <c r="G782" s="228"/>
      <c r="H782" s="231"/>
      <c r="I782" s="231"/>
    </row>
    <row r="783" spans="1:9" x14ac:dyDescent="0.25">
      <c r="A783" s="229"/>
      <c r="B783" s="227"/>
      <c r="C783" s="227"/>
      <c r="D783" s="227"/>
      <c r="E783" s="227"/>
      <c r="F783" s="232"/>
      <c r="G783" s="228"/>
      <c r="H783" s="231"/>
      <c r="I783" s="231"/>
    </row>
    <row r="784" spans="1:9" x14ac:dyDescent="0.25">
      <c r="A784" s="229"/>
      <c r="B784" s="227"/>
      <c r="C784" s="227"/>
      <c r="D784" s="227"/>
      <c r="E784" s="227"/>
      <c r="F784" s="232"/>
      <c r="G784" s="228"/>
      <c r="H784" s="231"/>
      <c r="I784" s="231"/>
    </row>
    <row r="785" spans="1:9" x14ac:dyDescent="0.25">
      <c r="A785" s="229"/>
      <c r="B785" s="227"/>
      <c r="C785" s="227"/>
      <c r="D785" s="227"/>
      <c r="E785" s="227"/>
      <c r="F785" s="232"/>
      <c r="G785" s="228"/>
      <c r="H785" s="231"/>
      <c r="I785" s="231"/>
    </row>
    <row r="786" spans="1:9" x14ac:dyDescent="0.25">
      <c r="A786" s="229"/>
      <c r="B786" s="227"/>
      <c r="C786" s="227"/>
      <c r="D786" s="227"/>
      <c r="E786" s="227"/>
      <c r="F786" s="232"/>
      <c r="G786" s="228"/>
      <c r="H786" s="231"/>
      <c r="I786" s="231"/>
    </row>
    <row r="787" spans="1:9" x14ac:dyDescent="0.25">
      <c r="A787" s="229"/>
      <c r="B787" s="227"/>
      <c r="C787" s="227"/>
      <c r="D787" s="227"/>
      <c r="E787" s="227"/>
      <c r="F787" s="232"/>
      <c r="G787" s="228"/>
      <c r="H787" s="231"/>
      <c r="I787" s="231"/>
    </row>
    <row r="788" spans="1:9" x14ac:dyDescent="0.25">
      <c r="A788" s="229"/>
      <c r="B788" s="227"/>
      <c r="C788" s="227"/>
      <c r="D788" s="227"/>
      <c r="E788" s="227"/>
      <c r="F788" s="232"/>
      <c r="G788" s="228"/>
      <c r="H788" s="231"/>
      <c r="I788" s="231"/>
    </row>
    <row r="789" spans="1:9" x14ac:dyDescent="0.25">
      <c r="A789" s="229"/>
      <c r="B789" s="227"/>
      <c r="C789" s="227"/>
      <c r="D789" s="227"/>
      <c r="E789" s="227"/>
      <c r="F789" s="232"/>
      <c r="G789" s="228"/>
      <c r="H789" s="231"/>
      <c r="I789" s="231"/>
    </row>
    <row r="790" spans="1:9" x14ac:dyDescent="0.25">
      <c r="A790" s="229"/>
      <c r="B790" s="227"/>
      <c r="C790" s="227"/>
      <c r="D790" s="227"/>
      <c r="E790" s="227"/>
      <c r="F790" s="232"/>
      <c r="G790" s="228"/>
      <c r="H790" s="231"/>
      <c r="I790" s="231"/>
    </row>
    <row r="791" spans="1:9" x14ac:dyDescent="0.25">
      <c r="A791" s="229"/>
      <c r="B791" s="227"/>
      <c r="C791" s="227"/>
      <c r="D791" s="227"/>
      <c r="E791" s="227"/>
      <c r="F791" s="232"/>
      <c r="G791" s="228"/>
      <c r="H791" s="231"/>
      <c r="I791" s="231"/>
    </row>
    <row r="792" spans="1:9" x14ac:dyDescent="0.25">
      <c r="A792" s="229"/>
      <c r="B792" s="227"/>
      <c r="C792" s="227"/>
      <c r="D792" s="227"/>
      <c r="E792" s="227"/>
      <c r="F792" s="232"/>
      <c r="G792" s="228"/>
      <c r="H792" s="231"/>
      <c r="I792" s="231"/>
    </row>
    <row r="793" spans="1:9" x14ac:dyDescent="0.25">
      <c r="A793" s="229"/>
      <c r="B793" s="227"/>
      <c r="C793" s="227"/>
      <c r="D793" s="227"/>
      <c r="E793" s="227"/>
      <c r="F793" s="232"/>
      <c r="G793" s="228"/>
      <c r="H793" s="231"/>
      <c r="I793" s="231"/>
    </row>
    <row r="794" spans="1:9" x14ac:dyDescent="0.25">
      <c r="A794" s="229"/>
      <c r="B794" s="227"/>
      <c r="C794" s="227"/>
      <c r="D794" s="227"/>
      <c r="E794" s="227"/>
      <c r="F794" s="232"/>
      <c r="G794" s="228"/>
      <c r="H794" s="231"/>
      <c r="I794" s="231"/>
    </row>
    <row r="795" spans="1:9" x14ac:dyDescent="0.25">
      <c r="A795" s="229"/>
      <c r="B795" s="227"/>
      <c r="C795" s="227"/>
      <c r="D795" s="227"/>
      <c r="E795" s="227"/>
      <c r="F795" s="232"/>
      <c r="G795" s="228"/>
      <c r="H795" s="231"/>
      <c r="I795" s="231"/>
    </row>
    <row r="796" spans="1:9" x14ac:dyDescent="0.25">
      <c r="A796" s="229"/>
      <c r="B796" s="227"/>
      <c r="C796" s="227"/>
      <c r="D796" s="227"/>
      <c r="E796" s="227"/>
      <c r="F796" s="232"/>
      <c r="G796" s="228"/>
      <c r="H796" s="231"/>
      <c r="I796" s="231"/>
    </row>
    <row r="797" spans="1:9" x14ac:dyDescent="0.25">
      <c r="A797" s="229"/>
      <c r="B797" s="227"/>
      <c r="C797" s="227"/>
      <c r="D797" s="227"/>
      <c r="E797" s="227"/>
      <c r="F797" s="232"/>
      <c r="G797" s="228"/>
      <c r="H797" s="231"/>
      <c r="I797" s="231"/>
    </row>
    <row r="798" spans="1:9" x14ac:dyDescent="0.25">
      <c r="A798" s="229"/>
      <c r="B798" s="227"/>
      <c r="C798" s="227"/>
      <c r="D798" s="227"/>
      <c r="E798" s="227"/>
      <c r="F798" s="232"/>
      <c r="G798" s="228"/>
      <c r="H798" s="231"/>
      <c r="I798" s="231"/>
    </row>
    <row r="799" spans="1:9" x14ac:dyDescent="0.25">
      <c r="A799" s="229"/>
      <c r="B799" s="227"/>
      <c r="C799" s="227"/>
      <c r="D799" s="227"/>
      <c r="E799" s="227"/>
      <c r="F799" s="232"/>
      <c r="G799" s="228"/>
      <c r="H799" s="231"/>
      <c r="I799" s="231"/>
    </row>
    <row r="800" spans="1:9" x14ac:dyDescent="0.25">
      <c r="A800" s="229"/>
      <c r="B800" s="227"/>
      <c r="C800" s="227"/>
      <c r="D800" s="227"/>
      <c r="E800" s="227"/>
      <c r="F800" s="232"/>
      <c r="G800" s="228"/>
      <c r="H800" s="231"/>
      <c r="I800" s="231"/>
    </row>
    <row r="801" spans="1:9" x14ac:dyDescent="0.25">
      <c r="A801" s="229"/>
      <c r="B801" s="227"/>
      <c r="C801" s="227"/>
      <c r="D801" s="227"/>
      <c r="E801" s="227"/>
      <c r="F801" s="232"/>
      <c r="G801" s="228"/>
      <c r="H801" s="231"/>
      <c r="I801" s="231"/>
    </row>
    <row r="802" spans="1:9" x14ac:dyDescent="0.25">
      <c r="A802" s="229"/>
      <c r="B802" s="227"/>
      <c r="C802" s="227"/>
      <c r="D802" s="227"/>
      <c r="E802" s="227"/>
      <c r="F802" s="232"/>
      <c r="G802" s="228"/>
      <c r="H802" s="231"/>
      <c r="I802" s="231"/>
    </row>
    <row r="803" spans="1:9" x14ac:dyDescent="0.25">
      <c r="A803" s="229"/>
      <c r="B803" s="227"/>
      <c r="C803" s="227"/>
      <c r="D803" s="227"/>
      <c r="E803" s="227"/>
      <c r="F803" s="232"/>
      <c r="G803" s="228"/>
      <c r="H803" s="231"/>
      <c r="I803" s="231"/>
    </row>
    <row r="804" spans="1:9" x14ac:dyDescent="0.25">
      <c r="A804" s="229"/>
      <c r="B804" s="227"/>
      <c r="C804" s="227"/>
      <c r="D804" s="227"/>
      <c r="E804" s="227"/>
      <c r="F804" s="232"/>
      <c r="G804" s="228"/>
      <c r="H804" s="231"/>
      <c r="I804" s="231"/>
    </row>
    <row r="805" spans="1:9" x14ac:dyDescent="0.25">
      <c r="A805" s="229"/>
      <c r="B805" s="227"/>
      <c r="C805" s="227"/>
      <c r="D805" s="227"/>
      <c r="E805" s="227"/>
      <c r="F805" s="232"/>
      <c r="G805" s="228"/>
      <c r="H805" s="231"/>
      <c r="I805" s="231"/>
    </row>
    <row r="806" spans="1:9" x14ac:dyDescent="0.25">
      <c r="A806" s="229"/>
      <c r="B806" s="227"/>
      <c r="C806" s="227"/>
      <c r="D806" s="227"/>
      <c r="E806" s="227"/>
      <c r="F806" s="232"/>
      <c r="G806" s="228"/>
      <c r="H806" s="231"/>
      <c r="I806" s="231"/>
    </row>
    <row r="807" spans="1:9" x14ac:dyDescent="0.25">
      <c r="A807" s="229"/>
      <c r="B807" s="227"/>
      <c r="C807" s="227"/>
      <c r="D807" s="227"/>
      <c r="E807" s="227"/>
      <c r="F807" s="232"/>
      <c r="G807" s="228"/>
      <c r="H807" s="231"/>
      <c r="I807" s="231"/>
    </row>
    <row r="808" spans="1:9" x14ac:dyDescent="0.25">
      <c r="A808" s="229"/>
      <c r="B808" s="227"/>
      <c r="C808" s="227"/>
      <c r="D808" s="227"/>
      <c r="E808" s="227"/>
      <c r="F808" s="232"/>
      <c r="G808" s="228"/>
      <c r="H808" s="231"/>
      <c r="I808" s="231"/>
    </row>
    <row r="809" spans="1:9" x14ac:dyDescent="0.25">
      <c r="A809" s="229"/>
      <c r="B809" s="227"/>
      <c r="C809" s="227"/>
      <c r="D809" s="227"/>
      <c r="E809" s="227"/>
      <c r="F809" s="232"/>
      <c r="G809" s="228"/>
      <c r="H809" s="231"/>
      <c r="I809" s="231"/>
    </row>
    <row r="810" spans="1:9" x14ac:dyDescent="0.25">
      <c r="A810" s="229"/>
      <c r="B810" s="227"/>
      <c r="C810" s="227"/>
      <c r="D810" s="227"/>
      <c r="E810" s="227"/>
      <c r="F810" s="232"/>
      <c r="G810" s="228"/>
      <c r="H810" s="231"/>
      <c r="I810" s="231"/>
    </row>
    <row r="811" spans="1:9" x14ac:dyDescent="0.25">
      <c r="A811" s="229"/>
      <c r="B811" s="227"/>
      <c r="C811" s="227"/>
      <c r="D811" s="227"/>
      <c r="E811" s="227"/>
      <c r="F811" s="232"/>
      <c r="G811" s="228"/>
      <c r="H811" s="231"/>
      <c r="I811" s="231"/>
    </row>
    <row r="812" spans="1:9" x14ac:dyDescent="0.25">
      <c r="A812" s="229"/>
      <c r="B812" s="227"/>
      <c r="C812" s="227"/>
      <c r="D812" s="227"/>
      <c r="E812" s="227"/>
      <c r="F812" s="232"/>
      <c r="G812" s="228"/>
      <c r="H812" s="231"/>
      <c r="I812" s="231"/>
    </row>
    <row r="813" spans="1:9" x14ac:dyDescent="0.25">
      <c r="A813" s="229"/>
      <c r="B813" s="227"/>
      <c r="C813" s="227"/>
      <c r="D813" s="227"/>
      <c r="E813" s="227"/>
      <c r="F813" s="232"/>
      <c r="G813" s="228"/>
      <c r="H813" s="231"/>
      <c r="I813" s="231"/>
    </row>
    <row r="814" spans="1:9" x14ac:dyDescent="0.25">
      <c r="A814" s="229"/>
      <c r="B814" s="227"/>
      <c r="C814" s="227"/>
      <c r="D814" s="227"/>
      <c r="E814" s="227"/>
      <c r="F814" s="232"/>
      <c r="G814" s="228"/>
      <c r="H814" s="231"/>
      <c r="I814" s="231"/>
    </row>
    <row r="815" spans="1:9" x14ac:dyDescent="0.25">
      <c r="A815" s="229"/>
      <c r="B815" s="227"/>
      <c r="C815" s="227"/>
      <c r="D815" s="227"/>
      <c r="E815" s="227"/>
      <c r="F815" s="232"/>
      <c r="G815" s="228"/>
      <c r="H815" s="231"/>
      <c r="I815" s="231"/>
    </row>
    <row r="816" spans="1:9" x14ac:dyDescent="0.25">
      <c r="A816" s="229"/>
      <c r="B816" s="227"/>
      <c r="C816" s="227"/>
      <c r="D816" s="227"/>
      <c r="E816" s="227"/>
      <c r="F816" s="232"/>
      <c r="G816" s="228"/>
      <c r="H816" s="231"/>
      <c r="I816" s="231"/>
    </row>
    <row r="817" spans="1:9" x14ac:dyDescent="0.25">
      <c r="A817" s="229"/>
      <c r="B817" s="227"/>
      <c r="C817" s="227"/>
      <c r="D817" s="227"/>
      <c r="E817" s="227"/>
      <c r="F817" s="232"/>
      <c r="G817" s="228"/>
      <c r="H817" s="231"/>
      <c r="I817" s="231"/>
    </row>
    <row r="818" spans="1:9" x14ac:dyDescent="0.25">
      <c r="A818" s="229"/>
      <c r="B818" s="227"/>
      <c r="C818" s="227"/>
      <c r="D818" s="227"/>
      <c r="E818" s="227"/>
      <c r="F818" s="232"/>
      <c r="G818" s="228"/>
      <c r="H818" s="231"/>
      <c r="I818" s="231"/>
    </row>
    <row r="819" spans="1:9" x14ac:dyDescent="0.25">
      <c r="A819" s="229"/>
      <c r="B819" s="227"/>
      <c r="C819" s="227"/>
      <c r="D819" s="227"/>
      <c r="E819" s="227"/>
      <c r="F819" s="232"/>
      <c r="G819" s="228"/>
      <c r="H819" s="231"/>
      <c r="I819" s="231"/>
    </row>
    <row r="820" spans="1:9" x14ac:dyDescent="0.25">
      <c r="A820" s="229"/>
      <c r="B820" s="227"/>
      <c r="C820" s="227"/>
      <c r="D820" s="227"/>
      <c r="E820" s="227"/>
      <c r="F820" s="232"/>
      <c r="G820" s="228"/>
      <c r="H820" s="231"/>
      <c r="I820" s="231"/>
    </row>
    <row r="821" spans="1:9" x14ac:dyDescent="0.25">
      <c r="A821" s="229"/>
      <c r="B821" s="227"/>
      <c r="C821" s="227"/>
      <c r="D821" s="227"/>
      <c r="E821" s="227"/>
      <c r="F821" s="232"/>
      <c r="G821" s="228"/>
      <c r="H821" s="231"/>
      <c r="I821" s="231"/>
    </row>
    <row r="822" spans="1:9" x14ac:dyDescent="0.25">
      <c r="A822" s="229"/>
      <c r="B822" s="227"/>
      <c r="C822" s="227"/>
      <c r="D822" s="227"/>
      <c r="E822" s="227"/>
      <c r="F822" s="232"/>
      <c r="G822" s="228"/>
      <c r="H822" s="231"/>
      <c r="I822" s="231"/>
    </row>
    <row r="823" spans="1:9" x14ac:dyDescent="0.25">
      <c r="A823" s="229"/>
      <c r="B823" s="227"/>
      <c r="C823" s="227"/>
      <c r="D823" s="227"/>
      <c r="E823" s="227"/>
      <c r="F823" s="232"/>
      <c r="G823" s="228"/>
      <c r="H823" s="231"/>
      <c r="I823" s="231"/>
    </row>
    <row r="824" spans="1:9" x14ac:dyDescent="0.25">
      <c r="A824" s="229"/>
      <c r="B824" s="227"/>
      <c r="C824" s="227"/>
      <c r="D824" s="227"/>
      <c r="E824" s="227"/>
      <c r="F824" s="232"/>
      <c r="G824" s="228"/>
      <c r="H824" s="231"/>
      <c r="I824" s="231"/>
    </row>
    <row r="825" spans="1:9" x14ac:dyDescent="0.25">
      <c r="A825" s="229"/>
      <c r="B825" s="227"/>
      <c r="C825" s="227"/>
      <c r="D825" s="227"/>
      <c r="E825" s="227"/>
      <c r="F825" s="232"/>
      <c r="G825" s="228"/>
      <c r="H825" s="231"/>
      <c r="I825" s="231"/>
    </row>
    <row r="826" spans="1:9" x14ac:dyDescent="0.25">
      <c r="A826" s="229"/>
      <c r="B826" s="227"/>
      <c r="C826" s="227"/>
      <c r="D826" s="227"/>
      <c r="E826" s="227"/>
      <c r="F826" s="232"/>
      <c r="G826" s="228"/>
      <c r="H826" s="231"/>
      <c r="I826" s="231"/>
    </row>
    <row r="827" spans="1:9" x14ac:dyDescent="0.25">
      <c r="A827" s="229"/>
      <c r="B827" s="227"/>
      <c r="C827" s="227"/>
      <c r="D827" s="227"/>
      <c r="E827" s="227"/>
      <c r="F827" s="232"/>
      <c r="G827" s="228"/>
      <c r="H827" s="231"/>
      <c r="I827" s="231"/>
    </row>
    <row r="828" spans="1:9" x14ac:dyDescent="0.25">
      <c r="A828" s="229"/>
      <c r="B828" s="227"/>
      <c r="C828" s="227"/>
      <c r="D828" s="227"/>
      <c r="E828" s="227"/>
      <c r="F828" s="232"/>
      <c r="G828" s="228"/>
      <c r="H828" s="231"/>
      <c r="I828" s="231"/>
    </row>
    <row r="829" spans="1:9" x14ac:dyDescent="0.25">
      <c r="A829" s="229"/>
      <c r="B829" s="227"/>
      <c r="C829" s="227"/>
      <c r="D829" s="227"/>
      <c r="E829" s="227"/>
      <c r="F829" s="232"/>
      <c r="G829" s="228"/>
      <c r="H829" s="231"/>
      <c r="I829" s="231"/>
    </row>
    <row r="830" spans="1:9" x14ac:dyDescent="0.25">
      <c r="A830" s="229"/>
      <c r="B830" s="227"/>
      <c r="C830" s="227"/>
      <c r="D830" s="227"/>
      <c r="E830" s="227"/>
      <c r="F830" s="232"/>
      <c r="G830" s="228"/>
      <c r="H830" s="231"/>
      <c r="I830" s="231"/>
    </row>
    <row r="831" spans="1:9" x14ac:dyDescent="0.25">
      <c r="A831" s="229"/>
      <c r="B831" s="227"/>
      <c r="C831" s="227"/>
      <c r="D831" s="227"/>
      <c r="E831" s="227"/>
      <c r="F831" s="232"/>
      <c r="G831" s="228"/>
      <c r="H831" s="231"/>
      <c r="I831" s="231"/>
    </row>
    <row r="832" spans="1:9" x14ac:dyDescent="0.25">
      <c r="A832" s="229"/>
      <c r="B832" s="227"/>
      <c r="C832" s="227"/>
      <c r="D832" s="227"/>
      <c r="E832" s="227"/>
      <c r="F832" s="232"/>
      <c r="G832" s="228"/>
      <c r="H832" s="231"/>
      <c r="I832" s="231"/>
    </row>
    <row r="833" spans="1:9" x14ac:dyDescent="0.25">
      <c r="A833" s="229"/>
      <c r="B833" s="227"/>
      <c r="C833" s="227"/>
      <c r="D833" s="227"/>
      <c r="E833" s="227"/>
      <c r="F833" s="232"/>
      <c r="G833" s="228"/>
      <c r="H833" s="231"/>
      <c r="I833" s="231"/>
    </row>
    <row r="834" spans="1:9" x14ac:dyDescent="0.25">
      <c r="A834" s="229"/>
      <c r="B834" s="227"/>
      <c r="C834" s="227"/>
      <c r="D834" s="227"/>
      <c r="E834" s="227"/>
      <c r="F834" s="232"/>
      <c r="G834" s="228"/>
      <c r="H834" s="231"/>
      <c r="I834" s="231"/>
    </row>
    <row r="835" spans="1:9" x14ac:dyDescent="0.25">
      <c r="A835" s="229"/>
      <c r="B835" s="227"/>
      <c r="C835" s="227"/>
      <c r="D835" s="227"/>
      <c r="E835" s="227"/>
      <c r="F835" s="232"/>
      <c r="G835" s="228"/>
      <c r="H835" s="231"/>
      <c r="I835" s="231"/>
    </row>
    <row r="836" spans="1:9" x14ac:dyDescent="0.25">
      <c r="A836" s="229"/>
      <c r="B836" s="227"/>
      <c r="C836" s="227"/>
      <c r="D836" s="227"/>
      <c r="E836" s="227"/>
      <c r="F836" s="232"/>
      <c r="G836" s="228"/>
      <c r="H836" s="231"/>
      <c r="I836" s="231"/>
    </row>
    <row r="837" spans="1:9" x14ac:dyDescent="0.25">
      <c r="A837" s="229"/>
      <c r="B837" s="227"/>
      <c r="C837" s="227"/>
      <c r="D837" s="227"/>
      <c r="E837" s="227"/>
      <c r="F837" s="232"/>
      <c r="G837" s="228"/>
      <c r="H837" s="231"/>
      <c r="I837" s="231"/>
    </row>
    <row r="838" spans="1:9" x14ac:dyDescent="0.25">
      <c r="A838" s="229"/>
      <c r="B838" s="227"/>
      <c r="C838" s="227"/>
      <c r="D838" s="227"/>
      <c r="E838" s="227"/>
      <c r="F838" s="232"/>
      <c r="G838" s="228"/>
      <c r="H838" s="231"/>
      <c r="I838" s="231"/>
    </row>
    <row r="839" spans="1:9" x14ac:dyDescent="0.25">
      <c r="A839" s="229"/>
      <c r="B839" s="227"/>
      <c r="C839" s="227"/>
      <c r="D839" s="227"/>
      <c r="E839" s="227"/>
      <c r="F839" s="232"/>
      <c r="G839" s="228"/>
      <c r="H839" s="231"/>
      <c r="I839" s="231"/>
    </row>
    <row r="840" spans="1:9" x14ac:dyDescent="0.25">
      <c r="A840" s="229"/>
      <c r="B840" s="227"/>
      <c r="C840" s="227"/>
      <c r="D840" s="227"/>
      <c r="E840" s="227"/>
      <c r="F840" s="232"/>
      <c r="G840" s="228"/>
      <c r="H840" s="231"/>
      <c r="I840" s="231"/>
    </row>
    <row r="841" spans="1:9" x14ac:dyDescent="0.25">
      <c r="A841" s="229"/>
      <c r="B841" s="227"/>
      <c r="C841" s="227"/>
      <c r="D841" s="227"/>
      <c r="E841" s="227"/>
      <c r="F841" s="232"/>
      <c r="G841" s="228"/>
      <c r="H841" s="231"/>
      <c r="I841" s="231"/>
    </row>
    <row r="842" spans="1:9" x14ac:dyDescent="0.25">
      <c r="A842" s="229"/>
      <c r="B842" s="227"/>
      <c r="C842" s="227"/>
      <c r="D842" s="227"/>
      <c r="E842" s="227"/>
      <c r="F842" s="232"/>
      <c r="G842" s="228"/>
      <c r="H842" s="231"/>
      <c r="I842" s="231"/>
    </row>
    <row r="843" spans="1:9" x14ac:dyDescent="0.25">
      <c r="A843" s="229"/>
      <c r="B843" s="227"/>
      <c r="C843" s="227"/>
      <c r="D843" s="227"/>
      <c r="E843" s="227"/>
      <c r="F843" s="232"/>
      <c r="G843" s="228"/>
      <c r="H843" s="231"/>
      <c r="I843" s="231"/>
    </row>
    <row r="844" spans="1:9" x14ac:dyDescent="0.25">
      <c r="A844" s="229"/>
      <c r="B844" s="227"/>
      <c r="C844" s="227"/>
      <c r="D844" s="227"/>
      <c r="E844" s="227"/>
      <c r="F844" s="232"/>
      <c r="G844" s="228"/>
      <c r="H844" s="231"/>
      <c r="I844" s="231"/>
    </row>
    <row r="845" spans="1:9" x14ac:dyDescent="0.25">
      <c r="A845" s="229"/>
      <c r="B845" s="227"/>
      <c r="C845" s="227"/>
      <c r="D845" s="227"/>
      <c r="E845" s="227"/>
      <c r="F845" s="232"/>
      <c r="G845" s="228"/>
      <c r="H845" s="231"/>
      <c r="I845" s="231"/>
    </row>
    <row r="846" spans="1:9" x14ac:dyDescent="0.25">
      <c r="A846" s="229"/>
      <c r="B846" s="227"/>
      <c r="C846" s="227"/>
      <c r="D846" s="227"/>
      <c r="E846" s="227"/>
      <c r="F846" s="232"/>
      <c r="G846" s="228"/>
      <c r="H846" s="231"/>
      <c r="I846" s="231"/>
    </row>
    <row r="847" spans="1:9" x14ac:dyDescent="0.25">
      <c r="A847" s="229"/>
      <c r="B847" s="227"/>
      <c r="C847" s="227"/>
      <c r="D847" s="227"/>
      <c r="E847" s="227"/>
      <c r="F847" s="232"/>
      <c r="G847" s="228"/>
      <c r="H847" s="231"/>
      <c r="I847" s="231"/>
    </row>
    <row r="848" spans="1:9" x14ac:dyDescent="0.25">
      <c r="A848" s="229"/>
      <c r="B848" s="227"/>
      <c r="C848" s="227"/>
      <c r="D848" s="227"/>
      <c r="E848" s="227"/>
      <c r="F848" s="232"/>
      <c r="G848" s="228"/>
      <c r="H848" s="231"/>
      <c r="I848" s="231"/>
    </row>
    <row r="849" spans="1:9" x14ac:dyDescent="0.25">
      <c r="A849" s="229"/>
      <c r="B849" s="227"/>
      <c r="C849" s="227"/>
      <c r="D849" s="227"/>
      <c r="E849" s="227"/>
      <c r="F849" s="232"/>
      <c r="G849" s="228"/>
      <c r="H849" s="231"/>
      <c r="I849" s="231"/>
    </row>
    <row r="850" spans="1:9" x14ac:dyDescent="0.25">
      <c r="A850" s="229"/>
      <c r="B850" s="227"/>
      <c r="C850" s="227"/>
      <c r="D850" s="227"/>
      <c r="E850" s="227"/>
      <c r="F850" s="232"/>
      <c r="G850" s="228"/>
      <c r="H850" s="231"/>
      <c r="I850" s="231"/>
    </row>
    <row r="851" spans="1:9" x14ac:dyDescent="0.25">
      <c r="A851" s="229"/>
      <c r="B851" s="227"/>
      <c r="C851" s="227"/>
      <c r="D851" s="227"/>
      <c r="E851" s="227"/>
      <c r="F851" s="232"/>
      <c r="G851" s="228"/>
      <c r="H851" s="231"/>
      <c r="I851" s="231"/>
    </row>
    <row r="852" spans="1:9" x14ac:dyDescent="0.25">
      <c r="A852" s="229"/>
      <c r="B852" s="227"/>
      <c r="C852" s="227"/>
      <c r="D852" s="227"/>
      <c r="E852" s="227"/>
      <c r="F852" s="232"/>
      <c r="G852" s="228"/>
      <c r="H852" s="231"/>
      <c r="I852" s="231"/>
    </row>
    <row r="853" spans="1:9" x14ac:dyDescent="0.25">
      <c r="A853" s="229"/>
      <c r="B853" s="227"/>
      <c r="C853" s="227"/>
      <c r="D853" s="227"/>
      <c r="E853" s="227"/>
      <c r="F853" s="232"/>
      <c r="G853" s="228"/>
      <c r="H853" s="231"/>
      <c r="I853" s="231"/>
    </row>
    <row r="854" spans="1:9" x14ac:dyDescent="0.25">
      <c r="A854" s="229"/>
      <c r="B854" s="227"/>
      <c r="C854" s="227"/>
      <c r="D854" s="227"/>
      <c r="E854" s="227"/>
      <c r="F854" s="232"/>
      <c r="G854" s="228"/>
      <c r="H854" s="231"/>
      <c r="I854" s="231"/>
    </row>
    <row r="855" spans="1:9" x14ac:dyDescent="0.25">
      <c r="A855" s="229"/>
      <c r="B855" s="227"/>
      <c r="C855" s="227"/>
      <c r="D855" s="227"/>
      <c r="E855" s="227"/>
      <c r="F855" s="232"/>
      <c r="G855" s="228"/>
      <c r="H855" s="231"/>
      <c r="I855" s="231"/>
    </row>
    <row r="856" spans="1:9" x14ac:dyDescent="0.25">
      <c r="A856" s="229"/>
      <c r="B856" s="227"/>
      <c r="C856" s="227"/>
      <c r="D856" s="227"/>
      <c r="E856" s="227"/>
      <c r="F856" s="232"/>
      <c r="G856" s="228"/>
      <c r="H856" s="231"/>
      <c r="I856" s="231"/>
    </row>
    <row r="857" spans="1:9" x14ac:dyDescent="0.25">
      <c r="A857" s="229"/>
      <c r="B857" s="227"/>
      <c r="C857" s="227"/>
      <c r="D857" s="227"/>
      <c r="E857" s="227"/>
      <c r="F857" s="232"/>
      <c r="G857" s="228"/>
      <c r="H857" s="231"/>
      <c r="I857" s="231"/>
    </row>
    <row r="858" spans="1:9" x14ac:dyDescent="0.25">
      <c r="A858" s="229"/>
      <c r="B858" s="227"/>
      <c r="C858" s="227"/>
      <c r="D858" s="227"/>
      <c r="E858" s="227"/>
      <c r="F858" s="232"/>
      <c r="G858" s="228"/>
      <c r="H858" s="231"/>
      <c r="I858" s="231"/>
    </row>
    <row r="859" spans="1:9" x14ac:dyDescent="0.25">
      <c r="A859" s="229"/>
      <c r="B859" s="227"/>
      <c r="C859" s="227"/>
      <c r="D859" s="227"/>
      <c r="E859" s="227"/>
      <c r="F859" s="232"/>
      <c r="G859" s="228"/>
      <c r="H859" s="231"/>
      <c r="I859" s="231"/>
    </row>
    <row r="860" spans="1:9" x14ac:dyDescent="0.25">
      <c r="A860" s="229"/>
      <c r="B860" s="227"/>
      <c r="C860" s="227"/>
      <c r="D860" s="227"/>
      <c r="E860" s="227"/>
      <c r="F860" s="232"/>
      <c r="G860" s="228"/>
      <c r="H860" s="231"/>
      <c r="I860" s="231"/>
    </row>
    <row r="861" spans="1:9" x14ac:dyDescent="0.25">
      <c r="A861" s="229"/>
      <c r="B861" s="227"/>
      <c r="C861" s="227"/>
      <c r="D861" s="227"/>
      <c r="E861" s="227"/>
      <c r="F861" s="232"/>
      <c r="G861" s="228"/>
      <c r="H861" s="231"/>
      <c r="I861" s="231"/>
    </row>
    <row r="862" spans="1:9" x14ac:dyDescent="0.25">
      <c r="A862" s="229"/>
      <c r="B862" s="227"/>
      <c r="C862" s="227"/>
      <c r="D862" s="227"/>
      <c r="E862" s="227"/>
      <c r="F862" s="232"/>
      <c r="G862" s="228"/>
      <c r="H862" s="231"/>
      <c r="I862" s="231"/>
    </row>
    <row r="863" spans="1:9" x14ac:dyDescent="0.25">
      <c r="A863" s="229"/>
      <c r="B863" s="227"/>
      <c r="C863" s="227"/>
      <c r="D863" s="227"/>
      <c r="E863" s="227"/>
      <c r="F863" s="232"/>
      <c r="G863" s="228"/>
      <c r="H863" s="231"/>
      <c r="I863" s="231"/>
    </row>
    <row r="864" spans="1:9" x14ac:dyDescent="0.25">
      <c r="A864" s="229"/>
      <c r="B864" s="227"/>
      <c r="C864" s="227"/>
      <c r="D864" s="227"/>
      <c r="E864" s="227"/>
      <c r="F864" s="232"/>
      <c r="G864" s="228"/>
      <c r="H864" s="231"/>
      <c r="I864" s="231"/>
    </row>
    <row r="865" spans="1:9" x14ac:dyDescent="0.25">
      <c r="A865" s="229"/>
      <c r="B865" s="227"/>
      <c r="C865" s="227"/>
      <c r="D865" s="227"/>
      <c r="E865" s="227"/>
      <c r="F865" s="232"/>
      <c r="G865" s="228"/>
      <c r="H865" s="231"/>
      <c r="I865" s="231"/>
    </row>
    <row r="866" spans="1:9" x14ac:dyDescent="0.25">
      <c r="A866" s="229"/>
      <c r="B866" s="227"/>
      <c r="C866" s="227"/>
      <c r="D866" s="227"/>
      <c r="E866" s="227"/>
      <c r="F866" s="232"/>
      <c r="G866" s="228"/>
      <c r="H866" s="231"/>
      <c r="I866" s="231"/>
    </row>
    <row r="867" spans="1:9" x14ac:dyDescent="0.25">
      <c r="A867" s="229"/>
      <c r="B867" s="227"/>
      <c r="C867" s="227"/>
      <c r="D867" s="227"/>
      <c r="E867" s="227"/>
      <c r="F867" s="232"/>
      <c r="G867" s="228"/>
      <c r="H867" s="231"/>
      <c r="I867" s="231"/>
    </row>
    <row r="868" spans="1:9" x14ac:dyDescent="0.25">
      <c r="A868" s="229"/>
      <c r="B868" s="227"/>
      <c r="C868" s="227"/>
      <c r="D868" s="227"/>
      <c r="E868" s="227"/>
      <c r="F868" s="232"/>
      <c r="G868" s="228"/>
      <c r="H868" s="231"/>
      <c r="I868" s="231"/>
    </row>
    <row r="869" spans="1:9" x14ac:dyDescent="0.25">
      <c r="A869" s="229"/>
      <c r="B869" s="227"/>
      <c r="C869" s="227"/>
      <c r="D869" s="227"/>
      <c r="E869" s="227"/>
      <c r="F869" s="232"/>
      <c r="G869" s="228"/>
      <c r="H869" s="231"/>
      <c r="I869" s="231"/>
    </row>
    <row r="870" spans="1:9" x14ac:dyDescent="0.25">
      <c r="A870" s="229"/>
      <c r="B870" s="227"/>
      <c r="C870" s="227"/>
      <c r="D870" s="227"/>
      <c r="E870" s="227"/>
      <c r="F870" s="232"/>
      <c r="G870" s="228"/>
      <c r="H870" s="231"/>
      <c r="I870" s="231"/>
    </row>
    <row r="871" spans="1:9" x14ac:dyDescent="0.25">
      <c r="A871" s="229"/>
      <c r="B871" s="227"/>
      <c r="C871" s="227"/>
      <c r="D871" s="227"/>
      <c r="E871" s="227"/>
      <c r="F871" s="232"/>
      <c r="G871" s="228"/>
      <c r="H871" s="231"/>
      <c r="I871" s="231"/>
    </row>
    <row r="872" spans="1:9" x14ac:dyDescent="0.25">
      <c r="A872" s="229"/>
      <c r="B872" s="227"/>
      <c r="C872" s="227"/>
      <c r="D872" s="227"/>
      <c r="E872" s="227"/>
      <c r="F872" s="232"/>
      <c r="G872" s="228"/>
      <c r="H872" s="231"/>
      <c r="I872" s="231"/>
    </row>
    <row r="873" spans="1:9" x14ac:dyDescent="0.25">
      <c r="A873" s="229"/>
      <c r="B873" s="227"/>
      <c r="C873" s="227"/>
      <c r="D873" s="227"/>
      <c r="E873" s="227"/>
      <c r="F873" s="232"/>
      <c r="G873" s="228"/>
      <c r="H873" s="231"/>
      <c r="I873" s="231"/>
    </row>
    <row r="874" spans="1:9" x14ac:dyDescent="0.25">
      <c r="A874" s="229"/>
      <c r="B874" s="227"/>
      <c r="C874" s="227"/>
      <c r="D874" s="227"/>
      <c r="E874" s="227"/>
      <c r="F874" s="232"/>
      <c r="G874" s="228"/>
      <c r="H874" s="231"/>
      <c r="I874" s="231"/>
    </row>
    <row r="875" spans="1:9" x14ac:dyDescent="0.25">
      <c r="A875" s="229"/>
      <c r="B875" s="227"/>
      <c r="C875" s="227"/>
      <c r="D875" s="227"/>
      <c r="E875" s="227"/>
      <c r="F875" s="232"/>
      <c r="G875" s="228"/>
      <c r="H875" s="231"/>
      <c r="I875" s="231"/>
    </row>
    <row r="876" spans="1:9" x14ac:dyDescent="0.25">
      <c r="A876" s="229"/>
      <c r="B876" s="227"/>
      <c r="C876" s="227"/>
      <c r="D876" s="227"/>
      <c r="E876" s="227"/>
      <c r="F876" s="232"/>
      <c r="G876" s="228"/>
      <c r="H876" s="231"/>
      <c r="I876" s="231"/>
    </row>
    <row r="877" spans="1:9" x14ac:dyDescent="0.25">
      <c r="A877" s="229"/>
      <c r="B877" s="227"/>
      <c r="C877" s="227"/>
      <c r="D877" s="227"/>
      <c r="E877" s="227"/>
      <c r="F877" s="232"/>
      <c r="G877" s="228"/>
      <c r="H877" s="231"/>
      <c r="I877" s="231"/>
    </row>
    <row r="878" spans="1:9" x14ac:dyDescent="0.25">
      <c r="A878" s="229"/>
      <c r="B878" s="227"/>
      <c r="C878" s="227"/>
      <c r="D878" s="227"/>
      <c r="E878" s="227"/>
      <c r="F878" s="232"/>
      <c r="G878" s="228"/>
      <c r="H878" s="231"/>
      <c r="I878" s="231"/>
    </row>
    <row r="879" spans="1:9" x14ac:dyDescent="0.25">
      <c r="A879" s="229"/>
      <c r="B879" s="227"/>
      <c r="C879" s="227"/>
      <c r="D879" s="227"/>
      <c r="E879" s="227"/>
      <c r="F879" s="232"/>
      <c r="G879" s="228"/>
      <c r="H879" s="231"/>
      <c r="I879" s="231"/>
    </row>
    <row r="880" spans="1:9" x14ac:dyDescent="0.25">
      <c r="A880" s="229"/>
      <c r="B880" s="227"/>
      <c r="C880" s="227"/>
      <c r="D880" s="227"/>
      <c r="E880" s="227"/>
      <c r="F880" s="232"/>
      <c r="G880" s="228"/>
      <c r="H880" s="231"/>
      <c r="I880" s="231"/>
    </row>
    <row r="881" spans="1:9" x14ac:dyDescent="0.25">
      <c r="A881" s="229"/>
      <c r="B881" s="227"/>
      <c r="C881" s="227"/>
      <c r="D881" s="227"/>
      <c r="E881" s="227"/>
      <c r="F881" s="232"/>
      <c r="G881" s="228"/>
      <c r="H881" s="231"/>
      <c r="I881" s="231"/>
    </row>
    <row r="882" spans="1:9" x14ac:dyDescent="0.25">
      <c r="A882" s="229"/>
      <c r="B882" s="227"/>
      <c r="C882" s="227"/>
      <c r="D882" s="227"/>
      <c r="E882" s="227"/>
      <c r="F882" s="232"/>
      <c r="G882" s="228"/>
      <c r="H882" s="231"/>
      <c r="I882" s="231"/>
    </row>
    <row r="883" spans="1:9" x14ac:dyDescent="0.25">
      <c r="A883" s="229"/>
      <c r="B883" s="227"/>
      <c r="C883" s="227"/>
      <c r="D883" s="227"/>
      <c r="E883" s="227"/>
      <c r="F883" s="232"/>
      <c r="G883" s="228"/>
      <c r="H883" s="231"/>
      <c r="I883" s="231"/>
    </row>
    <row r="884" spans="1:9" x14ac:dyDescent="0.25">
      <c r="A884" s="229"/>
      <c r="B884" s="227"/>
      <c r="C884" s="227"/>
      <c r="D884" s="227"/>
      <c r="E884" s="227"/>
      <c r="F884" s="232"/>
      <c r="G884" s="228"/>
      <c r="H884" s="231"/>
      <c r="I884" s="231"/>
    </row>
    <row r="885" spans="1:9" x14ac:dyDescent="0.25">
      <c r="A885" s="229"/>
      <c r="B885" s="227"/>
      <c r="C885" s="227"/>
      <c r="D885" s="227"/>
      <c r="E885" s="227"/>
      <c r="F885" s="232"/>
      <c r="G885" s="228"/>
      <c r="H885" s="231"/>
      <c r="I885" s="231"/>
    </row>
    <row r="886" spans="1:9" x14ac:dyDescent="0.25">
      <c r="A886" s="229"/>
      <c r="B886" s="227"/>
      <c r="C886" s="227"/>
      <c r="D886" s="227"/>
      <c r="E886" s="227"/>
      <c r="F886" s="232"/>
      <c r="G886" s="228"/>
      <c r="H886" s="231"/>
      <c r="I886" s="231"/>
    </row>
    <row r="887" spans="1:9" x14ac:dyDescent="0.25">
      <c r="A887" s="229"/>
      <c r="B887" s="227"/>
      <c r="C887" s="227"/>
      <c r="D887" s="227"/>
      <c r="E887" s="227"/>
      <c r="F887" s="232"/>
      <c r="G887" s="228"/>
      <c r="H887" s="231"/>
      <c r="I887" s="231"/>
    </row>
    <row r="888" spans="1:9" x14ac:dyDescent="0.25">
      <c r="A888" s="229"/>
      <c r="B888" s="227"/>
      <c r="C888" s="227"/>
      <c r="D888" s="227"/>
      <c r="E888" s="227"/>
      <c r="F888" s="232"/>
      <c r="G888" s="228"/>
      <c r="H888" s="231"/>
      <c r="I888" s="231"/>
    </row>
    <row r="889" spans="1:9" x14ac:dyDescent="0.25">
      <c r="A889" s="229"/>
      <c r="B889" s="227"/>
      <c r="C889" s="227"/>
      <c r="D889" s="227"/>
      <c r="E889" s="227"/>
      <c r="F889" s="232"/>
      <c r="G889" s="228"/>
      <c r="H889" s="231"/>
      <c r="I889" s="231"/>
    </row>
    <row r="890" spans="1:9" x14ac:dyDescent="0.25">
      <c r="A890" s="229"/>
      <c r="B890" s="227"/>
      <c r="C890" s="227"/>
      <c r="D890" s="227"/>
      <c r="E890" s="227"/>
      <c r="F890" s="232"/>
      <c r="G890" s="228"/>
      <c r="H890" s="231"/>
      <c r="I890" s="231"/>
    </row>
    <row r="891" spans="1:9" x14ac:dyDescent="0.25">
      <c r="A891" s="229"/>
      <c r="B891" s="227"/>
      <c r="C891" s="227"/>
      <c r="D891" s="227"/>
      <c r="E891" s="227"/>
      <c r="F891" s="232"/>
      <c r="G891" s="228"/>
      <c r="H891" s="231"/>
      <c r="I891" s="231"/>
    </row>
    <row r="892" spans="1:9" x14ac:dyDescent="0.25">
      <c r="A892" s="229"/>
      <c r="B892" s="227"/>
      <c r="C892" s="227"/>
      <c r="D892" s="227"/>
      <c r="E892" s="227"/>
      <c r="F892" s="232"/>
      <c r="G892" s="228"/>
      <c r="H892" s="231"/>
      <c r="I892" s="231"/>
    </row>
    <row r="893" spans="1:9" x14ac:dyDescent="0.25">
      <c r="A893" s="229"/>
      <c r="B893" s="227"/>
      <c r="C893" s="227"/>
      <c r="D893" s="227"/>
      <c r="E893" s="227"/>
      <c r="F893" s="232"/>
      <c r="G893" s="228"/>
      <c r="H893" s="231"/>
      <c r="I893" s="231"/>
    </row>
    <row r="894" spans="1:9" x14ac:dyDescent="0.25">
      <c r="A894" s="229"/>
      <c r="B894" s="227"/>
      <c r="C894" s="227"/>
      <c r="D894" s="227"/>
      <c r="E894" s="227"/>
      <c r="F894" s="232"/>
      <c r="G894" s="228"/>
      <c r="H894" s="231"/>
      <c r="I894" s="231"/>
    </row>
    <row r="895" spans="1:9" x14ac:dyDescent="0.25">
      <c r="A895" s="229"/>
      <c r="B895" s="227"/>
      <c r="C895" s="227"/>
      <c r="D895" s="227"/>
      <c r="E895" s="227"/>
      <c r="F895" s="232"/>
      <c r="G895" s="228"/>
      <c r="H895" s="231"/>
      <c r="I895" s="231"/>
    </row>
    <row r="896" spans="1:9" x14ac:dyDescent="0.25">
      <c r="A896" s="229"/>
      <c r="B896" s="227"/>
      <c r="C896" s="227"/>
      <c r="D896" s="227"/>
      <c r="E896" s="227"/>
      <c r="F896" s="232"/>
      <c r="G896" s="228"/>
      <c r="H896" s="231"/>
      <c r="I896" s="231"/>
    </row>
    <row r="897" spans="1:9" x14ac:dyDescent="0.25">
      <c r="A897" s="229"/>
      <c r="B897" s="227"/>
      <c r="C897" s="227"/>
      <c r="D897" s="227"/>
      <c r="E897" s="227"/>
      <c r="F897" s="232"/>
      <c r="G897" s="228"/>
      <c r="H897" s="231"/>
      <c r="I897" s="231"/>
    </row>
    <row r="898" spans="1:9" x14ac:dyDescent="0.25">
      <c r="A898" s="229"/>
      <c r="B898" s="227"/>
      <c r="C898" s="227"/>
      <c r="D898" s="227"/>
      <c r="E898" s="227"/>
      <c r="F898" s="232"/>
      <c r="G898" s="228"/>
      <c r="H898" s="231"/>
      <c r="I898" s="231"/>
    </row>
    <row r="899" spans="1:9" x14ac:dyDescent="0.25">
      <c r="A899" s="229"/>
      <c r="B899" s="227"/>
      <c r="C899" s="227"/>
      <c r="D899" s="227"/>
      <c r="E899" s="227"/>
      <c r="F899" s="232"/>
      <c r="G899" s="228"/>
      <c r="H899" s="231"/>
      <c r="I899" s="231"/>
    </row>
    <row r="900" spans="1:9" x14ac:dyDescent="0.25">
      <c r="A900" s="229"/>
      <c r="B900" s="227"/>
      <c r="C900" s="227"/>
      <c r="D900" s="227"/>
      <c r="E900" s="227"/>
      <c r="F900" s="232"/>
      <c r="G900" s="228"/>
      <c r="H900" s="231"/>
      <c r="I900" s="231"/>
    </row>
    <row r="901" spans="1:9" x14ac:dyDescent="0.25">
      <c r="A901" s="229"/>
      <c r="B901" s="227"/>
      <c r="C901" s="227"/>
      <c r="D901" s="227"/>
      <c r="E901" s="227"/>
      <c r="F901" s="232"/>
      <c r="G901" s="228"/>
      <c r="H901" s="231"/>
      <c r="I901" s="231"/>
    </row>
    <row r="902" spans="1:9" x14ac:dyDescent="0.25">
      <c r="A902" s="229"/>
      <c r="B902" s="227"/>
      <c r="C902" s="227"/>
      <c r="D902" s="227"/>
      <c r="E902" s="227"/>
      <c r="F902" s="232"/>
      <c r="G902" s="228"/>
      <c r="H902" s="231"/>
      <c r="I902" s="231"/>
    </row>
    <row r="903" spans="1:9" x14ac:dyDescent="0.25">
      <c r="A903" s="229"/>
      <c r="B903" s="227"/>
      <c r="C903" s="227"/>
      <c r="D903" s="227"/>
      <c r="E903" s="227"/>
      <c r="F903" s="232"/>
      <c r="G903" s="228"/>
      <c r="H903" s="231"/>
      <c r="I903" s="231"/>
    </row>
    <row r="904" spans="1:9" x14ac:dyDescent="0.25">
      <c r="A904" s="229"/>
      <c r="B904" s="227"/>
      <c r="C904" s="227"/>
      <c r="D904" s="227"/>
      <c r="E904" s="227"/>
      <c r="F904" s="232"/>
      <c r="G904" s="228"/>
      <c r="H904" s="231"/>
      <c r="I904" s="231"/>
    </row>
    <row r="905" spans="1:9" x14ac:dyDescent="0.25">
      <c r="A905" s="229"/>
      <c r="B905" s="227"/>
      <c r="C905" s="227"/>
      <c r="D905" s="227"/>
      <c r="E905" s="227"/>
      <c r="F905" s="232"/>
      <c r="G905" s="228"/>
      <c r="H905" s="231"/>
      <c r="I905" s="231"/>
    </row>
    <row r="906" spans="1:9" x14ac:dyDescent="0.25">
      <c r="A906" s="229"/>
      <c r="B906" s="227"/>
      <c r="C906" s="227"/>
      <c r="D906" s="227"/>
      <c r="E906" s="227"/>
      <c r="F906" s="232"/>
      <c r="G906" s="228"/>
      <c r="H906" s="231"/>
      <c r="I906" s="231"/>
    </row>
    <row r="907" spans="1:9" x14ac:dyDescent="0.25">
      <c r="A907" s="229"/>
      <c r="B907" s="227"/>
      <c r="C907" s="227"/>
      <c r="D907" s="227"/>
      <c r="E907" s="227"/>
      <c r="F907" s="232"/>
      <c r="G907" s="228"/>
      <c r="H907" s="231"/>
      <c r="I907" s="231"/>
    </row>
    <row r="908" spans="1:9" x14ac:dyDescent="0.25">
      <c r="A908" s="229"/>
      <c r="B908" s="227"/>
      <c r="C908" s="227"/>
      <c r="D908" s="227"/>
      <c r="E908" s="227"/>
      <c r="F908" s="232"/>
      <c r="G908" s="228"/>
      <c r="H908" s="231"/>
      <c r="I908" s="231"/>
    </row>
    <row r="909" spans="1:9" x14ac:dyDescent="0.25">
      <c r="A909" s="229"/>
      <c r="B909" s="227"/>
      <c r="C909" s="227"/>
      <c r="D909" s="227"/>
      <c r="E909" s="227"/>
      <c r="F909" s="232"/>
      <c r="G909" s="228"/>
      <c r="H909" s="231"/>
      <c r="I909" s="231"/>
    </row>
    <row r="910" spans="1:9" x14ac:dyDescent="0.25">
      <c r="A910" s="229"/>
      <c r="B910" s="227"/>
      <c r="C910" s="227"/>
      <c r="D910" s="227"/>
      <c r="E910" s="227"/>
      <c r="F910" s="232"/>
      <c r="G910" s="228"/>
      <c r="H910" s="231"/>
      <c r="I910" s="231"/>
    </row>
    <row r="911" spans="1:9" x14ac:dyDescent="0.25">
      <c r="A911" s="229"/>
      <c r="B911" s="227"/>
      <c r="C911" s="227"/>
      <c r="D911" s="227"/>
      <c r="E911" s="227"/>
      <c r="F911" s="232"/>
      <c r="G911" s="228"/>
      <c r="H911" s="231"/>
      <c r="I911" s="231"/>
    </row>
    <row r="912" spans="1:9" x14ac:dyDescent="0.25">
      <c r="A912" s="229"/>
      <c r="B912" s="227"/>
      <c r="C912" s="227"/>
      <c r="D912" s="227"/>
      <c r="E912" s="227"/>
      <c r="F912" s="232"/>
      <c r="G912" s="228"/>
      <c r="H912" s="231"/>
      <c r="I912" s="231"/>
    </row>
    <row r="913" spans="1:9" x14ac:dyDescent="0.25">
      <c r="A913" s="229"/>
      <c r="B913" s="227"/>
      <c r="C913" s="227"/>
      <c r="D913" s="227"/>
      <c r="E913" s="227"/>
      <c r="F913" s="232"/>
      <c r="G913" s="228"/>
      <c r="H913" s="231"/>
      <c r="I913" s="231"/>
    </row>
    <row r="914" spans="1:9" x14ac:dyDescent="0.25">
      <c r="A914" s="229"/>
      <c r="B914" s="227"/>
      <c r="C914" s="227"/>
      <c r="D914" s="227"/>
      <c r="E914" s="227"/>
      <c r="F914" s="232"/>
      <c r="G914" s="228"/>
      <c r="H914" s="231"/>
      <c r="I914" s="231"/>
    </row>
    <row r="915" spans="1:9" x14ac:dyDescent="0.25">
      <c r="A915" s="229"/>
      <c r="B915" s="227"/>
      <c r="C915" s="227"/>
      <c r="D915" s="227"/>
      <c r="E915" s="227"/>
      <c r="F915" s="232"/>
      <c r="G915" s="228"/>
      <c r="H915" s="231"/>
      <c r="I915" s="231"/>
    </row>
    <row r="916" spans="1:9" x14ac:dyDescent="0.25">
      <c r="A916" s="229"/>
      <c r="B916" s="227"/>
      <c r="C916" s="227"/>
      <c r="D916" s="227"/>
      <c r="E916" s="227"/>
      <c r="F916" s="232"/>
      <c r="G916" s="228"/>
      <c r="H916" s="231"/>
      <c r="I916" s="231"/>
    </row>
    <row r="917" spans="1:9" x14ac:dyDescent="0.25">
      <c r="A917" s="229"/>
      <c r="B917" s="227"/>
      <c r="C917" s="227"/>
      <c r="D917" s="227"/>
      <c r="E917" s="227"/>
      <c r="F917" s="232"/>
      <c r="G917" s="228"/>
      <c r="H917" s="231"/>
      <c r="I917" s="231"/>
    </row>
    <row r="918" spans="1:9" x14ac:dyDescent="0.25">
      <c r="A918" s="229"/>
      <c r="B918" s="227"/>
      <c r="C918" s="227"/>
      <c r="D918" s="227"/>
      <c r="E918" s="227"/>
      <c r="F918" s="232"/>
      <c r="G918" s="228"/>
      <c r="H918" s="231"/>
      <c r="I918" s="231"/>
    </row>
    <row r="919" spans="1:9" x14ac:dyDescent="0.25">
      <c r="A919" s="229"/>
      <c r="B919" s="227"/>
      <c r="C919" s="227"/>
      <c r="D919" s="227"/>
      <c r="E919" s="227"/>
      <c r="F919" s="232"/>
      <c r="G919" s="228"/>
      <c r="H919" s="231"/>
      <c r="I919" s="231"/>
    </row>
    <row r="920" spans="1:9" x14ac:dyDescent="0.25">
      <c r="A920" s="229"/>
      <c r="B920" s="227"/>
      <c r="C920" s="227"/>
      <c r="D920" s="227"/>
      <c r="E920" s="227"/>
      <c r="F920" s="232"/>
      <c r="G920" s="228"/>
      <c r="H920" s="231"/>
      <c r="I920" s="231"/>
    </row>
    <row r="921" spans="1:9" x14ac:dyDescent="0.25">
      <c r="A921" s="229"/>
      <c r="B921" s="227"/>
      <c r="C921" s="227"/>
      <c r="D921" s="227"/>
      <c r="E921" s="227"/>
      <c r="F921" s="232"/>
      <c r="G921" s="228"/>
      <c r="H921" s="231"/>
      <c r="I921" s="231"/>
    </row>
    <row r="922" spans="1:9" x14ac:dyDescent="0.25">
      <c r="A922" s="229"/>
      <c r="B922" s="227"/>
      <c r="C922" s="227"/>
      <c r="D922" s="227"/>
      <c r="E922" s="227"/>
      <c r="F922" s="232"/>
      <c r="G922" s="228"/>
      <c r="H922" s="231"/>
      <c r="I922" s="231"/>
    </row>
    <row r="923" spans="1:9" x14ac:dyDescent="0.25">
      <c r="A923" s="229"/>
      <c r="B923" s="227"/>
      <c r="C923" s="227"/>
      <c r="D923" s="227"/>
      <c r="E923" s="227"/>
      <c r="F923" s="232"/>
      <c r="G923" s="228"/>
      <c r="H923" s="231"/>
      <c r="I923" s="231"/>
    </row>
    <row r="924" spans="1:9" x14ac:dyDescent="0.25">
      <c r="A924" s="229"/>
      <c r="B924" s="227"/>
      <c r="C924" s="227"/>
      <c r="D924" s="227"/>
      <c r="E924" s="227"/>
      <c r="F924" s="232"/>
      <c r="G924" s="228"/>
      <c r="H924" s="231"/>
      <c r="I924" s="231"/>
    </row>
    <row r="925" spans="1:9" x14ac:dyDescent="0.25">
      <c r="A925" s="229"/>
      <c r="B925" s="227"/>
      <c r="C925" s="227"/>
      <c r="D925" s="227"/>
      <c r="E925" s="227"/>
      <c r="F925" s="232"/>
      <c r="G925" s="228"/>
      <c r="H925" s="231"/>
      <c r="I925" s="231"/>
    </row>
    <row r="926" spans="1:9" x14ac:dyDescent="0.25">
      <c r="A926" s="229"/>
      <c r="B926" s="227"/>
      <c r="C926" s="227"/>
      <c r="D926" s="227"/>
      <c r="E926" s="227"/>
      <c r="F926" s="232"/>
      <c r="G926" s="228"/>
      <c r="H926" s="231"/>
      <c r="I926" s="231"/>
    </row>
    <row r="927" spans="1:9" x14ac:dyDescent="0.25">
      <c r="A927" s="229"/>
      <c r="B927" s="227"/>
      <c r="C927" s="227"/>
      <c r="D927" s="227"/>
      <c r="E927" s="227"/>
      <c r="F927" s="232"/>
      <c r="G927" s="228"/>
      <c r="H927" s="231"/>
      <c r="I927" s="231"/>
    </row>
    <row r="928" spans="1:9" x14ac:dyDescent="0.25">
      <c r="A928" s="229"/>
      <c r="B928" s="227"/>
      <c r="C928" s="227"/>
      <c r="D928" s="227"/>
      <c r="E928" s="227"/>
      <c r="F928" s="232"/>
      <c r="G928" s="228"/>
      <c r="H928" s="231"/>
      <c r="I928" s="231"/>
    </row>
    <row r="929" spans="1:9" x14ac:dyDescent="0.25">
      <c r="A929" s="229"/>
      <c r="B929" s="227"/>
      <c r="C929" s="227"/>
      <c r="D929" s="227"/>
      <c r="E929" s="227"/>
      <c r="F929" s="232"/>
      <c r="G929" s="228"/>
      <c r="H929" s="231"/>
      <c r="I929" s="231"/>
    </row>
    <row r="930" spans="1:9" x14ac:dyDescent="0.25">
      <c r="A930" s="229"/>
      <c r="B930" s="227"/>
      <c r="C930" s="227"/>
      <c r="D930" s="227"/>
      <c r="E930" s="227"/>
      <c r="F930" s="232"/>
      <c r="G930" s="228"/>
      <c r="H930" s="231"/>
      <c r="I930" s="231"/>
    </row>
    <row r="931" spans="1:9" x14ac:dyDescent="0.25">
      <c r="A931" s="229"/>
      <c r="B931" s="227"/>
      <c r="C931" s="227"/>
      <c r="D931" s="227"/>
      <c r="E931" s="227"/>
      <c r="F931" s="232"/>
      <c r="G931" s="228"/>
      <c r="H931" s="231"/>
      <c r="I931" s="231"/>
    </row>
    <row r="932" spans="1:9" x14ac:dyDescent="0.25">
      <c r="A932" s="229"/>
      <c r="B932" s="227"/>
      <c r="C932" s="227"/>
      <c r="D932" s="227"/>
      <c r="E932" s="227"/>
      <c r="F932" s="232"/>
      <c r="G932" s="228"/>
      <c r="H932" s="231"/>
      <c r="I932" s="231"/>
    </row>
    <row r="933" spans="1:9" x14ac:dyDescent="0.25">
      <c r="A933" s="229"/>
      <c r="B933" s="227"/>
      <c r="C933" s="227"/>
      <c r="D933" s="227"/>
      <c r="E933" s="227"/>
      <c r="F933" s="232"/>
      <c r="G933" s="228"/>
      <c r="H933" s="231"/>
      <c r="I933" s="231"/>
    </row>
    <row r="934" spans="1:9" x14ac:dyDescent="0.25">
      <c r="A934" s="229"/>
      <c r="B934" s="227"/>
      <c r="C934" s="227"/>
      <c r="D934" s="227"/>
      <c r="E934" s="227"/>
      <c r="F934" s="232"/>
      <c r="G934" s="228"/>
      <c r="H934" s="231"/>
      <c r="I934" s="231"/>
    </row>
    <row r="935" spans="1:9" x14ac:dyDescent="0.25">
      <c r="A935" s="229"/>
      <c r="B935" s="227"/>
      <c r="C935" s="227"/>
      <c r="D935" s="227"/>
      <c r="E935" s="227"/>
      <c r="F935" s="232"/>
      <c r="G935" s="228"/>
      <c r="H935" s="231"/>
      <c r="I935" s="231"/>
    </row>
    <row r="936" spans="1:9" x14ac:dyDescent="0.25">
      <c r="A936" s="229"/>
      <c r="B936" s="227"/>
      <c r="C936" s="227"/>
      <c r="D936" s="227"/>
      <c r="E936" s="227"/>
      <c r="F936" s="232"/>
      <c r="G936" s="228"/>
      <c r="H936" s="231"/>
      <c r="I936" s="231"/>
    </row>
    <row r="937" spans="1:9" x14ac:dyDescent="0.25">
      <c r="A937" s="229"/>
      <c r="B937" s="227"/>
      <c r="C937" s="227"/>
      <c r="D937" s="227"/>
      <c r="E937" s="227"/>
      <c r="F937" s="232"/>
      <c r="G937" s="228"/>
      <c r="H937" s="231"/>
      <c r="I937" s="231"/>
    </row>
    <row r="938" spans="1:9" x14ac:dyDescent="0.25">
      <c r="A938" s="229"/>
      <c r="B938" s="227"/>
      <c r="C938" s="227"/>
      <c r="D938" s="227"/>
      <c r="E938" s="227"/>
      <c r="F938" s="232"/>
      <c r="G938" s="228"/>
      <c r="H938" s="231"/>
      <c r="I938" s="231"/>
    </row>
    <row r="939" spans="1:9" x14ac:dyDescent="0.25">
      <c r="A939" s="229"/>
      <c r="B939" s="227"/>
      <c r="C939" s="227"/>
      <c r="D939" s="227"/>
      <c r="E939" s="227"/>
      <c r="F939" s="232"/>
      <c r="G939" s="228"/>
      <c r="H939" s="231"/>
      <c r="I939" s="231"/>
    </row>
    <row r="940" spans="1:9" x14ac:dyDescent="0.25">
      <c r="A940" s="229"/>
      <c r="B940" s="227"/>
      <c r="C940" s="227"/>
      <c r="D940" s="227"/>
      <c r="E940" s="227"/>
      <c r="F940" s="232"/>
      <c r="G940" s="228"/>
      <c r="H940" s="231"/>
      <c r="I940" s="231"/>
    </row>
    <row r="941" spans="1:9" x14ac:dyDescent="0.25">
      <c r="A941" s="229"/>
      <c r="B941" s="227"/>
      <c r="C941" s="227"/>
      <c r="D941" s="227"/>
      <c r="E941" s="227"/>
      <c r="F941" s="232"/>
      <c r="G941" s="228"/>
      <c r="H941" s="231"/>
      <c r="I941" s="231"/>
    </row>
    <row r="942" spans="1:9" x14ac:dyDescent="0.25">
      <c r="A942" s="229"/>
      <c r="B942" s="227"/>
      <c r="C942" s="227"/>
      <c r="D942" s="227"/>
      <c r="E942" s="227"/>
      <c r="F942" s="232"/>
      <c r="G942" s="228"/>
      <c r="H942" s="231"/>
      <c r="I942" s="231"/>
    </row>
    <row r="943" spans="1:9" x14ac:dyDescent="0.25">
      <c r="A943" s="229"/>
      <c r="B943" s="227"/>
      <c r="C943" s="227"/>
      <c r="D943" s="227"/>
      <c r="E943" s="227"/>
      <c r="F943" s="232"/>
      <c r="G943" s="228"/>
      <c r="H943" s="231"/>
      <c r="I943" s="231"/>
    </row>
    <row r="944" spans="1:9" x14ac:dyDescent="0.25">
      <c r="A944" s="229"/>
      <c r="B944" s="227"/>
      <c r="C944" s="227"/>
      <c r="D944" s="227"/>
      <c r="E944" s="227"/>
      <c r="F944" s="232"/>
      <c r="G944" s="228"/>
      <c r="H944" s="231"/>
      <c r="I944" s="231"/>
    </row>
    <row r="945" spans="1:9" x14ac:dyDescent="0.25">
      <c r="A945" s="229"/>
      <c r="B945" s="227"/>
      <c r="C945" s="227"/>
      <c r="D945" s="227"/>
      <c r="E945" s="227"/>
      <c r="F945" s="232"/>
      <c r="G945" s="228"/>
      <c r="H945" s="231"/>
      <c r="I945" s="231"/>
    </row>
    <row r="946" spans="1:9" x14ac:dyDescent="0.25">
      <c r="A946" s="229"/>
      <c r="B946" s="227"/>
      <c r="C946" s="227"/>
      <c r="D946" s="227"/>
      <c r="E946" s="227"/>
      <c r="F946" s="232"/>
      <c r="G946" s="228"/>
      <c r="H946" s="231"/>
      <c r="I946" s="231"/>
    </row>
    <row r="947" spans="1:9" x14ac:dyDescent="0.25">
      <c r="A947" s="229"/>
      <c r="B947" s="227"/>
      <c r="C947" s="227"/>
      <c r="D947" s="227"/>
      <c r="E947" s="227"/>
      <c r="F947" s="232"/>
      <c r="G947" s="228"/>
      <c r="H947" s="231"/>
      <c r="I947" s="231"/>
    </row>
    <row r="948" spans="1:9" x14ac:dyDescent="0.25">
      <c r="A948" s="229"/>
      <c r="B948" s="227"/>
      <c r="C948" s="227"/>
      <c r="D948" s="227"/>
      <c r="E948" s="227"/>
      <c r="F948" s="232"/>
      <c r="G948" s="228"/>
      <c r="H948" s="231"/>
      <c r="I948" s="231"/>
    </row>
    <row r="949" spans="1:9" x14ac:dyDescent="0.25">
      <c r="A949" s="229"/>
      <c r="B949" s="227"/>
      <c r="C949" s="227"/>
      <c r="D949" s="227"/>
      <c r="E949" s="227"/>
      <c r="F949" s="232"/>
      <c r="G949" s="228"/>
      <c r="H949" s="231"/>
      <c r="I949" s="231"/>
    </row>
    <row r="950" spans="1:9" x14ac:dyDescent="0.25">
      <c r="A950" s="229"/>
      <c r="B950" s="227"/>
      <c r="C950" s="227"/>
      <c r="D950" s="227"/>
      <c r="E950" s="227"/>
      <c r="F950" s="232"/>
      <c r="G950" s="228"/>
      <c r="H950" s="231"/>
      <c r="I950" s="231"/>
    </row>
    <row r="951" spans="1:9" x14ac:dyDescent="0.25">
      <c r="A951" s="229"/>
      <c r="B951" s="227"/>
      <c r="C951" s="227"/>
      <c r="D951" s="227"/>
      <c r="E951" s="227"/>
      <c r="F951" s="232"/>
      <c r="G951" s="228"/>
      <c r="H951" s="231"/>
      <c r="I951" s="231"/>
    </row>
    <row r="952" spans="1:9" x14ac:dyDescent="0.25">
      <c r="A952" s="229"/>
      <c r="B952" s="227"/>
      <c r="C952" s="227"/>
      <c r="D952" s="227"/>
      <c r="E952" s="227"/>
      <c r="F952" s="232"/>
      <c r="G952" s="228"/>
      <c r="H952" s="231"/>
      <c r="I952" s="231"/>
    </row>
    <row r="953" spans="1:9" x14ac:dyDescent="0.25">
      <c r="A953" s="229"/>
      <c r="B953" s="227"/>
      <c r="C953" s="227"/>
      <c r="D953" s="227"/>
      <c r="E953" s="227"/>
      <c r="F953" s="232"/>
      <c r="G953" s="228"/>
      <c r="H953" s="231"/>
      <c r="I953" s="231"/>
    </row>
    <row r="954" spans="1:9" x14ac:dyDescent="0.25">
      <c r="A954" s="229"/>
      <c r="B954" s="227"/>
      <c r="C954" s="227"/>
      <c r="D954" s="227"/>
      <c r="E954" s="227"/>
      <c r="F954" s="232"/>
      <c r="G954" s="228"/>
      <c r="H954" s="231"/>
      <c r="I954" s="231"/>
    </row>
    <row r="955" spans="1:9" x14ac:dyDescent="0.25">
      <c r="A955" s="229"/>
      <c r="B955" s="227"/>
      <c r="C955" s="227"/>
      <c r="D955" s="227"/>
      <c r="E955" s="227"/>
      <c r="F955" s="232"/>
      <c r="G955" s="228"/>
      <c r="H955" s="231"/>
      <c r="I955" s="231"/>
    </row>
    <row r="956" spans="1:9" x14ac:dyDescent="0.25">
      <c r="A956" s="229"/>
      <c r="B956" s="227"/>
      <c r="C956" s="227"/>
      <c r="D956" s="227"/>
      <c r="E956" s="227"/>
      <c r="F956" s="232"/>
      <c r="G956" s="228"/>
      <c r="H956" s="231"/>
      <c r="I956" s="231"/>
    </row>
    <row r="957" spans="1:9" x14ac:dyDescent="0.25">
      <c r="A957" s="229"/>
      <c r="B957" s="227"/>
      <c r="C957" s="227"/>
      <c r="D957" s="227"/>
      <c r="E957" s="227"/>
      <c r="F957" s="232"/>
      <c r="G957" s="228"/>
      <c r="H957" s="231"/>
      <c r="I957" s="231"/>
    </row>
    <row r="958" spans="1:9" x14ac:dyDescent="0.25">
      <c r="A958" s="229"/>
      <c r="B958" s="227"/>
      <c r="C958" s="227"/>
      <c r="D958" s="227"/>
      <c r="E958" s="227"/>
      <c r="F958" s="232"/>
      <c r="G958" s="228"/>
      <c r="H958" s="231"/>
      <c r="I958" s="231"/>
    </row>
    <row r="959" spans="1:9" x14ac:dyDescent="0.25">
      <c r="A959" s="229"/>
      <c r="B959" s="227"/>
      <c r="C959" s="227"/>
      <c r="D959" s="227"/>
      <c r="E959" s="227"/>
      <c r="F959" s="232"/>
      <c r="G959" s="228"/>
      <c r="H959" s="231"/>
      <c r="I959" s="231"/>
    </row>
    <row r="960" spans="1:9" x14ac:dyDescent="0.25">
      <c r="A960" s="229"/>
      <c r="B960" s="227"/>
      <c r="C960" s="227"/>
      <c r="D960" s="227"/>
      <c r="E960" s="227"/>
      <c r="F960" s="232"/>
      <c r="G960" s="228"/>
      <c r="H960" s="231"/>
      <c r="I960" s="231"/>
    </row>
    <row r="961" spans="1:9" x14ac:dyDescent="0.25">
      <c r="A961" s="229"/>
      <c r="B961" s="227"/>
      <c r="C961" s="227"/>
      <c r="D961" s="227"/>
      <c r="E961" s="227"/>
      <c r="F961" s="232"/>
      <c r="G961" s="228"/>
      <c r="H961" s="231"/>
      <c r="I961" s="231"/>
    </row>
    <row r="962" spans="1:9" x14ac:dyDescent="0.25">
      <c r="A962" s="229"/>
      <c r="B962" s="227"/>
      <c r="C962" s="227"/>
      <c r="D962" s="227"/>
      <c r="E962" s="227"/>
      <c r="F962" s="232"/>
      <c r="G962" s="228"/>
      <c r="H962" s="231"/>
      <c r="I962" s="231"/>
    </row>
    <row r="963" spans="1:9" x14ac:dyDescent="0.25">
      <c r="A963" s="229"/>
      <c r="B963" s="227"/>
      <c r="C963" s="227"/>
      <c r="D963" s="227"/>
      <c r="E963" s="227"/>
      <c r="F963" s="232"/>
      <c r="G963" s="228"/>
      <c r="H963" s="231"/>
      <c r="I963" s="231"/>
    </row>
    <row r="964" spans="1:9" x14ac:dyDescent="0.25">
      <c r="A964" s="229"/>
      <c r="B964" s="227"/>
      <c r="C964" s="227"/>
      <c r="D964" s="227"/>
      <c r="E964" s="227"/>
      <c r="F964" s="232"/>
      <c r="G964" s="228"/>
      <c r="H964" s="231"/>
      <c r="I964" s="231"/>
    </row>
    <row r="965" spans="1:9" x14ac:dyDescent="0.25">
      <c r="A965" s="229"/>
      <c r="B965" s="227"/>
      <c r="C965" s="227"/>
      <c r="D965" s="227"/>
      <c r="E965" s="227"/>
      <c r="F965" s="232"/>
      <c r="G965" s="228"/>
      <c r="H965" s="231"/>
      <c r="I965" s="231"/>
    </row>
    <row r="966" spans="1:9" x14ac:dyDescent="0.25">
      <c r="A966" s="229"/>
      <c r="B966" s="227"/>
      <c r="C966" s="227"/>
      <c r="D966" s="227"/>
      <c r="E966" s="227"/>
      <c r="F966" s="232"/>
      <c r="G966" s="228"/>
      <c r="H966" s="231"/>
      <c r="I966" s="231"/>
    </row>
    <row r="967" spans="1:9" x14ac:dyDescent="0.25">
      <c r="A967" s="229"/>
      <c r="B967" s="227"/>
      <c r="C967" s="227"/>
      <c r="D967" s="227"/>
      <c r="E967" s="227"/>
      <c r="F967" s="232"/>
      <c r="G967" s="228"/>
      <c r="H967" s="231"/>
      <c r="I967" s="231"/>
    </row>
    <row r="968" spans="1:9" x14ac:dyDescent="0.25">
      <c r="A968" s="229"/>
      <c r="B968" s="227"/>
      <c r="C968" s="227"/>
      <c r="D968" s="227"/>
      <c r="E968" s="227"/>
      <c r="F968" s="232"/>
      <c r="G968" s="228"/>
      <c r="H968" s="231"/>
      <c r="I968" s="231"/>
    </row>
    <row r="969" spans="1:9" x14ac:dyDescent="0.25">
      <c r="A969" s="229"/>
      <c r="B969" s="227"/>
      <c r="C969" s="227"/>
      <c r="D969" s="227"/>
      <c r="E969" s="227"/>
      <c r="F969" s="232"/>
      <c r="G969" s="228"/>
      <c r="H969" s="231"/>
      <c r="I969" s="231"/>
    </row>
    <row r="970" spans="1:9" x14ac:dyDescent="0.25">
      <c r="A970" s="229"/>
      <c r="B970" s="227"/>
      <c r="C970" s="227"/>
      <c r="D970" s="227"/>
      <c r="E970" s="227"/>
      <c r="F970" s="232"/>
      <c r="G970" s="228"/>
      <c r="H970" s="231"/>
      <c r="I970" s="231"/>
    </row>
    <row r="971" spans="1:9" x14ac:dyDescent="0.25">
      <c r="A971" s="229"/>
      <c r="B971" s="227"/>
      <c r="C971" s="227"/>
      <c r="D971" s="227"/>
      <c r="E971" s="227"/>
      <c r="F971" s="232"/>
      <c r="G971" s="228"/>
      <c r="H971" s="231"/>
      <c r="I971" s="231"/>
    </row>
    <row r="972" spans="1:9" x14ac:dyDescent="0.25">
      <c r="A972" s="229"/>
      <c r="B972" s="227"/>
      <c r="C972" s="227"/>
      <c r="D972" s="227"/>
      <c r="E972" s="227"/>
      <c r="F972" s="232"/>
      <c r="G972" s="228"/>
      <c r="H972" s="231"/>
      <c r="I972" s="231"/>
    </row>
    <row r="973" spans="1:9" x14ac:dyDescent="0.25">
      <c r="A973" s="229"/>
      <c r="B973" s="227"/>
      <c r="C973" s="227"/>
      <c r="D973" s="227"/>
      <c r="E973" s="227"/>
      <c r="F973" s="232"/>
      <c r="G973" s="228"/>
      <c r="H973" s="231"/>
      <c r="I973" s="231"/>
    </row>
    <row r="974" spans="1:9" x14ac:dyDescent="0.25">
      <c r="A974" s="229"/>
      <c r="B974" s="227"/>
      <c r="C974" s="227"/>
      <c r="D974" s="227"/>
      <c r="E974" s="227"/>
      <c r="F974" s="232"/>
      <c r="G974" s="228"/>
      <c r="H974" s="231"/>
      <c r="I974" s="231"/>
    </row>
    <row r="975" spans="1:9" x14ac:dyDescent="0.25">
      <c r="A975" s="229"/>
      <c r="B975" s="227"/>
      <c r="C975" s="227"/>
      <c r="D975" s="227"/>
      <c r="E975" s="227"/>
      <c r="F975" s="232"/>
      <c r="G975" s="228"/>
      <c r="H975" s="231"/>
      <c r="I975" s="231"/>
    </row>
    <row r="976" spans="1:9" x14ac:dyDescent="0.25">
      <c r="A976" s="229"/>
      <c r="B976" s="227"/>
      <c r="C976" s="227"/>
      <c r="D976" s="227"/>
      <c r="E976" s="227"/>
      <c r="F976" s="232"/>
      <c r="G976" s="228"/>
      <c r="H976" s="231"/>
      <c r="I976" s="231"/>
    </row>
    <row r="977" spans="1:9" x14ac:dyDescent="0.25">
      <c r="A977" s="229"/>
      <c r="B977" s="227"/>
      <c r="C977" s="227"/>
      <c r="D977" s="227"/>
      <c r="E977" s="227"/>
      <c r="F977" s="232"/>
      <c r="G977" s="228"/>
      <c r="H977" s="231"/>
      <c r="I977" s="231"/>
    </row>
    <row r="978" spans="1:9" x14ac:dyDescent="0.25">
      <c r="A978" s="229"/>
      <c r="B978" s="227"/>
      <c r="C978" s="227"/>
      <c r="D978" s="227"/>
      <c r="E978" s="227"/>
      <c r="F978" s="232"/>
      <c r="G978" s="228"/>
      <c r="H978" s="231"/>
      <c r="I978" s="231"/>
    </row>
    <row r="979" spans="1:9" x14ac:dyDescent="0.25">
      <c r="A979" s="229"/>
      <c r="B979" s="227"/>
      <c r="C979" s="227"/>
      <c r="D979" s="227"/>
      <c r="E979" s="227"/>
      <c r="F979" s="232"/>
      <c r="G979" s="228"/>
      <c r="H979" s="231"/>
      <c r="I979" s="231"/>
    </row>
    <row r="980" spans="1:9" x14ac:dyDescent="0.25">
      <c r="A980" s="229"/>
      <c r="B980" s="227"/>
      <c r="C980" s="227"/>
      <c r="D980" s="227"/>
      <c r="E980" s="227"/>
      <c r="F980" s="232"/>
      <c r="G980" s="228"/>
      <c r="H980" s="231"/>
      <c r="I980" s="231"/>
    </row>
    <row r="981" spans="1:9" x14ac:dyDescent="0.25">
      <c r="A981" s="229"/>
      <c r="B981" s="227"/>
      <c r="C981" s="227"/>
      <c r="D981" s="227"/>
      <c r="E981" s="227"/>
      <c r="F981" s="232"/>
      <c r="G981" s="228"/>
      <c r="H981" s="231"/>
      <c r="I981" s="231"/>
    </row>
    <row r="982" spans="1:9" x14ac:dyDescent="0.25">
      <c r="A982" s="229"/>
      <c r="B982" s="227"/>
      <c r="C982" s="227"/>
      <c r="D982" s="227"/>
      <c r="E982" s="227"/>
      <c r="F982" s="232"/>
      <c r="G982" s="228"/>
      <c r="H982" s="231"/>
      <c r="I982" s="231"/>
    </row>
    <row r="983" spans="1:9" x14ac:dyDescent="0.25">
      <c r="A983" s="229"/>
      <c r="B983" s="227"/>
      <c r="C983" s="227"/>
      <c r="D983" s="227"/>
      <c r="E983" s="227"/>
      <c r="F983" s="232"/>
      <c r="G983" s="228"/>
      <c r="H983" s="231"/>
      <c r="I983" s="231"/>
    </row>
    <row r="984" spans="1:9" x14ac:dyDescent="0.25">
      <c r="A984" s="229"/>
      <c r="B984" s="227"/>
      <c r="C984" s="227"/>
      <c r="D984" s="227"/>
      <c r="E984" s="227"/>
      <c r="F984" s="232"/>
      <c r="G984" s="228"/>
      <c r="H984" s="231"/>
      <c r="I984" s="231"/>
    </row>
    <row r="985" spans="1:9" x14ac:dyDescent="0.25">
      <c r="A985" s="229"/>
      <c r="B985" s="227"/>
      <c r="C985" s="227"/>
      <c r="D985" s="227"/>
      <c r="E985" s="227"/>
      <c r="F985" s="232"/>
      <c r="G985" s="228"/>
      <c r="H985" s="231"/>
      <c r="I985" s="231"/>
    </row>
    <row r="986" spans="1:9" x14ac:dyDescent="0.25">
      <c r="A986" s="229"/>
      <c r="B986" s="227"/>
      <c r="C986" s="227"/>
      <c r="D986" s="227"/>
      <c r="E986" s="227"/>
      <c r="F986" s="232"/>
      <c r="G986" s="228"/>
      <c r="H986" s="231"/>
      <c r="I986" s="231"/>
    </row>
    <row r="987" spans="1:9" x14ac:dyDescent="0.25">
      <c r="A987" s="229"/>
      <c r="B987" s="227"/>
      <c r="C987" s="227"/>
      <c r="D987" s="227"/>
      <c r="E987" s="227"/>
      <c r="F987" s="232"/>
      <c r="G987" s="228"/>
      <c r="H987" s="231"/>
      <c r="I987" s="231"/>
    </row>
    <row r="988" spans="1:9" x14ac:dyDescent="0.25">
      <c r="A988" s="229"/>
      <c r="B988" s="227"/>
      <c r="C988" s="227"/>
      <c r="D988" s="227"/>
      <c r="E988" s="227"/>
      <c r="F988" s="232"/>
      <c r="G988" s="228"/>
      <c r="H988" s="231"/>
      <c r="I988" s="231"/>
    </row>
    <row r="989" spans="1:9" x14ac:dyDescent="0.25">
      <c r="A989" s="229"/>
      <c r="B989" s="227"/>
      <c r="C989" s="227"/>
      <c r="D989" s="227"/>
      <c r="E989" s="227"/>
      <c r="F989" s="232"/>
      <c r="G989" s="228"/>
      <c r="H989" s="231"/>
      <c r="I989" s="231"/>
    </row>
    <row r="990" spans="1:9" x14ac:dyDescent="0.25">
      <c r="A990" s="229"/>
      <c r="B990" s="227"/>
      <c r="C990" s="227"/>
      <c r="D990" s="227"/>
      <c r="E990" s="227"/>
      <c r="F990" s="232"/>
      <c r="G990" s="228"/>
      <c r="H990" s="231"/>
      <c r="I990" s="231"/>
    </row>
    <row r="991" spans="1:9" x14ac:dyDescent="0.25">
      <c r="A991" s="229"/>
      <c r="B991" s="227"/>
      <c r="C991" s="227"/>
      <c r="D991" s="227"/>
      <c r="E991" s="227"/>
      <c r="F991" s="232"/>
      <c r="G991" s="228"/>
      <c r="H991" s="231"/>
      <c r="I991" s="231"/>
    </row>
    <row r="992" spans="1:9" x14ac:dyDescent="0.25">
      <c r="A992" s="229"/>
      <c r="B992" s="227"/>
      <c r="C992" s="227"/>
      <c r="D992" s="227"/>
      <c r="E992" s="227"/>
      <c r="F992" s="232"/>
      <c r="G992" s="228"/>
      <c r="H992" s="231"/>
      <c r="I992" s="231"/>
    </row>
    <row r="993" spans="1:9" x14ac:dyDescent="0.25">
      <c r="A993" s="229"/>
      <c r="B993" s="227"/>
      <c r="C993" s="227"/>
      <c r="D993" s="227"/>
      <c r="E993" s="227"/>
      <c r="F993" s="232"/>
      <c r="G993" s="228"/>
      <c r="H993" s="231"/>
      <c r="I993" s="231"/>
    </row>
    <row r="994" spans="1:9" x14ac:dyDescent="0.25">
      <c r="A994" s="229"/>
      <c r="B994" s="227"/>
      <c r="C994" s="227"/>
      <c r="D994" s="227"/>
      <c r="E994" s="227"/>
      <c r="F994" s="232"/>
      <c r="G994" s="228"/>
      <c r="H994" s="231"/>
      <c r="I994" s="231"/>
    </row>
    <row r="995" spans="1:9" x14ac:dyDescent="0.25">
      <c r="A995" s="229"/>
      <c r="B995" s="227"/>
      <c r="C995" s="227"/>
      <c r="D995" s="227"/>
      <c r="E995" s="227"/>
      <c r="F995" s="232"/>
      <c r="G995" s="228"/>
      <c r="H995" s="231"/>
      <c r="I995" s="231"/>
    </row>
    <row r="996" spans="1:9" x14ac:dyDescent="0.25">
      <c r="A996" s="229"/>
      <c r="B996" s="227"/>
      <c r="C996" s="227"/>
      <c r="D996" s="227"/>
      <c r="E996" s="227"/>
      <c r="F996" s="232"/>
      <c r="G996" s="228"/>
      <c r="H996" s="231"/>
      <c r="I996" s="231"/>
    </row>
    <row r="997" spans="1:9" x14ac:dyDescent="0.25">
      <c r="A997" s="229"/>
      <c r="B997" s="227"/>
      <c r="C997" s="227"/>
      <c r="D997" s="227"/>
      <c r="E997" s="227"/>
      <c r="F997" s="232"/>
      <c r="G997" s="228"/>
      <c r="H997" s="231"/>
      <c r="I997" s="231"/>
    </row>
    <row r="998" spans="1:9" x14ac:dyDescent="0.25">
      <c r="A998" s="229"/>
      <c r="B998" s="227"/>
      <c r="C998" s="227"/>
      <c r="D998" s="227"/>
      <c r="E998" s="227"/>
      <c r="F998" s="232"/>
      <c r="G998" s="228"/>
      <c r="H998" s="231"/>
      <c r="I998" s="231"/>
    </row>
    <row r="999" spans="1:9" x14ac:dyDescent="0.25">
      <c r="A999" s="229"/>
      <c r="B999" s="227"/>
      <c r="C999" s="227"/>
      <c r="D999" s="227"/>
      <c r="E999" s="227"/>
      <c r="F999" s="232"/>
      <c r="G999" s="228"/>
      <c r="H999" s="231"/>
      <c r="I999" s="231"/>
    </row>
    <row r="1000" spans="1:9" x14ac:dyDescent="0.25">
      <c r="A1000" s="229"/>
      <c r="B1000" s="227"/>
      <c r="C1000" s="227"/>
      <c r="D1000" s="227"/>
      <c r="E1000" s="227"/>
      <c r="F1000" s="232"/>
      <c r="G1000" s="228"/>
      <c r="H1000" s="231"/>
      <c r="I1000" s="231"/>
    </row>
    <row r="1001" spans="1:9" x14ac:dyDescent="0.25">
      <c r="A1001" s="229"/>
      <c r="B1001" s="227"/>
      <c r="C1001" s="227"/>
      <c r="D1001" s="227"/>
      <c r="E1001" s="227"/>
      <c r="F1001" s="232"/>
      <c r="G1001" s="228"/>
      <c r="H1001" s="231"/>
      <c r="I1001" s="231"/>
    </row>
    <row r="1002" spans="1:9" x14ac:dyDescent="0.25">
      <c r="A1002" s="229"/>
      <c r="B1002" s="227"/>
      <c r="C1002" s="227"/>
      <c r="D1002" s="227"/>
      <c r="E1002" s="227"/>
      <c r="F1002" s="232"/>
      <c r="G1002" s="228"/>
      <c r="H1002" s="231"/>
      <c r="I1002" s="231"/>
    </row>
  </sheetData>
  <sheetProtection formatCells="0" formatColumns="0" formatRows="0" insertColumns="0" insertRows="0" insertHyperlinks="0" deleteColumns="0" deleteRows="0" sort="0" autoFilter="0" pivotTables="0"/>
  <conditionalFormatting sqref="A20:I1002">
    <cfRule type="expression" dxfId="28" priority="28">
      <formula>IF($G20=MAX(IF($G$20:$G$101&lt;=$M$5,$G$20:$G$101,0)),TRUE,FALSE)</formula>
    </cfRule>
    <cfRule type="expression" dxfId="27" priority="29">
      <formula>IF($G20=MAX(IF($G$20:$G$101&lt;=$L$5,$G$20:$G$101,0)),TRUE,FALSE)</formula>
    </cfRule>
    <cfRule type="expression" dxfId="26" priority="30">
      <formula>IF($G20=MAX(IF($G$20:$G$101&lt;=$K$5,$G$20:$G$101,0)),TRUE,FALSE)</formula>
    </cfRule>
    <cfRule type="expression" dxfId="25" priority="31">
      <formula>$G20=$I$5</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1"/>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8.875" style="190" customWidth="1"/>
    <col min="2" max="4" width="36.375" style="166" customWidth="1"/>
    <col min="5" max="5" width="11.375" style="166" customWidth="1"/>
    <col min="6" max="6" width="8.625" style="202" customWidth="1"/>
    <col min="7" max="7" width="8.625" style="192" customWidth="1"/>
    <col min="8" max="13" width="8.625" style="170" customWidth="1"/>
    <col min="14" max="16" width="7.875" style="170" customWidth="1"/>
    <col min="17" max="16384" width="10.875" style="170"/>
  </cols>
  <sheetData>
    <row r="1" spans="1:13" ht="54.95" customHeight="1" x14ac:dyDescent="0.25"/>
    <row r="2" spans="1:13" ht="18.75" x14ac:dyDescent="0.25">
      <c r="A2" s="289" t="s">
        <v>75</v>
      </c>
      <c r="B2" s="165"/>
      <c r="D2" s="234" t="s">
        <v>35</v>
      </c>
      <c r="E2" s="167"/>
      <c r="F2" s="207" t="s">
        <v>56</v>
      </c>
      <c r="G2" s="208"/>
      <c r="H2" s="208"/>
      <c r="I2" s="209"/>
      <c r="J2" s="209"/>
      <c r="K2" s="210" t="s">
        <v>24</v>
      </c>
      <c r="L2" s="275" t="s">
        <v>23</v>
      </c>
      <c r="M2" s="211" t="s">
        <v>22</v>
      </c>
    </row>
    <row r="3" spans="1:13" x14ac:dyDescent="0.25">
      <c r="A3" s="165"/>
      <c r="D3" s="241" t="s">
        <v>71</v>
      </c>
      <c r="E3" s="171"/>
      <c r="F3" s="212"/>
      <c r="G3" s="213" t="s">
        <v>25</v>
      </c>
      <c r="H3" s="213" t="s">
        <v>26</v>
      </c>
      <c r="I3" s="213" t="s">
        <v>27</v>
      </c>
      <c r="J3" s="213" t="s">
        <v>28</v>
      </c>
      <c r="K3" s="210" t="s">
        <v>29</v>
      </c>
      <c r="L3" s="275" t="s">
        <v>29</v>
      </c>
      <c r="M3" s="211" t="s">
        <v>29</v>
      </c>
    </row>
    <row r="4" spans="1:13" x14ac:dyDescent="0.25">
      <c r="A4" s="205">
        <v>42670</v>
      </c>
      <c r="B4" s="173" t="s">
        <v>58</v>
      </c>
      <c r="D4" s="241" t="s">
        <v>72</v>
      </c>
      <c r="E4" s="171"/>
      <c r="F4" s="212" t="s">
        <v>20</v>
      </c>
      <c r="G4" s="213" t="s">
        <v>21</v>
      </c>
      <c r="H4" s="213" t="s">
        <v>29</v>
      </c>
      <c r="I4" s="213" t="s">
        <v>31</v>
      </c>
      <c r="J4" s="213" t="s">
        <v>31</v>
      </c>
      <c r="K4" s="214">
        <f>IF(G6="",G5,(MAX(G6:G15)))</f>
        <v>10</v>
      </c>
      <c r="L4" s="276">
        <f>IF(G6="",G5,(ROUNDDOWN(AVERAGE(G6:G15),0)))</f>
        <v>10</v>
      </c>
      <c r="M4" s="215">
        <f>IF(G6="",G5,MIN(G6:G15))</f>
        <v>10</v>
      </c>
    </row>
    <row r="5" spans="1:13" x14ac:dyDescent="0.25">
      <c r="A5" s="176">
        <v>7</v>
      </c>
      <c r="B5" s="166" t="s">
        <v>59</v>
      </c>
      <c r="C5" s="177"/>
      <c r="D5" s="248" t="s">
        <v>73</v>
      </c>
      <c r="E5" s="178"/>
      <c r="F5" s="216" t="s">
        <v>32</v>
      </c>
      <c r="G5" s="225">
        <v>10</v>
      </c>
      <c r="H5" s="209">
        <f>MAX(F6:F15)</f>
        <v>10</v>
      </c>
      <c r="I5" s="291">
        <f>G38</f>
        <v>142</v>
      </c>
      <c r="J5" s="221">
        <f>I5</f>
        <v>142</v>
      </c>
      <c r="K5" s="217">
        <f>IF(SUM($G5:$G5)&lt;=0,0,$H5*K$4)</f>
        <v>100</v>
      </c>
      <c r="L5" s="277">
        <f>IF(SUM($G5:$G5)&lt;=0,0,$H5*L$4)</f>
        <v>100</v>
      </c>
      <c r="M5" s="218">
        <f>IF(SUM($G5:$G5)&lt;=0,0,$H5*M$4)</f>
        <v>100</v>
      </c>
    </row>
    <row r="6" spans="1:13" x14ac:dyDescent="0.25">
      <c r="A6" s="176">
        <v>3</v>
      </c>
      <c r="B6" s="166" t="s">
        <v>60</v>
      </c>
      <c r="C6" s="177"/>
      <c r="F6" s="219">
        <v>1</v>
      </c>
      <c r="G6" s="220" t="str">
        <f>IF(COUNTIF(H$20:H996,F6),SUMIF(H$20:H996,F6,F$20:F996),"")</f>
        <v/>
      </c>
      <c r="H6" s="209">
        <f>H5-1</f>
        <v>9</v>
      </c>
      <c r="I6" s="209">
        <f>IF(G6="",I5,I5-G6)</f>
        <v>142</v>
      </c>
      <c r="J6" s="221">
        <f>J5-(J5/H5)</f>
        <v>127.8</v>
      </c>
      <c r="K6" s="217">
        <f>IF(SUM($G$5:$G6)&lt;=0,0,$H6*K$4)</f>
        <v>90</v>
      </c>
      <c r="L6" s="277">
        <f>IF(SUM($H$5:$H6)&lt;=0,0,$H6*L$4)</f>
        <v>90</v>
      </c>
      <c r="M6" s="218">
        <f>IF(SUM($G$5:$G6)&lt;=0,0,$H6*M$4)</f>
        <v>90</v>
      </c>
    </row>
    <row r="7" spans="1:13" x14ac:dyDescent="0.25">
      <c r="A7" s="176">
        <v>7</v>
      </c>
      <c r="B7" s="166" t="s">
        <v>82</v>
      </c>
      <c r="C7" s="177"/>
      <c r="F7" s="219">
        <v>2</v>
      </c>
      <c r="G7" s="220" t="str">
        <f>IF(COUNTIF(H$20:H997,F7),SUMIF(H$20:H997,F7,F$20:F997),"")</f>
        <v/>
      </c>
      <c r="H7" s="209">
        <f t="shared" ref="H7:H15" si="0">H6-1</f>
        <v>8</v>
      </c>
      <c r="I7" s="209">
        <f t="shared" ref="I7" si="1">IF(G7="",I6,I6-G7)</f>
        <v>142</v>
      </c>
      <c r="J7" s="221">
        <f t="shared" ref="J7" si="2">J6-(J6/H6)</f>
        <v>113.6</v>
      </c>
      <c r="K7" s="217">
        <f>IF(SUM($G$5:$G7)&lt;=0,0,$H7*K$4)</f>
        <v>80</v>
      </c>
      <c r="L7" s="277">
        <f>IF(SUM($H$5:$H7)&lt;=0,0,$H7*L$4)</f>
        <v>80</v>
      </c>
      <c r="M7" s="218">
        <f>IF(SUM($G$5:$G7)&lt;=0,0,$H7*M$4)</f>
        <v>80</v>
      </c>
    </row>
    <row r="8" spans="1:13" x14ac:dyDescent="0.25">
      <c r="A8" s="205">
        <f>A4+($A$5*A6)+A7</f>
        <v>42698</v>
      </c>
      <c r="B8" s="173" t="s">
        <v>61</v>
      </c>
      <c r="C8" s="177"/>
      <c r="F8" s="219">
        <v>3</v>
      </c>
      <c r="G8" s="220" t="str">
        <f>IF(COUNTIF(H$20:H998,F8),SUMIF(H$20:H998,F8,F$20:F998),"")</f>
        <v/>
      </c>
      <c r="H8" s="209">
        <f t="shared" si="0"/>
        <v>7</v>
      </c>
      <c r="I8" s="209">
        <f t="shared" ref="I8:I15" si="3">IF(G8="",I7,I7-G8)</f>
        <v>142</v>
      </c>
      <c r="J8" s="221">
        <f t="shared" ref="J8:J15" si="4">J7-(J7/H7)</f>
        <v>99.399999999999991</v>
      </c>
      <c r="K8" s="217">
        <f>IF(SUM($G$5:$G8)&lt;=0,0,$H8*K$4)</f>
        <v>70</v>
      </c>
      <c r="L8" s="277">
        <f>IF(SUM($H$5:$H8)&lt;=0,0,$H8*L$4)</f>
        <v>70</v>
      </c>
      <c r="M8" s="218">
        <f>IF(SUM($G$5:$G8)&lt;=0,0,$H8*M$4)</f>
        <v>70</v>
      </c>
    </row>
    <row r="9" spans="1:13" x14ac:dyDescent="0.25">
      <c r="A9" s="176">
        <v>2</v>
      </c>
      <c r="B9" s="166" t="s">
        <v>62</v>
      </c>
      <c r="C9" s="177"/>
      <c r="F9" s="219">
        <v>4</v>
      </c>
      <c r="G9" s="220" t="str">
        <f>IF(COUNTIF(H$20:H999,F9),SUMIF(H$20:H999,F9,F$20:F999),"")</f>
        <v/>
      </c>
      <c r="H9" s="209">
        <f t="shared" si="0"/>
        <v>6</v>
      </c>
      <c r="I9" s="209">
        <f t="shared" si="3"/>
        <v>142</v>
      </c>
      <c r="J9" s="221">
        <f t="shared" si="4"/>
        <v>85.199999999999989</v>
      </c>
      <c r="K9" s="217">
        <f>IF(SUM($G$5:$G9)&lt;=0,0,$H9*K$4)</f>
        <v>60</v>
      </c>
      <c r="L9" s="277">
        <f>IF(SUM($H$5:$H9)&lt;=0,0,$H9*L$4)</f>
        <v>60</v>
      </c>
      <c r="M9" s="218">
        <f>IF(SUM($G$5:$G9)&lt;=0,0,$H9*M$4)</f>
        <v>60</v>
      </c>
    </row>
    <row r="10" spans="1:13" x14ac:dyDescent="0.25">
      <c r="A10" s="176">
        <v>0</v>
      </c>
      <c r="B10" s="166" t="s">
        <v>83</v>
      </c>
      <c r="C10" s="177"/>
      <c r="F10" s="219">
        <v>5</v>
      </c>
      <c r="G10" s="220" t="str">
        <f>IF(COUNTIF(H$20:H1000,F10),SUMIF(H$20:H1000,F10,F$20:F1000),"")</f>
        <v/>
      </c>
      <c r="H10" s="209">
        <f t="shared" si="0"/>
        <v>5</v>
      </c>
      <c r="I10" s="209">
        <f t="shared" si="3"/>
        <v>142</v>
      </c>
      <c r="J10" s="221">
        <f t="shared" si="4"/>
        <v>70.999999999999986</v>
      </c>
      <c r="K10" s="217">
        <f>IF(SUM($G$5:$G10)&lt;=0,0,$H10*K$4)</f>
        <v>50</v>
      </c>
      <c r="L10" s="277">
        <f>IF(SUM($H$5:$H10)&lt;=0,0,$H10*L$4)</f>
        <v>50</v>
      </c>
      <c r="M10" s="218">
        <f>IF(SUM($G$5:$G10)&lt;=0,0,$H10*M$4)</f>
        <v>50</v>
      </c>
    </row>
    <row r="11" spans="1:13" x14ac:dyDescent="0.25">
      <c r="A11" s="205">
        <f>A8+($A$5*A9)+A10</f>
        <v>42712</v>
      </c>
      <c r="B11" s="173" t="s">
        <v>63</v>
      </c>
      <c r="C11" s="177"/>
      <c r="F11" s="219">
        <v>6</v>
      </c>
      <c r="G11" s="220" t="str">
        <f>IF(COUNTIF(H$20:H1001,F11),SUMIF(H$20:H1001,F11,F$20:F1001),"")</f>
        <v/>
      </c>
      <c r="H11" s="209">
        <f t="shared" si="0"/>
        <v>4</v>
      </c>
      <c r="I11" s="209">
        <f t="shared" si="3"/>
        <v>142</v>
      </c>
      <c r="J11" s="221">
        <f t="shared" si="4"/>
        <v>56.79999999999999</v>
      </c>
      <c r="K11" s="217">
        <f>IF(SUM($G$5:$G11)&lt;=0,0,$H11*K$4)</f>
        <v>40</v>
      </c>
      <c r="L11" s="277">
        <f>IF(SUM($H$5:$H11)&lt;=0,0,$H11*L$4)</f>
        <v>40</v>
      </c>
      <c r="M11" s="218">
        <f>IF(SUM($G$5:$G11)&lt;=0,0,$H11*M$4)</f>
        <v>40</v>
      </c>
    </row>
    <row r="12" spans="1:13" x14ac:dyDescent="0.25">
      <c r="A12" s="176">
        <v>3</v>
      </c>
      <c r="B12" s="166" t="s">
        <v>64</v>
      </c>
      <c r="F12" s="219">
        <v>7</v>
      </c>
      <c r="G12" s="220" t="str">
        <f>IF(COUNTIF(H$20:H1002,F12),SUMIF(H$20:H1002,F12,F$20:F1002),"")</f>
        <v/>
      </c>
      <c r="H12" s="209">
        <f t="shared" si="0"/>
        <v>3</v>
      </c>
      <c r="I12" s="209">
        <f t="shared" si="3"/>
        <v>142</v>
      </c>
      <c r="J12" s="221">
        <f t="shared" si="4"/>
        <v>42.599999999999994</v>
      </c>
      <c r="K12" s="217">
        <f>IF(SUM($G$5:$G12)&lt;=0,0,$H12*K$4)</f>
        <v>30</v>
      </c>
      <c r="L12" s="277">
        <f>IF(SUM($H$5:$H12)&lt;=0,0,$H12*L$4)</f>
        <v>30</v>
      </c>
      <c r="M12" s="218">
        <f>IF(SUM($G$5:$G12)&lt;=0,0,$H12*M$4)</f>
        <v>30</v>
      </c>
    </row>
    <row r="13" spans="1:13" x14ac:dyDescent="0.25">
      <c r="A13" s="176">
        <v>0</v>
      </c>
      <c r="B13" s="166" t="s">
        <v>84</v>
      </c>
      <c r="F13" s="219">
        <v>8</v>
      </c>
      <c r="G13" s="220" t="str">
        <f>IF(COUNTIF(H$20:H1003,F13),SUMIF(H$20:H1003,F13,F$20:F1003),"")</f>
        <v/>
      </c>
      <c r="H13" s="209">
        <f t="shared" si="0"/>
        <v>2</v>
      </c>
      <c r="I13" s="209">
        <f t="shared" si="3"/>
        <v>142</v>
      </c>
      <c r="J13" s="221">
        <f t="shared" si="4"/>
        <v>28.4</v>
      </c>
      <c r="K13" s="217">
        <f>IF(SUM($G$5:$G13)&lt;=0,0,$H13*K$4)</f>
        <v>20</v>
      </c>
      <c r="L13" s="277">
        <f>IF(SUM($H$5:$H13)&lt;=0,0,$H13*L$4)</f>
        <v>20</v>
      </c>
      <c r="M13" s="218">
        <f>IF(SUM($G$5:$G13)&lt;=0,0,$H13*M$4)</f>
        <v>20</v>
      </c>
    </row>
    <row r="14" spans="1:13" s="182" customFormat="1" x14ac:dyDescent="0.25">
      <c r="A14" s="205">
        <f>A11+($A$5*A12)+A13</f>
        <v>42733</v>
      </c>
      <c r="B14" s="173" t="s">
        <v>65</v>
      </c>
      <c r="C14" s="166"/>
      <c r="D14" s="166"/>
      <c r="E14" s="166"/>
      <c r="F14" s="219">
        <v>9</v>
      </c>
      <c r="G14" s="220" t="str">
        <f>IF(COUNTIF(H$20:H1004,F14),SUMIF(H$20:H1004,F14,F$20:F1004),"")</f>
        <v/>
      </c>
      <c r="H14" s="209">
        <f t="shared" si="0"/>
        <v>1</v>
      </c>
      <c r="I14" s="209">
        <f t="shared" si="3"/>
        <v>142</v>
      </c>
      <c r="J14" s="221">
        <f t="shared" si="4"/>
        <v>14.2</v>
      </c>
      <c r="K14" s="217">
        <f>IF(SUM($G$5:$G14)&lt;=0,0,$H14*K$4)</f>
        <v>10</v>
      </c>
      <c r="L14" s="277">
        <f>IF(SUM($H$5:$H14)&lt;=0,0,$H14*L$4)</f>
        <v>10</v>
      </c>
      <c r="M14" s="218">
        <f>IF(SUM($G$5:$G14)&lt;=0,0,$H14*M$4)</f>
        <v>10</v>
      </c>
    </row>
    <row r="15" spans="1:13" s="182" customFormat="1" x14ac:dyDescent="0.25">
      <c r="C15" s="166"/>
      <c r="D15" s="166"/>
      <c r="E15" s="166"/>
      <c r="F15" s="219">
        <v>10</v>
      </c>
      <c r="G15" s="220" t="str">
        <f>IF(COUNTIF(H$20:H1005,F15),SUMIF(H$20:H1005,F15,F$20:F1005),"")</f>
        <v/>
      </c>
      <c r="H15" s="209">
        <f t="shared" si="0"/>
        <v>0</v>
      </c>
      <c r="I15" s="209">
        <f t="shared" si="3"/>
        <v>142</v>
      </c>
      <c r="J15" s="221">
        <f t="shared" si="4"/>
        <v>0</v>
      </c>
      <c r="K15" s="217">
        <f>IF(SUM($G$5:$G15)&lt;=0,0,$H15*K$4)</f>
        <v>0</v>
      </c>
      <c r="L15" s="277">
        <f>IF(SUM($H$5:$H15)&lt;=0,0,$H15*L$4)</f>
        <v>0</v>
      </c>
      <c r="M15" s="218">
        <f>IF(SUM($G$5:$G15)&lt;=0,0,$H15*M$4)</f>
        <v>0</v>
      </c>
    </row>
    <row r="16" spans="1:13" s="182" customFormat="1" x14ac:dyDescent="0.25">
      <c r="F16" s="173"/>
      <c r="J16" s="222"/>
      <c r="L16" s="278"/>
    </row>
    <row r="17" spans="1:13" x14ac:dyDescent="0.25">
      <c r="C17" s="182"/>
      <c r="D17" s="182"/>
      <c r="E17" s="182"/>
      <c r="F17" s="200"/>
      <c r="G17" s="184"/>
      <c r="H17" s="182"/>
      <c r="J17" s="194"/>
      <c r="K17" s="206"/>
      <c r="L17" s="279"/>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189">
        <v>2</v>
      </c>
      <c r="B20" s="166" t="s">
        <v>66</v>
      </c>
      <c r="C20" s="166" t="s">
        <v>89</v>
      </c>
      <c r="D20" s="166" t="s">
        <v>90</v>
      </c>
      <c r="E20" s="227" t="s">
        <v>35</v>
      </c>
      <c r="F20" s="166">
        <v>2</v>
      </c>
      <c r="G20" s="188">
        <f>F20</f>
        <v>2</v>
      </c>
      <c r="H20" s="166"/>
    </row>
    <row r="21" spans="1:13" x14ac:dyDescent="0.25">
      <c r="A21" s="189">
        <v>3</v>
      </c>
      <c r="B21" s="166" t="s">
        <v>66</v>
      </c>
      <c r="E21" s="227"/>
      <c r="F21" s="166">
        <v>1</v>
      </c>
      <c r="G21" s="188">
        <f>F21+G20</f>
        <v>3</v>
      </c>
      <c r="H21" s="166"/>
    </row>
    <row r="22" spans="1:13" x14ac:dyDescent="0.25">
      <c r="A22" s="190">
        <v>4</v>
      </c>
      <c r="B22" s="166" t="s">
        <v>66</v>
      </c>
      <c r="E22" s="227"/>
      <c r="F22" s="166">
        <v>3</v>
      </c>
      <c r="G22" s="188">
        <f t="shared" ref="G22:G51" si="5">F22+G21</f>
        <v>6</v>
      </c>
      <c r="H22" s="166"/>
    </row>
    <row r="23" spans="1:13" x14ac:dyDescent="0.25">
      <c r="A23" s="189">
        <v>5</v>
      </c>
      <c r="B23" s="166" t="s">
        <v>66</v>
      </c>
      <c r="E23" s="227"/>
      <c r="F23" s="166">
        <v>3</v>
      </c>
      <c r="G23" s="188">
        <f t="shared" si="5"/>
        <v>9</v>
      </c>
      <c r="H23" s="166"/>
    </row>
    <row r="24" spans="1:13" x14ac:dyDescent="0.25">
      <c r="A24" s="190">
        <v>1</v>
      </c>
      <c r="B24" s="166" t="s">
        <v>66</v>
      </c>
      <c r="E24" s="227"/>
      <c r="F24" s="166">
        <v>5</v>
      </c>
      <c r="G24" s="188">
        <f t="shared" si="5"/>
        <v>14</v>
      </c>
      <c r="H24" s="166"/>
      <c r="J24" s="194"/>
      <c r="K24" s="185"/>
      <c r="M24" s="193"/>
    </row>
    <row r="25" spans="1:13" x14ac:dyDescent="0.25">
      <c r="A25" s="190">
        <v>6</v>
      </c>
      <c r="B25" s="166" t="s">
        <v>66</v>
      </c>
      <c r="E25" s="227"/>
      <c r="F25" s="166">
        <v>3</v>
      </c>
      <c r="G25" s="188">
        <f t="shared" si="5"/>
        <v>17</v>
      </c>
      <c r="H25" s="166"/>
      <c r="I25" s="182"/>
      <c r="J25" s="194"/>
    </row>
    <row r="26" spans="1:13" x14ac:dyDescent="0.25">
      <c r="A26" s="190">
        <v>7</v>
      </c>
      <c r="B26" s="166" t="s">
        <v>66</v>
      </c>
      <c r="E26" s="227"/>
      <c r="F26" s="166">
        <v>2</v>
      </c>
      <c r="G26" s="188">
        <f t="shared" si="5"/>
        <v>19</v>
      </c>
      <c r="H26" s="166"/>
      <c r="I26" s="191"/>
      <c r="J26" s="195"/>
      <c r="M26" s="182"/>
    </row>
    <row r="27" spans="1:13" x14ac:dyDescent="0.25">
      <c r="A27" s="190">
        <v>8</v>
      </c>
      <c r="B27" s="166" t="s">
        <v>66</v>
      </c>
      <c r="E27" s="227"/>
      <c r="F27" s="166">
        <v>8</v>
      </c>
      <c r="G27" s="188">
        <f t="shared" si="5"/>
        <v>27</v>
      </c>
      <c r="H27" s="166"/>
      <c r="I27" s="186"/>
      <c r="J27" s="194"/>
      <c r="M27" s="182"/>
    </row>
    <row r="28" spans="1:13" x14ac:dyDescent="0.25">
      <c r="A28" s="190">
        <v>9</v>
      </c>
      <c r="B28" s="166" t="s">
        <v>66</v>
      </c>
      <c r="E28" s="227"/>
      <c r="F28" s="166">
        <v>5</v>
      </c>
      <c r="G28" s="188">
        <f t="shared" si="5"/>
        <v>32</v>
      </c>
      <c r="H28" s="166"/>
      <c r="I28" s="186"/>
      <c r="J28" s="194"/>
    </row>
    <row r="29" spans="1:13" x14ac:dyDescent="0.25">
      <c r="A29" s="190">
        <v>10</v>
      </c>
      <c r="B29" s="166" t="s">
        <v>66</v>
      </c>
      <c r="E29" s="227"/>
      <c r="F29" s="166">
        <v>3</v>
      </c>
      <c r="G29" s="188">
        <f t="shared" si="5"/>
        <v>35</v>
      </c>
      <c r="H29" s="166"/>
      <c r="I29" s="186"/>
      <c r="J29" s="194"/>
    </row>
    <row r="30" spans="1:13" x14ac:dyDescent="0.25">
      <c r="A30" s="190">
        <v>11</v>
      </c>
      <c r="B30" s="166" t="s">
        <v>66</v>
      </c>
      <c r="E30" s="227"/>
      <c r="F30" s="166">
        <v>3</v>
      </c>
      <c r="G30" s="188">
        <f t="shared" si="5"/>
        <v>38</v>
      </c>
      <c r="H30" s="166"/>
      <c r="I30" s="203">
        <f>A8</f>
        <v>42698</v>
      </c>
      <c r="J30" s="186" t="s">
        <v>67</v>
      </c>
    </row>
    <row r="31" spans="1:13" x14ac:dyDescent="0.25">
      <c r="A31" s="190">
        <v>13</v>
      </c>
      <c r="B31" s="166" t="s">
        <v>66</v>
      </c>
      <c r="E31" s="227"/>
      <c r="F31" s="188">
        <v>5</v>
      </c>
      <c r="G31" s="188">
        <f t="shared" si="5"/>
        <v>43</v>
      </c>
      <c r="H31" s="166"/>
    </row>
    <row r="32" spans="1:13" x14ac:dyDescent="0.25">
      <c r="A32" s="190">
        <v>15</v>
      </c>
      <c r="B32" s="166" t="s">
        <v>66</v>
      </c>
      <c r="E32" s="227"/>
      <c r="F32" s="188">
        <v>5</v>
      </c>
      <c r="G32" s="188">
        <f t="shared" si="5"/>
        <v>48</v>
      </c>
      <c r="H32" s="166"/>
    </row>
    <row r="33" spans="1:19" x14ac:dyDescent="0.25">
      <c r="A33" s="190">
        <v>14</v>
      </c>
      <c r="B33" s="166" t="s">
        <v>66</v>
      </c>
      <c r="E33" s="227"/>
      <c r="F33" s="188">
        <v>8</v>
      </c>
      <c r="G33" s="188">
        <f t="shared" si="5"/>
        <v>56</v>
      </c>
      <c r="H33" s="166"/>
    </row>
    <row r="34" spans="1:19" x14ac:dyDescent="0.25">
      <c r="A34" s="190">
        <v>16</v>
      </c>
      <c r="B34" s="166" t="s">
        <v>66</v>
      </c>
      <c r="E34" s="227"/>
      <c r="F34" s="201">
        <v>5</v>
      </c>
      <c r="G34" s="188">
        <f t="shared" si="5"/>
        <v>61</v>
      </c>
      <c r="H34" s="166"/>
    </row>
    <row r="35" spans="1:19" x14ac:dyDescent="0.25">
      <c r="A35" s="190">
        <v>20</v>
      </c>
      <c r="B35" s="166" t="s">
        <v>66</v>
      </c>
      <c r="E35" s="227"/>
      <c r="F35" s="201">
        <v>13</v>
      </c>
      <c r="G35" s="188">
        <f t="shared" si="5"/>
        <v>74</v>
      </c>
      <c r="H35" s="166"/>
      <c r="I35" s="204">
        <f>A11</f>
        <v>42712</v>
      </c>
      <c r="J35" s="173" t="s">
        <v>68</v>
      </c>
    </row>
    <row r="36" spans="1:19" x14ac:dyDescent="0.25">
      <c r="A36" s="190">
        <v>19</v>
      </c>
      <c r="B36" s="166" t="s">
        <v>66</v>
      </c>
      <c r="E36" s="227"/>
      <c r="F36" s="201">
        <v>13</v>
      </c>
      <c r="G36" s="188">
        <f t="shared" si="5"/>
        <v>87</v>
      </c>
      <c r="H36" s="166"/>
    </row>
    <row r="37" spans="1:19" x14ac:dyDescent="0.25">
      <c r="A37" s="190">
        <v>17</v>
      </c>
      <c r="B37" s="166" t="s">
        <v>66</v>
      </c>
      <c r="E37" s="227"/>
      <c r="F37" s="201">
        <v>21</v>
      </c>
      <c r="G37" s="188">
        <f t="shared" si="5"/>
        <v>108</v>
      </c>
      <c r="H37" s="166"/>
    </row>
    <row r="38" spans="1:19" x14ac:dyDescent="0.2">
      <c r="A38" s="190">
        <v>18</v>
      </c>
      <c r="B38" s="166" t="s">
        <v>66</v>
      </c>
      <c r="E38" s="227"/>
      <c r="F38" s="201">
        <v>34</v>
      </c>
      <c r="G38" s="188">
        <f t="shared" si="5"/>
        <v>142</v>
      </c>
      <c r="H38" s="166"/>
      <c r="I38" s="204">
        <f>A14</f>
        <v>42733</v>
      </c>
      <c r="J38" s="173" t="s">
        <v>69</v>
      </c>
      <c r="S38" s="274"/>
    </row>
    <row r="39" spans="1:19" x14ac:dyDescent="0.25">
      <c r="A39" s="190">
        <v>22</v>
      </c>
      <c r="B39" s="166" t="s">
        <v>66</v>
      </c>
      <c r="E39" s="227"/>
      <c r="F39" s="201">
        <v>34</v>
      </c>
      <c r="G39" s="188">
        <f t="shared" si="5"/>
        <v>176</v>
      </c>
      <c r="H39" s="166"/>
    </row>
    <row r="40" spans="1:19" x14ac:dyDescent="0.25">
      <c r="A40" s="190">
        <v>24</v>
      </c>
      <c r="B40" s="166" t="s">
        <v>66</v>
      </c>
      <c r="E40" s="227"/>
      <c r="F40" s="201">
        <v>21</v>
      </c>
      <c r="G40" s="188">
        <f t="shared" si="5"/>
        <v>197</v>
      </c>
      <c r="H40" s="166"/>
    </row>
    <row r="41" spans="1:19" x14ac:dyDescent="0.25">
      <c r="A41" s="190">
        <v>25</v>
      </c>
      <c r="B41" s="166" t="s">
        <v>66</v>
      </c>
      <c r="E41" s="227"/>
      <c r="F41" s="201">
        <v>34</v>
      </c>
      <c r="G41" s="188">
        <f t="shared" si="5"/>
        <v>231</v>
      </c>
      <c r="H41" s="166"/>
      <c r="I41" s="204"/>
      <c r="J41" s="173"/>
    </row>
    <row r="42" spans="1:19" x14ac:dyDescent="0.25">
      <c r="A42" s="190">
        <v>26</v>
      </c>
      <c r="B42" s="166" t="s">
        <v>66</v>
      </c>
      <c r="E42" s="227"/>
      <c r="F42" s="201">
        <v>13</v>
      </c>
      <c r="G42" s="188">
        <f t="shared" si="5"/>
        <v>244</v>
      </c>
    </row>
    <row r="43" spans="1:19" x14ac:dyDescent="0.25">
      <c r="A43" s="190">
        <v>27</v>
      </c>
      <c r="B43" s="166" t="s">
        <v>66</v>
      </c>
      <c r="E43" s="227"/>
      <c r="F43" s="201">
        <v>55</v>
      </c>
      <c r="G43" s="188">
        <f t="shared" si="5"/>
        <v>299</v>
      </c>
    </row>
    <row r="44" spans="1:19" x14ac:dyDescent="0.25">
      <c r="A44" s="190">
        <v>28</v>
      </c>
      <c r="B44" s="166" t="s">
        <v>66</v>
      </c>
      <c r="E44" s="227"/>
      <c r="F44" s="201">
        <v>89</v>
      </c>
      <c r="G44" s="188">
        <f t="shared" si="5"/>
        <v>388</v>
      </c>
      <c r="I44" s="204"/>
      <c r="J44" s="173"/>
    </row>
    <row r="45" spans="1:19" x14ac:dyDescent="0.25">
      <c r="A45" s="190">
        <v>29</v>
      </c>
      <c r="B45" s="166" t="s">
        <v>66</v>
      </c>
      <c r="E45" s="227"/>
      <c r="F45" s="201">
        <v>55</v>
      </c>
      <c r="G45" s="188">
        <f t="shared" si="5"/>
        <v>443</v>
      </c>
    </row>
    <row r="46" spans="1:19" x14ac:dyDescent="0.25">
      <c r="A46" s="190">
        <v>30</v>
      </c>
      <c r="B46" s="166" t="s">
        <v>66</v>
      </c>
      <c r="E46" s="227"/>
      <c r="F46" s="201">
        <v>34</v>
      </c>
      <c r="G46" s="188">
        <f t="shared" si="5"/>
        <v>477</v>
      </c>
    </row>
    <row r="47" spans="1:19" x14ac:dyDescent="0.25">
      <c r="A47" s="190">
        <v>31</v>
      </c>
      <c r="B47" s="166" t="s">
        <v>66</v>
      </c>
      <c r="E47" s="227"/>
      <c r="F47" s="201">
        <v>55</v>
      </c>
      <c r="G47" s="188">
        <f t="shared" si="5"/>
        <v>532</v>
      </c>
    </row>
    <row r="48" spans="1:19" x14ac:dyDescent="0.25">
      <c r="A48" s="190">
        <v>32</v>
      </c>
      <c r="B48" s="166" t="s">
        <v>66</v>
      </c>
      <c r="E48" s="227"/>
      <c r="F48" s="201">
        <v>21</v>
      </c>
      <c r="G48" s="188">
        <f t="shared" si="5"/>
        <v>553</v>
      </c>
      <c r="I48" s="204"/>
      <c r="J48" s="173"/>
    </row>
    <row r="49" spans="1:7" x14ac:dyDescent="0.25">
      <c r="A49" s="190">
        <v>34</v>
      </c>
      <c r="B49" s="166" t="s">
        <v>66</v>
      </c>
      <c r="E49" s="227"/>
      <c r="F49" s="201">
        <v>13</v>
      </c>
      <c r="G49" s="188">
        <f t="shared" si="5"/>
        <v>566</v>
      </c>
    </row>
    <row r="50" spans="1:7" x14ac:dyDescent="0.25">
      <c r="A50" s="190">
        <v>35</v>
      </c>
      <c r="B50" s="166" t="s">
        <v>70</v>
      </c>
      <c r="E50" s="227"/>
      <c r="F50" s="202">
        <v>55</v>
      </c>
      <c r="G50" s="188">
        <f t="shared" si="5"/>
        <v>621</v>
      </c>
    </row>
    <row r="51" spans="1:7" x14ac:dyDescent="0.25">
      <c r="A51" s="190">
        <v>36</v>
      </c>
      <c r="B51" s="166" t="s">
        <v>70</v>
      </c>
      <c r="E51" s="227"/>
      <c r="F51" s="202">
        <v>144</v>
      </c>
      <c r="G51" s="188">
        <f t="shared" si="5"/>
        <v>765</v>
      </c>
    </row>
    <row r="52" spans="1:7" x14ac:dyDescent="0.25">
      <c r="E52" s="227"/>
      <c r="G52" s="188"/>
    </row>
    <row r="53" spans="1:7" x14ac:dyDescent="0.25">
      <c r="E53" s="227"/>
      <c r="G53" s="188"/>
    </row>
    <row r="54" spans="1:7" x14ac:dyDescent="0.25">
      <c r="E54" s="227"/>
      <c r="G54" s="188"/>
    </row>
    <row r="55" spans="1:7" x14ac:dyDescent="0.25">
      <c r="E55" s="227"/>
      <c r="G55" s="188"/>
    </row>
    <row r="56" spans="1:7" x14ac:dyDescent="0.25">
      <c r="E56" s="227"/>
      <c r="G56" s="188"/>
    </row>
    <row r="57" spans="1:7" x14ac:dyDescent="0.25">
      <c r="E57" s="227"/>
      <c r="G57" s="188"/>
    </row>
    <row r="58" spans="1:7" x14ac:dyDescent="0.25">
      <c r="E58" s="227"/>
      <c r="G58" s="188"/>
    </row>
    <row r="59" spans="1:7" x14ac:dyDescent="0.25">
      <c r="E59" s="227"/>
      <c r="G59" s="188"/>
    </row>
    <row r="60" spans="1:7" x14ac:dyDescent="0.25">
      <c r="E60" s="227"/>
      <c r="G60" s="188"/>
    </row>
    <row r="61" spans="1:7" x14ac:dyDescent="0.25">
      <c r="E61" s="227"/>
      <c r="G61" s="188"/>
    </row>
    <row r="62" spans="1:7" x14ac:dyDescent="0.25">
      <c r="E62" s="227"/>
      <c r="G62" s="188"/>
    </row>
    <row r="63" spans="1:7" x14ac:dyDescent="0.25">
      <c r="E63" s="227"/>
      <c r="G63" s="188"/>
    </row>
    <row r="64" spans="1:7" x14ac:dyDescent="0.25">
      <c r="E64" s="227"/>
      <c r="G64" s="188"/>
    </row>
    <row r="65" spans="5:7" x14ac:dyDescent="0.25">
      <c r="E65" s="227"/>
      <c r="G65" s="188"/>
    </row>
    <row r="66" spans="5:7" x14ac:dyDescent="0.25">
      <c r="E66" s="227"/>
      <c r="G66" s="188"/>
    </row>
    <row r="67" spans="5:7" x14ac:dyDescent="0.25">
      <c r="E67" s="227"/>
      <c r="G67" s="188"/>
    </row>
    <row r="68" spans="5:7" x14ac:dyDescent="0.25">
      <c r="E68" s="227"/>
      <c r="G68" s="188"/>
    </row>
    <row r="69" spans="5:7" x14ac:dyDescent="0.25">
      <c r="E69" s="227"/>
      <c r="G69" s="188"/>
    </row>
    <row r="70" spans="5:7" x14ac:dyDescent="0.25">
      <c r="E70" s="227"/>
      <c r="G70" s="188"/>
    </row>
    <row r="71" spans="5:7" x14ac:dyDescent="0.25">
      <c r="E71" s="227"/>
      <c r="G71" s="188"/>
    </row>
    <row r="72" spans="5:7" x14ac:dyDescent="0.25">
      <c r="E72" s="227"/>
      <c r="G72" s="188"/>
    </row>
    <row r="73" spans="5:7" x14ac:dyDescent="0.25">
      <c r="E73" s="227"/>
      <c r="G73" s="188"/>
    </row>
    <row r="74" spans="5:7" x14ac:dyDescent="0.25">
      <c r="E74" s="227"/>
      <c r="G74" s="188"/>
    </row>
    <row r="75" spans="5:7" x14ac:dyDescent="0.25">
      <c r="E75" s="227"/>
      <c r="G75" s="188"/>
    </row>
    <row r="76" spans="5:7" x14ac:dyDescent="0.25">
      <c r="E76" s="227"/>
    </row>
    <row r="77" spans="5:7" x14ac:dyDescent="0.25">
      <c r="E77" s="227"/>
    </row>
    <row r="78" spans="5:7" x14ac:dyDescent="0.25">
      <c r="E78" s="227"/>
    </row>
    <row r="79" spans="5:7" x14ac:dyDescent="0.25">
      <c r="E79" s="227"/>
    </row>
    <row r="80" spans="5:7" x14ac:dyDescent="0.25">
      <c r="E80" s="227"/>
    </row>
    <row r="81" spans="5:5" x14ac:dyDescent="0.25">
      <c r="E81" s="227"/>
    </row>
    <row r="82" spans="5:5" x14ac:dyDescent="0.25">
      <c r="E82" s="227"/>
    </row>
    <row r="83" spans="5:5" x14ac:dyDescent="0.25">
      <c r="E83" s="227"/>
    </row>
    <row r="84" spans="5:5" x14ac:dyDescent="0.25">
      <c r="E84" s="227"/>
    </row>
    <row r="85" spans="5:5" x14ac:dyDescent="0.25">
      <c r="E85" s="227"/>
    </row>
    <row r="86" spans="5:5" x14ac:dyDescent="0.25">
      <c r="E86" s="227"/>
    </row>
    <row r="87" spans="5:5" x14ac:dyDescent="0.25">
      <c r="E87" s="227"/>
    </row>
    <row r="88" spans="5:5" x14ac:dyDescent="0.25">
      <c r="E88" s="227"/>
    </row>
    <row r="89" spans="5:5" x14ac:dyDescent="0.25">
      <c r="E89" s="227"/>
    </row>
    <row r="90" spans="5:5" x14ac:dyDescent="0.25">
      <c r="E90" s="227"/>
    </row>
    <row r="91" spans="5:5" x14ac:dyDescent="0.25">
      <c r="E91" s="227"/>
    </row>
    <row r="92" spans="5:5" x14ac:dyDescent="0.25">
      <c r="E92" s="227"/>
    </row>
    <row r="93" spans="5:5" x14ac:dyDescent="0.25">
      <c r="E93" s="227"/>
    </row>
    <row r="94" spans="5:5" x14ac:dyDescent="0.25">
      <c r="E94" s="227"/>
    </row>
    <row r="95" spans="5:5" x14ac:dyDescent="0.25">
      <c r="E95" s="227"/>
    </row>
    <row r="96" spans="5:5" x14ac:dyDescent="0.25">
      <c r="E96" s="227"/>
    </row>
    <row r="97" spans="5:5" x14ac:dyDescent="0.25">
      <c r="E97" s="227"/>
    </row>
    <row r="98" spans="5:5" x14ac:dyDescent="0.25">
      <c r="E98" s="227"/>
    </row>
    <row r="99" spans="5:5" x14ac:dyDescent="0.25">
      <c r="E99" s="227"/>
    </row>
    <row r="100" spans="5:5" x14ac:dyDescent="0.25">
      <c r="E100" s="227"/>
    </row>
    <row r="101" spans="5:5" x14ac:dyDescent="0.25">
      <c r="E101" s="227"/>
    </row>
    <row r="102" spans="5:5" x14ac:dyDescent="0.25">
      <c r="E102" s="227"/>
    </row>
    <row r="103" spans="5:5" x14ac:dyDescent="0.25">
      <c r="E103" s="227"/>
    </row>
    <row r="104" spans="5:5" x14ac:dyDescent="0.25">
      <c r="E104" s="227"/>
    </row>
    <row r="105" spans="5:5" x14ac:dyDescent="0.25">
      <c r="E105" s="227"/>
    </row>
    <row r="106" spans="5:5" x14ac:dyDescent="0.25">
      <c r="E106" s="227"/>
    </row>
    <row r="107" spans="5:5" x14ac:dyDescent="0.25">
      <c r="E107" s="227"/>
    </row>
    <row r="108" spans="5:5" x14ac:dyDescent="0.25">
      <c r="E108" s="227"/>
    </row>
    <row r="109" spans="5:5" x14ac:dyDescent="0.25">
      <c r="E109" s="227"/>
    </row>
    <row r="110" spans="5:5" x14ac:dyDescent="0.25">
      <c r="E110" s="227"/>
    </row>
    <row r="111" spans="5:5" x14ac:dyDescent="0.25">
      <c r="E111" s="227"/>
    </row>
    <row r="112" spans="5:5" x14ac:dyDescent="0.25">
      <c r="E112" s="227"/>
    </row>
    <row r="113" spans="5:5" x14ac:dyDescent="0.25">
      <c r="E113" s="227"/>
    </row>
    <row r="114" spans="5:5" x14ac:dyDescent="0.25">
      <c r="E114" s="227"/>
    </row>
    <row r="115" spans="5:5" x14ac:dyDescent="0.25">
      <c r="E115" s="227"/>
    </row>
    <row r="116" spans="5:5" x14ac:dyDescent="0.25">
      <c r="E116" s="227"/>
    </row>
    <row r="117" spans="5:5" x14ac:dyDescent="0.25">
      <c r="E117" s="227"/>
    </row>
    <row r="118" spans="5:5" x14ac:dyDescent="0.25">
      <c r="E118" s="227"/>
    </row>
    <row r="119" spans="5:5" x14ac:dyDescent="0.25">
      <c r="E119" s="227"/>
    </row>
    <row r="120" spans="5:5" x14ac:dyDescent="0.25">
      <c r="E120" s="227"/>
    </row>
    <row r="121" spans="5:5" x14ac:dyDescent="0.25">
      <c r="E121" s="227"/>
    </row>
    <row r="122" spans="5:5" x14ac:dyDescent="0.25">
      <c r="E122" s="227"/>
    </row>
    <row r="123" spans="5:5" x14ac:dyDescent="0.25">
      <c r="E123" s="227"/>
    </row>
    <row r="124" spans="5:5" x14ac:dyDescent="0.25">
      <c r="E124" s="227"/>
    </row>
    <row r="125" spans="5:5" x14ac:dyDescent="0.25">
      <c r="E125" s="227"/>
    </row>
    <row r="126" spans="5:5" x14ac:dyDescent="0.25">
      <c r="E126" s="227"/>
    </row>
    <row r="127" spans="5:5" x14ac:dyDescent="0.25">
      <c r="E127" s="227"/>
    </row>
    <row r="128" spans="5:5" x14ac:dyDescent="0.25">
      <c r="E128" s="227"/>
    </row>
    <row r="129" spans="5:5" x14ac:dyDescent="0.25">
      <c r="E129" s="227"/>
    </row>
    <row r="130" spans="5:5" x14ac:dyDescent="0.25">
      <c r="E130" s="227"/>
    </row>
    <row r="131" spans="5:5" x14ac:dyDescent="0.25">
      <c r="E131" s="227"/>
    </row>
    <row r="132" spans="5:5" x14ac:dyDescent="0.25">
      <c r="E132" s="227"/>
    </row>
    <row r="133" spans="5:5" x14ac:dyDescent="0.25">
      <c r="E133" s="227"/>
    </row>
    <row r="134" spans="5:5" x14ac:dyDescent="0.25">
      <c r="E134" s="227"/>
    </row>
    <row r="135" spans="5:5" x14ac:dyDescent="0.25">
      <c r="E135" s="227"/>
    </row>
    <row r="136" spans="5:5" x14ac:dyDescent="0.25">
      <c r="E136" s="227"/>
    </row>
    <row r="137" spans="5:5" x14ac:dyDescent="0.25">
      <c r="E137" s="227"/>
    </row>
    <row r="138" spans="5:5" x14ac:dyDescent="0.25">
      <c r="E138" s="227"/>
    </row>
    <row r="139" spans="5:5" x14ac:dyDescent="0.25">
      <c r="E139" s="227"/>
    </row>
    <row r="140" spans="5:5" x14ac:dyDescent="0.25">
      <c r="E140" s="227"/>
    </row>
    <row r="141" spans="5:5" x14ac:dyDescent="0.25">
      <c r="E141" s="227"/>
    </row>
    <row r="142" spans="5:5" x14ac:dyDescent="0.25">
      <c r="E142" s="227"/>
    </row>
    <row r="143" spans="5:5" x14ac:dyDescent="0.25">
      <c r="E143" s="227"/>
    </row>
    <row r="144" spans="5:5" x14ac:dyDescent="0.25">
      <c r="E144" s="227"/>
    </row>
    <row r="145" spans="5:5" x14ac:dyDescent="0.25">
      <c r="E145" s="227"/>
    </row>
    <row r="146" spans="5:5" x14ac:dyDescent="0.25">
      <c r="E146" s="227"/>
    </row>
    <row r="147" spans="5:5" x14ac:dyDescent="0.25">
      <c r="E147" s="227"/>
    </row>
    <row r="148" spans="5:5" x14ac:dyDescent="0.25">
      <c r="E148" s="227"/>
    </row>
    <row r="149" spans="5:5" x14ac:dyDescent="0.25">
      <c r="E149" s="227"/>
    </row>
    <row r="150" spans="5:5" x14ac:dyDescent="0.25">
      <c r="E150" s="227"/>
    </row>
    <row r="151" spans="5:5" x14ac:dyDescent="0.25">
      <c r="E151" s="227"/>
    </row>
    <row r="152" spans="5:5" x14ac:dyDescent="0.25">
      <c r="E152" s="227"/>
    </row>
    <row r="153" spans="5:5" x14ac:dyDescent="0.25">
      <c r="E153" s="227"/>
    </row>
    <row r="154" spans="5:5" x14ac:dyDescent="0.25">
      <c r="E154" s="227"/>
    </row>
    <row r="155" spans="5:5" x14ac:dyDescent="0.25">
      <c r="E155" s="227"/>
    </row>
    <row r="156" spans="5:5" x14ac:dyDescent="0.25">
      <c r="E156" s="227"/>
    </row>
    <row r="157" spans="5:5" x14ac:dyDescent="0.25">
      <c r="E157" s="227"/>
    </row>
    <row r="158" spans="5:5" x14ac:dyDescent="0.25">
      <c r="E158" s="227"/>
    </row>
    <row r="159" spans="5:5" x14ac:dyDescent="0.25">
      <c r="E159" s="227"/>
    </row>
    <row r="160" spans="5:5" x14ac:dyDescent="0.25">
      <c r="E160" s="227"/>
    </row>
    <row r="161" spans="5:5" x14ac:dyDescent="0.25">
      <c r="E161" s="227"/>
    </row>
    <row r="162" spans="5:5" x14ac:dyDescent="0.25">
      <c r="E162" s="227"/>
    </row>
    <row r="163" spans="5:5" x14ac:dyDescent="0.25">
      <c r="E163" s="227"/>
    </row>
    <row r="164" spans="5:5" x14ac:dyDescent="0.25">
      <c r="E164" s="227"/>
    </row>
    <row r="165" spans="5:5" x14ac:dyDescent="0.25">
      <c r="E165" s="227"/>
    </row>
    <row r="166" spans="5:5" x14ac:dyDescent="0.25">
      <c r="E166" s="227"/>
    </row>
    <row r="167" spans="5:5" x14ac:dyDescent="0.25">
      <c r="E167" s="227"/>
    </row>
    <row r="168" spans="5:5" x14ac:dyDescent="0.25">
      <c r="E168" s="227"/>
    </row>
    <row r="169" spans="5:5" x14ac:dyDescent="0.25">
      <c r="E169" s="227"/>
    </row>
    <row r="170" spans="5:5" x14ac:dyDescent="0.25">
      <c r="E170" s="227"/>
    </row>
    <row r="171" spans="5:5" x14ac:dyDescent="0.25">
      <c r="E171" s="227"/>
    </row>
    <row r="172" spans="5:5" x14ac:dyDescent="0.25">
      <c r="E172" s="227"/>
    </row>
    <row r="173" spans="5:5" x14ac:dyDescent="0.25">
      <c r="E173" s="227"/>
    </row>
    <row r="174" spans="5:5" x14ac:dyDescent="0.25">
      <c r="E174" s="227"/>
    </row>
    <row r="175" spans="5:5" x14ac:dyDescent="0.25">
      <c r="E175" s="227"/>
    </row>
    <row r="176" spans="5:5" x14ac:dyDescent="0.25">
      <c r="E176" s="227"/>
    </row>
    <row r="177" spans="5:5" x14ac:dyDescent="0.25">
      <c r="E177" s="227"/>
    </row>
    <row r="178" spans="5:5" x14ac:dyDescent="0.25">
      <c r="E178" s="227"/>
    </row>
    <row r="179" spans="5:5" x14ac:dyDescent="0.25">
      <c r="E179" s="227"/>
    </row>
    <row r="180" spans="5:5" x14ac:dyDescent="0.25">
      <c r="E180" s="227"/>
    </row>
    <row r="181" spans="5:5" x14ac:dyDescent="0.25">
      <c r="E181" s="227"/>
    </row>
    <row r="182" spans="5:5" x14ac:dyDescent="0.25">
      <c r="E182" s="227"/>
    </row>
    <row r="183" spans="5:5" x14ac:dyDescent="0.25">
      <c r="E183" s="227"/>
    </row>
    <row r="184" spans="5:5" x14ac:dyDescent="0.25">
      <c r="E184" s="227"/>
    </row>
    <row r="185" spans="5:5" x14ac:dyDescent="0.25">
      <c r="E185" s="227"/>
    </row>
    <row r="186" spans="5:5" x14ac:dyDescent="0.25">
      <c r="E186" s="227"/>
    </row>
    <row r="187" spans="5:5" x14ac:dyDescent="0.25">
      <c r="E187" s="227"/>
    </row>
    <row r="188" spans="5:5" x14ac:dyDescent="0.25">
      <c r="E188" s="227"/>
    </row>
    <row r="189" spans="5:5" x14ac:dyDescent="0.25">
      <c r="E189" s="227"/>
    </row>
    <row r="190" spans="5:5" x14ac:dyDescent="0.25">
      <c r="E190" s="227"/>
    </row>
    <row r="191" spans="5:5" x14ac:dyDescent="0.25">
      <c r="E191" s="227"/>
    </row>
    <row r="192" spans="5:5" x14ac:dyDescent="0.25">
      <c r="E192" s="227"/>
    </row>
    <row r="193" spans="5:5" x14ac:dyDescent="0.25">
      <c r="E193" s="227"/>
    </row>
    <row r="194" spans="5:5" x14ac:dyDescent="0.25">
      <c r="E194" s="227"/>
    </row>
    <row r="195" spans="5:5" x14ac:dyDescent="0.25">
      <c r="E195" s="227"/>
    </row>
    <row r="196" spans="5:5" x14ac:dyDescent="0.25">
      <c r="E196" s="227"/>
    </row>
    <row r="197" spans="5:5" x14ac:dyDescent="0.25">
      <c r="E197" s="227"/>
    </row>
    <row r="198" spans="5:5" x14ac:dyDescent="0.25">
      <c r="E198" s="227"/>
    </row>
    <row r="199" spans="5:5" x14ac:dyDescent="0.25">
      <c r="E199" s="227"/>
    </row>
    <row r="200" spans="5:5" x14ac:dyDescent="0.25">
      <c r="E200" s="227"/>
    </row>
    <row r="201" spans="5:5" x14ac:dyDescent="0.25">
      <c r="E201" s="227"/>
    </row>
    <row r="202" spans="5:5" x14ac:dyDescent="0.25">
      <c r="E202" s="227"/>
    </row>
    <row r="203" spans="5:5" x14ac:dyDescent="0.25">
      <c r="E203" s="227"/>
    </row>
    <row r="204" spans="5:5" x14ac:dyDescent="0.25">
      <c r="E204" s="227"/>
    </row>
    <row r="205" spans="5:5" x14ac:dyDescent="0.25">
      <c r="E205" s="227"/>
    </row>
    <row r="206" spans="5:5" x14ac:dyDescent="0.25">
      <c r="E206" s="227"/>
    </row>
    <row r="207" spans="5:5" x14ac:dyDescent="0.25">
      <c r="E207" s="227"/>
    </row>
    <row r="208" spans="5:5" x14ac:dyDescent="0.25">
      <c r="E208" s="227"/>
    </row>
    <row r="209" spans="5:5" x14ac:dyDescent="0.25">
      <c r="E209" s="227"/>
    </row>
    <row r="210" spans="5:5" x14ac:dyDescent="0.25">
      <c r="E210" s="227"/>
    </row>
    <row r="211" spans="5:5" x14ac:dyDescent="0.25">
      <c r="E211" s="227"/>
    </row>
    <row r="212" spans="5:5" x14ac:dyDescent="0.25">
      <c r="E212" s="227"/>
    </row>
    <row r="213" spans="5:5" x14ac:dyDescent="0.25">
      <c r="E213" s="227"/>
    </row>
    <row r="214" spans="5:5" x14ac:dyDescent="0.25">
      <c r="E214" s="227"/>
    </row>
    <row r="215" spans="5:5" x14ac:dyDescent="0.25">
      <c r="E215" s="227"/>
    </row>
    <row r="216" spans="5:5" x14ac:dyDescent="0.25">
      <c r="E216" s="227"/>
    </row>
    <row r="217" spans="5:5" x14ac:dyDescent="0.25">
      <c r="E217" s="227"/>
    </row>
    <row r="218" spans="5:5" x14ac:dyDescent="0.25">
      <c r="E218" s="227"/>
    </row>
    <row r="219" spans="5:5" x14ac:dyDescent="0.25">
      <c r="E219" s="227"/>
    </row>
    <row r="220" spans="5:5" x14ac:dyDescent="0.25">
      <c r="E220" s="227"/>
    </row>
    <row r="221" spans="5:5" x14ac:dyDescent="0.25">
      <c r="E221" s="227"/>
    </row>
    <row r="222" spans="5:5" x14ac:dyDescent="0.25">
      <c r="E222" s="227"/>
    </row>
    <row r="223" spans="5:5" x14ac:dyDescent="0.25">
      <c r="E223" s="227"/>
    </row>
    <row r="224" spans="5:5" x14ac:dyDescent="0.25">
      <c r="E224" s="227"/>
    </row>
    <row r="225" spans="5:5" x14ac:dyDescent="0.25">
      <c r="E225" s="227"/>
    </row>
    <row r="226" spans="5:5" x14ac:dyDescent="0.25">
      <c r="E226" s="227"/>
    </row>
    <row r="227" spans="5:5" x14ac:dyDescent="0.25">
      <c r="E227" s="227"/>
    </row>
    <row r="228" spans="5:5" x14ac:dyDescent="0.25">
      <c r="E228" s="227"/>
    </row>
    <row r="229" spans="5:5" x14ac:dyDescent="0.25">
      <c r="E229" s="227"/>
    </row>
    <row r="230" spans="5:5" x14ac:dyDescent="0.25">
      <c r="E230" s="227"/>
    </row>
    <row r="231" spans="5:5" x14ac:dyDescent="0.25">
      <c r="E231" s="227"/>
    </row>
    <row r="232" spans="5:5" x14ac:dyDescent="0.25">
      <c r="E232" s="227"/>
    </row>
    <row r="233" spans="5:5" x14ac:dyDescent="0.25">
      <c r="E233" s="227"/>
    </row>
    <row r="234" spans="5:5" x14ac:dyDescent="0.25">
      <c r="E234" s="227"/>
    </row>
    <row r="235" spans="5:5" x14ac:dyDescent="0.25">
      <c r="E235" s="227"/>
    </row>
    <row r="236" spans="5:5" x14ac:dyDescent="0.25">
      <c r="E236" s="227"/>
    </row>
    <row r="237" spans="5:5" x14ac:dyDescent="0.25">
      <c r="E237" s="227"/>
    </row>
    <row r="238" spans="5:5" x14ac:dyDescent="0.25">
      <c r="E238" s="227"/>
    </row>
    <row r="239" spans="5:5" x14ac:dyDescent="0.25">
      <c r="E239" s="227"/>
    </row>
    <row r="240" spans="5:5" x14ac:dyDescent="0.25">
      <c r="E240" s="227"/>
    </row>
    <row r="241" spans="5:5" x14ac:dyDescent="0.25">
      <c r="E241" s="227"/>
    </row>
    <row r="242" spans="5:5" x14ac:dyDescent="0.25">
      <c r="E242" s="227"/>
    </row>
    <row r="243" spans="5:5" x14ac:dyDescent="0.25">
      <c r="E243" s="227"/>
    </row>
    <row r="244" spans="5:5" x14ac:dyDescent="0.25">
      <c r="E244" s="227"/>
    </row>
    <row r="245" spans="5:5" x14ac:dyDescent="0.25">
      <c r="E245" s="227"/>
    </row>
    <row r="246" spans="5:5" x14ac:dyDescent="0.25">
      <c r="E246" s="227"/>
    </row>
    <row r="247" spans="5:5" x14ac:dyDescent="0.25">
      <c r="E247" s="227"/>
    </row>
    <row r="248" spans="5:5" x14ac:dyDescent="0.25">
      <c r="E248" s="227"/>
    </row>
    <row r="249" spans="5:5" x14ac:dyDescent="0.25">
      <c r="E249" s="227"/>
    </row>
    <row r="250" spans="5:5" x14ac:dyDescent="0.25">
      <c r="E250" s="227"/>
    </row>
    <row r="251" spans="5:5" x14ac:dyDescent="0.25">
      <c r="E251" s="227"/>
    </row>
    <row r="252" spans="5:5" x14ac:dyDescent="0.25">
      <c r="E252" s="227"/>
    </row>
    <row r="253" spans="5:5" x14ac:dyDescent="0.25">
      <c r="E253" s="227"/>
    </row>
    <row r="254" spans="5:5" x14ac:dyDescent="0.25">
      <c r="E254" s="227"/>
    </row>
    <row r="255" spans="5:5" x14ac:dyDescent="0.25">
      <c r="E255" s="227"/>
    </row>
    <row r="256" spans="5:5" x14ac:dyDescent="0.25">
      <c r="E256" s="227"/>
    </row>
    <row r="257" spans="5:5" x14ac:dyDescent="0.25">
      <c r="E257" s="227"/>
    </row>
    <row r="258" spans="5:5" x14ac:dyDescent="0.25">
      <c r="E258" s="227"/>
    </row>
    <row r="259" spans="5:5" x14ac:dyDescent="0.25">
      <c r="E259" s="227"/>
    </row>
    <row r="260" spans="5:5" x14ac:dyDescent="0.25">
      <c r="E260" s="227"/>
    </row>
    <row r="261" spans="5:5" x14ac:dyDescent="0.25">
      <c r="E261" s="227"/>
    </row>
    <row r="262" spans="5:5" x14ac:dyDescent="0.25">
      <c r="E262" s="227"/>
    </row>
    <row r="263" spans="5:5" x14ac:dyDescent="0.25">
      <c r="E263" s="227"/>
    </row>
    <row r="264" spans="5:5" x14ac:dyDescent="0.25">
      <c r="E264" s="227"/>
    </row>
    <row r="265" spans="5:5" x14ac:dyDescent="0.25">
      <c r="E265" s="227"/>
    </row>
    <row r="266" spans="5:5" x14ac:dyDescent="0.25">
      <c r="E266" s="227"/>
    </row>
    <row r="267" spans="5:5" x14ac:dyDescent="0.25">
      <c r="E267" s="227"/>
    </row>
    <row r="268" spans="5:5" x14ac:dyDescent="0.25">
      <c r="E268" s="227"/>
    </row>
    <row r="269" spans="5:5" x14ac:dyDescent="0.25">
      <c r="E269" s="227"/>
    </row>
    <row r="270" spans="5:5" x14ac:dyDescent="0.25">
      <c r="E270" s="227"/>
    </row>
    <row r="271" spans="5:5" x14ac:dyDescent="0.25">
      <c r="E271" s="227"/>
    </row>
    <row r="272" spans="5:5" x14ac:dyDescent="0.25">
      <c r="E272" s="227"/>
    </row>
    <row r="273" spans="5:5" x14ac:dyDescent="0.25">
      <c r="E273" s="227"/>
    </row>
    <row r="274" spans="5:5" x14ac:dyDescent="0.25">
      <c r="E274" s="227"/>
    </row>
    <row r="275" spans="5:5" x14ac:dyDescent="0.25">
      <c r="E275" s="227"/>
    </row>
    <row r="276" spans="5:5" x14ac:dyDescent="0.25">
      <c r="E276" s="227"/>
    </row>
    <row r="277" spans="5:5" x14ac:dyDescent="0.25">
      <c r="E277" s="227"/>
    </row>
    <row r="278" spans="5:5" x14ac:dyDescent="0.25">
      <c r="E278" s="227"/>
    </row>
    <row r="279" spans="5:5" x14ac:dyDescent="0.25">
      <c r="E279" s="227"/>
    </row>
    <row r="280" spans="5:5" x14ac:dyDescent="0.25">
      <c r="E280" s="227"/>
    </row>
    <row r="281" spans="5:5" x14ac:dyDescent="0.25">
      <c r="E281" s="227"/>
    </row>
    <row r="282" spans="5:5" x14ac:dyDescent="0.25">
      <c r="E282" s="227"/>
    </row>
    <row r="283" spans="5:5" x14ac:dyDescent="0.25">
      <c r="E283" s="227"/>
    </row>
    <row r="284" spans="5:5" x14ac:dyDescent="0.25">
      <c r="E284" s="227"/>
    </row>
    <row r="285" spans="5:5" x14ac:dyDescent="0.25">
      <c r="E285" s="227"/>
    </row>
    <row r="286" spans="5:5" x14ac:dyDescent="0.25">
      <c r="E286" s="227"/>
    </row>
    <row r="287" spans="5:5" x14ac:dyDescent="0.25">
      <c r="E287" s="227"/>
    </row>
    <row r="288" spans="5:5" x14ac:dyDescent="0.25">
      <c r="E288" s="227"/>
    </row>
    <row r="289" spans="5:5" x14ac:dyDescent="0.25">
      <c r="E289" s="227"/>
    </row>
    <row r="290" spans="5:5" x14ac:dyDescent="0.25">
      <c r="E290" s="227"/>
    </row>
    <row r="291" spans="5:5" x14ac:dyDescent="0.25">
      <c r="E291" s="227"/>
    </row>
    <row r="292" spans="5:5" x14ac:dyDescent="0.25">
      <c r="E292" s="227"/>
    </row>
    <row r="293" spans="5:5" x14ac:dyDescent="0.25">
      <c r="E293" s="227"/>
    </row>
    <row r="294" spans="5:5" x14ac:dyDescent="0.25">
      <c r="E294" s="227"/>
    </row>
    <row r="295" spans="5:5" x14ac:dyDescent="0.25">
      <c r="E295" s="227"/>
    </row>
    <row r="296" spans="5:5" x14ac:dyDescent="0.25">
      <c r="E296" s="227"/>
    </row>
    <row r="297" spans="5:5" x14ac:dyDescent="0.25">
      <c r="E297" s="227"/>
    </row>
    <row r="298" spans="5:5" x14ac:dyDescent="0.25">
      <c r="E298" s="227"/>
    </row>
    <row r="299" spans="5:5" x14ac:dyDescent="0.25">
      <c r="E299" s="227"/>
    </row>
    <row r="300" spans="5:5" x14ac:dyDescent="0.25">
      <c r="E300" s="227"/>
    </row>
    <row r="301" spans="5:5" x14ac:dyDescent="0.25">
      <c r="E301" s="227"/>
    </row>
    <row r="302" spans="5:5" x14ac:dyDescent="0.25">
      <c r="E302" s="227"/>
    </row>
    <row r="303" spans="5:5" x14ac:dyDescent="0.25">
      <c r="E303" s="227"/>
    </row>
    <row r="304" spans="5:5" x14ac:dyDescent="0.25">
      <c r="E304" s="227"/>
    </row>
    <row r="305" spans="5:5" x14ac:dyDescent="0.25">
      <c r="E305" s="227"/>
    </row>
    <row r="306" spans="5:5" x14ac:dyDescent="0.25">
      <c r="E306" s="227"/>
    </row>
    <row r="307" spans="5:5" x14ac:dyDescent="0.25">
      <c r="E307" s="227"/>
    </row>
    <row r="308" spans="5:5" x14ac:dyDescent="0.25">
      <c r="E308" s="227"/>
    </row>
    <row r="309" spans="5:5" x14ac:dyDescent="0.25">
      <c r="E309" s="227"/>
    </row>
    <row r="310" spans="5:5" x14ac:dyDescent="0.25">
      <c r="E310" s="227"/>
    </row>
    <row r="311" spans="5:5" x14ac:dyDescent="0.25">
      <c r="E311" s="227"/>
    </row>
    <row r="312" spans="5:5" x14ac:dyDescent="0.25">
      <c r="E312" s="227"/>
    </row>
    <row r="313" spans="5:5" x14ac:dyDescent="0.25">
      <c r="E313" s="227"/>
    </row>
    <row r="314" spans="5:5" x14ac:dyDescent="0.25">
      <c r="E314" s="227"/>
    </row>
    <row r="315" spans="5:5" x14ac:dyDescent="0.25">
      <c r="E315" s="227"/>
    </row>
    <row r="316" spans="5:5" x14ac:dyDescent="0.25">
      <c r="E316" s="227"/>
    </row>
    <row r="317" spans="5:5" x14ac:dyDescent="0.25">
      <c r="E317" s="227"/>
    </row>
    <row r="318" spans="5:5" x14ac:dyDescent="0.25">
      <c r="E318" s="227"/>
    </row>
    <row r="319" spans="5:5" x14ac:dyDescent="0.25">
      <c r="E319" s="227"/>
    </row>
    <row r="320" spans="5:5" x14ac:dyDescent="0.25">
      <c r="E320" s="227"/>
    </row>
    <row r="321" spans="5:5" x14ac:dyDescent="0.25">
      <c r="E321" s="227"/>
    </row>
    <row r="322" spans="5:5" x14ac:dyDescent="0.25">
      <c r="E322" s="227"/>
    </row>
    <row r="323" spans="5:5" x14ac:dyDescent="0.25">
      <c r="E323" s="227"/>
    </row>
    <row r="324" spans="5:5" x14ac:dyDescent="0.25">
      <c r="E324" s="227"/>
    </row>
    <row r="325" spans="5:5" x14ac:dyDescent="0.25">
      <c r="E325" s="227"/>
    </row>
    <row r="326" spans="5:5" x14ac:dyDescent="0.25">
      <c r="E326" s="227"/>
    </row>
    <row r="327" spans="5:5" x14ac:dyDescent="0.25">
      <c r="E327" s="227"/>
    </row>
    <row r="328" spans="5:5" x14ac:dyDescent="0.25">
      <c r="E328" s="227"/>
    </row>
    <row r="329" spans="5:5" x14ac:dyDescent="0.25">
      <c r="E329" s="227"/>
    </row>
    <row r="330" spans="5:5" x14ac:dyDescent="0.25">
      <c r="E330" s="227"/>
    </row>
    <row r="331" spans="5:5" x14ac:dyDescent="0.25">
      <c r="E331" s="227"/>
    </row>
    <row r="332" spans="5:5" x14ac:dyDescent="0.25">
      <c r="E332" s="227"/>
    </row>
    <row r="333" spans="5:5" x14ac:dyDescent="0.25">
      <c r="E333" s="227"/>
    </row>
    <row r="334" spans="5:5" x14ac:dyDescent="0.25">
      <c r="E334" s="227"/>
    </row>
    <row r="335" spans="5:5" x14ac:dyDescent="0.25">
      <c r="E335" s="227"/>
    </row>
    <row r="336" spans="5:5" x14ac:dyDescent="0.25">
      <c r="E336" s="227"/>
    </row>
    <row r="337" spans="5:5" x14ac:dyDescent="0.25">
      <c r="E337" s="227"/>
    </row>
    <row r="338" spans="5:5" x14ac:dyDescent="0.25">
      <c r="E338" s="227"/>
    </row>
    <row r="339" spans="5:5" x14ac:dyDescent="0.25">
      <c r="E339" s="227"/>
    </row>
    <row r="340" spans="5:5" x14ac:dyDescent="0.25">
      <c r="E340" s="227"/>
    </row>
    <row r="341" spans="5:5" x14ac:dyDescent="0.25">
      <c r="E341" s="227"/>
    </row>
    <row r="342" spans="5:5" x14ac:dyDescent="0.25">
      <c r="E342" s="227"/>
    </row>
    <row r="343" spans="5:5" x14ac:dyDescent="0.25">
      <c r="E343" s="227"/>
    </row>
    <row r="344" spans="5:5" x14ac:dyDescent="0.25">
      <c r="E344" s="227"/>
    </row>
    <row r="345" spans="5:5" x14ac:dyDescent="0.25">
      <c r="E345" s="227"/>
    </row>
    <row r="346" spans="5:5" x14ac:dyDescent="0.25">
      <c r="E346" s="227"/>
    </row>
    <row r="347" spans="5:5" x14ac:dyDescent="0.25">
      <c r="E347" s="227"/>
    </row>
    <row r="348" spans="5:5" x14ac:dyDescent="0.25">
      <c r="E348" s="227"/>
    </row>
    <row r="349" spans="5:5" x14ac:dyDescent="0.25">
      <c r="E349" s="227"/>
    </row>
    <row r="350" spans="5:5" x14ac:dyDescent="0.25">
      <c r="E350" s="227"/>
    </row>
    <row r="351" spans="5:5" x14ac:dyDescent="0.25">
      <c r="E351" s="227"/>
    </row>
    <row r="352" spans="5:5" x14ac:dyDescent="0.25">
      <c r="E352" s="227"/>
    </row>
    <row r="353" spans="5:5" x14ac:dyDescent="0.25">
      <c r="E353" s="227"/>
    </row>
    <row r="354" spans="5:5" x14ac:dyDescent="0.25">
      <c r="E354" s="227"/>
    </row>
    <row r="355" spans="5:5" x14ac:dyDescent="0.25">
      <c r="E355" s="227"/>
    </row>
    <row r="356" spans="5:5" x14ac:dyDescent="0.25">
      <c r="E356" s="227"/>
    </row>
    <row r="357" spans="5:5" x14ac:dyDescent="0.25">
      <c r="E357" s="227"/>
    </row>
    <row r="358" spans="5:5" x14ac:dyDescent="0.25">
      <c r="E358" s="227"/>
    </row>
    <row r="359" spans="5:5" x14ac:dyDescent="0.25">
      <c r="E359" s="227"/>
    </row>
    <row r="360" spans="5:5" x14ac:dyDescent="0.25">
      <c r="E360" s="227"/>
    </row>
    <row r="361" spans="5:5" x14ac:dyDescent="0.25">
      <c r="E361" s="227"/>
    </row>
    <row r="362" spans="5:5" x14ac:dyDescent="0.25">
      <c r="E362" s="227"/>
    </row>
    <row r="363" spans="5:5" x14ac:dyDescent="0.25">
      <c r="E363" s="227"/>
    </row>
    <row r="364" spans="5:5" x14ac:dyDescent="0.25">
      <c r="E364" s="227"/>
    </row>
    <row r="365" spans="5:5" x14ac:dyDescent="0.25">
      <c r="E365" s="227"/>
    </row>
    <row r="366" spans="5:5" x14ac:dyDescent="0.25">
      <c r="E366" s="227"/>
    </row>
    <row r="367" spans="5:5" x14ac:dyDescent="0.25">
      <c r="E367" s="227"/>
    </row>
    <row r="368" spans="5:5" x14ac:dyDescent="0.25">
      <c r="E368" s="227"/>
    </row>
    <row r="369" spans="5:5" x14ac:dyDescent="0.25">
      <c r="E369" s="227"/>
    </row>
    <row r="370" spans="5:5" x14ac:dyDescent="0.25">
      <c r="E370" s="227"/>
    </row>
    <row r="371" spans="5:5" x14ac:dyDescent="0.25">
      <c r="E371" s="227"/>
    </row>
    <row r="372" spans="5:5" x14ac:dyDescent="0.25">
      <c r="E372" s="227"/>
    </row>
    <row r="373" spans="5:5" x14ac:dyDescent="0.25">
      <c r="E373" s="227"/>
    </row>
    <row r="374" spans="5:5" x14ac:dyDescent="0.25">
      <c r="E374" s="227"/>
    </row>
    <row r="375" spans="5:5" x14ac:dyDescent="0.25">
      <c r="E375" s="227"/>
    </row>
    <row r="376" spans="5:5" x14ac:dyDescent="0.25">
      <c r="E376" s="227"/>
    </row>
    <row r="377" spans="5:5" x14ac:dyDescent="0.25">
      <c r="E377" s="227"/>
    </row>
    <row r="378" spans="5:5" x14ac:dyDescent="0.25">
      <c r="E378" s="227"/>
    </row>
    <row r="379" spans="5:5" x14ac:dyDescent="0.25">
      <c r="E379" s="227"/>
    </row>
    <row r="380" spans="5:5" x14ac:dyDescent="0.25">
      <c r="E380" s="227"/>
    </row>
    <row r="381" spans="5:5" x14ac:dyDescent="0.25">
      <c r="E381" s="227"/>
    </row>
    <row r="382" spans="5:5" x14ac:dyDescent="0.25">
      <c r="E382" s="227"/>
    </row>
    <row r="383" spans="5:5" x14ac:dyDescent="0.25">
      <c r="E383" s="227"/>
    </row>
    <row r="384" spans="5:5" x14ac:dyDescent="0.25">
      <c r="E384" s="227"/>
    </row>
    <row r="385" spans="5:5" x14ac:dyDescent="0.25">
      <c r="E385" s="227"/>
    </row>
    <row r="386" spans="5:5" x14ac:dyDescent="0.25">
      <c r="E386" s="227"/>
    </row>
    <row r="387" spans="5:5" x14ac:dyDescent="0.25">
      <c r="E387" s="227"/>
    </row>
    <row r="388" spans="5:5" x14ac:dyDescent="0.25">
      <c r="E388" s="227"/>
    </row>
    <row r="389" spans="5:5" x14ac:dyDescent="0.25">
      <c r="E389" s="227"/>
    </row>
    <row r="390" spans="5:5" x14ac:dyDescent="0.25">
      <c r="E390" s="227"/>
    </row>
    <row r="391" spans="5:5" x14ac:dyDescent="0.25">
      <c r="E391" s="227"/>
    </row>
    <row r="392" spans="5:5" x14ac:dyDescent="0.25">
      <c r="E392" s="227"/>
    </row>
    <row r="393" spans="5:5" x14ac:dyDescent="0.25">
      <c r="E393" s="227"/>
    </row>
    <row r="394" spans="5:5" x14ac:dyDescent="0.25">
      <c r="E394" s="227"/>
    </row>
    <row r="395" spans="5:5" x14ac:dyDescent="0.25">
      <c r="E395" s="227"/>
    </row>
    <row r="396" spans="5:5" x14ac:dyDescent="0.25">
      <c r="E396" s="227"/>
    </row>
    <row r="397" spans="5:5" x14ac:dyDescent="0.25">
      <c r="E397" s="227"/>
    </row>
    <row r="398" spans="5:5" x14ac:dyDescent="0.25">
      <c r="E398" s="227"/>
    </row>
    <row r="399" spans="5:5" x14ac:dyDescent="0.25">
      <c r="E399" s="227"/>
    </row>
    <row r="400" spans="5:5" x14ac:dyDescent="0.25">
      <c r="E400" s="227"/>
    </row>
    <row r="401" spans="5:5" x14ac:dyDescent="0.25">
      <c r="E401" s="227"/>
    </row>
    <row r="402" spans="5:5" x14ac:dyDescent="0.25">
      <c r="E402" s="227"/>
    </row>
    <row r="403" spans="5:5" x14ac:dyDescent="0.25">
      <c r="E403" s="227"/>
    </row>
    <row r="404" spans="5:5" x14ac:dyDescent="0.25">
      <c r="E404" s="227"/>
    </row>
    <row r="405" spans="5:5" x14ac:dyDescent="0.25">
      <c r="E405" s="227"/>
    </row>
    <row r="406" spans="5:5" x14ac:dyDescent="0.25">
      <c r="E406" s="227"/>
    </row>
    <row r="407" spans="5:5" x14ac:dyDescent="0.25">
      <c r="E407" s="227"/>
    </row>
    <row r="408" spans="5:5" x14ac:dyDescent="0.25">
      <c r="E408" s="227"/>
    </row>
    <row r="409" spans="5:5" x14ac:dyDescent="0.25">
      <c r="E409" s="227"/>
    </row>
    <row r="410" spans="5:5" x14ac:dyDescent="0.25">
      <c r="E410" s="227"/>
    </row>
    <row r="411" spans="5:5" x14ac:dyDescent="0.25">
      <c r="E411" s="227"/>
    </row>
    <row r="412" spans="5:5" x14ac:dyDescent="0.25">
      <c r="E412" s="227"/>
    </row>
    <row r="413" spans="5:5" x14ac:dyDescent="0.25">
      <c r="E413" s="227"/>
    </row>
    <row r="414" spans="5:5" x14ac:dyDescent="0.25">
      <c r="E414" s="227"/>
    </row>
    <row r="415" spans="5:5" x14ac:dyDescent="0.25">
      <c r="E415" s="227"/>
    </row>
    <row r="416" spans="5:5" x14ac:dyDescent="0.25">
      <c r="E416" s="227"/>
    </row>
    <row r="417" spans="5:5" x14ac:dyDescent="0.25">
      <c r="E417" s="227"/>
    </row>
    <row r="418" spans="5:5" x14ac:dyDescent="0.25">
      <c r="E418" s="227"/>
    </row>
    <row r="419" spans="5:5" x14ac:dyDescent="0.25">
      <c r="E419" s="227"/>
    </row>
    <row r="420" spans="5:5" x14ac:dyDescent="0.25">
      <c r="E420" s="227"/>
    </row>
    <row r="421" spans="5:5" x14ac:dyDescent="0.25">
      <c r="E421" s="227"/>
    </row>
    <row r="422" spans="5:5" x14ac:dyDescent="0.25">
      <c r="E422" s="227"/>
    </row>
    <row r="423" spans="5:5" x14ac:dyDescent="0.25">
      <c r="E423" s="227"/>
    </row>
    <row r="424" spans="5:5" x14ac:dyDescent="0.25">
      <c r="E424" s="227"/>
    </row>
    <row r="425" spans="5:5" x14ac:dyDescent="0.25">
      <c r="E425" s="227"/>
    </row>
    <row r="426" spans="5:5" x14ac:dyDescent="0.25">
      <c r="E426" s="227"/>
    </row>
    <row r="427" spans="5:5" x14ac:dyDescent="0.25">
      <c r="E427" s="227"/>
    </row>
    <row r="428" spans="5:5" x14ac:dyDescent="0.25">
      <c r="E428" s="227"/>
    </row>
    <row r="429" spans="5:5" x14ac:dyDescent="0.25">
      <c r="E429" s="227"/>
    </row>
    <row r="430" spans="5:5" x14ac:dyDescent="0.25">
      <c r="E430" s="227"/>
    </row>
    <row r="431" spans="5:5" x14ac:dyDescent="0.25">
      <c r="E431" s="227"/>
    </row>
    <row r="432" spans="5:5" x14ac:dyDescent="0.25">
      <c r="E432" s="227"/>
    </row>
    <row r="433" spans="5:5" x14ac:dyDescent="0.25">
      <c r="E433" s="227"/>
    </row>
    <row r="434" spans="5:5" x14ac:dyDescent="0.25">
      <c r="E434" s="227"/>
    </row>
    <row r="435" spans="5:5" x14ac:dyDescent="0.25">
      <c r="E435" s="227"/>
    </row>
    <row r="436" spans="5:5" x14ac:dyDescent="0.25">
      <c r="E436" s="227"/>
    </row>
    <row r="437" spans="5:5" x14ac:dyDescent="0.25">
      <c r="E437" s="227"/>
    </row>
    <row r="438" spans="5:5" x14ac:dyDescent="0.25">
      <c r="E438" s="227"/>
    </row>
    <row r="439" spans="5:5" x14ac:dyDescent="0.25">
      <c r="E439" s="227"/>
    </row>
    <row r="440" spans="5:5" x14ac:dyDescent="0.25">
      <c r="E440" s="227"/>
    </row>
    <row r="441" spans="5:5" x14ac:dyDescent="0.25">
      <c r="E441" s="227"/>
    </row>
    <row r="442" spans="5:5" x14ac:dyDescent="0.25">
      <c r="E442" s="227"/>
    </row>
    <row r="443" spans="5:5" x14ac:dyDescent="0.25">
      <c r="E443" s="227"/>
    </row>
    <row r="444" spans="5:5" x14ac:dyDescent="0.25">
      <c r="E444" s="227"/>
    </row>
    <row r="445" spans="5:5" x14ac:dyDescent="0.25">
      <c r="E445" s="227"/>
    </row>
    <row r="446" spans="5:5" x14ac:dyDescent="0.25">
      <c r="E446" s="227"/>
    </row>
    <row r="447" spans="5:5" x14ac:dyDescent="0.25">
      <c r="E447" s="227"/>
    </row>
    <row r="448" spans="5:5" x14ac:dyDescent="0.25">
      <c r="E448" s="227"/>
    </row>
    <row r="449" spans="5:5" x14ac:dyDescent="0.25">
      <c r="E449" s="227"/>
    </row>
    <row r="450" spans="5:5" x14ac:dyDescent="0.25">
      <c r="E450" s="227"/>
    </row>
    <row r="451" spans="5:5" x14ac:dyDescent="0.25">
      <c r="E451" s="227"/>
    </row>
    <row r="452" spans="5:5" x14ac:dyDescent="0.25">
      <c r="E452" s="227"/>
    </row>
    <row r="453" spans="5:5" x14ac:dyDescent="0.25">
      <c r="E453" s="227"/>
    </row>
    <row r="454" spans="5:5" x14ac:dyDescent="0.25">
      <c r="E454" s="227"/>
    </row>
    <row r="455" spans="5:5" x14ac:dyDescent="0.25">
      <c r="E455" s="227"/>
    </row>
    <row r="456" spans="5:5" x14ac:dyDescent="0.25">
      <c r="E456" s="227"/>
    </row>
    <row r="457" spans="5:5" x14ac:dyDescent="0.25">
      <c r="E457" s="227"/>
    </row>
    <row r="458" spans="5:5" x14ac:dyDescent="0.25">
      <c r="E458" s="227"/>
    </row>
    <row r="459" spans="5:5" x14ac:dyDescent="0.25">
      <c r="E459" s="227"/>
    </row>
    <row r="460" spans="5:5" x14ac:dyDescent="0.25">
      <c r="E460" s="227"/>
    </row>
    <row r="461" spans="5:5" x14ac:dyDescent="0.25">
      <c r="E461" s="227"/>
    </row>
    <row r="462" spans="5:5" x14ac:dyDescent="0.25">
      <c r="E462" s="227"/>
    </row>
    <row r="463" spans="5:5" x14ac:dyDescent="0.25">
      <c r="E463" s="227"/>
    </row>
    <row r="464" spans="5:5" x14ac:dyDescent="0.25">
      <c r="E464" s="227"/>
    </row>
    <row r="465" spans="5:5" x14ac:dyDescent="0.25">
      <c r="E465" s="227"/>
    </row>
    <row r="466" spans="5:5" x14ac:dyDescent="0.25">
      <c r="E466" s="227"/>
    </row>
    <row r="467" spans="5:5" x14ac:dyDescent="0.25">
      <c r="E467" s="227"/>
    </row>
    <row r="468" spans="5:5" x14ac:dyDescent="0.25">
      <c r="E468" s="227"/>
    </row>
    <row r="469" spans="5:5" x14ac:dyDescent="0.25">
      <c r="E469" s="227"/>
    </row>
    <row r="470" spans="5:5" x14ac:dyDescent="0.25">
      <c r="E470" s="227"/>
    </row>
    <row r="471" spans="5:5" x14ac:dyDescent="0.25">
      <c r="E471" s="227"/>
    </row>
    <row r="472" spans="5:5" x14ac:dyDescent="0.25">
      <c r="E472" s="227"/>
    </row>
    <row r="473" spans="5:5" x14ac:dyDescent="0.25">
      <c r="E473" s="227"/>
    </row>
    <row r="474" spans="5:5" x14ac:dyDescent="0.25">
      <c r="E474" s="227"/>
    </row>
    <row r="475" spans="5:5" x14ac:dyDescent="0.25">
      <c r="E475" s="227"/>
    </row>
    <row r="476" spans="5:5" x14ac:dyDescent="0.25">
      <c r="E476" s="227"/>
    </row>
    <row r="477" spans="5:5" x14ac:dyDescent="0.25">
      <c r="E477" s="227"/>
    </row>
    <row r="478" spans="5:5" x14ac:dyDescent="0.25">
      <c r="E478" s="227"/>
    </row>
    <row r="479" spans="5:5" x14ac:dyDescent="0.25">
      <c r="E479" s="227"/>
    </row>
    <row r="480" spans="5:5" x14ac:dyDescent="0.25">
      <c r="E480" s="227"/>
    </row>
    <row r="481" spans="5:5" x14ac:dyDescent="0.25">
      <c r="E481" s="227"/>
    </row>
    <row r="482" spans="5:5" x14ac:dyDescent="0.25">
      <c r="E482" s="227"/>
    </row>
    <row r="483" spans="5:5" x14ac:dyDescent="0.25">
      <c r="E483" s="227"/>
    </row>
    <row r="484" spans="5:5" x14ac:dyDescent="0.25">
      <c r="E484" s="227"/>
    </row>
    <row r="485" spans="5:5" x14ac:dyDescent="0.25">
      <c r="E485" s="227"/>
    </row>
    <row r="486" spans="5:5" x14ac:dyDescent="0.25">
      <c r="E486" s="227"/>
    </row>
    <row r="487" spans="5:5" x14ac:dyDescent="0.25">
      <c r="E487" s="227"/>
    </row>
    <row r="488" spans="5:5" x14ac:dyDescent="0.25">
      <c r="E488" s="227"/>
    </row>
    <row r="489" spans="5:5" x14ac:dyDescent="0.25">
      <c r="E489" s="227"/>
    </row>
    <row r="490" spans="5:5" x14ac:dyDescent="0.25">
      <c r="E490" s="227"/>
    </row>
    <row r="491" spans="5:5" x14ac:dyDescent="0.25">
      <c r="E491" s="227"/>
    </row>
    <row r="492" spans="5:5" x14ac:dyDescent="0.25">
      <c r="E492" s="227"/>
    </row>
    <row r="493" spans="5:5" x14ac:dyDescent="0.25">
      <c r="E493" s="227"/>
    </row>
    <row r="494" spans="5:5" x14ac:dyDescent="0.25">
      <c r="E494" s="227"/>
    </row>
    <row r="495" spans="5:5" x14ac:dyDescent="0.25">
      <c r="E495" s="227"/>
    </row>
    <row r="496" spans="5:5" x14ac:dyDescent="0.25">
      <c r="E496" s="227"/>
    </row>
    <row r="497" spans="5:5" x14ac:dyDescent="0.25">
      <c r="E497" s="227"/>
    </row>
    <row r="498" spans="5:5" x14ac:dyDescent="0.25">
      <c r="E498" s="227"/>
    </row>
    <row r="499" spans="5:5" x14ac:dyDescent="0.25">
      <c r="E499" s="227"/>
    </row>
    <row r="500" spans="5:5" x14ac:dyDescent="0.25">
      <c r="E500" s="227"/>
    </row>
    <row r="501" spans="5:5" x14ac:dyDescent="0.25">
      <c r="E501" s="227"/>
    </row>
    <row r="502" spans="5:5" x14ac:dyDescent="0.25">
      <c r="E502" s="227"/>
    </row>
    <row r="503" spans="5:5" x14ac:dyDescent="0.25">
      <c r="E503" s="227"/>
    </row>
    <row r="504" spans="5:5" x14ac:dyDescent="0.25">
      <c r="E504" s="227"/>
    </row>
    <row r="505" spans="5:5" x14ac:dyDescent="0.25">
      <c r="E505" s="227"/>
    </row>
    <row r="506" spans="5:5" x14ac:dyDescent="0.25">
      <c r="E506" s="227"/>
    </row>
    <row r="507" spans="5:5" x14ac:dyDescent="0.25">
      <c r="E507" s="227"/>
    </row>
    <row r="508" spans="5:5" x14ac:dyDescent="0.25">
      <c r="E508" s="227"/>
    </row>
    <row r="509" spans="5:5" x14ac:dyDescent="0.25">
      <c r="E509" s="227"/>
    </row>
    <row r="510" spans="5:5" x14ac:dyDescent="0.25">
      <c r="E510" s="227"/>
    </row>
    <row r="511" spans="5:5" x14ac:dyDescent="0.25">
      <c r="E511" s="227"/>
    </row>
    <row r="512" spans="5:5" x14ac:dyDescent="0.25">
      <c r="E512" s="227"/>
    </row>
    <row r="513" spans="5:5" x14ac:dyDescent="0.25">
      <c r="E513" s="227"/>
    </row>
    <row r="514" spans="5:5" x14ac:dyDescent="0.25">
      <c r="E514" s="227"/>
    </row>
    <row r="515" spans="5:5" x14ac:dyDescent="0.25">
      <c r="E515" s="227"/>
    </row>
    <row r="516" spans="5:5" x14ac:dyDescent="0.25">
      <c r="E516" s="227"/>
    </row>
    <row r="517" spans="5:5" x14ac:dyDescent="0.25">
      <c r="E517" s="227"/>
    </row>
    <row r="518" spans="5:5" x14ac:dyDescent="0.25">
      <c r="E518" s="227"/>
    </row>
    <row r="519" spans="5:5" x14ac:dyDescent="0.25">
      <c r="E519" s="227"/>
    </row>
    <row r="520" spans="5:5" x14ac:dyDescent="0.25">
      <c r="E520" s="227"/>
    </row>
    <row r="521" spans="5:5" x14ac:dyDescent="0.25">
      <c r="E521" s="227"/>
    </row>
    <row r="522" spans="5:5" x14ac:dyDescent="0.25">
      <c r="E522" s="227"/>
    </row>
    <row r="523" spans="5:5" x14ac:dyDescent="0.25">
      <c r="E523" s="227"/>
    </row>
    <row r="524" spans="5:5" x14ac:dyDescent="0.25">
      <c r="E524" s="227"/>
    </row>
    <row r="525" spans="5:5" x14ac:dyDescent="0.25">
      <c r="E525" s="227"/>
    </row>
    <row r="526" spans="5:5" x14ac:dyDescent="0.25">
      <c r="E526" s="227"/>
    </row>
    <row r="527" spans="5:5" x14ac:dyDescent="0.25">
      <c r="E527" s="227"/>
    </row>
    <row r="528" spans="5:5" x14ac:dyDescent="0.25">
      <c r="E528" s="227"/>
    </row>
    <row r="529" spans="5:5" x14ac:dyDescent="0.25">
      <c r="E529" s="227"/>
    </row>
    <row r="530" spans="5:5" x14ac:dyDescent="0.25">
      <c r="E530" s="227"/>
    </row>
    <row r="531" spans="5:5" x14ac:dyDescent="0.25">
      <c r="E531" s="227"/>
    </row>
    <row r="532" spans="5:5" x14ac:dyDescent="0.25">
      <c r="E532" s="227"/>
    </row>
    <row r="533" spans="5:5" x14ac:dyDescent="0.25">
      <c r="E533" s="227"/>
    </row>
    <row r="534" spans="5:5" x14ac:dyDescent="0.25">
      <c r="E534" s="227"/>
    </row>
    <row r="535" spans="5:5" x14ac:dyDescent="0.25">
      <c r="E535" s="227"/>
    </row>
    <row r="536" spans="5:5" x14ac:dyDescent="0.25">
      <c r="E536" s="227"/>
    </row>
    <row r="537" spans="5:5" x14ac:dyDescent="0.25">
      <c r="E537" s="227"/>
    </row>
    <row r="538" spans="5:5" x14ac:dyDescent="0.25">
      <c r="E538" s="227"/>
    </row>
    <row r="539" spans="5:5" x14ac:dyDescent="0.25">
      <c r="E539" s="227"/>
    </row>
    <row r="540" spans="5:5" x14ac:dyDescent="0.25">
      <c r="E540" s="227"/>
    </row>
    <row r="541" spans="5:5" x14ac:dyDescent="0.25">
      <c r="E541" s="227"/>
    </row>
    <row r="542" spans="5:5" x14ac:dyDescent="0.25">
      <c r="E542" s="227"/>
    </row>
    <row r="543" spans="5:5" x14ac:dyDescent="0.25">
      <c r="E543" s="227"/>
    </row>
    <row r="544" spans="5:5" x14ac:dyDescent="0.25">
      <c r="E544" s="227"/>
    </row>
    <row r="545" spans="5:5" x14ac:dyDescent="0.25">
      <c r="E545" s="227"/>
    </row>
    <row r="546" spans="5:5" x14ac:dyDescent="0.25">
      <c r="E546" s="227"/>
    </row>
    <row r="547" spans="5:5" x14ac:dyDescent="0.25">
      <c r="E547" s="227"/>
    </row>
    <row r="548" spans="5:5" x14ac:dyDescent="0.25">
      <c r="E548" s="227"/>
    </row>
    <row r="549" spans="5:5" x14ac:dyDescent="0.25">
      <c r="E549" s="227"/>
    </row>
    <row r="550" spans="5:5" x14ac:dyDescent="0.25">
      <c r="E550" s="227"/>
    </row>
    <row r="551" spans="5:5" x14ac:dyDescent="0.25">
      <c r="E551" s="227"/>
    </row>
    <row r="552" spans="5:5" x14ac:dyDescent="0.25">
      <c r="E552" s="227"/>
    </row>
    <row r="553" spans="5:5" x14ac:dyDescent="0.25">
      <c r="E553" s="227"/>
    </row>
    <row r="554" spans="5:5" x14ac:dyDescent="0.25">
      <c r="E554" s="227"/>
    </row>
    <row r="555" spans="5:5" x14ac:dyDescent="0.25">
      <c r="E555" s="227"/>
    </row>
    <row r="556" spans="5:5" x14ac:dyDescent="0.25">
      <c r="E556" s="227"/>
    </row>
    <row r="557" spans="5:5" x14ac:dyDescent="0.25">
      <c r="E557" s="227"/>
    </row>
    <row r="558" spans="5:5" x14ac:dyDescent="0.25">
      <c r="E558" s="227"/>
    </row>
    <row r="559" spans="5:5" x14ac:dyDescent="0.25">
      <c r="E559" s="227"/>
    </row>
    <row r="560" spans="5:5" x14ac:dyDescent="0.25">
      <c r="E560" s="227"/>
    </row>
    <row r="561" spans="5:5" x14ac:dyDescent="0.25">
      <c r="E561" s="227"/>
    </row>
    <row r="562" spans="5:5" x14ac:dyDescent="0.25">
      <c r="E562" s="227"/>
    </row>
    <row r="563" spans="5:5" x14ac:dyDescent="0.25">
      <c r="E563" s="227"/>
    </row>
    <row r="564" spans="5:5" x14ac:dyDescent="0.25">
      <c r="E564" s="227"/>
    </row>
    <row r="565" spans="5:5" x14ac:dyDescent="0.25">
      <c r="E565" s="227"/>
    </row>
    <row r="566" spans="5:5" x14ac:dyDescent="0.25">
      <c r="E566" s="227"/>
    </row>
    <row r="567" spans="5:5" x14ac:dyDescent="0.25">
      <c r="E567" s="227"/>
    </row>
    <row r="568" spans="5:5" x14ac:dyDescent="0.25">
      <c r="E568" s="227"/>
    </row>
    <row r="569" spans="5:5" x14ac:dyDescent="0.25">
      <c r="E569" s="227"/>
    </row>
    <row r="570" spans="5:5" x14ac:dyDescent="0.25">
      <c r="E570" s="227"/>
    </row>
    <row r="571" spans="5:5" x14ac:dyDescent="0.25">
      <c r="E571" s="227"/>
    </row>
    <row r="572" spans="5:5" x14ac:dyDescent="0.25">
      <c r="E572" s="227"/>
    </row>
    <row r="573" spans="5:5" x14ac:dyDescent="0.25">
      <c r="E573" s="227"/>
    </row>
    <row r="574" spans="5:5" x14ac:dyDescent="0.25">
      <c r="E574" s="227"/>
    </row>
    <row r="575" spans="5:5" x14ac:dyDescent="0.25">
      <c r="E575" s="227"/>
    </row>
    <row r="576" spans="5:5" x14ac:dyDescent="0.25">
      <c r="E576" s="227"/>
    </row>
    <row r="577" spans="5:5" x14ac:dyDescent="0.25">
      <c r="E577" s="227"/>
    </row>
    <row r="578" spans="5:5" x14ac:dyDescent="0.25">
      <c r="E578" s="227"/>
    </row>
    <row r="579" spans="5:5" x14ac:dyDescent="0.25">
      <c r="E579" s="227"/>
    </row>
    <row r="580" spans="5:5" x14ac:dyDescent="0.25">
      <c r="E580" s="227"/>
    </row>
    <row r="581" spans="5:5" x14ac:dyDescent="0.25">
      <c r="E581" s="227"/>
    </row>
    <row r="582" spans="5:5" x14ac:dyDescent="0.25">
      <c r="E582" s="227"/>
    </row>
    <row r="583" spans="5:5" x14ac:dyDescent="0.25">
      <c r="E583" s="227"/>
    </row>
    <row r="584" spans="5:5" x14ac:dyDescent="0.25">
      <c r="E584" s="227"/>
    </row>
    <row r="585" spans="5:5" x14ac:dyDescent="0.25">
      <c r="E585" s="227"/>
    </row>
    <row r="586" spans="5:5" x14ac:dyDescent="0.25">
      <c r="E586" s="227"/>
    </row>
    <row r="587" spans="5:5" x14ac:dyDescent="0.25">
      <c r="E587" s="227"/>
    </row>
    <row r="588" spans="5:5" x14ac:dyDescent="0.25">
      <c r="E588" s="227"/>
    </row>
    <row r="589" spans="5:5" x14ac:dyDescent="0.25">
      <c r="E589" s="227"/>
    </row>
    <row r="590" spans="5:5" x14ac:dyDescent="0.25">
      <c r="E590" s="227"/>
    </row>
    <row r="591" spans="5:5" x14ac:dyDescent="0.25">
      <c r="E591" s="227"/>
    </row>
    <row r="592" spans="5:5" x14ac:dyDescent="0.25">
      <c r="E592" s="227"/>
    </row>
    <row r="593" spans="5:5" x14ac:dyDescent="0.25">
      <c r="E593" s="227"/>
    </row>
    <row r="594" spans="5:5" x14ac:dyDescent="0.25">
      <c r="E594" s="227"/>
    </row>
    <row r="595" spans="5:5" x14ac:dyDescent="0.25">
      <c r="E595" s="227"/>
    </row>
    <row r="596" spans="5:5" x14ac:dyDescent="0.25">
      <c r="E596" s="227"/>
    </row>
    <row r="597" spans="5:5" x14ac:dyDescent="0.25">
      <c r="E597" s="227"/>
    </row>
    <row r="598" spans="5:5" x14ac:dyDescent="0.25">
      <c r="E598" s="227"/>
    </row>
    <row r="599" spans="5:5" x14ac:dyDescent="0.25">
      <c r="E599" s="227"/>
    </row>
    <row r="600" spans="5:5" x14ac:dyDescent="0.25">
      <c r="E600" s="227"/>
    </row>
    <row r="601" spans="5:5" x14ac:dyDescent="0.25">
      <c r="E601" s="227"/>
    </row>
    <row r="602" spans="5:5" x14ac:dyDescent="0.25">
      <c r="E602" s="227"/>
    </row>
    <row r="603" spans="5:5" x14ac:dyDescent="0.25">
      <c r="E603" s="227"/>
    </row>
    <row r="604" spans="5:5" x14ac:dyDescent="0.25">
      <c r="E604" s="227"/>
    </row>
    <row r="605" spans="5:5" x14ac:dyDescent="0.25">
      <c r="E605" s="227"/>
    </row>
    <row r="606" spans="5:5" x14ac:dyDescent="0.25">
      <c r="E606" s="227"/>
    </row>
    <row r="607" spans="5:5" x14ac:dyDescent="0.25">
      <c r="E607" s="227"/>
    </row>
    <row r="608" spans="5:5" x14ac:dyDescent="0.25">
      <c r="E608" s="227"/>
    </row>
    <row r="609" spans="5:5" x14ac:dyDescent="0.25">
      <c r="E609" s="227"/>
    </row>
    <row r="610" spans="5:5" x14ac:dyDescent="0.25">
      <c r="E610" s="227"/>
    </row>
    <row r="611" spans="5:5" x14ac:dyDescent="0.25">
      <c r="E611" s="227"/>
    </row>
    <row r="612" spans="5:5" x14ac:dyDescent="0.25">
      <c r="E612" s="227"/>
    </row>
    <row r="613" spans="5:5" x14ac:dyDescent="0.25">
      <c r="E613" s="227"/>
    </row>
    <row r="614" spans="5:5" x14ac:dyDescent="0.25">
      <c r="E614" s="227"/>
    </row>
    <row r="615" spans="5:5" x14ac:dyDescent="0.25">
      <c r="E615" s="227"/>
    </row>
    <row r="616" spans="5:5" x14ac:dyDescent="0.25">
      <c r="E616" s="227"/>
    </row>
    <row r="617" spans="5:5" x14ac:dyDescent="0.25">
      <c r="E617" s="227"/>
    </row>
    <row r="618" spans="5:5" x14ac:dyDescent="0.25">
      <c r="E618" s="227"/>
    </row>
    <row r="619" spans="5:5" x14ac:dyDescent="0.25">
      <c r="E619" s="227"/>
    </row>
    <row r="620" spans="5:5" x14ac:dyDescent="0.25">
      <c r="E620" s="227"/>
    </row>
    <row r="621" spans="5:5" x14ac:dyDescent="0.25">
      <c r="E621" s="227"/>
    </row>
    <row r="622" spans="5:5" x14ac:dyDescent="0.25">
      <c r="E622" s="227"/>
    </row>
    <row r="623" spans="5:5" x14ac:dyDescent="0.25">
      <c r="E623" s="227"/>
    </row>
    <row r="624" spans="5:5" x14ac:dyDescent="0.25">
      <c r="E624" s="227"/>
    </row>
    <row r="625" spans="5:5" x14ac:dyDescent="0.25">
      <c r="E625" s="227"/>
    </row>
    <row r="626" spans="5:5" x14ac:dyDescent="0.25">
      <c r="E626" s="227"/>
    </row>
    <row r="627" spans="5:5" x14ac:dyDescent="0.25">
      <c r="E627" s="227"/>
    </row>
    <row r="628" spans="5:5" x14ac:dyDescent="0.25">
      <c r="E628" s="227"/>
    </row>
    <row r="629" spans="5:5" x14ac:dyDescent="0.25">
      <c r="E629" s="227"/>
    </row>
    <row r="630" spans="5:5" x14ac:dyDescent="0.25">
      <c r="E630" s="227"/>
    </row>
    <row r="631" spans="5:5" x14ac:dyDescent="0.25">
      <c r="E631" s="227"/>
    </row>
    <row r="632" spans="5:5" x14ac:dyDescent="0.25">
      <c r="E632" s="227"/>
    </row>
    <row r="633" spans="5:5" x14ac:dyDescent="0.25">
      <c r="E633" s="227"/>
    </row>
    <row r="634" spans="5:5" x14ac:dyDescent="0.25">
      <c r="E634" s="227"/>
    </row>
    <row r="635" spans="5:5" x14ac:dyDescent="0.25">
      <c r="E635" s="227"/>
    </row>
    <row r="636" spans="5:5" x14ac:dyDescent="0.25">
      <c r="E636" s="227"/>
    </row>
    <row r="637" spans="5:5" x14ac:dyDescent="0.25">
      <c r="E637" s="227"/>
    </row>
    <row r="638" spans="5:5" x14ac:dyDescent="0.25">
      <c r="E638" s="227"/>
    </row>
    <row r="639" spans="5:5" x14ac:dyDescent="0.25">
      <c r="E639" s="227"/>
    </row>
    <row r="640" spans="5:5" x14ac:dyDescent="0.25">
      <c r="E640" s="227"/>
    </row>
    <row r="641" spans="5:5" x14ac:dyDescent="0.25">
      <c r="E641" s="227"/>
    </row>
    <row r="642" spans="5:5" x14ac:dyDescent="0.25">
      <c r="E642" s="227"/>
    </row>
    <row r="643" spans="5:5" x14ac:dyDescent="0.25">
      <c r="E643" s="227"/>
    </row>
    <row r="644" spans="5:5" x14ac:dyDescent="0.25">
      <c r="E644" s="227"/>
    </row>
    <row r="645" spans="5:5" x14ac:dyDescent="0.25">
      <c r="E645" s="227"/>
    </row>
    <row r="646" spans="5:5" x14ac:dyDescent="0.25">
      <c r="E646" s="227"/>
    </row>
    <row r="647" spans="5:5" x14ac:dyDescent="0.25">
      <c r="E647" s="227"/>
    </row>
    <row r="648" spans="5:5" x14ac:dyDescent="0.25">
      <c r="E648" s="227"/>
    </row>
    <row r="649" spans="5:5" x14ac:dyDescent="0.25">
      <c r="E649" s="227"/>
    </row>
    <row r="650" spans="5:5" x14ac:dyDescent="0.25">
      <c r="E650" s="227"/>
    </row>
    <row r="651" spans="5:5" x14ac:dyDescent="0.25">
      <c r="E651" s="227"/>
    </row>
    <row r="652" spans="5:5" x14ac:dyDescent="0.25">
      <c r="E652" s="227"/>
    </row>
    <row r="653" spans="5:5" x14ac:dyDescent="0.25">
      <c r="E653" s="227"/>
    </row>
    <row r="654" spans="5:5" x14ac:dyDescent="0.25">
      <c r="E654" s="227"/>
    </row>
    <row r="655" spans="5:5" x14ac:dyDescent="0.25">
      <c r="E655" s="227"/>
    </row>
    <row r="656" spans="5:5" x14ac:dyDescent="0.25">
      <c r="E656" s="227"/>
    </row>
    <row r="657" spans="5:5" x14ac:dyDescent="0.25">
      <c r="E657" s="227"/>
    </row>
    <row r="658" spans="5:5" x14ac:dyDescent="0.25">
      <c r="E658" s="227"/>
    </row>
    <row r="659" spans="5:5" x14ac:dyDescent="0.25">
      <c r="E659" s="227"/>
    </row>
    <row r="660" spans="5:5" x14ac:dyDescent="0.25">
      <c r="E660" s="227"/>
    </row>
    <row r="661" spans="5:5" x14ac:dyDescent="0.25">
      <c r="E661" s="227"/>
    </row>
    <row r="662" spans="5:5" x14ac:dyDescent="0.25">
      <c r="E662" s="227"/>
    </row>
    <row r="663" spans="5:5" x14ac:dyDescent="0.25">
      <c r="E663" s="227"/>
    </row>
    <row r="664" spans="5:5" x14ac:dyDescent="0.25">
      <c r="E664" s="227"/>
    </row>
    <row r="665" spans="5:5" x14ac:dyDescent="0.25">
      <c r="E665" s="227"/>
    </row>
    <row r="666" spans="5:5" x14ac:dyDescent="0.25">
      <c r="E666" s="227"/>
    </row>
    <row r="667" spans="5:5" x14ac:dyDescent="0.25">
      <c r="E667" s="227"/>
    </row>
    <row r="668" spans="5:5" x14ac:dyDescent="0.25">
      <c r="E668" s="227"/>
    </row>
    <row r="669" spans="5:5" x14ac:dyDescent="0.25">
      <c r="E669" s="227"/>
    </row>
    <row r="670" spans="5:5" x14ac:dyDescent="0.25">
      <c r="E670" s="227"/>
    </row>
    <row r="671" spans="5:5" x14ac:dyDescent="0.25">
      <c r="E671" s="227"/>
    </row>
    <row r="672" spans="5:5" x14ac:dyDescent="0.25">
      <c r="E672" s="227"/>
    </row>
    <row r="673" spans="5:5" x14ac:dyDescent="0.25">
      <c r="E673" s="227"/>
    </row>
    <row r="674" spans="5:5" x14ac:dyDescent="0.25">
      <c r="E674" s="227"/>
    </row>
    <row r="675" spans="5:5" x14ac:dyDescent="0.25">
      <c r="E675" s="227"/>
    </row>
    <row r="676" spans="5:5" x14ac:dyDescent="0.25">
      <c r="E676" s="227"/>
    </row>
    <row r="677" spans="5:5" x14ac:dyDescent="0.25">
      <c r="E677" s="227"/>
    </row>
    <row r="678" spans="5:5" x14ac:dyDescent="0.25">
      <c r="E678" s="227"/>
    </row>
    <row r="679" spans="5:5" x14ac:dyDescent="0.25">
      <c r="E679" s="227"/>
    </row>
    <row r="680" spans="5:5" x14ac:dyDescent="0.25">
      <c r="E680" s="227"/>
    </row>
    <row r="681" spans="5:5" x14ac:dyDescent="0.25">
      <c r="E681" s="227"/>
    </row>
    <row r="682" spans="5:5" x14ac:dyDescent="0.25">
      <c r="E682" s="227"/>
    </row>
    <row r="683" spans="5:5" x14ac:dyDescent="0.25">
      <c r="E683" s="227"/>
    </row>
    <row r="684" spans="5:5" x14ac:dyDescent="0.25">
      <c r="E684" s="227"/>
    </row>
    <row r="685" spans="5:5" x14ac:dyDescent="0.25">
      <c r="E685" s="227"/>
    </row>
    <row r="686" spans="5:5" x14ac:dyDescent="0.25">
      <c r="E686" s="227"/>
    </row>
    <row r="687" spans="5:5" x14ac:dyDescent="0.25">
      <c r="E687" s="227"/>
    </row>
    <row r="688" spans="5:5" x14ac:dyDescent="0.25">
      <c r="E688" s="227"/>
    </row>
    <row r="689" spans="5:5" x14ac:dyDescent="0.25">
      <c r="E689" s="227"/>
    </row>
    <row r="690" spans="5:5" x14ac:dyDescent="0.25">
      <c r="E690" s="227"/>
    </row>
    <row r="691" spans="5:5" x14ac:dyDescent="0.25">
      <c r="E691" s="227"/>
    </row>
    <row r="692" spans="5:5" x14ac:dyDescent="0.25">
      <c r="E692" s="227"/>
    </row>
    <row r="693" spans="5:5" x14ac:dyDescent="0.25">
      <c r="E693" s="227"/>
    </row>
    <row r="694" spans="5:5" x14ac:dyDescent="0.25">
      <c r="E694" s="227"/>
    </row>
    <row r="695" spans="5:5" x14ac:dyDescent="0.25">
      <c r="E695" s="227"/>
    </row>
    <row r="696" spans="5:5" x14ac:dyDescent="0.25">
      <c r="E696" s="227"/>
    </row>
    <row r="697" spans="5:5" x14ac:dyDescent="0.25">
      <c r="E697" s="227"/>
    </row>
    <row r="698" spans="5:5" x14ac:dyDescent="0.25">
      <c r="E698" s="227"/>
    </row>
    <row r="699" spans="5:5" x14ac:dyDescent="0.25">
      <c r="E699" s="227"/>
    </row>
    <row r="700" spans="5:5" x14ac:dyDescent="0.25">
      <c r="E700" s="227"/>
    </row>
    <row r="701" spans="5:5" x14ac:dyDescent="0.25">
      <c r="E701" s="227"/>
    </row>
    <row r="702" spans="5:5" x14ac:dyDescent="0.25">
      <c r="E702" s="227"/>
    </row>
    <row r="703" spans="5:5" x14ac:dyDescent="0.25">
      <c r="E703" s="227"/>
    </row>
    <row r="704" spans="5:5" x14ac:dyDescent="0.25">
      <c r="E704" s="227"/>
    </row>
    <row r="705" spans="5:5" x14ac:dyDescent="0.25">
      <c r="E705" s="227"/>
    </row>
    <row r="706" spans="5:5" x14ac:dyDescent="0.25">
      <c r="E706" s="227"/>
    </row>
    <row r="707" spans="5:5" x14ac:dyDescent="0.25">
      <c r="E707" s="227"/>
    </row>
    <row r="708" spans="5:5" x14ac:dyDescent="0.25">
      <c r="E708" s="227"/>
    </row>
    <row r="709" spans="5:5" x14ac:dyDescent="0.25">
      <c r="E709" s="227"/>
    </row>
    <row r="710" spans="5:5" x14ac:dyDescent="0.25">
      <c r="E710" s="227"/>
    </row>
    <row r="711" spans="5:5" x14ac:dyDescent="0.25">
      <c r="E711" s="227"/>
    </row>
    <row r="712" spans="5:5" x14ac:dyDescent="0.25">
      <c r="E712" s="227"/>
    </row>
    <row r="713" spans="5:5" x14ac:dyDescent="0.25">
      <c r="E713" s="227"/>
    </row>
    <row r="714" spans="5:5" x14ac:dyDescent="0.25">
      <c r="E714" s="227"/>
    </row>
    <row r="715" spans="5:5" x14ac:dyDescent="0.25">
      <c r="E715" s="227"/>
    </row>
    <row r="716" spans="5:5" x14ac:dyDescent="0.25">
      <c r="E716" s="227"/>
    </row>
    <row r="717" spans="5:5" x14ac:dyDescent="0.25">
      <c r="E717" s="227"/>
    </row>
    <row r="718" spans="5:5" x14ac:dyDescent="0.25">
      <c r="E718" s="227"/>
    </row>
    <row r="719" spans="5:5" x14ac:dyDescent="0.25">
      <c r="E719" s="227"/>
    </row>
    <row r="720" spans="5:5" x14ac:dyDescent="0.25">
      <c r="E720" s="227"/>
    </row>
    <row r="721" spans="5:5" x14ac:dyDescent="0.25">
      <c r="E721" s="227"/>
    </row>
    <row r="722" spans="5:5" x14ac:dyDescent="0.25">
      <c r="E722" s="227"/>
    </row>
    <row r="723" spans="5:5" x14ac:dyDescent="0.25">
      <c r="E723" s="227"/>
    </row>
    <row r="724" spans="5:5" x14ac:dyDescent="0.25">
      <c r="E724" s="227"/>
    </row>
    <row r="725" spans="5:5" x14ac:dyDescent="0.25">
      <c r="E725" s="227"/>
    </row>
    <row r="726" spans="5:5" x14ac:dyDescent="0.25">
      <c r="E726" s="227"/>
    </row>
    <row r="727" spans="5:5" x14ac:dyDescent="0.25">
      <c r="E727" s="227"/>
    </row>
    <row r="728" spans="5:5" x14ac:dyDescent="0.25">
      <c r="E728" s="227"/>
    </row>
    <row r="729" spans="5:5" x14ac:dyDescent="0.25">
      <c r="E729" s="227"/>
    </row>
    <row r="730" spans="5:5" x14ac:dyDescent="0.25">
      <c r="E730" s="227"/>
    </row>
    <row r="731" spans="5:5" x14ac:dyDescent="0.25">
      <c r="E731" s="227"/>
    </row>
    <row r="732" spans="5:5" x14ac:dyDescent="0.25">
      <c r="E732" s="227"/>
    </row>
    <row r="733" spans="5:5" x14ac:dyDescent="0.25">
      <c r="E733" s="227"/>
    </row>
    <row r="734" spans="5:5" x14ac:dyDescent="0.25">
      <c r="E734" s="227"/>
    </row>
    <row r="735" spans="5:5" x14ac:dyDescent="0.25">
      <c r="E735" s="227"/>
    </row>
    <row r="736" spans="5:5" x14ac:dyDescent="0.25">
      <c r="E736" s="227"/>
    </row>
    <row r="737" spans="5:5" x14ac:dyDescent="0.25">
      <c r="E737" s="227"/>
    </row>
    <row r="738" spans="5:5" x14ac:dyDescent="0.25">
      <c r="E738" s="227"/>
    </row>
    <row r="739" spans="5:5" x14ac:dyDescent="0.25">
      <c r="E739" s="227"/>
    </row>
    <row r="740" spans="5:5" x14ac:dyDescent="0.25">
      <c r="E740" s="227"/>
    </row>
    <row r="741" spans="5:5" x14ac:dyDescent="0.25">
      <c r="E741" s="227"/>
    </row>
    <row r="742" spans="5:5" x14ac:dyDescent="0.25">
      <c r="E742" s="227"/>
    </row>
    <row r="743" spans="5:5" x14ac:dyDescent="0.25">
      <c r="E743" s="227"/>
    </row>
    <row r="744" spans="5:5" x14ac:dyDescent="0.25">
      <c r="E744" s="227"/>
    </row>
    <row r="745" spans="5:5" x14ac:dyDescent="0.25">
      <c r="E745" s="227"/>
    </row>
    <row r="746" spans="5:5" x14ac:dyDescent="0.25">
      <c r="E746" s="227"/>
    </row>
    <row r="747" spans="5:5" x14ac:dyDescent="0.25">
      <c r="E747" s="227"/>
    </row>
    <row r="748" spans="5:5" x14ac:dyDescent="0.25">
      <c r="E748" s="227"/>
    </row>
    <row r="749" spans="5:5" x14ac:dyDescent="0.25">
      <c r="E749" s="227"/>
    </row>
    <row r="750" spans="5:5" x14ac:dyDescent="0.25">
      <c r="E750" s="227"/>
    </row>
    <row r="751" spans="5:5" x14ac:dyDescent="0.25">
      <c r="E751" s="227"/>
    </row>
    <row r="752" spans="5:5" x14ac:dyDescent="0.25">
      <c r="E752" s="227"/>
    </row>
    <row r="753" spans="5:5" x14ac:dyDescent="0.25">
      <c r="E753" s="227"/>
    </row>
    <row r="754" spans="5:5" x14ac:dyDescent="0.25">
      <c r="E754" s="227"/>
    </row>
    <row r="755" spans="5:5" x14ac:dyDescent="0.25">
      <c r="E755" s="227"/>
    </row>
    <row r="756" spans="5:5" x14ac:dyDescent="0.25">
      <c r="E756" s="227"/>
    </row>
    <row r="757" spans="5:5" x14ac:dyDescent="0.25">
      <c r="E757" s="227"/>
    </row>
    <row r="758" spans="5:5" x14ac:dyDescent="0.25">
      <c r="E758" s="227"/>
    </row>
    <row r="759" spans="5:5" x14ac:dyDescent="0.25">
      <c r="E759" s="227"/>
    </row>
    <row r="760" spans="5:5" x14ac:dyDescent="0.25">
      <c r="E760" s="227"/>
    </row>
    <row r="761" spans="5:5" x14ac:dyDescent="0.25">
      <c r="E761" s="227"/>
    </row>
    <row r="762" spans="5:5" x14ac:dyDescent="0.25">
      <c r="E762" s="227"/>
    </row>
    <row r="763" spans="5:5" x14ac:dyDescent="0.25">
      <c r="E763" s="227"/>
    </row>
    <row r="764" spans="5:5" x14ac:dyDescent="0.25">
      <c r="E764" s="227"/>
    </row>
    <row r="765" spans="5:5" x14ac:dyDescent="0.25">
      <c r="E765" s="227"/>
    </row>
    <row r="766" spans="5:5" x14ac:dyDescent="0.25">
      <c r="E766" s="227"/>
    </row>
    <row r="767" spans="5:5" x14ac:dyDescent="0.25">
      <c r="E767" s="227"/>
    </row>
    <row r="768" spans="5:5" x14ac:dyDescent="0.25">
      <c r="E768" s="227"/>
    </row>
    <row r="769" spans="5:5" x14ac:dyDescent="0.25">
      <c r="E769" s="227"/>
    </row>
    <row r="770" spans="5:5" x14ac:dyDescent="0.25">
      <c r="E770" s="227"/>
    </row>
    <row r="771" spans="5:5" x14ac:dyDescent="0.25">
      <c r="E771" s="227"/>
    </row>
    <row r="772" spans="5:5" x14ac:dyDescent="0.25">
      <c r="E772" s="227"/>
    </row>
    <row r="773" spans="5:5" x14ac:dyDescent="0.25">
      <c r="E773" s="227"/>
    </row>
    <row r="774" spans="5:5" x14ac:dyDescent="0.25">
      <c r="E774" s="227"/>
    </row>
    <row r="775" spans="5:5" x14ac:dyDescent="0.25">
      <c r="E775" s="227"/>
    </row>
    <row r="776" spans="5:5" x14ac:dyDescent="0.25">
      <c r="E776" s="227"/>
    </row>
    <row r="777" spans="5:5" x14ac:dyDescent="0.25">
      <c r="E777" s="227"/>
    </row>
    <row r="778" spans="5:5" x14ac:dyDescent="0.25">
      <c r="E778" s="227"/>
    </row>
    <row r="779" spans="5:5" x14ac:dyDescent="0.25">
      <c r="E779" s="227"/>
    </row>
    <row r="780" spans="5:5" x14ac:dyDescent="0.25">
      <c r="E780" s="227"/>
    </row>
    <row r="781" spans="5:5" x14ac:dyDescent="0.25">
      <c r="E781" s="227"/>
    </row>
    <row r="782" spans="5:5" x14ac:dyDescent="0.25">
      <c r="E782" s="227"/>
    </row>
    <row r="783" spans="5:5" x14ac:dyDescent="0.25">
      <c r="E783" s="227"/>
    </row>
    <row r="784" spans="5:5" x14ac:dyDescent="0.25">
      <c r="E784" s="227"/>
    </row>
    <row r="785" spans="5:5" x14ac:dyDescent="0.25">
      <c r="E785" s="227"/>
    </row>
    <row r="786" spans="5:5" x14ac:dyDescent="0.25">
      <c r="E786" s="227"/>
    </row>
    <row r="787" spans="5:5" x14ac:dyDescent="0.25">
      <c r="E787" s="227"/>
    </row>
    <row r="788" spans="5:5" x14ac:dyDescent="0.25">
      <c r="E788" s="227"/>
    </row>
    <row r="789" spans="5:5" x14ac:dyDescent="0.25">
      <c r="E789" s="227"/>
    </row>
    <row r="790" spans="5:5" x14ac:dyDescent="0.25">
      <c r="E790" s="227"/>
    </row>
    <row r="791" spans="5:5" x14ac:dyDescent="0.25">
      <c r="E791" s="227"/>
    </row>
    <row r="792" spans="5:5" x14ac:dyDescent="0.25">
      <c r="E792" s="227"/>
    </row>
    <row r="793" spans="5:5" x14ac:dyDescent="0.25">
      <c r="E793" s="227"/>
    </row>
    <row r="794" spans="5:5" x14ac:dyDescent="0.25">
      <c r="E794" s="227"/>
    </row>
    <row r="795" spans="5:5" x14ac:dyDescent="0.25">
      <c r="E795" s="227"/>
    </row>
    <row r="796" spans="5:5" x14ac:dyDescent="0.25">
      <c r="E796" s="227"/>
    </row>
    <row r="797" spans="5:5" x14ac:dyDescent="0.25">
      <c r="E797" s="227"/>
    </row>
    <row r="798" spans="5:5" x14ac:dyDescent="0.25">
      <c r="E798" s="227"/>
    </row>
    <row r="799" spans="5:5" x14ac:dyDescent="0.25">
      <c r="E799" s="227"/>
    </row>
    <row r="800" spans="5:5" x14ac:dyDescent="0.25">
      <c r="E800" s="227"/>
    </row>
    <row r="801" spans="5:5" x14ac:dyDescent="0.25">
      <c r="E801" s="227"/>
    </row>
    <row r="802" spans="5:5" x14ac:dyDescent="0.25">
      <c r="E802" s="227"/>
    </row>
    <row r="803" spans="5:5" x14ac:dyDescent="0.25">
      <c r="E803" s="227"/>
    </row>
    <row r="804" spans="5:5" x14ac:dyDescent="0.25">
      <c r="E804" s="227"/>
    </row>
    <row r="805" spans="5:5" x14ac:dyDescent="0.25">
      <c r="E805" s="227"/>
    </row>
    <row r="806" spans="5:5" x14ac:dyDescent="0.25">
      <c r="E806" s="227"/>
    </row>
    <row r="807" spans="5:5" x14ac:dyDescent="0.25">
      <c r="E807" s="227"/>
    </row>
    <row r="808" spans="5:5" x14ac:dyDescent="0.25">
      <c r="E808" s="227"/>
    </row>
    <row r="809" spans="5:5" x14ac:dyDescent="0.25">
      <c r="E809" s="227"/>
    </row>
    <row r="810" spans="5:5" x14ac:dyDescent="0.25">
      <c r="E810" s="227"/>
    </row>
    <row r="811" spans="5:5" x14ac:dyDescent="0.25">
      <c r="E811" s="227"/>
    </row>
    <row r="812" spans="5:5" x14ac:dyDescent="0.25">
      <c r="E812" s="227"/>
    </row>
    <row r="813" spans="5:5" x14ac:dyDescent="0.25">
      <c r="E813" s="227"/>
    </row>
    <row r="814" spans="5:5" x14ac:dyDescent="0.25">
      <c r="E814" s="227"/>
    </row>
    <row r="815" spans="5:5" x14ac:dyDescent="0.25">
      <c r="E815" s="227"/>
    </row>
    <row r="816" spans="5:5" x14ac:dyDescent="0.25">
      <c r="E816" s="227"/>
    </row>
    <row r="817" spans="5:5" x14ac:dyDescent="0.25">
      <c r="E817" s="227"/>
    </row>
    <row r="818" spans="5:5" x14ac:dyDescent="0.25">
      <c r="E818" s="227"/>
    </row>
    <row r="819" spans="5:5" x14ac:dyDescent="0.25">
      <c r="E819" s="227"/>
    </row>
    <row r="820" spans="5:5" x14ac:dyDescent="0.25">
      <c r="E820" s="227"/>
    </row>
    <row r="821" spans="5:5" x14ac:dyDescent="0.25">
      <c r="E821" s="227"/>
    </row>
    <row r="822" spans="5:5" x14ac:dyDescent="0.25">
      <c r="E822" s="227"/>
    </row>
    <row r="823" spans="5:5" x14ac:dyDescent="0.25">
      <c r="E823" s="227"/>
    </row>
    <row r="824" spans="5:5" x14ac:dyDescent="0.25">
      <c r="E824" s="227"/>
    </row>
    <row r="825" spans="5:5" x14ac:dyDescent="0.25">
      <c r="E825" s="227"/>
    </row>
    <row r="826" spans="5:5" x14ac:dyDescent="0.25">
      <c r="E826" s="227"/>
    </row>
    <row r="827" spans="5:5" x14ac:dyDescent="0.25">
      <c r="E827" s="227"/>
    </row>
    <row r="828" spans="5:5" x14ac:dyDescent="0.25">
      <c r="E828" s="227"/>
    </row>
    <row r="829" spans="5:5" x14ac:dyDescent="0.25">
      <c r="E829" s="227"/>
    </row>
    <row r="830" spans="5:5" x14ac:dyDescent="0.25">
      <c r="E830" s="227"/>
    </row>
    <row r="831" spans="5:5" x14ac:dyDescent="0.25">
      <c r="E831" s="227"/>
    </row>
    <row r="832" spans="5:5" x14ac:dyDescent="0.25">
      <c r="E832" s="227"/>
    </row>
    <row r="833" spans="5:5" x14ac:dyDescent="0.25">
      <c r="E833" s="227"/>
    </row>
    <row r="834" spans="5:5" x14ac:dyDescent="0.25">
      <c r="E834" s="227"/>
    </row>
    <row r="835" spans="5:5" x14ac:dyDescent="0.25">
      <c r="E835" s="227"/>
    </row>
    <row r="836" spans="5:5" x14ac:dyDescent="0.25">
      <c r="E836" s="227"/>
    </row>
    <row r="837" spans="5:5" x14ac:dyDescent="0.25">
      <c r="E837" s="227"/>
    </row>
    <row r="838" spans="5:5" x14ac:dyDescent="0.25">
      <c r="E838" s="227"/>
    </row>
    <row r="839" spans="5:5" x14ac:dyDescent="0.25">
      <c r="E839" s="227"/>
    </row>
    <row r="840" spans="5:5" x14ac:dyDescent="0.25">
      <c r="E840" s="227"/>
    </row>
    <row r="841" spans="5:5" x14ac:dyDescent="0.25">
      <c r="E841" s="227"/>
    </row>
    <row r="842" spans="5:5" x14ac:dyDescent="0.25">
      <c r="E842" s="227"/>
    </row>
    <row r="843" spans="5:5" x14ac:dyDescent="0.25">
      <c r="E843" s="227"/>
    </row>
    <row r="844" spans="5:5" x14ac:dyDescent="0.25">
      <c r="E844" s="227"/>
    </row>
    <row r="845" spans="5:5" x14ac:dyDescent="0.25">
      <c r="E845" s="227"/>
    </row>
    <row r="846" spans="5:5" x14ac:dyDescent="0.25">
      <c r="E846" s="227"/>
    </row>
    <row r="847" spans="5:5" x14ac:dyDescent="0.25">
      <c r="E847" s="227"/>
    </row>
    <row r="848" spans="5:5" x14ac:dyDescent="0.25">
      <c r="E848" s="227"/>
    </row>
    <row r="849" spans="5:5" x14ac:dyDescent="0.25">
      <c r="E849" s="227"/>
    </row>
    <row r="850" spans="5:5" x14ac:dyDescent="0.25">
      <c r="E850" s="227"/>
    </row>
    <row r="851" spans="5:5" x14ac:dyDescent="0.25">
      <c r="E851" s="227"/>
    </row>
    <row r="852" spans="5:5" x14ac:dyDescent="0.25">
      <c r="E852" s="227"/>
    </row>
    <row r="853" spans="5:5" x14ac:dyDescent="0.25">
      <c r="E853" s="227"/>
    </row>
    <row r="854" spans="5:5" x14ac:dyDescent="0.25">
      <c r="E854" s="227"/>
    </row>
    <row r="855" spans="5:5" x14ac:dyDescent="0.25">
      <c r="E855" s="227"/>
    </row>
    <row r="856" spans="5:5" x14ac:dyDescent="0.25">
      <c r="E856" s="227"/>
    </row>
    <row r="857" spans="5:5" x14ac:dyDescent="0.25">
      <c r="E857" s="227"/>
    </row>
    <row r="858" spans="5:5" x14ac:dyDescent="0.25">
      <c r="E858" s="227"/>
    </row>
    <row r="859" spans="5:5" x14ac:dyDescent="0.25">
      <c r="E859" s="227"/>
    </row>
    <row r="860" spans="5:5" x14ac:dyDescent="0.25">
      <c r="E860" s="227"/>
    </row>
    <row r="861" spans="5:5" x14ac:dyDescent="0.25">
      <c r="E861" s="227"/>
    </row>
    <row r="862" spans="5:5" x14ac:dyDescent="0.25">
      <c r="E862" s="227"/>
    </row>
    <row r="863" spans="5:5" x14ac:dyDescent="0.25">
      <c r="E863" s="227"/>
    </row>
    <row r="864" spans="5:5" x14ac:dyDescent="0.25">
      <c r="E864" s="227"/>
    </row>
    <row r="865" spans="5:5" x14ac:dyDescent="0.25">
      <c r="E865" s="227"/>
    </row>
    <row r="866" spans="5:5" x14ac:dyDescent="0.25">
      <c r="E866" s="227"/>
    </row>
    <row r="867" spans="5:5" x14ac:dyDescent="0.25">
      <c r="E867" s="227"/>
    </row>
    <row r="868" spans="5:5" x14ac:dyDescent="0.25">
      <c r="E868" s="227"/>
    </row>
    <row r="869" spans="5:5" x14ac:dyDescent="0.25">
      <c r="E869" s="227"/>
    </row>
    <row r="870" spans="5:5" x14ac:dyDescent="0.25">
      <c r="E870" s="227"/>
    </row>
    <row r="871" spans="5:5" x14ac:dyDescent="0.25">
      <c r="E871" s="227"/>
    </row>
    <row r="872" spans="5:5" x14ac:dyDescent="0.25">
      <c r="E872" s="227"/>
    </row>
    <row r="873" spans="5:5" x14ac:dyDescent="0.25">
      <c r="E873" s="227"/>
    </row>
    <row r="874" spans="5:5" x14ac:dyDescent="0.25">
      <c r="E874" s="227"/>
    </row>
    <row r="875" spans="5:5" x14ac:dyDescent="0.25">
      <c r="E875" s="227"/>
    </row>
    <row r="876" spans="5:5" x14ac:dyDescent="0.25">
      <c r="E876" s="227"/>
    </row>
    <row r="877" spans="5:5" x14ac:dyDescent="0.25">
      <c r="E877" s="227"/>
    </row>
    <row r="878" spans="5:5" x14ac:dyDescent="0.25">
      <c r="E878" s="227"/>
    </row>
    <row r="879" spans="5:5" x14ac:dyDescent="0.25">
      <c r="E879" s="227"/>
    </row>
    <row r="880" spans="5:5" x14ac:dyDescent="0.25">
      <c r="E880" s="227"/>
    </row>
    <row r="881" spans="5:5" x14ac:dyDescent="0.25">
      <c r="E881" s="227"/>
    </row>
    <row r="882" spans="5:5" x14ac:dyDescent="0.25">
      <c r="E882" s="227"/>
    </row>
    <row r="883" spans="5:5" x14ac:dyDescent="0.25">
      <c r="E883" s="227"/>
    </row>
    <row r="884" spans="5:5" x14ac:dyDescent="0.25">
      <c r="E884" s="227"/>
    </row>
    <row r="885" spans="5:5" x14ac:dyDescent="0.25">
      <c r="E885" s="227"/>
    </row>
    <row r="886" spans="5:5" x14ac:dyDescent="0.25">
      <c r="E886" s="227"/>
    </row>
    <row r="887" spans="5:5" x14ac:dyDescent="0.25">
      <c r="E887" s="227"/>
    </row>
    <row r="888" spans="5:5" x14ac:dyDescent="0.25">
      <c r="E888" s="227"/>
    </row>
    <row r="889" spans="5:5" x14ac:dyDescent="0.25">
      <c r="E889" s="227"/>
    </row>
    <row r="890" spans="5:5" x14ac:dyDescent="0.25">
      <c r="E890" s="227"/>
    </row>
    <row r="891" spans="5:5" x14ac:dyDescent="0.25">
      <c r="E891" s="227"/>
    </row>
    <row r="892" spans="5:5" x14ac:dyDescent="0.25">
      <c r="E892" s="227"/>
    </row>
    <row r="893" spans="5:5" x14ac:dyDescent="0.25">
      <c r="E893" s="227"/>
    </row>
    <row r="894" spans="5:5" x14ac:dyDescent="0.25">
      <c r="E894" s="227"/>
    </row>
    <row r="895" spans="5:5" x14ac:dyDescent="0.25">
      <c r="E895" s="227"/>
    </row>
    <row r="896" spans="5:5" x14ac:dyDescent="0.25">
      <c r="E896" s="227"/>
    </row>
    <row r="897" spans="5:5" x14ac:dyDescent="0.25">
      <c r="E897" s="227"/>
    </row>
    <row r="898" spans="5:5" x14ac:dyDescent="0.25">
      <c r="E898" s="227"/>
    </row>
    <row r="899" spans="5:5" x14ac:dyDescent="0.25">
      <c r="E899" s="227"/>
    </row>
    <row r="900" spans="5:5" x14ac:dyDescent="0.25">
      <c r="E900" s="227"/>
    </row>
    <row r="901" spans="5:5" x14ac:dyDescent="0.25">
      <c r="E901" s="227"/>
    </row>
    <row r="902" spans="5:5" x14ac:dyDescent="0.25">
      <c r="E902" s="227"/>
    </row>
    <row r="903" spans="5:5" x14ac:dyDescent="0.25">
      <c r="E903" s="227"/>
    </row>
    <row r="904" spans="5:5" x14ac:dyDescent="0.25">
      <c r="E904" s="227"/>
    </row>
    <row r="905" spans="5:5" x14ac:dyDescent="0.25">
      <c r="E905" s="227"/>
    </row>
    <row r="906" spans="5:5" x14ac:dyDescent="0.25">
      <c r="E906" s="227"/>
    </row>
    <row r="907" spans="5:5" x14ac:dyDescent="0.25">
      <c r="E907" s="227"/>
    </row>
    <row r="908" spans="5:5" x14ac:dyDescent="0.25">
      <c r="E908" s="227"/>
    </row>
    <row r="909" spans="5:5" x14ac:dyDescent="0.25">
      <c r="E909" s="227"/>
    </row>
    <row r="910" spans="5:5" x14ac:dyDescent="0.25">
      <c r="E910" s="227"/>
    </row>
    <row r="911" spans="5:5" x14ac:dyDescent="0.25">
      <c r="E911" s="227"/>
    </row>
    <row r="912" spans="5:5" x14ac:dyDescent="0.25">
      <c r="E912" s="227"/>
    </row>
    <row r="913" spans="5:5" x14ac:dyDescent="0.25">
      <c r="E913" s="227"/>
    </row>
    <row r="914" spans="5:5" x14ac:dyDescent="0.25">
      <c r="E914" s="227"/>
    </row>
    <row r="915" spans="5:5" x14ac:dyDescent="0.25">
      <c r="E915" s="227"/>
    </row>
    <row r="916" spans="5:5" x14ac:dyDescent="0.25">
      <c r="E916" s="227"/>
    </row>
    <row r="917" spans="5:5" x14ac:dyDescent="0.25">
      <c r="E917" s="227"/>
    </row>
    <row r="918" spans="5:5" x14ac:dyDescent="0.25">
      <c r="E918" s="227"/>
    </row>
    <row r="919" spans="5:5" x14ac:dyDescent="0.25">
      <c r="E919" s="227"/>
    </row>
    <row r="920" spans="5:5" x14ac:dyDescent="0.25">
      <c r="E920" s="227"/>
    </row>
    <row r="921" spans="5:5" x14ac:dyDescent="0.25">
      <c r="E921" s="227"/>
    </row>
    <row r="922" spans="5:5" x14ac:dyDescent="0.25">
      <c r="E922" s="227"/>
    </row>
    <row r="923" spans="5:5" x14ac:dyDescent="0.25">
      <c r="E923" s="227"/>
    </row>
    <row r="924" spans="5:5" x14ac:dyDescent="0.25">
      <c r="E924" s="227"/>
    </row>
    <row r="925" spans="5:5" x14ac:dyDescent="0.25">
      <c r="E925" s="227"/>
    </row>
    <row r="926" spans="5:5" x14ac:dyDescent="0.25">
      <c r="E926" s="227"/>
    </row>
    <row r="927" spans="5:5" x14ac:dyDescent="0.25">
      <c r="E927" s="227"/>
    </row>
    <row r="928" spans="5:5" x14ac:dyDescent="0.25">
      <c r="E928" s="227"/>
    </row>
    <row r="929" spans="5:5" x14ac:dyDescent="0.25">
      <c r="E929" s="227"/>
    </row>
    <row r="930" spans="5:5" x14ac:dyDescent="0.25">
      <c r="E930" s="227"/>
    </row>
    <row r="931" spans="5:5" x14ac:dyDescent="0.25">
      <c r="E931" s="227"/>
    </row>
    <row r="932" spans="5:5" x14ac:dyDescent="0.25">
      <c r="E932" s="227"/>
    </row>
    <row r="933" spans="5:5" x14ac:dyDescent="0.25">
      <c r="E933" s="227"/>
    </row>
    <row r="934" spans="5:5" x14ac:dyDescent="0.25">
      <c r="E934" s="227"/>
    </row>
    <row r="935" spans="5:5" x14ac:dyDescent="0.25">
      <c r="E935" s="227"/>
    </row>
    <row r="936" spans="5:5" x14ac:dyDescent="0.25">
      <c r="E936" s="227"/>
    </row>
    <row r="937" spans="5:5" x14ac:dyDescent="0.25">
      <c r="E937" s="227"/>
    </row>
    <row r="938" spans="5:5" x14ac:dyDescent="0.25">
      <c r="E938" s="227"/>
    </row>
    <row r="939" spans="5:5" x14ac:dyDescent="0.25">
      <c r="E939" s="227"/>
    </row>
    <row r="940" spans="5:5" x14ac:dyDescent="0.25">
      <c r="E940" s="227"/>
    </row>
    <row r="941" spans="5:5" x14ac:dyDescent="0.25">
      <c r="E941" s="227"/>
    </row>
    <row r="942" spans="5:5" x14ac:dyDescent="0.25">
      <c r="E942" s="227"/>
    </row>
    <row r="943" spans="5:5" x14ac:dyDescent="0.25">
      <c r="E943" s="227"/>
    </row>
    <row r="944" spans="5:5" x14ac:dyDescent="0.25">
      <c r="E944" s="227"/>
    </row>
    <row r="945" spans="5:5" x14ac:dyDescent="0.25">
      <c r="E945" s="227"/>
    </row>
    <row r="946" spans="5:5" x14ac:dyDescent="0.25">
      <c r="E946" s="227"/>
    </row>
    <row r="947" spans="5:5" x14ac:dyDescent="0.25">
      <c r="E947" s="227"/>
    </row>
    <row r="948" spans="5:5" x14ac:dyDescent="0.25">
      <c r="E948" s="227"/>
    </row>
    <row r="949" spans="5:5" x14ac:dyDescent="0.25">
      <c r="E949" s="227"/>
    </row>
    <row r="950" spans="5:5" x14ac:dyDescent="0.25">
      <c r="E950" s="227"/>
    </row>
    <row r="951" spans="5:5" x14ac:dyDescent="0.25">
      <c r="E951" s="227"/>
    </row>
    <row r="952" spans="5:5" x14ac:dyDescent="0.25">
      <c r="E952" s="227"/>
    </row>
    <row r="953" spans="5:5" x14ac:dyDescent="0.25">
      <c r="E953" s="227"/>
    </row>
    <row r="954" spans="5:5" x14ac:dyDescent="0.25">
      <c r="E954" s="227"/>
    </row>
    <row r="955" spans="5:5" x14ac:dyDescent="0.25">
      <c r="E955" s="227"/>
    </row>
    <row r="956" spans="5:5" x14ac:dyDescent="0.25">
      <c r="E956" s="227"/>
    </row>
    <row r="957" spans="5:5" x14ac:dyDescent="0.25">
      <c r="E957" s="227"/>
    </row>
    <row r="958" spans="5:5" x14ac:dyDescent="0.25">
      <c r="E958" s="227"/>
    </row>
    <row r="959" spans="5:5" x14ac:dyDescent="0.25">
      <c r="E959" s="227"/>
    </row>
    <row r="960" spans="5:5" x14ac:dyDescent="0.25">
      <c r="E960" s="227"/>
    </row>
    <row r="961" spans="5:5" x14ac:dyDescent="0.25">
      <c r="E961" s="227"/>
    </row>
    <row r="962" spans="5:5" x14ac:dyDescent="0.25">
      <c r="E962" s="227"/>
    </row>
    <row r="963" spans="5:5" x14ac:dyDescent="0.25">
      <c r="E963" s="227"/>
    </row>
    <row r="964" spans="5:5" x14ac:dyDescent="0.25">
      <c r="E964" s="227"/>
    </row>
    <row r="965" spans="5:5" x14ac:dyDescent="0.25">
      <c r="E965" s="227"/>
    </row>
    <row r="966" spans="5:5" x14ac:dyDescent="0.25">
      <c r="E966" s="227"/>
    </row>
    <row r="967" spans="5:5" x14ac:dyDescent="0.25">
      <c r="E967" s="227"/>
    </row>
    <row r="968" spans="5:5" x14ac:dyDescent="0.25">
      <c r="E968" s="227"/>
    </row>
    <row r="969" spans="5:5" x14ac:dyDescent="0.25">
      <c r="E969" s="227"/>
    </row>
    <row r="970" spans="5:5" x14ac:dyDescent="0.25">
      <c r="E970" s="227"/>
    </row>
    <row r="971" spans="5:5" x14ac:dyDescent="0.25">
      <c r="E971" s="227"/>
    </row>
    <row r="972" spans="5:5" x14ac:dyDescent="0.25">
      <c r="E972" s="227"/>
    </row>
    <row r="973" spans="5:5" x14ac:dyDescent="0.25">
      <c r="E973" s="227"/>
    </row>
    <row r="974" spans="5:5" x14ac:dyDescent="0.25">
      <c r="E974" s="227"/>
    </row>
    <row r="975" spans="5:5" x14ac:dyDescent="0.25">
      <c r="E975" s="227"/>
    </row>
    <row r="976" spans="5:5" x14ac:dyDescent="0.25">
      <c r="E976" s="227"/>
    </row>
    <row r="977" spans="5:5" x14ac:dyDescent="0.25">
      <c r="E977" s="227"/>
    </row>
    <row r="978" spans="5:5" x14ac:dyDescent="0.25">
      <c r="E978" s="227"/>
    </row>
    <row r="979" spans="5:5" x14ac:dyDescent="0.25">
      <c r="E979" s="227"/>
    </row>
    <row r="980" spans="5:5" x14ac:dyDescent="0.25">
      <c r="E980" s="227"/>
    </row>
    <row r="981" spans="5:5" x14ac:dyDescent="0.25">
      <c r="E981" s="227"/>
    </row>
    <row r="982" spans="5:5" x14ac:dyDescent="0.25">
      <c r="E982" s="227"/>
    </row>
    <row r="983" spans="5:5" x14ac:dyDescent="0.25">
      <c r="E983" s="227"/>
    </row>
    <row r="984" spans="5:5" x14ac:dyDescent="0.25">
      <c r="E984" s="227"/>
    </row>
    <row r="985" spans="5:5" x14ac:dyDescent="0.25">
      <c r="E985" s="227"/>
    </row>
    <row r="986" spans="5:5" x14ac:dyDescent="0.25">
      <c r="E986" s="227"/>
    </row>
    <row r="987" spans="5:5" x14ac:dyDescent="0.25">
      <c r="E987" s="227"/>
    </row>
    <row r="988" spans="5:5" x14ac:dyDescent="0.25">
      <c r="E988" s="227"/>
    </row>
    <row r="989" spans="5:5" x14ac:dyDescent="0.25">
      <c r="E989" s="227"/>
    </row>
    <row r="990" spans="5:5" x14ac:dyDescent="0.25">
      <c r="E990" s="227"/>
    </row>
    <row r="991" spans="5:5" x14ac:dyDescent="0.25">
      <c r="E991" s="227"/>
    </row>
    <row r="992" spans="5:5" x14ac:dyDescent="0.25">
      <c r="E992" s="227"/>
    </row>
    <row r="993" spans="5:5" x14ac:dyDescent="0.25">
      <c r="E993" s="227"/>
    </row>
    <row r="994" spans="5:5" x14ac:dyDescent="0.25">
      <c r="E994" s="227"/>
    </row>
    <row r="995" spans="5:5" x14ac:dyDescent="0.25">
      <c r="E995" s="227"/>
    </row>
    <row r="996" spans="5:5" x14ac:dyDescent="0.25">
      <c r="E996" s="227"/>
    </row>
    <row r="997" spans="5:5" x14ac:dyDescent="0.25">
      <c r="E997" s="227"/>
    </row>
    <row r="998" spans="5:5" x14ac:dyDescent="0.25">
      <c r="E998" s="227"/>
    </row>
    <row r="999" spans="5:5" x14ac:dyDescent="0.25">
      <c r="E999" s="227"/>
    </row>
    <row r="1000" spans="5:5" x14ac:dyDescent="0.25">
      <c r="E1000" s="227"/>
    </row>
    <row r="1001" spans="5:5" x14ac:dyDescent="0.25">
      <c r="E1001" s="227"/>
    </row>
  </sheetData>
  <conditionalFormatting sqref="A20:I1001">
    <cfRule type="expression" dxfId="24" priority="5">
      <formula>IF($G20=MAX(IF($G$20:$G$101&lt;=$M$5,$G$20:$G$101,0)),TRUE,FALSE)</formula>
    </cfRule>
    <cfRule type="expression" dxfId="23" priority="6">
      <formula>IF($G20=MAX(IF($G$20:$G$101&lt;=$L$5,$G$20:$G$101,0)),TRUE,FALSE)</formula>
    </cfRule>
    <cfRule type="expression" dxfId="22" priority="7">
      <formula>IF($G20=MAX(IF($G$20:$G$101&lt;=$K$5,$G$20:$G$101,0)),TRUE,FALSE)</formula>
    </cfRule>
    <cfRule type="expression" dxfId="21" priority="8">
      <formula>$G20=$I$5</formula>
    </cfRule>
  </conditionalFormatting>
  <dataValidations count="1">
    <dataValidation type="list" allowBlank="1" showErrorMessage="1" errorTitle="Please select from the list." error="Select one item from the &quot;Type&quot; field." sqref="E20:E1000">
      <formula1>$D$2:$D$5</formula1>
    </dataValidation>
  </dataValidations>
  <pageMargins left="0.75" right="0.75" top="1" bottom="1" header="0.5" footer="0.5"/>
  <pageSetup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375" style="121" customWidth="1"/>
    <col min="2" max="2" width="31" style="1" customWidth="1"/>
    <col min="3" max="4" width="31" style="12" customWidth="1"/>
    <col min="5" max="5" width="12.625" style="12" customWidth="1"/>
    <col min="6" max="6" width="7" style="1" customWidth="1"/>
    <col min="7" max="7" width="16.625" style="100" customWidth="1"/>
    <col min="8" max="12" width="12.5" style="1" customWidth="1"/>
    <col min="13" max="13" width="9.375" style="23" customWidth="1"/>
    <col min="14" max="14" width="11.125" style="1" customWidth="1"/>
    <col min="15" max="16384" width="8.875" style="1"/>
  </cols>
  <sheetData>
    <row r="1" spans="1:13" ht="46.5" customHeight="1" x14ac:dyDescent="0.2">
      <c r="B1" s="12"/>
      <c r="D1" s="1"/>
      <c r="E1" s="1"/>
    </row>
    <row r="2" spans="1:13" ht="26.25" x14ac:dyDescent="0.4">
      <c r="A2" s="122" t="s">
        <v>36</v>
      </c>
      <c r="B2" s="19"/>
      <c r="D2" s="1"/>
      <c r="E2" s="1"/>
    </row>
    <row r="3" spans="1:13" ht="18" x14ac:dyDescent="0.25">
      <c r="A3" s="123" t="s">
        <v>37</v>
      </c>
      <c r="B3" s="20"/>
      <c r="C3" s="13"/>
      <c r="D3" s="2"/>
      <c r="E3" s="2"/>
    </row>
    <row r="4" spans="1:13" ht="18" x14ac:dyDescent="0.25">
      <c r="A4" s="124"/>
      <c r="B4" s="14"/>
      <c r="C4" s="14"/>
      <c r="D4" s="3"/>
      <c r="E4" s="3"/>
      <c r="G4" s="125" t="s">
        <v>39</v>
      </c>
      <c r="K4" s="5" t="s">
        <v>55</v>
      </c>
      <c r="L4" s="137">
        <v>4.5</v>
      </c>
    </row>
    <row r="5" spans="1:13" ht="18" x14ac:dyDescent="0.25">
      <c r="A5" s="125" t="s">
        <v>0</v>
      </c>
      <c r="B5" s="15"/>
      <c r="C5" s="15"/>
      <c r="D5" s="4"/>
      <c r="E5" s="4"/>
      <c r="G5" s="1"/>
      <c r="H5" s="24" t="s">
        <v>7</v>
      </c>
      <c r="I5" s="25" t="s">
        <v>3</v>
      </c>
      <c r="J5" s="14" t="s">
        <v>4</v>
      </c>
      <c r="K5" s="14" t="s">
        <v>5</v>
      </c>
      <c r="L5" s="138" t="s">
        <v>6</v>
      </c>
      <c r="M5" s="14" t="s">
        <v>53</v>
      </c>
    </row>
    <row r="6" spans="1:13" ht="36.950000000000003" customHeight="1" x14ac:dyDescent="0.25">
      <c r="A6" s="295" t="s">
        <v>38</v>
      </c>
      <c r="B6" s="296"/>
      <c r="C6" s="296"/>
      <c r="D6" s="297"/>
      <c r="E6" s="147"/>
      <c r="G6" s="139" t="s">
        <v>40</v>
      </c>
      <c r="H6" s="142" t="s">
        <v>54</v>
      </c>
      <c r="I6" s="142" t="s">
        <v>54</v>
      </c>
      <c r="J6" s="142" t="s">
        <v>54</v>
      </c>
      <c r="K6" s="142" t="s">
        <v>54</v>
      </c>
      <c r="L6" s="142" t="s">
        <v>57</v>
      </c>
      <c r="M6" s="140"/>
    </row>
    <row r="7" spans="1:13" x14ac:dyDescent="0.2">
      <c r="A7" s="136"/>
      <c r="B7" s="136"/>
      <c r="C7" s="136"/>
      <c r="D7" s="136"/>
      <c r="E7" s="136"/>
      <c r="G7" s="1" t="s">
        <v>41</v>
      </c>
      <c r="H7" s="143">
        <v>4</v>
      </c>
      <c r="I7" s="143">
        <v>6</v>
      </c>
      <c r="J7" s="143">
        <v>6</v>
      </c>
      <c r="K7" s="143">
        <v>6</v>
      </c>
      <c r="L7" s="143">
        <v>4</v>
      </c>
      <c r="M7" s="143">
        <f>SUM(H7:L7)</f>
        <v>26</v>
      </c>
    </row>
    <row r="8" spans="1:13" ht="15" x14ac:dyDescent="0.25">
      <c r="A8" s="124"/>
      <c r="B8" s="14"/>
      <c r="C8" s="14"/>
      <c r="D8" s="3"/>
      <c r="E8" s="3"/>
      <c r="G8" s="1" t="s">
        <v>41</v>
      </c>
      <c r="H8" s="143">
        <v>4</v>
      </c>
      <c r="I8" s="143">
        <v>6</v>
      </c>
      <c r="J8" s="143">
        <v>6</v>
      </c>
      <c r="K8" s="143">
        <v>6</v>
      </c>
      <c r="L8" s="143">
        <v>4</v>
      </c>
      <c r="M8" s="143">
        <f t="shared" ref="M8:M11" si="0">SUM(H8:L8)</f>
        <v>26</v>
      </c>
    </row>
    <row r="9" spans="1:13" x14ac:dyDescent="0.2">
      <c r="G9" s="1" t="s">
        <v>41</v>
      </c>
      <c r="H9" s="143">
        <v>4</v>
      </c>
      <c r="I9" s="143">
        <v>6</v>
      </c>
      <c r="J9" s="143">
        <v>6</v>
      </c>
      <c r="K9" s="143">
        <v>6</v>
      </c>
      <c r="L9" s="143">
        <v>4</v>
      </c>
      <c r="M9" s="143">
        <f t="shared" si="0"/>
        <v>26</v>
      </c>
    </row>
    <row r="10" spans="1:13" x14ac:dyDescent="0.2">
      <c r="F10" s="121"/>
      <c r="G10" s="1" t="s">
        <v>41</v>
      </c>
      <c r="H10" s="143">
        <v>4</v>
      </c>
      <c r="I10" s="143">
        <v>6</v>
      </c>
      <c r="J10" s="143">
        <v>6</v>
      </c>
      <c r="K10" s="143">
        <v>6</v>
      </c>
      <c r="L10" s="143">
        <v>4</v>
      </c>
      <c r="M10" s="143">
        <f t="shared" si="0"/>
        <v>26</v>
      </c>
    </row>
    <row r="11" spans="1:13" x14ac:dyDescent="0.2">
      <c r="F11" s="121"/>
      <c r="G11" s="1" t="s">
        <v>41</v>
      </c>
      <c r="H11" s="143">
        <v>4</v>
      </c>
      <c r="I11" s="143">
        <v>6</v>
      </c>
      <c r="J11" s="143">
        <v>6</v>
      </c>
      <c r="K11" s="143">
        <v>6</v>
      </c>
      <c r="L11" s="143">
        <v>4</v>
      </c>
      <c r="M11" s="143">
        <f t="shared" si="0"/>
        <v>26</v>
      </c>
    </row>
    <row r="12" spans="1:13" ht="15" x14ac:dyDescent="0.25">
      <c r="F12" s="121"/>
      <c r="G12" s="5"/>
      <c r="L12" s="5" t="s">
        <v>52</v>
      </c>
      <c r="M12" s="143">
        <f>SUM(M7:M11)</f>
        <v>130</v>
      </c>
    </row>
    <row r="13" spans="1:13" ht="15" x14ac:dyDescent="0.25">
      <c r="F13" s="121"/>
      <c r="G13" s="5"/>
      <c r="L13" s="5" t="s">
        <v>1</v>
      </c>
      <c r="M13" s="144">
        <f>M12/L4</f>
        <v>28.888888888888889</v>
      </c>
    </row>
    <row r="14" spans="1:13" ht="15" x14ac:dyDescent="0.25">
      <c r="F14" s="121"/>
      <c r="G14" s="5"/>
      <c r="L14" s="5"/>
      <c r="M14" s="17"/>
    </row>
    <row r="15" spans="1:13" ht="15" x14ac:dyDescent="0.25">
      <c r="F15" s="121"/>
      <c r="G15" s="5"/>
      <c r="L15" s="5"/>
      <c r="M15" s="17"/>
    </row>
    <row r="16" spans="1:13" ht="15" x14ac:dyDescent="0.25">
      <c r="F16" s="121"/>
      <c r="G16" s="5"/>
      <c r="L16" s="5"/>
      <c r="M16" s="17"/>
    </row>
    <row r="17" spans="1:16" ht="15" x14ac:dyDescent="0.25">
      <c r="F17" s="121"/>
      <c r="G17" s="5"/>
      <c r="L17" s="5"/>
      <c r="M17" s="17"/>
    </row>
    <row r="18" spans="1:16" ht="15" x14ac:dyDescent="0.25">
      <c r="F18" s="121"/>
      <c r="G18" s="5"/>
      <c r="L18" s="5"/>
      <c r="M18" s="17"/>
    </row>
    <row r="19" spans="1:16" ht="15" x14ac:dyDescent="0.25">
      <c r="F19" s="121"/>
      <c r="G19" s="5"/>
      <c r="L19" s="5"/>
      <c r="M19" s="17"/>
    </row>
    <row r="20" spans="1:16" ht="15" x14ac:dyDescent="0.25">
      <c r="F20" s="121"/>
      <c r="G20" s="5"/>
      <c r="L20" s="5"/>
      <c r="M20" s="17"/>
    </row>
    <row r="21" spans="1:16" ht="15" x14ac:dyDescent="0.25">
      <c r="F21" s="121"/>
      <c r="G21" s="5"/>
      <c r="L21" s="5"/>
      <c r="M21" s="17"/>
    </row>
    <row r="22" spans="1:16" ht="15" x14ac:dyDescent="0.25">
      <c r="F22" s="121"/>
      <c r="G22" s="5"/>
      <c r="L22" s="5"/>
      <c r="M22" s="17"/>
    </row>
    <row r="23" spans="1:16" ht="15" x14ac:dyDescent="0.25">
      <c r="F23" s="121"/>
      <c r="G23" s="5"/>
      <c r="L23" s="5"/>
      <c r="M23" s="17"/>
    </row>
    <row r="24" spans="1:16" ht="15" x14ac:dyDescent="0.25">
      <c r="F24" s="121"/>
      <c r="G24" s="5"/>
      <c r="L24" s="5"/>
      <c r="M24" s="17"/>
    </row>
    <row r="25" spans="1:16" ht="15" x14ac:dyDescent="0.25">
      <c r="F25" s="121"/>
      <c r="G25" s="5"/>
      <c r="L25" s="5"/>
      <c r="M25" s="17"/>
    </row>
    <row r="26" spans="1:16" ht="15" x14ac:dyDescent="0.25">
      <c r="F26" s="121"/>
      <c r="G26" s="5"/>
      <c r="L26" s="5"/>
      <c r="M26" s="17"/>
    </row>
    <row r="27" spans="1:16" x14ac:dyDescent="0.2">
      <c r="F27" s="121"/>
      <c r="P27" s="1" t="s">
        <v>2</v>
      </c>
    </row>
    <row r="28" spans="1:16" ht="18.75" thickBot="1" x14ac:dyDescent="0.3">
      <c r="A28" s="4" t="s">
        <v>42</v>
      </c>
      <c r="C28" s="4"/>
      <c r="D28" s="15"/>
      <c r="E28" s="15"/>
      <c r="F28" s="15"/>
      <c r="G28" s="101"/>
      <c r="H28" s="4"/>
      <c r="M28" s="1"/>
      <c r="N28" s="23"/>
    </row>
    <row r="29" spans="1:16" ht="15" x14ac:dyDescent="0.2">
      <c r="A29" s="126"/>
      <c r="B29" s="89"/>
      <c r="C29" s="89"/>
      <c r="D29" s="26"/>
      <c r="E29" s="99"/>
      <c r="F29" s="99"/>
      <c r="G29" s="27"/>
      <c r="H29" s="28" t="str">
        <f t="shared" ref="H29:L30" si="1">H5</f>
        <v>M</v>
      </c>
      <c r="I29" s="28" t="str">
        <f t="shared" si="1"/>
        <v>Tu</v>
      </c>
      <c r="J29" s="28" t="str">
        <f t="shared" si="1"/>
        <v>W</v>
      </c>
      <c r="K29" s="28" t="str">
        <f t="shared" si="1"/>
        <v>Th</v>
      </c>
      <c r="L29" s="28" t="str">
        <f t="shared" si="1"/>
        <v>F</v>
      </c>
      <c r="M29" s="29"/>
      <c r="N29" s="30"/>
      <c r="O29" s="23"/>
    </row>
    <row r="30" spans="1:16" ht="39" customHeight="1" x14ac:dyDescent="0.2">
      <c r="A30" s="127" t="s">
        <v>18</v>
      </c>
      <c r="B30" s="90" t="s">
        <v>8</v>
      </c>
      <c r="C30" s="90" t="s">
        <v>33</v>
      </c>
      <c r="D30" s="90" t="s">
        <v>49</v>
      </c>
      <c r="E30" s="90" t="s">
        <v>19</v>
      </c>
      <c r="F30" s="31" t="s">
        <v>16</v>
      </c>
      <c r="G30" s="32" t="s">
        <v>9</v>
      </c>
      <c r="H30" s="141" t="str">
        <f t="shared" si="1"/>
        <v>&lt;DD&gt;
Sprint Planning</v>
      </c>
      <c r="I30" s="141" t="str">
        <f t="shared" si="1"/>
        <v>&lt;DD&gt;
Sprint Planning</v>
      </c>
      <c r="J30" s="141" t="str">
        <f t="shared" si="1"/>
        <v>&lt;DD&gt;
Sprint Planning</v>
      </c>
      <c r="K30" s="141" t="str">
        <f t="shared" si="1"/>
        <v>&lt;DD&gt;
Sprint Planning</v>
      </c>
      <c r="L30" s="141" t="str">
        <f t="shared" si="1"/>
        <v>&lt;DD&gt;
Sprint Review +
Retrospective</v>
      </c>
      <c r="M30" s="33" t="s">
        <v>44</v>
      </c>
      <c r="N30" s="34" t="s">
        <v>45</v>
      </c>
      <c r="O30" s="23"/>
    </row>
    <row r="31" spans="1:16" s="88" customFormat="1" ht="15" x14ac:dyDescent="0.25">
      <c r="A31" s="148" t="s">
        <v>50</v>
      </c>
      <c r="B31" s="149" t="s">
        <v>46</v>
      </c>
      <c r="C31" s="149" t="s">
        <v>91</v>
      </c>
      <c r="D31" s="149" t="s">
        <v>90</v>
      </c>
      <c r="E31" s="149" t="s">
        <v>35</v>
      </c>
      <c r="F31" s="35">
        <v>8</v>
      </c>
      <c r="G31" s="111" t="s">
        <v>47</v>
      </c>
      <c r="H31" s="36">
        <f>IF(F31="","",F31)</f>
        <v>8</v>
      </c>
      <c r="I31" s="37">
        <f>IF(SUM(I32:I39)=0,IF($N31="Y",0,H31),H31)</f>
        <v>8</v>
      </c>
      <c r="J31" s="37">
        <f>IF(SUM(J32:J39)=0,IF($N31="Y",0,I31),I31)</f>
        <v>8</v>
      </c>
      <c r="K31" s="37">
        <f>IF(SUM(K32:K39)=0,IF($N31="Y",0,J31),J31)</f>
        <v>8</v>
      </c>
      <c r="L31" s="38">
        <f>IF(SUM(L32:L39)=0,IF($N31="Y",0,K31),K31)</f>
        <v>8</v>
      </c>
      <c r="M31" s="39" t="str">
        <f>IF(F31="","",IF(SUM(L32:L39)=0,"Y",""))</f>
        <v/>
      </c>
      <c r="N31" s="40"/>
    </row>
    <row r="32" spans="1:16" s="6" customFormat="1" x14ac:dyDescent="0.2">
      <c r="A32" s="128"/>
      <c r="B32" s="91" t="s">
        <v>48</v>
      </c>
      <c r="C32" s="91"/>
      <c r="D32" s="91"/>
      <c r="E32" s="91"/>
      <c r="F32" s="41"/>
      <c r="G32" s="102"/>
      <c r="H32" s="42">
        <v>3</v>
      </c>
      <c r="I32" s="43">
        <f t="shared" ref="I32:K39" si="2">H32</f>
        <v>3</v>
      </c>
      <c r="J32" s="43">
        <f t="shared" si="2"/>
        <v>3</v>
      </c>
      <c r="K32" s="43">
        <f t="shared" si="2"/>
        <v>3</v>
      </c>
      <c r="L32" s="44">
        <f t="shared" ref="L32:L39" si="3">K32</f>
        <v>3</v>
      </c>
      <c r="M32" s="45"/>
      <c r="N32" s="46"/>
    </row>
    <row r="33" spans="1:14" s="6" customFormat="1" x14ac:dyDescent="0.2">
      <c r="A33" s="128"/>
      <c r="B33" s="91" t="s">
        <v>48</v>
      </c>
      <c r="C33" s="91"/>
      <c r="D33" s="91"/>
      <c r="E33" s="91"/>
      <c r="F33" s="41"/>
      <c r="G33" s="102"/>
      <c r="H33" s="42">
        <v>3</v>
      </c>
      <c r="I33" s="43">
        <f t="shared" si="2"/>
        <v>3</v>
      </c>
      <c r="J33" s="43">
        <f t="shared" si="2"/>
        <v>3</v>
      </c>
      <c r="K33" s="43">
        <f t="shared" si="2"/>
        <v>3</v>
      </c>
      <c r="L33" s="44">
        <f t="shared" si="3"/>
        <v>3</v>
      </c>
      <c r="M33" s="45"/>
      <c r="N33" s="46"/>
    </row>
    <row r="34" spans="1:14" s="6" customFormat="1" x14ac:dyDescent="0.2">
      <c r="A34" s="128"/>
      <c r="B34" s="91" t="s">
        <v>48</v>
      </c>
      <c r="C34" s="91"/>
      <c r="D34" s="91"/>
      <c r="E34" s="91"/>
      <c r="F34" s="41"/>
      <c r="G34" s="102"/>
      <c r="H34" s="42">
        <v>3</v>
      </c>
      <c r="I34" s="43">
        <f t="shared" si="2"/>
        <v>3</v>
      </c>
      <c r="J34" s="43">
        <f t="shared" si="2"/>
        <v>3</v>
      </c>
      <c r="K34" s="43">
        <f t="shared" si="2"/>
        <v>3</v>
      </c>
      <c r="L34" s="44">
        <f t="shared" si="3"/>
        <v>3</v>
      </c>
      <c r="M34" s="45"/>
      <c r="N34" s="46"/>
    </row>
    <row r="35" spans="1:14" s="6" customFormat="1" x14ac:dyDescent="0.2">
      <c r="A35" s="128"/>
      <c r="B35" s="91" t="s">
        <v>48</v>
      </c>
      <c r="C35" s="91"/>
      <c r="D35" s="91"/>
      <c r="E35" s="91"/>
      <c r="F35" s="41"/>
      <c r="G35" s="102"/>
      <c r="H35" s="42">
        <v>3</v>
      </c>
      <c r="I35" s="43">
        <f t="shared" si="2"/>
        <v>3</v>
      </c>
      <c r="J35" s="43">
        <f t="shared" si="2"/>
        <v>3</v>
      </c>
      <c r="K35" s="43">
        <f t="shared" si="2"/>
        <v>3</v>
      </c>
      <c r="L35" s="44">
        <f t="shared" si="3"/>
        <v>3</v>
      </c>
      <c r="M35" s="45"/>
      <c r="N35" s="46"/>
    </row>
    <row r="36" spans="1:14" s="6" customFormat="1" x14ac:dyDescent="0.2">
      <c r="A36" s="128"/>
      <c r="B36" s="91" t="s">
        <v>48</v>
      </c>
      <c r="C36" s="91"/>
      <c r="D36" s="91"/>
      <c r="E36" s="91"/>
      <c r="F36" s="41"/>
      <c r="G36" s="102"/>
      <c r="H36" s="42">
        <v>3</v>
      </c>
      <c r="I36" s="43">
        <f t="shared" si="2"/>
        <v>3</v>
      </c>
      <c r="J36" s="43">
        <f t="shared" si="2"/>
        <v>3</v>
      </c>
      <c r="K36" s="43">
        <f t="shared" si="2"/>
        <v>3</v>
      </c>
      <c r="L36" s="44">
        <f t="shared" si="3"/>
        <v>3</v>
      </c>
      <c r="M36" s="45"/>
      <c r="N36" s="46"/>
    </row>
    <row r="37" spans="1:14" s="6" customFormat="1" x14ac:dyDescent="0.2">
      <c r="A37" s="128"/>
      <c r="B37" s="91" t="s">
        <v>48</v>
      </c>
      <c r="C37" s="91"/>
      <c r="D37" s="91"/>
      <c r="E37" s="91"/>
      <c r="F37" s="41"/>
      <c r="G37" s="102"/>
      <c r="H37" s="42">
        <v>3</v>
      </c>
      <c r="I37" s="43">
        <f t="shared" si="2"/>
        <v>3</v>
      </c>
      <c r="J37" s="43">
        <f t="shared" si="2"/>
        <v>3</v>
      </c>
      <c r="K37" s="43">
        <f t="shared" si="2"/>
        <v>3</v>
      </c>
      <c r="L37" s="44">
        <f t="shared" si="3"/>
        <v>3</v>
      </c>
      <c r="M37" s="45"/>
      <c r="N37" s="46"/>
    </row>
    <row r="38" spans="1:14" s="6" customFormat="1" x14ac:dyDescent="0.2">
      <c r="A38" s="128"/>
      <c r="B38" s="91" t="s">
        <v>48</v>
      </c>
      <c r="C38" s="91"/>
      <c r="D38" s="91"/>
      <c r="E38" s="91"/>
      <c r="F38" s="41"/>
      <c r="G38" s="102"/>
      <c r="H38" s="42">
        <v>3</v>
      </c>
      <c r="I38" s="43">
        <f t="shared" si="2"/>
        <v>3</v>
      </c>
      <c r="J38" s="43">
        <f t="shared" si="2"/>
        <v>3</v>
      </c>
      <c r="K38" s="43">
        <f t="shared" si="2"/>
        <v>3</v>
      </c>
      <c r="L38" s="44">
        <f t="shared" si="3"/>
        <v>3</v>
      </c>
      <c r="M38" s="45"/>
      <c r="N38" s="46"/>
    </row>
    <row r="39" spans="1:14" s="6" customFormat="1" x14ac:dyDescent="0.2">
      <c r="A39" s="129"/>
      <c r="B39" s="91" t="s">
        <v>48</v>
      </c>
      <c r="C39" s="91"/>
      <c r="D39" s="91"/>
      <c r="E39" s="91"/>
      <c r="F39" s="41"/>
      <c r="G39" s="102"/>
      <c r="H39" s="42">
        <v>3</v>
      </c>
      <c r="I39" s="43">
        <f t="shared" si="2"/>
        <v>3</v>
      </c>
      <c r="J39" s="43">
        <f t="shared" si="2"/>
        <v>3</v>
      </c>
      <c r="K39" s="43">
        <f t="shared" si="2"/>
        <v>3</v>
      </c>
      <c r="L39" s="44">
        <f t="shared" si="3"/>
        <v>3</v>
      </c>
      <c r="M39" s="45"/>
      <c r="N39" s="46"/>
    </row>
    <row r="40" spans="1:14" s="6" customFormat="1" x14ac:dyDescent="0.2">
      <c r="A40" s="130"/>
      <c r="B40" s="92"/>
      <c r="C40" s="92"/>
      <c r="D40" s="92"/>
      <c r="E40" s="92"/>
      <c r="F40" s="47"/>
      <c r="G40" s="103"/>
      <c r="H40" s="48"/>
      <c r="I40" s="49"/>
      <c r="J40" s="49"/>
      <c r="K40" s="49"/>
      <c r="L40" s="50"/>
      <c r="M40" s="51"/>
      <c r="N40" s="52"/>
    </row>
    <row r="41" spans="1:14" s="88" customFormat="1" ht="15" x14ac:dyDescent="0.25">
      <c r="A41" s="148" t="s">
        <v>50</v>
      </c>
      <c r="B41" s="149" t="s">
        <v>46</v>
      </c>
      <c r="C41" s="149" t="s">
        <v>91</v>
      </c>
      <c r="D41" s="149" t="s">
        <v>90</v>
      </c>
      <c r="E41" s="149" t="s">
        <v>35</v>
      </c>
      <c r="F41" s="35">
        <v>5</v>
      </c>
      <c r="G41" s="111" t="s">
        <v>47</v>
      </c>
      <c r="H41" s="36">
        <f>IF(F41="","",F41)</f>
        <v>5</v>
      </c>
      <c r="I41" s="37">
        <f>IF(SUM(I42:I49)=0,IF($N41="Y",0,H41),H41)</f>
        <v>5</v>
      </c>
      <c r="J41" s="37">
        <f>IF(SUM(J42:J49)=0,IF($N41="Y",0,I41),I41)</f>
        <v>5</v>
      </c>
      <c r="K41" s="37">
        <f>IF(SUM(K42:K49)=0,IF($N41="Y",0,J41),J41)</f>
        <v>5</v>
      </c>
      <c r="L41" s="38">
        <f>IF(SUM(L42:L49)=0,IF($N41="Y",0,K41),K41)</f>
        <v>5</v>
      </c>
      <c r="M41" s="39" t="str">
        <f>IF(F41="","",IF(SUM(L42:L49)=0,"Y",""))</f>
        <v/>
      </c>
      <c r="N41" s="40"/>
    </row>
    <row r="42" spans="1:14" s="6" customFormat="1" x14ac:dyDescent="0.2">
      <c r="A42" s="128"/>
      <c r="B42" s="91" t="s">
        <v>48</v>
      </c>
      <c r="C42" s="91"/>
      <c r="D42" s="91"/>
      <c r="E42" s="91"/>
      <c r="F42" s="41"/>
      <c r="G42" s="102"/>
      <c r="H42" s="42">
        <v>3</v>
      </c>
      <c r="I42" s="43">
        <f>H42</f>
        <v>3</v>
      </c>
      <c r="J42" s="43">
        <f>I42</f>
        <v>3</v>
      </c>
      <c r="K42" s="43">
        <f t="shared" ref="K42:L49" si="4">J42</f>
        <v>3</v>
      </c>
      <c r="L42" s="44">
        <f t="shared" si="4"/>
        <v>3</v>
      </c>
      <c r="M42" s="45"/>
      <c r="N42" s="46"/>
    </row>
    <row r="43" spans="1:14" s="6" customFormat="1" x14ac:dyDescent="0.2">
      <c r="A43" s="128"/>
      <c r="B43" s="91" t="s">
        <v>48</v>
      </c>
      <c r="C43" s="91"/>
      <c r="D43" s="91"/>
      <c r="E43" s="91"/>
      <c r="F43" s="41"/>
      <c r="G43" s="102"/>
      <c r="H43" s="42">
        <v>3</v>
      </c>
      <c r="I43" s="43">
        <f t="shared" ref="I43:I49" si="5">H43</f>
        <v>3</v>
      </c>
      <c r="J43" s="43">
        <f t="shared" ref="J43:J49" si="6">I43</f>
        <v>3</v>
      </c>
      <c r="K43" s="43">
        <f t="shared" si="4"/>
        <v>3</v>
      </c>
      <c r="L43" s="44">
        <f t="shared" si="4"/>
        <v>3</v>
      </c>
      <c r="M43" s="45"/>
      <c r="N43" s="46"/>
    </row>
    <row r="44" spans="1:14" s="6" customFormat="1" x14ac:dyDescent="0.2">
      <c r="A44" s="128"/>
      <c r="B44" s="91" t="s">
        <v>48</v>
      </c>
      <c r="C44" s="91"/>
      <c r="D44" s="91"/>
      <c r="E44" s="91"/>
      <c r="F44" s="41"/>
      <c r="G44" s="102"/>
      <c r="H44" s="42">
        <v>3</v>
      </c>
      <c r="I44" s="43">
        <f t="shared" si="5"/>
        <v>3</v>
      </c>
      <c r="J44" s="43">
        <f t="shared" si="6"/>
        <v>3</v>
      </c>
      <c r="K44" s="43">
        <f t="shared" si="4"/>
        <v>3</v>
      </c>
      <c r="L44" s="44">
        <f t="shared" si="4"/>
        <v>3</v>
      </c>
      <c r="M44" s="45"/>
      <c r="N44" s="46"/>
    </row>
    <row r="45" spans="1:14" s="6" customFormat="1" x14ac:dyDescent="0.2">
      <c r="A45" s="128"/>
      <c r="B45" s="91" t="s">
        <v>48</v>
      </c>
      <c r="C45" s="91"/>
      <c r="D45" s="91"/>
      <c r="E45" s="91"/>
      <c r="F45" s="41"/>
      <c r="G45" s="102"/>
      <c r="H45" s="42">
        <v>3</v>
      </c>
      <c r="I45" s="43">
        <f t="shared" si="5"/>
        <v>3</v>
      </c>
      <c r="J45" s="43">
        <f t="shared" si="6"/>
        <v>3</v>
      </c>
      <c r="K45" s="43">
        <f t="shared" si="4"/>
        <v>3</v>
      </c>
      <c r="L45" s="44">
        <f t="shared" si="4"/>
        <v>3</v>
      </c>
      <c r="M45" s="45"/>
      <c r="N45" s="46"/>
    </row>
    <row r="46" spans="1:14" s="6" customFormat="1" x14ac:dyDescent="0.2">
      <c r="A46" s="128"/>
      <c r="B46" s="91" t="s">
        <v>48</v>
      </c>
      <c r="C46" s="91"/>
      <c r="D46" s="91"/>
      <c r="E46" s="91"/>
      <c r="F46" s="41"/>
      <c r="G46" s="102"/>
      <c r="H46" s="42">
        <v>3</v>
      </c>
      <c r="I46" s="43">
        <f t="shared" si="5"/>
        <v>3</v>
      </c>
      <c r="J46" s="43">
        <f t="shared" si="6"/>
        <v>3</v>
      </c>
      <c r="K46" s="43">
        <f t="shared" si="4"/>
        <v>3</v>
      </c>
      <c r="L46" s="44">
        <f t="shared" si="4"/>
        <v>3</v>
      </c>
      <c r="M46" s="45"/>
      <c r="N46" s="46"/>
    </row>
    <row r="47" spans="1:14" s="6" customFormat="1" x14ac:dyDescent="0.2">
      <c r="A47" s="128"/>
      <c r="B47" s="91" t="s">
        <v>48</v>
      </c>
      <c r="C47" s="91"/>
      <c r="D47" s="91"/>
      <c r="E47" s="91"/>
      <c r="F47" s="41"/>
      <c r="G47" s="102"/>
      <c r="H47" s="42">
        <v>3</v>
      </c>
      <c r="I47" s="43">
        <f t="shared" si="5"/>
        <v>3</v>
      </c>
      <c r="J47" s="43">
        <f t="shared" si="6"/>
        <v>3</v>
      </c>
      <c r="K47" s="43">
        <f>J47</f>
        <v>3</v>
      </c>
      <c r="L47" s="44">
        <f t="shared" si="4"/>
        <v>3</v>
      </c>
      <c r="M47" s="45"/>
      <c r="N47" s="46"/>
    </row>
    <row r="48" spans="1:14" s="6" customFormat="1" x14ac:dyDescent="0.2">
      <c r="A48" s="128"/>
      <c r="B48" s="91" t="s">
        <v>48</v>
      </c>
      <c r="C48" s="91"/>
      <c r="D48" s="91"/>
      <c r="E48" s="91"/>
      <c r="F48" s="41"/>
      <c r="G48" s="102"/>
      <c r="H48" s="42">
        <v>3</v>
      </c>
      <c r="I48" s="43">
        <f t="shared" si="5"/>
        <v>3</v>
      </c>
      <c r="J48" s="43">
        <f t="shared" si="6"/>
        <v>3</v>
      </c>
      <c r="K48" s="43">
        <f>J48</f>
        <v>3</v>
      </c>
      <c r="L48" s="44">
        <f t="shared" si="4"/>
        <v>3</v>
      </c>
      <c r="M48" s="45"/>
      <c r="N48" s="46"/>
    </row>
    <row r="49" spans="1:14" s="6" customFormat="1" x14ac:dyDescent="0.2">
      <c r="A49" s="129"/>
      <c r="B49" s="91" t="s">
        <v>48</v>
      </c>
      <c r="C49" s="91"/>
      <c r="D49" s="91"/>
      <c r="E49" s="91"/>
      <c r="F49" s="41"/>
      <c r="G49" s="102"/>
      <c r="H49" s="42">
        <v>3</v>
      </c>
      <c r="I49" s="43">
        <f t="shared" si="5"/>
        <v>3</v>
      </c>
      <c r="J49" s="43">
        <f t="shared" si="6"/>
        <v>3</v>
      </c>
      <c r="K49" s="43">
        <f>J49</f>
        <v>3</v>
      </c>
      <c r="L49" s="44">
        <f t="shared" si="4"/>
        <v>3</v>
      </c>
      <c r="M49" s="45"/>
      <c r="N49" s="46"/>
    </row>
    <row r="50" spans="1:14" s="6" customFormat="1" x14ac:dyDescent="0.2">
      <c r="A50" s="130"/>
      <c r="B50" s="92"/>
      <c r="C50" s="92"/>
      <c r="D50" s="92"/>
      <c r="E50" s="92"/>
      <c r="F50" s="47"/>
      <c r="G50" s="103"/>
      <c r="H50" s="48"/>
      <c r="I50" s="49"/>
      <c r="J50" s="49"/>
      <c r="K50" s="49"/>
      <c r="L50" s="50"/>
      <c r="M50" s="51"/>
      <c r="N50" s="52"/>
    </row>
    <row r="51" spans="1:14" s="88" customFormat="1" ht="15" x14ac:dyDescent="0.25">
      <c r="A51" s="148" t="s">
        <v>50</v>
      </c>
      <c r="B51" s="149" t="s">
        <v>46</v>
      </c>
      <c r="C51" s="149" t="s">
        <v>91</v>
      </c>
      <c r="D51" s="149" t="s">
        <v>90</v>
      </c>
      <c r="E51" s="149" t="s">
        <v>35</v>
      </c>
      <c r="F51" s="35">
        <v>3</v>
      </c>
      <c r="G51" s="111" t="s">
        <v>47</v>
      </c>
      <c r="H51" s="36">
        <f>IF(F51="","",F51)</f>
        <v>3</v>
      </c>
      <c r="I51" s="37">
        <f>IF(SUM(I52:I59)=0,IF($N51="Y",0,H51),H51)</f>
        <v>3</v>
      </c>
      <c r="J51" s="37">
        <f>IF(SUM(J52:J59)=0,IF($N51="Y",0,I51),I51)</f>
        <v>3</v>
      </c>
      <c r="K51" s="37">
        <f>IF(SUM(K52:K59)=0,IF($N51="Y",0,J51),J51)</f>
        <v>3</v>
      </c>
      <c r="L51" s="38">
        <f>IF(SUM(L52:L59)=0,IF($N51="Y",0,K51),K51)</f>
        <v>3</v>
      </c>
      <c r="M51" s="39" t="str">
        <f>IF(F51="","",IF(SUM(L52:L59)=0,"Y",""))</f>
        <v/>
      </c>
      <c r="N51" s="40"/>
    </row>
    <row r="52" spans="1:14" s="6" customFormat="1" x14ac:dyDescent="0.2">
      <c r="A52" s="128"/>
      <c r="B52" s="91" t="s">
        <v>48</v>
      </c>
      <c r="C52" s="91"/>
      <c r="D52" s="91"/>
      <c r="E52" s="91"/>
      <c r="F52" s="41"/>
      <c r="G52" s="102"/>
      <c r="H52" s="42">
        <v>3</v>
      </c>
      <c r="I52" s="43">
        <f>H52</f>
        <v>3</v>
      </c>
      <c r="J52" s="43">
        <f>I52</f>
        <v>3</v>
      </c>
      <c r="K52" s="43">
        <f>J52</f>
        <v>3</v>
      </c>
      <c r="L52" s="44">
        <f t="shared" ref="L52:L59" si="7">K52</f>
        <v>3</v>
      </c>
      <c r="M52" s="45"/>
      <c r="N52" s="46"/>
    </row>
    <row r="53" spans="1:14" s="6" customFormat="1" x14ac:dyDescent="0.2">
      <c r="A53" s="128"/>
      <c r="B53" s="91" t="s">
        <v>48</v>
      </c>
      <c r="C53" s="91"/>
      <c r="D53" s="91"/>
      <c r="E53" s="91"/>
      <c r="F53" s="41"/>
      <c r="G53" s="102"/>
      <c r="H53" s="42">
        <v>3</v>
      </c>
      <c r="I53" s="43">
        <f t="shared" ref="I53:J59" si="8">H53</f>
        <v>3</v>
      </c>
      <c r="J53" s="43">
        <f t="shared" si="8"/>
        <v>3</v>
      </c>
      <c r="K53" s="43">
        <f t="shared" ref="K53:K59" si="9">J53</f>
        <v>3</v>
      </c>
      <c r="L53" s="44">
        <f t="shared" si="7"/>
        <v>3</v>
      </c>
      <c r="M53" s="45"/>
      <c r="N53" s="46"/>
    </row>
    <row r="54" spans="1:14" s="6" customFormat="1" x14ac:dyDescent="0.2">
      <c r="A54" s="128"/>
      <c r="B54" s="91" t="s">
        <v>48</v>
      </c>
      <c r="C54" s="91"/>
      <c r="D54" s="91"/>
      <c r="E54" s="91"/>
      <c r="F54" s="41"/>
      <c r="G54" s="102"/>
      <c r="H54" s="42">
        <v>3</v>
      </c>
      <c r="I54" s="43">
        <f t="shared" si="8"/>
        <v>3</v>
      </c>
      <c r="J54" s="43">
        <f t="shared" si="8"/>
        <v>3</v>
      </c>
      <c r="K54" s="43">
        <f t="shared" si="9"/>
        <v>3</v>
      </c>
      <c r="L54" s="44">
        <f t="shared" si="7"/>
        <v>3</v>
      </c>
      <c r="M54" s="45"/>
      <c r="N54" s="46"/>
    </row>
    <row r="55" spans="1:14" s="6" customFormat="1" x14ac:dyDescent="0.2">
      <c r="A55" s="128"/>
      <c r="B55" s="91" t="s">
        <v>48</v>
      </c>
      <c r="C55" s="91"/>
      <c r="D55" s="91"/>
      <c r="E55" s="91"/>
      <c r="F55" s="41"/>
      <c r="G55" s="102"/>
      <c r="H55" s="42">
        <v>3</v>
      </c>
      <c r="I55" s="43">
        <f t="shared" si="8"/>
        <v>3</v>
      </c>
      <c r="J55" s="43">
        <f t="shared" si="8"/>
        <v>3</v>
      </c>
      <c r="K55" s="43">
        <f t="shared" si="9"/>
        <v>3</v>
      </c>
      <c r="L55" s="44">
        <f t="shared" si="7"/>
        <v>3</v>
      </c>
      <c r="M55" s="45"/>
      <c r="N55" s="46"/>
    </row>
    <row r="56" spans="1:14" s="6" customFormat="1" x14ac:dyDescent="0.2">
      <c r="A56" s="128"/>
      <c r="B56" s="91" t="s">
        <v>48</v>
      </c>
      <c r="C56" s="91"/>
      <c r="D56" s="91"/>
      <c r="E56" s="91"/>
      <c r="F56" s="41"/>
      <c r="G56" s="102"/>
      <c r="H56" s="42">
        <v>3</v>
      </c>
      <c r="I56" s="43">
        <f t="shared" si="8"/>
        <v>3</v>
      </c>
      <c r="J56" s="43">
        <f t="shared" si="8"/>
        <v>3</v>
      </c>
      <c r="K56" s="43">
        <f t="shared" si="9"/>
        <v>3</v>
      </c>
      <c r="L56" s="44">
        <f t="shared" si="7"/>
        <v>3</v>
      </c>
      <c r="M56" s="45"/>
      <c r="N56" s="46"/>
    </row>
    <row r="57" spans="1:14" s="6" customFormat="1" x14ac:dyDescent="0.2">
      <c r="A57" s="128"/>
      <c r="B57" s="91" t="s">
        <v>48</v>
      </c>
      <c r="C57" s="91"/>
      <c r="D57" s="91"/>
      <c r="E57" s="91"/>
      <c r="F57" s="41"/>
      <c r="G57" s="102"/>
      <c r="H57" s="42">
        <v>3</v>
      </c>
      <c r="I57" s="43">
        <f t="shared" si="8"/>
        <v>3</v>
      </c>
      <c r="J57" s="43">
        <f t="shared" si="8"/>
        <v>3</v>
      </c>
      <c r="K57" s="43">
        <f t="shared" si="9"/>
        <v>3</v>
      </c>
      <c r="L57" s="44">
        <f t="shared" si="7"/>
        <v>3</v>
      </c>
      <c r="M57" s="45"/>
      <c r="N57" s="46"/>
    </row>
    <row r="58" spans="1:14" s="6" customFormat="1" x14ac:dyDescent="0.2">
      <c r="A58" s="128"/>
      <c r="B58" s="91" t="s">
        <v>48</v>
      </c>
      <c r="C58" s="91"/>
      <c r="D58" s="91"/>
      <c r="E58" s="91"/>
      <c r="F58" s="41"/>
      <c r="G58" s="102"/>
      <c r="H58" s="42">
        <v>3</v>
      </c>
      <c r="I58" s="43">
        <f t="shared" si="8"/>
        <v>3</v>
      </c>
      <c r="J58" s="43">
        <f t="shared" si="8"/>
        <v>3</v>
      </c>
      <c r="K58" s="43">
        <f t="shared" si="9"/>
        <v>3</v>
      </c>
      <c r="L58" s="44">
        <f t="shared" si="7"/>
        <v>3</v>
      </c>
      <c r="M58" s="45"/>
      <c r="N58" s="46"/>
    </row>
    <row r="59" spans="1:14" s="6" customFormat="1" x14ac:dyDescent="0.2">
      <c r="A59" s="129"/>
      <c r="B59" s="91" t="s">
        <v>48</v>
      </c>
      <c r="C59" s="91"/>
      <c r="D59" s="91"/>
      <c r="E59" s="91"/>
      <c r="F59" s="41"/>
      <c r="G59" s="102"/>
      <c r="H59" s="42">
        <v>3</v>
      </c>
      <c r="I59" s="43">
        <f t="shared" si="8"/>
        <v>3</v>
      </c>
      <c r="J59" s="43">
        <f t="shared" si="8"/>
        <v>3</v>
      </c>
      <c r="K59" s="43">
        <f t="shared" si="9"/>
        <v>3</v>
      </c>
      <c r="L59" s="44">
        <f t="shared" si="7"/>
        <v>3</v>
      </c>
      <c r="M59" s="45"/>
      <c r="N59" s="46"/>
    </row>
    <row r="60" spans="1:14" s="6" customFormat="1" x14ac:dyDescent="0.2">
      <c r="A60" s="130"/>
      <c r="B60" s="93"/>
      <c r="C60" s="93"/>
      <c r="D60" s="93"/>
      <c r="E60" s="93"/>
      <c r="F60" s="53"/>
      <c r="G60" s="104"/>
      <c r="H60" s="48"/>
      <c r="I60" s="49"/>
      <c r="J60" s="49"/>
      <c r="K60" s="49"/>
      <c r="L60" s="50"/>
      <c r="M60" s="54"/>
      <c r="N60" s="55"/>
    </row>
    <row r="61" spans="1:14" s="88" customFormat="1" ht="15" x14ac:dyDescent="0.25">
      <c r="A61" s="148" t="s">
        <v>50</v>
      </c>
      <c r="B61" s="149" t="s">
        <v>46</v>
      </c>
      <c r="C61" s="149" t="s">
        <v>91</v>
      </c>
      <c r="D61" s="149" t="s">
        <v>90</v>
      </c>
      <c r="E61" s="149" t="s">
        <v>35</v>
      </c>
      <c r="F61" s="35">
        <v>2</v>
      </c>
      <c r="G61" s="111" t="s">
        <v>47</v>
      </c>
      <c r="H61" s="36">
        <f>IF(F61="","",F61)</f>
        <v>2</v>
      </c>
      <c r="I61" s="37">
        <f>IF(SUM(I62:I69)=0,IF($N61="Y",0,H61),H61)</f>
        <v>2</v>
      </c>
      <c r="J61" s="37">
        <f>IF(SUM(J62:J69)=0,IF($N61="Y",0,I61),I61)</f>
        <v>2</v>
      </c>
      <c r="K61" s="37">
        <f>IF(SUM(K62:K69)=0,IF($N61="Y",0,J61),J61)</f>
        <v>2</v>
      </c>
      <c r="L61" s="38">
        <f>IF(SUM(L62:L69)=0,IF($N61="Y",0,K61),K61)</f>
        <v>2</v>
      </c>
      <c r="M61" s="39" t="str">
        <f>IF(F61="","",IF(SUM(L62:L69)=0,"Y",""))</f>
        <v/>
      </c>
      <c r="N61" s="40"/>
    </row>
    <row r="62" spans="1:14" s="6" customFormat="1" x14ac:dyDescent="0.2">
      <c r="A62" s="128"/>
      <c r="B62" s="91" t="s">
        <v>48</v>
      </c>
      <c r="C62" s="91"/>
      <c r="D62" s="91"/>
      <c r="E62" s="91"/>
      <c r="F62" s="41"/>
      <c r="G62" s="102"/>
      <c r="H62" s="42">
        <v>3</v>
      </c>
      <c r="I62" s="43">
        <f>H62</f>
        <v>3</v>
      </c>
      <c r="J62" s="43">
        <f>I62</f>
        <v>3</v>
      </c>
      <c r="K62" s="43">
        <f>J62</f>
        <v>3</v>
      </c>
      <c r="L62" s="44">
        <f t="shared" ref="K62:L69" si="10">K62</f>
        <v>3</v>
      </c>
      <c r="M62" s="45"/>
      <c r="N62" s="56"/>
    </row>
    <row r="63" spans="1:14" s="6" customFormat="1" x14ac:dyDescent="0.2">
      <c r="A63" s="128"/>
      <c r="B63" s="91" t="s">
        <v>48</v>
      </c>
      <c r="C63" s="91"/>
      <c r="D63" s="91"/>
      <c r="E63" s="91"/>
      <c r="F63" s="41"/>
      <c r="G63" s="102"/>
      <c r="H63" s="42">
        <v>3</v>
      </c>
      <c r="I63" s="43">
        <f t="shared" ref="I63:J69" si="11">H63</f>
        <v>3</v>
      </c>
      <c r="J63" s="43">
        <f t="shared" si="11"/>
        <v>3</v>
      </c>
      <c r="K63" s="43">
        <f>J63</f>
        <v>3</v>
      </c>
      <c r="L63" s="44">
        <f t="shared" si="10"/>
        <v>3</v>
      </c>
      <c r="M63" s="45"/>
      <c r="N63" s="56"/>
    </row>
    <row r="64" spans="1:14" s="6" customFormat="1" x14ac:dyDescent="0.2">
      <c r="A64" s="128"/>
      <c r="B64" s="91" t="s">
        <v>48</v>
      </c>
      <c r="C64" s="91"/>
      <c r="D64" s="91"/>
      <c r="E64" s="91"/>
      <c r="F64" s="41"/>
      <c r="G64" s="102"/>
      <c r="H64" s="42">
        <v>3</v>
      </c>
      <c r="I64" s="43">
        <f t="shared" si="11"/>
        <v>3</v>
      </c>
      <c r="J64" s="43">
        <f t="shared" si="11"/>
        <v>3</v>
      </c>
      <c r="K64" s="43">
        <f>J64</f>
        <v>3</v>
      </c>
      <c r="L64" s="44">
        <f t="shared" si="10"/>
        <v>3</v>
      </c>
      <c r="M64" s="45"/>
      <c r="N64" s="56"/>
    </row>
    <row r="65" spans="1:15" s="6" customFormat="1" x14ac:dyDescent="0.2">
      <c r="A65" s="128"/>
      <c r="B65" s="91" t="s">
        <v>48</v>
      </c>
      <c r="C65" s="91"/>
      <c r="D65" s="91"/>
      <c r="E65" s="91"/>
      <c r="F65" s="41"/>
      <c r="G65" s="102"/>
      <c r="H65" s="42">
        <v>3</v>
      </c>
      <c r="I65" s="43">
        <f t="shared" si="11"/>
        <v>3</v>
      </c>
      <c r="J65" s="43">
        <f t="shared" si="11"/>
        <v>3</v>
      </c>
      <c r="K65" s="43">
        <f t="shared" si="10"/>
        <v>3</v>
      </c>
      <c r="L65" s="44">
        <f t="shared" si="10"/>
        <v>3</v>
      </c>
      <c r="M65" s="45"/>
      <c r="N65" s="56"/>
    </row>
    <row r="66" spans="1:15" s="6" customFormat="1" x14ac:dyDescent="0.2">
      <c r="A66" s="128"/>
      <c r="B66" s="91" t="s">
        <v>48</v>
      </c>
      <c r="C66" s="91"/>
      <c r="D66" s="91"/>
      <c r="E66" s="91"/>
      <c r="F66" s="41"/>
      <c r="G66" s="102"/>
      <c r="H66" s="42">
        <v>3</v>
      </c>
      <c r="I66" s="43">
        <f t="shared" si="11"/>
        <v>3</v>
      </c>
      <c r="J66" s="43">
        <f t="shared" si="11"/>
        <v>3</v>
      </c>
      <c r="K66" s="43">
        <f t="shared" si="10"/>
        <v>3</v>
      </c>
      <c r="L66" s="44">
        <f t="shared" si="10"/>
        <v>3</v>
      </c>
      <c r="M66" s="45"/>
      <c r="N66" s="56"/>
    </row>
    <row r="67" spans="1:15" s="6" customFormat="1" x14ac:dyDescent="0.2">
      <c r="A67" s="128"/>
      <c r="B67" s="91" t="s">
        <v>48</v>
      </c>
      <c r="C67" s="91"/>
      <c r="D67" s="91"/>
      <c r="E67" s="91"/>
      <c r="F67" s="41"/>
      <c r="G67" s="102"/>
      <c r="H67" s="42">
        <v>3</v>
      </c>
      <c r="I67" s="43">
        <f t="shared" si="11"/>
        <v>3</v>
      </c>
      <c r="J67" s="43">
        <f t="shared" si="11"/>
        <v>3</v>
      </c>
      <c r="K67" s="43">
        <f t="shared" si="10"/>
        <v>3</v>
      </c>
      <c r="L67" s="44">
        <f t="shared" si="10"/>
        <v>3</v>
      </c>
      <c r="M67" s="45"/>
      <c r="N67" s="56"/>
    </row>
    <row r="68" spans="1:15" s="6" customFormat="1" x14ac:dyDescent="0.2">
      <c r="A68" s="128"/>
      <c r="B68" s="91" t="s">
        <v>48</v>
      </c>
      <c r="C68" s="91"/>
      <c r="D68" s="91"/>
      <c r="E68" s="91"/>
      <c r="F68" s="41"/>
      <c r="G68" s="102"/>
      <c r="H68" s="42">
        <v>3</v>
      </c>
      <c r="I68" s="43">
        <f t="shared" si="11"/>
        <v>3</v>
      </c>
      <c r="J68" s="43">
        <f t="shared" si="11"/>
        <v>3</v>
      </c>
      <c r="K68" s="43">
        <f t="shared" si="10"/>
        <v>3</v>
      </c>
      <c r="L68" s="44">
        <f t="shared" si="10"/>
        <v>3</v>
      </c>
      <c r="M68" s="45"/>
      <c r="N68" s="56"/>
    </row>
    <row r="69" spans="1:15" s="6" customFormat="1" x14ac:dyDescent="0.2">
      <c r="A69" s="129"/>
      <c r="B69" s="91" t="s">
        <v>48</v>
      </c>
      <c r="C69" s="91"/>
      <c r="D69" s="91"/>
      <c r="E69" s="91"/>
      <c r="F69" s="41"/>
      <c r="G69" s="102"/>
      <c r="H69" s="42">
        <v>3</v>
      </c>
      <c r="I69" s="43">
        <f t="shared" si="11"/>
        <v>3</v>
      </c>
      <c r="J69" s="43">
        <f t="shared" si="11"/>
        <v>3</v>
      </c>
      <c r="K69" s="43">
        <f t="shared" si="10"/>
        <v>3</v>
      </c>
      <c r="L69" s="44">
        <f t="shared" si="10"/>
        <v>3</v>
      </c>
      <c r="M69" s="45"/>
      <c r="N69" s="56"/>
    </row>
    <row r="70" spans="1:15" s="6" customFormat="1" x14ac:dyDescent="0.2">
      <c r="A70" s="130"/>
      <c r="B70" s="93"/>
      <c r="C70" s="93"/>
      <c r="D70" s="93"/>
      <c r="E70" s="93"/>
      <c r="F70" s="53"/>
      <c r="G70" s="104"/>
      <c r="H70" s="48"/>
      <c r="I70" s="49"/>
      <c r="J70" s="49"/>
      <c r="K70" s="49"/>
      <c r="L70" s="50"/>
      <c r="M70" s="54"/>
      <c r="N70" s="55"/>
    </row>
    <row r="71" spans="1:15" s="88" customFormat="1" ht="15" x14ac:dyDescent="0.25">
      <c r="A71" s="148" t="s">
        <v>50</v>
      </c>
      <c r="B71" s="149" t="s">
        <v>46</v>
      </c>
      <c r="C71" s="149" t="s">
        <v>91</v>
      </c>
      <c r="D71" s="149" t="s">
        <v>90</v>
      </c>
      <c r="E71" s="149" t="s">
        <v>35</v>
      </c>
      <c r="F71" s="35">
        <v>1</v>
      </c>
      <c r="G71" s="111" t="s">
        <v>47</v>
      </c>
      <c r="H71" s="36">
        <f>IF(F71="","",F71)</f>
        <v>1</v>
      </c>
      <c r="I71" s="37">
        <f>IF(SUM(I72:I79)=0,IF($N71="Y",0,H71),H71)</f>
        <v>1</v>
      </c>
      <c r="J71" s="37">
        <f>IF(SUM(J72:J79)=0,IF($N71="Y",0,I71),I71)</f>
        <v>1</v>
      </c>
      <c r="K71" s="37">
        <f>IF(SUM(K72:K79)=0,IF($N71="Y",0,J71),J71)</f>
        <v>1</v>
      </c>
      <c r="L71" s="38">
        <f>IF(SUM(L72:L79)=0,IF($N71="Y",0,K71),K71)</f>
        <v>1</v>
      </c>
      <c r="M71" s="39" t="str">
        <f>IF(F71="","",IF(SUM(L72:L79)=0,"Y",""))</f>
        <v/>
      </c>
      <c r="N71" s="40"/>
    </row>
    <row r="72" spans="1:15" s="6" customFormat="1" x14ac:dyDescent="0.2">
      <c r="A72" s="128"/>
      <c r="B72" s="91" t="s">
        <v>48</v>
      </c>
      <c r="C72" s="91"/>
      <c r="D72" s="91"/>
      <c r="E72" s="91"/>
      <c r="F72" s="41"/>
      <c r="G72" s="102"/>
      <c r="H72" s="42">
        <v>3</v>
      </c>
      <c r="I72" s="43">
        <f>H72</f>
        <v>3</v>
      </c>
      <c r="J72" s="43">
        <f>I72</f>
        <v>3</v>
      </c>
      <c r="K72" s="43">
        <f t="shared" ref="K72:L79" si="12">J72</f>
        <v>3</v>
      </c>
      <c r="L72" s="44">
        <f t="shared" si="12"/>
        <v>3</v>
      </c>
      <c r="M72" s="45"/>
      <c r="N72" s="56"/>
    </row>
    <row r="73" spans="1:15" s="6" customFormat="1" x14ac:dyDescent="0.2">
      <c r="A73" s="128"/>
      <c r="B73" s="91" t="s">
        <v>48</v>
      </c>
      <c r="C73" s="91"/>
      <c r="D73" s="91"/>
      <c r="E73" s="91"/>
      <c r="F73" s="41"/>
      <c r="G73" s="102"/>
      <c r="H73" s="42">
        <v>3</v>
      </c>
      <c r="I73" s="43">
        <f t="shared" ref="I73:J79" si="13">H73</f>
        <v>3</v>
      </c>
      <c r="J73" s="43">
        <f t="shared" si="13"/>
        <v>3</v>
      </c>
      <c r="K73" s="43">
        <f t="shared" si="12"/>
        <v>3</v>
      </c>
      <c r="L73" s="44">
        <f t="shared" si="12"/>
        <v>3</v>
      </c>
      <c r="M73" s="45"/>
      <c r="N73" s="56"/>
    </row>
    <row r="74" spans="1:15" s="6" customFormat="1" x14ac:dyDescent="0.2">
      <c r="A74" s="128"/>
      <c r="B74" s="91" t="s">
        <v>48</v>
      </c>
      <c r="C74" s="91"/>
      <c r="D74" s="91"/>
      <c r="E74" s="91"/>
      <c r="F74" s="41"/>
      <c r="G74" s="102"/>
      <c r="H74" s="42">
        <v>3</v>
      </c>
      <c r="I74" s="43">
        <f t="shared" si="13"/>
        <v>3</v>
      </c>
      <c r="J74" s="43">
        <f t="shared" si="13"/>
        <v>3</v>
      </c>
      <c r="K74" s="43">
        <f t="shared" si="12"/>
        <v>3</v>
      </c>
      <c r="L74" s="44">
        <f t="shared" si="12"/>
        <v>3</v>
      </c>
      <c r="M74" s="45"/>
      <c r="N74" s="56"/>
    </row>
    <row r="75" spans="1:15" s="6" customFormat="1" x14ac:dyDescent="0.2">
      <c r="A75" s="128"/>
      <c r="B75" s="91" t="s">
        <v>48</v>
      </c>
      <c r="C75" s="91"/>
      <c r="D75" s="91"/>
      <c r="E75" s="91"/>
      <c r="F75" s="41"/>
      <c r="G75" s="102"/>
      <c r="H75" s="42">
        <v>3</v>
      </c>
      <c r="I75" s="43">
        <f t="shared" si="13"/>
        <v>3</v>
      </c>
      <c r="J75" s="43">
        <f t="shared" si="13"/>
        <v>3</v>
      </c>
      <c r="K75" s="43">
        <f t="shared" si="12"/>
        <v>3</v>
      </c>
      <c r="L75" s="44">
        <f t="shared" si="12"/>
        <v>3</v>
      </c>
      <c r="M75" s="45"/>
      <c r="N75" s="56"/>
    </row>
    <row r="76" spans="1:15" s="6" customFormat="1" x14ac:dyDescent="0.2">
      <c r="A76" s="128"/>
      <c r="B76" s="91" t="s">
        <v>48</v>
      </c>
      <c r="C76" s="91"/>
      <c r="D76" s="91"/>
      <c r="E76" s="91"/>
      <c r="F76" s="41"/>
      <c r="G76" s="102"/>
      <c r="H76" s="42">
        <v>3</v>
      </c>
      <c r="I76" s="43">
        <f t="shared" si="13"/>
        <v>3</v>
      </c>
      <c r="J76" s="43">
        <f t="shared" si="13"/>
        <v>3</v>
      </c>
      <c r="K76" s="43">
        <f t="shared" si="12"/>
        <v>3</v>
      </c>
      <c r="L76" s="44">
        <f t="shared" si="12"/>
        <v>3</v>
      </c>
      <c r="M76" s="45"/>
      <c r="N76" s="56"/>
    </row>
    <row r="77" spans="1:15" s="6" customFormat="1" x14ac:dyDescent="0.2">
      <c r="A77" s="128"/>
      <c r="B77" s="91" t="s">
        <v>48</v>
      </c>
      <c r="C77" s="91"/>
      <c r="D77" s="91"/>
      <c r="E77" s="91"/>
      <c r="F77" s="41"/>
      <c r="G77" s="102"/>
      <c r="H77" s="42">
        <v>3</v>
      </c>
      <c r="I77" s="43">
        <f t="shared" si="13"/>
        <v>3</v>
      </c>
      <c r="J77" s="43">
        <f t="shared" si="13"/>
        <v>3</v>
      </c>
      <c r="K77" s="43">
        <f t="shared" si="12"/>
        <v>3</v>
      </c>
      <c r="L77" s="44">
        <f t="shared" si="12"/>
        <v>3</v>
      </c>
      <c r="M77" s="45"/>
      <c r="N77" s="56"/>
    </row>
    <row r="78" spans="1:15" s="6" customFormat="1" x14ac:dyDescent="0.2">
      <c r="A78" s="128"/>
      <c r="B78" s="91" t="s">
        <v>48</v>
      </c>
      <c r="C78" s="91"/>
      <c r="D78" s="91"/>
      <c r="E78" s="91"/>
      <c r="F78" s="41"/>
      <c r="G78" s="102"/>
      <c r="H78" s="42">
        <v>3</v>
      </c>
      <c r="I78" s="43">
        <f t="shared" si="13"/>
        <v>3</v>
      </c>
      <c r="J78" s="43">
        <f t="shared" si="13"/>
        <v>3</v>
      </c>
      <c r="K78" s="43">
        <f t="shared" si="12"/>
        <v>3</v>
      </c>
      <c r="L78" s="44">
        <f t="shared" si="12"/>
        <v>3</v>
      </c>
      <c r="M78" s="45"/>
      <c r="N78" s="56"/>
    </row>
    <row r="79" spans="1:15" s="6" customFormat="1" x14ac:dyDescent="0.2">
      <c r="A79" s="129"/>
      <c r="B79" s="91" t="s">
        <v>48</v>
      </c>
      <c r="C79" s="91"/>
      <c r="D79" s="91"/>
      <c r="E79" s="91"/>
      <c r="F79" s="41"/>
      <c r="G79" s="102"/>
      <c r="H79" s="42">
        <v>3</v>
      </c>
      <c r="I79" s="43">
        <f t="shared" si="13"/>
        <v>3</v>
      </c>
      <c r="J79" s="43">
        <f t="shared" si="13"/>
        <v>3</v>
      </c>
      <c r="K79" s="43">
        <f t="shared" si="12"/>
        <v>3</v>
      </c>
      <c r="L79" s="44">
        <f t="shared" si="12"/>
        <v>3</v>
      </c>
      <c r="M79" s="45"/>
      <c r="N79" s="56"/>
    </row>
    <row r="80" spans="1:15" x14ac:dyDescent="0.2">
      <c r="A80" s="131"/>
      <c r="B80" s="94"/>
      <c r="C80" s="94"/>
      <c r="D80" s="94"/>
      <c r="E80" s="94"/>
      <c r="F80" s="57"/>
      <c r="G80" s="105"/>
      <c r="H80" s="58"/>
      <c r="I80" s="59"/>
      <c r="J80" s="59"/>
      <c r="K80" s="59"/>
      <c r="L80" s="60"/>
      <c r="M80" s="61"/>
      <c r="N80" s="62"/>
      <c r="O80" s="63"/>
    </row>
    <row r="81" spans="1:15" ht="15" x14ac:dyDescent="0.2">
      <c r="A81" s="132" t="s">
        <v>10</v>
      </c>
      <c r="B81" s="95"/>
      <c r="C81" s="95"/>
      <c r="D81" s="95"/>
      <c r="E81" s="95"/>
      <c r="F81" s="64"/>
      <c r="G81" s="65"/>
      <c r="H81" s="66">
        <f>SUMIF($F31:$F80,"",H31:H80)</f>
        <v>120</v>
      </c>
      <c r="I81" s="67">
        <f>SUMIF($F31:$F80,"",I31:I80)</f>
        <v>120</v>
      </c>
      <c r="J81" s="67">
        <f>SUMIF($F31:$F80,"",J31:J80)</f>
        <v>120</v>
      </c>
      <c r="K81" s="67">
        <f>SUMIF($F31:$F80,"",K31:K80)</f>
        <v>120</v>
      </c>
      <c r="L81" s="68">
        <f>SUMIF($F31:$F80,"",L31:L80)</f>
        <v>120</v>
      </c>
      <c r="M81" s="69"/>
      <c r="N81" s="70"/>
      <c r="O81" s="23"/>
    </row>
    <row r="82" spans="1:15" ht="15" x14ac:dyDescent="0.25">
      <c r="A82" s="133" t="s">
        <v>11</v>
      </c>
      <c r="B82" s="96"/>
      <c r="C82" s="96"/>
      <c r="D82" s="96"/>
      <c r="E82" s="96"/>
      <c r="F82" s="71"/>
      <c r="G82" s="106"/>
      <c r="H82" s="72">
        <f>SUM($M$12)</f>
        <v>130</v>
      </c>
      <c r="I82" s="73">
        <f>SUM(H82-$H82/4)</f>
        <v>97.5</v>
      </c>
      <c r="J82" s="73">
        <f>SUM(I82-$H82/4)</f>
        <v>65</v>
      </c>
      <c r="K82" s="73">
        <f>SUM(J82-$H82/4)</f>
        <v>32.5</v>
      </c>
      <c r="L82" s="74">
        <f>SUM(K82-$H82/4)</f>
        <v>0</v>
      </c>
      <c r="M82" s="75"/>
      <c r="N82" s="76"/>
      <c r="O82" s="23"/>
    </row>
    <row r="83" spans="1:15" ht="15" x14ac:dyDescent="0.25">
      <c r="A83" s="134" t="s">
        <v>17</v>
      </c>
      <c r="B83" s="97"/>
      <c r="C83" s="97"/>
      <c r="D83" s="97"/>
      <c r="E83" s="97"/>
      <c r="F83" s="77"/>
      <c r="G83" s="107"/>
      <c r="H83" s="78">
        <f>SUMIF($F31:$F80,"&lt;&gt;",H31:H80)</f>
        <v>19</v>
      </c>
      <c r="I83" s="78">
        <f>SUMIF($F31:$F80,"&lt;&gt;",I31:I80)</f>
        <v>19</v>
      </c>
      <c r="J83" s="78">
        <f>SUMIF($F31:$F80,"&lt;&gt;",J31:J80)</f>
        <v>19</v>
      </c>
      <c r="K83" s="78">
        <f>SUMIF($F31:$F80,"&lt;&gt;",K31:K80)</f>
        <v>19</v>
      </c>
      <c r="L83" s="79">
        <f>SUMIF($F31:$F80,"&lt;&gt;",L31:L80)</f>
        <v>19</v>
      </c>
      <c r="M83" s="80"/>
      <c r="N83" s="81"/>
      <c r="O83" s="23"/>
    </row>
    <row r="84" spans="1:15" ht="15.75" thickBot="1" x14ac:dyDescent="0.3">
      <c r="A84" s="135"/>
      <c r="B84" s="98"/>
      <c r="C84" s="98"/>
      <c r="D84" s="98"/>
      <c r="E84" s="98"/>
      <c r="F84" s="82"/>
      <c r="G84" s="108" t="s">
        <v>12</v>
      </c>
      <c r="H84" s="83">
        <v>1</v>
      </c>
      <c r="I84" s="84">
        <f>H84+1</f>
        <v>2</v>
      </c>
      <c r="J84" s="84">
        <v>3</v>
      </c>
      <c r="K84" s="84">
        <v>4</v>
      </c>
      <c r="L84" s="85">
        <v>5</v>
      </c>
      <c r="M84" s="86"/>
      <c r="N84" s="87"/>
      <c r="O84" s="23"/>
    </row>
    <row r="85" spans="1:15" ht="18" x14ac:dyDescent="0.25">
      <c r="A85" s="7" t="s">
        <v>13</v>
      </c>
      <c r="C85" s="21"/>
    </row>
    <row r="86" spans="1:15" ht="18" x14ac:dyDescent="0.25">
      <c r="A86" s="8" t="s">
        <v>15</v>
      </c>
      <c r="C86" s="22"/>
    </row>
    <row r="87" spans="1:15" x14ac:dyDescent="0.2">
      <c r="A87" s="9" t="s">
        <v>14</v>
      </c>
      <c r="C87" s="16"/>
    </row>
    <row r="88" spans="1:15" x14ac:dyDescent="0.2">
      <c r="A88" s="9"/>
      <c r="C88" s="16"/>
    </row>
    <row r="89" spans="1:15" x14ac:dyDescent="0.2">
      <c r="A89" s="9"/>
      <c r="C89" s="16"/>
    </row>
    <row r="90" spans="1:15" ht="18" x14ac:dyDescent="0.25">
      <c r="A90" s="8" t="s">
        <v>15</v>
      </c>
      <c r="C90" s="22"/>
    </row>
    <row r="91" spans="1:15" x14ac:dyDescent="0.2">
      <c r="A91" s="9" t="s">
        <v>14</v>
      </c>
      <c r="C91" s="16"/>
    </row>
    <row r="92" spans="1:15" x14ac:dyDescent="0.2">
      <c r="A92" s="9" t="s">
        <v>14</v>
      </c>
      <c r="C92" s="16"/>
      <c r="D92" s="16"/>
      <c r="E92" s="16"/>
    </row>
    <row r="93" spans="1:15" x14ac:dyDescent="0.2">
      <c r="B93" s="9"/>
      <c r="C93" s="16"/>
      <c r="D93" s="16"/>
      <c r="E93" s="16"/>
    </row>
  </sheetData>
  <mergeCells count="1">
    <mergeCell ref="A6:D6"/>
  </mergeCells>
  <conditionalFormatting sqref="L85:L1048576 M28 K5 K12 K7 N29:N84">
    <cfRule type="cellIs" dxfId="20" priority="5" operator="equal">
      <formula>"N"</formula>
    </cfRule>
  </conditionalFormatting>
  <conditionalFormatting sqref="K8">
    <cfRule type="cellIs" dxfId="19" priority="4" operator="equal">
      <formula>"N"</formula>
    </cfRule>
  </conditionalFormatting>
  <conditionalFormatting sqref="K9">
    <cfRule type="cellIs" dxfId="18" priority="3" operator="equal">
      <formula>"N"</formula>
    </cfRule>
  </conditionalFormatting>
  <conditionalFormatting sqref="K10">
    <cfRule type="cellIs" dxfId="17" priority="2" operator="equal">
      <formula>"N"</formula>
    </cfRule>
  </conditionalFormatting>
  <conditionalFormatting sqref="K11">
    <cfRule type="cellIs" dxfId="16" priority="1" operator="equal">
      <formula>"N"</formula>
    </cfRule>
  </conditionalFormatting>
  <dataValidations count="4">
    <dataValidation allowBlank="1" showInputMessage="1" showErrorMessage="1" promptTitle="Hint:" prompt="Enter the number of hours REMAINING at the end of the previous day." sqref="I72:L79 I32:L39 I42:L49 I52:L59 I62:L69"/>
    <dataValidation allowBlank="1" showInputMessage="1" showErrorMessage="1" promptTitle="Warning!" prompt="Do not modify this cell. A formula automatically updates its value." sqref="H81:L83 H41:M41 H51:M51 H71:M71 H61:M61 H31:M31"/>
    <dataValidation type="custom" showErrorMessage="1" errorTitle="Sorry -" error="You cannot accept this item until all tasks have been completed." sqref="N31 N41">
      <formula1>M31&lt;&gt;""</formula1>
    </dataValidation>
    <dataValidation type="custom" showErrorMessage="1" errorTitle="Sorry -" error="You cannot accept this item until all tasks have been completed." sqref="N51 N61 N71">
      <formula1>M51&lt;&gt;""</formula1>
    </dataValidation>
  </dataValidations>
  <printOptions horizontalCentered="1"/>
  <pageMargins left="0.5" right="0.5" top="0.5" bottom="0.5" header="0.25" footer="0.25"/>
  <pageSetup scale="71" fitToHeight="0" orientation="landscape"/>
  <headerFooter>
    <oddHeader>&amp;F</oddHeader>
    <oddFooter>Page &amp;P of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5" style="1" customWidth="1"/>
    <col min="2" max="4" width="31.375" style="1" customWidth="1"/>
    <col min="5" max="5" width="12.625" style="12" customWidth="1"/>
    <col min="6" max="6" width="10.375" style="12" customWidth="1"/>
    <col min="7" max="7" width="18.5" style="12" customWidth="1"/>
    <col min="8" max="17" width="11.125" style="1" customWidth="1"/>
    <col min="18" max="19" width="10.875" style="1" customWidth="1"/>
    <col min="20" max="20" width="8.875" style="23"/>
    <col min="21" max="16384" width="8.875" style="1"/>
  </cols>
  <sheetData>
    <row r="1" spans="1:21" ht="46.5" customHeight="1" x14ac:dyDescent="0.2">
      <c r="E1" s="1"/>
    </row>
    <row r="2" spans="1:21" ht="26.25" x14ac:dyDescent="0.4">
      <c r="A2" s="10" t="s">
        <v>36</v>
      </c>
      <c r="E2" s="1"/>
      <c r="F2" s="19"/>
    </row>
    <row r="3" spans="1:21" ht="18" x14ac:dyDescent="0.25">
      <c r="A3" s="11" t="s">
        <v>37</v>
      </c>
      <c r="E3" s="2"/>
      <c r="F3" s="20"/>
      <c r="G3" s="13"/>
      <c r="H3" s="2"/>
      <c r="I3" s="2"/>
      <c r="J3" s="2"/>
      <c r="K3" s="2"/>
      <c r="L3" s="2"/>
      <c r="M3" s="2"/>
      <c r="N3" s="2"/>
      <c r="U3" s="3"/>
    </row>
    <row r="4" spans="1:21" ht="18" x14ac:dyDescent="0.25">
      <c r="A4" s="3"/>
      <c r="E4" s="3"/>
      <c r="F4" s="14"/>
      <c r="G4" s="125" t="s">
        <v>39</v>
      </c>
      <c r="K4" s="5" t="s">
        <v>55</v>
      </c>
      <c r="L4" s="137">
        <v>9</v>
      </c>
    </row>
    <row r="5" spans="1:21" ht="18" x14ac:dyDescent="0.25">
      <c r="A5" s="4" t="s">
        <v>0</v>
      </c>
      <c r="E5" s="4"/>
      <c r="F5" s="15"/>
      <c r="G5" s="1"/>
      <c r="H5" s="24" t="s">
        <v>7</v>
      </c>
      <c r="I5" s="25" t="s">
        <v>3</v>
      </c>
      <c r="J5" s="14" t="s">
        <v>4</v>
      </c>
      <c r="K5" s="14" t="s">
        <v>5</v>
      </c>
      <c r="L5" s="14" t="s">
        <v>6</v>
      </c>
      <c r="M5" s="14" t="s">
        <v>7</v>
      </c>
      <c r="N5" s="14" t="s">
        <v>51</v>
      </c>
      <c r="O5" s="14" t="s">
        <v>4</v>
      </c>
      <c r="P5" s="14" t="s">
        <v>5</v>
      </c>
      <c r="Q5" s="138" t="s">
        <v>6</v>
      </c>
      <c r="R5" s="25" t="s">
        <v>53</v>
      </c>
    </row>
    <row r="6" spans="1:21" ht="33.950000000000003" customHeight="1" x14ac:dyDescent="0.25">
      <c r="A6" s="298" t="s">
        <v>38</v>
      </c>
      <c r="B6" s="299"/>
      <c r="C6" s="299"/>
      <c r="D6" s="299"/>
      <c r="E6" s="147"/>
      <c r="F6" s="136"/>
      <c r="G6" s="139" t="s">
        <v>40</v>
      </c>
      <c r="H6" s="142" t="s">
        <v>54</v>
      </c>
      <c r="I6" s="150" t="s">
        <v>43</v>
      </c>
      <c r="J6" s="150" t="s">
        <v>43</v>
      </c>
      <c r="K6" s="150" t="s">
        <v>43</v>
      </c>
      <c r="L6" s="150" t="s">
        <v>43</v>
      </c>
      <c r="M6" s="150" t="s">
        <v>43</v>
      </c>
      <c r="N6" s="150" t="s">
        <v>43</v>
      </c>
      <c r="O6" s="150" t="s">
        <v>43</v>
      </c>
      <c r="P6" s="150" t="s">
        <v>43</v>
      </c>
      <c r="Q6" s="142" t="s">
        <v>57</v>
      </c>
      <c r="R6" s="18"/>
    </row>
    <row r="7" spans="1:21" x14ac:dyDescent="0.2">
      <c r="E7" s="136"/>
      <c r="G7" s="1" t="s">
        <v>41</v>
      </c>
      <c r="H7" s="145">
        <v>2</v>
      </c>
      <c r="I7" s="145">
        <v>6</v>
      </c>
      <c r="J7" s="145">
        <v>6</v>
      </c>
      <c r="K7" s="145">
        <v>6</v>
      </c>
      <c r="L7" s="145">
        <v>6</v>
      </c>
      <c r="M7" s="145">
        <v>6</v>
      </c>
      <c r="N7" s="145">
        <v>6</v>
      </c>
      <c r="O7" s="145">
        <v>6</v>
      </c>
      <c r="P7" s="145">
        <v>6</v>
      </c>
      <c r="Q7" s="145">
        <v>2</v>
      </c>
      <c r="R7" s="145">
        <f>SUM(H7:Q7)</f>
        <v>52</v>
      </c>
    </row>
    <row r="8" spans="1:21" ht="15" x14ac:dyDescent="0.25">
      <c r="B8" s="3"/>
      <c r="C8" s="3"/>
      <c r="D8" s="3"/>
      <c r="E8" s="3"/>
      <c r="F8" s="14"/>
      <c r="G8" s="1" t="s">
        <v>41</v>
      </c>
      <c r="H8" s="145">
        <v>2</v>
      </c>
      <c r="I8" s="145">
        <v>6</v>
      </c>
      <c r="J8" s="145">
        <v>6</v>
      </c>
      <c r="K8" s="145">
        <v>6</v>
      </c>
      <c r="L8" s="145">
        <v>6</v>
      </c>
      <c r="M8" s="145">
        <v>6</v>
      </c>
      <c r="N8" s="145">
        <v>6</v>
      </c>
      <c r="O8" s="145">
        <v>6</v>
      </c>
      <c r="P8" s="145">
        <v>6</v>
      </c>
      <c r="Q8" s="145">
        <v>2</v>
      </c>
      <c r="R8" s="145">
        <f>SUM(H8:Q8)</f>
        <v>52</v>
      </c>
    </row>
    <row r="9" spans="1:21" x14ac:dyDescent="0.2">
      <c r="G9" s="1" t="s">
        <v>41</v>
      </c>
      <c r="H9" s="145">
        <v>2</v>
      </c>
      <c r="I9" s="145">
        <v>6</v>
      </c>
      <c r="J9" s="145">
        <v>6</v>
      </c>
      <c r="K9" s="145">
        <v>6</v>
      </c>
      <c r="L9" s="145">
        <v>6</v>
      </c>
      <c r="M9" s="145">
        <v>6</v>
      </c>
      <c r="N9" s="145">
        <v>6</v>
      </c>
      <c r="O9" s="145">
        <v>6</v>
      </c>
      <c r="P9" s="145">
        <v>6</v>
      </c>
      <c r="Q9" s="145">
        <v>2</v>
      </c>
      <c r="R9" s="145">
        <f>SUM(H9:Q9)</f>
        <v>52</v>
      </c>
    </row>
    <row r="10" spans="1:21" x14ac:dyDescent="0.2">
      <c r="G10" s="1" t="s">
        <v>41</v>
      </c>
      <c r="H10" s="145">
        <v>2</v>
      </c>
      <c r="I10" s="145">
        <v>6</v>
      </c>
      <c r="J10" s="145">
        <v>6</v>
      </c>
      <c r="K10" s="145">
        <v>6</v>
      </c>
      <c r="L10" s="145">
        <v>6</v>
      </c>
      <c r="M10" s="145">
        <v>6</v>
      </c>
      <c r="N10" s="145">
        <v>6</v>
      </c>
      <c r="O10" s="145">
        <v>6</v>
      </c>
      <c r="P10" s="145">
        <v>6</v>
      </c>
      <c r="Q10" s="145">
        <v>2</v>
      </c>
      <c r="R10" s="145">
        <f>SUM(H10:Q10)</f>
        <v>52</v>
      </c>
    </row>
    <row r="11" spans="1:21" x14ac:dyDescent="0.2">
      <c r="G11" s="1" t="s">
        <v>41</v>
      </c>
      <c r="H11" s="145">
        <v>2</v>
      </c>
      <c r="I11" s="145">
        <v>6</v>
      </c>
      <c r="J11" s="145">
        <v>6</v>
      </c>
      <c r="K11" s="145">
        <v>6</v>
      </c>
      <c r="L11" s="145">
        <v>6</v>
      </c>
      <c r="M11" s="145">
        <v>6</v>
      </c>
      <c r="N11" s="145">
        <v>6</v>
      </c>
      <c r="O11" s="145">
        <v>6</v>
      </c>
      <c r="P11" s="145">
        <v>6</v>
      </c>
      <c r="Q11" s="145">
        <v>2</v>
      </c>
      <c r="R11" s="145">
        <f>SUM(H11:Q11)</f>
        <v>52</v>
      </c>
    </row>
    <row r="12" spans="1:21" ht="15" x14ac:dyDescent="0.25">
      <c r="G12" s="5"/>
      <c r="H12" s="145"/>
      <c r="I12" s="145"/>
      <c r="J12" s="145"/>
      <c r="K12" s="145"/>
      <c r="L12" s="145"/>
      <c r="M12" s="145"/>
      <c r="N12" s="145"/>
      <c r="O12" s="145"/>
      <c r="P12" s="145"/>
      <c r="Q12" s="5" t="s">
        <v>52</v>
      </c>
      <c r="R12" s="145">
        <f>SUM(R7:R11)</f>
        <v>260</v>
      </c>
    </row>
    <row r="13" spans="1:21" ht="15" x14ac:dyDescent="0.25">
      <c r="G13" s="5"/>
      <c r="H13" s="145"/>
      <c r="I13" s="145"/>
      <c r="J13" s="145"/>
      <c r="K13" s="145"/>
      <c r="L13" s="145"/>
      <c r="M13" s="145"/>
      <c r="N13" s="145"/>
      <c r="O13" s="145"/>
      <c r="P13" s="145"/>
      <c r="Q13" s="5" t="s">
        <v>1</v>
      </c>
      <c r="R13" s="146">
        <f>R12/L4</f>
        <v>28.888888888888889</v>
      </c>
    </row>
    <row r="21" spans="1:23" ht="15" x14ac:dyDescent="0.25">
      <c r="I21" s="5"/>
      <c r="J21" s="5"/>
      <c r="K21" s="5"/>
      <c r="L21" s="5"/>
      <c r="M21" s="5"/>
      <c r="N21" s="5"/>
    </row>
    <row r="22" spans="1:23" ht="15" x14ac:dyDescent="0.25">
      <c r="I22" s="5"/>
      <c r="J22" s="5"/>
      <c r="K22" s="5"/>
      <c r="L22" s="5"/>
      <c r="M22" s="5"/>
      <c r="N22" s="5"/>
      <c r="W22" s="1" t="s">
        <v>2</v>
      </c>
    </row>
    <row r="23" spans="1:23" ht="15" x14ac:dyDescent="0.25">
      <c r="I23" s="5"/>
      <c r="J23" s="5"/>
      <c r="K23" s="5"/>
      <c r="L23" s="5"/>
      <c r="M23" s="5"/>
      <c r="N23" s="5"/>
    </row>
    <row r="24" spans="1:23" ht="15" x14ac:dyDescent="0.25">
      <c r="I24" s="5"/>
      <c r="J24" s="5"/>
      <c r="K24" s="5"/>
      <c r="L24" s="5"/>
      <c r="M24" s="5"/>
      <c r="N24" s="5"/>
    </row>
    <row r="25" spans="1:23" ht="15" x14ac:dyDescent="0.25">
      <c r="I25" s="5"/>
      <c r="J25" s="5"/>
      <c r="K25" s="5"/>
      <c r="L25" s="5"/>
      <c r="M25" s="5"/>
      <c r="N25" s="5"/>
    </row>
    <row r="26" spans="1:23" ht="15" x14ac:dyDescent="0.25">
      <c r="I26" s="5"/>
      <c r="J26" s="5"/>
      <c r="K26" s="5"/>
      <c r="L26" s="5"/>
      <c r="M26" s="5"/>
      <c r="N26" s="5"/>
    </row>
    <row r="28" spans="1:23" ht="18.75" thickBot="1" x14ac:dyDescent="0.3">
      <c r="A28" s="4" t="s">
        <v>42</v>
      </c>
      <c r="B28" s="4"/>
      <c r="C28" s="4"/>
      <c r="D28" s="4"/>
      <c r="E28" s="15"/>
      <c r="F28" s="15"/>
      <c r="G28" s="15"/>
      <c r="H28" s="4"/>
      <c r="I28" s="4"/>
      <c r="J28" s="4"/>
      <c r="K28" s="4"/>
      <c r="L28" s="4"/>
      <c r="M28" s="4"/>
      <c r="N28" s="4"/>
    </row>
    <row r="29" spans="1:23" ht="15" x14ac:dyDescent="0.2">
      <c r="A29" s="126"/>
      <c r="B29" s="109"/>
      <c r="C29" s="89"/>
      <c r="D29" s="89"/>
      <c r="E29" s="99"/>
      <c r="F29" s="26"/>
      <c r="G29" s="27"/>
      <c r="H29" s="28" t="str">
        <f t="shared" ref="H29:Q29" si="0">H5</f>
        <v>M</v>
      </c>
      <c r="I29" s="28" t="str">
        <f t="shared" si="0"/>
        <v>Tu</v>
      </c>
      <c r="J29" s="28" t="str">
        <f t="shared" si="0"/>
        <v>W</v>
      </c>
      <c r="K29" s="28" t="str">
        <f t="shared" si="0"/>
        <v>Th</v>
      </c>
      <c r="L29" s="28" t="str">
        <f t="shared" si="0"/>
        <v>F</v>
      </c>
      <c r="M29" s="28" t="str">
        <f t="shared" si="0"/>
        <v>M</v>
      </c>
      <c r="N29" s="28" t="str">
        <f t="shared" si="0"/>
        <v>T</v>
      </c>
      <c r="O29" s="28" t="str">
        <f t="shared" si="0"/>
        <v>W</v>
      </c>
      <c r="P29" s="28" t="str">
        <f t="shared" si="0"/>
        <v>Th</v>
      </c>
      <c r="Q29" s="28" t="str">
        <f t="shared" si="0"/>
        <v>F</v>
      </c>
      <c r="R29" s="29"/>
      <c r="S29" s="30"/>
    </row>
    <row r="30" spans="1:23" ht="32.1" customHeight="1" x14ac:dyDescent="0.2">
      <c r="A30" s="127" t="s">
        <v>18</v>
      </c>
      <c r="B30" s="110" t="s">
        <v>8</v>
      </c>
      <c r="C30" s="90"/>
      <c r="D30" s="90"/>
      <c r="E30" s="90" t="s">
        <v>19</v>
      </c>
      <c r="F30" s="31" t="s">
        <v>16</v>
      </c>
      <c r="G30" s="32" t="s">
        <v>9</v>
      </c>
      <c r="H30" s="141" t="str">
        <f t="shared" ref="H30:Q30" si="1">H6</f>
        <v>&lt;DD&gt;
Sprint Planning</v>
      </c>
      <c r="I30" s="151" t="str">
        <f t="shared" si="1"/>
        <v>&lt;DD&gt;</v>
      </c>
      <c r="J30" s="151" t="str">
        <f t="shared" si="1"/>
        <v>&lt;DD&gt;</v>
      </c>
      <c r="K30" s="151" t="str">
        <f t="shared" si="1"/>
        <v>&lt;DD&gt;</v>
      </c>
      <c r="L30" s="151" t="str">
        <f t="shared" si="1"/>
        <v>&lt;DD&gt;</v>
      </c>
      <c r="M30" s="151" t="str">
        <f t="shared" si="1"/>
        <v>&lt;DD&gt;</v>
      </c>
      <c r="N30" s="151" t="str">
        <f t="shared" si="1"/>
        <v>&lt;DD&gt;</v>
      </c>
      <c r="O30" s="151" t="str">
        <f t="shared" si="1"/>
        <v>&lt;DD&gt;</v>
      </c>
      <c r="P30" s="151" t="str">
        <f t="shared" si="1"/>
        <v>&lt;DD&gt;</v>
      </c>
      <c r="Q30" s="141" t="str">
        <f t="shared" si="1"/>
        <v>&lt;DD&gt;
Sprint Review +
Retrospective</v>
      </c>
      <c r="R30" s="33" t="s">
        <v>44</v>
      </c>
      <c r="S30" s="34" t="s">
        <v>45</v>
      </c>
    </row>
    <row r="31" spans="1:23" s="88" customFormat="1" ht="15" x14ac:dyDescent="0.25">
      <c r="A31" s="148" t="s">
        <v>50</v>
      </c>
      <c r="B31" s="149" t="s">
        <v>46</v>
      </c>
      <c r="C31" s="149" t="s">
        <v>91</v>
      </c>
      <c r="D31" s="149" t="s">
        <v>90</v>
      </c>
      <c r="E31" s="149" t="s">
        <v>35</v>
      </c>
      <c r="F31" s="35">
        <v>8</v>
      </c>
      <c r="G31" s="111" t="s">
        <v>47</v>
      </c>
      <c r="H31" s="36">
        <f>IF(F31="","",F31)</f>
        <v>8</v>
      </c>
      <c r="I31" s="37">
        <f>IF(SUM(I32:I39)=0,IF($S31="Y",0,H31),H31)</f>
        <v>8</v>
      </c>
      <c r="J31" s="37">
        <f t="shared" ref="J31:P31" si="2">IF(SUM(J32:J39)=0,IF($S31="Y",0,I31),I31)</f>
        <v>8</v>
      </c>
      <c r="K31" s="37">
        <f t="shared" si="2"/>
        <v>8</v>
      </c>
      <c r="L31" s="37">
        <f t="shared" si="2"/>
        <v>8</v>
      </c>
      <c r="M31" s="37">
        <f t="shared" si="2"/>
        <v>8</v>
      </c>
      <c r="N31" s="37">
        <f t="shared" si="2"/>
        <v>8</v>
      </c>
      <c r="O31" s="37">
        <f t="shared" si="2"/>
        <v>8</v>
      </c>
      <c r="P31" s="37">
        <f t="shared" si="2"/>
        <v>8</v>
      </c>
      <c r="Q31" s="38">
        <f>IF(SUM(Q32:Q39)=0,IF($S31="Y",0,P31),P31)</f>
        <v>8</v>
      </c>
      <c r="R31" s="39" t="str">
        <f>IF(K31="","",IF(SUM(Q32:Q39)=0,"Y",""))</f>
        <v/>
      </c>
      <c r="S31" s="40"/>
    </row>
    <row r="32" spans="1:23" s="156" customFormat="1" x14ac:dyDescent="0.2">
      <c r="A32" s="152"/>
      <c r="B32" s="153" t="s">
        <v>48</v>
      </c>
      <c r="C32" s="154"/>
      <c r="D32" s="154"/>
      <c r="E32" s="154"/>
      <c r="F32" s="41"/>
      <c r="G32" s="155"/>
      <c r="H32" s="42">
        <v>6</v>
      </c>
      <c r="I32" s="43">
        <f>H32</f>
        <v>6</v>
      </c>
      <c r="J32" s="43">
        <f>I32</f>
        <v>6</v>
      </c>
      <c r="K32" s="43">
        <f>J32</f>
        <v>6</v>
      </c>
      <c r="L32" s="43">
        <f>K32</f>
        <v>6</v>
      </c>
      <c r="M32" s="43">
        <f t="shared" ref="M32:Q39" si="3">L32</f>
        <v>6</v>
      </c>
      <c r="N32" s="43">
        <f t="shared" si="3"/>
        <v>6</v>
      </c>
      <c r="O32" s="43">
        <f t="shared" si="3"/>
        <v>6</v>
      </c>
      <c r="P32" s="43">
        <f t="shared" si="3"/>
        <v>6</v>
      </c>
      <c r="Q32" s="44">
        <f t="shared" si="3"/>
        <v>6</v>
      </c>
      <c r="R32" s="45"/>
      <c r="S32" s="46"/>
    </row>
    <row r="33" spans="1:19" s="156" customFormat="1" x14ac:dyDescent="0.2">
      <c r="A33" s="152"/>
      <c r="B33" s="153" t="s">
        <v>48</v>
      </c>
      <c r="C33" s="154"/>
      <c r="D33" s="154"/>
      <c r="E33" s="154"/>
      <c r="F33" s="41"/>
      <c r="G33" s="155"/>
      <c r="H33" s="42">
        <v>6</v>
      </c>
      <c r="I33" s="43">
        <f t="shared" ref="I33:L39" si="4">H33</f>
        <v>6</v>
      </c>
      <c r="J33" s="43">
        <f t="shared" si="4"/>
        <v>6</v>
      </c>
      <c r="K33" s="43">
        <f t="shared" si="4"/>
        <v>6</v>
      </c>
      <c r="L33" s="43">
        <f t="shared" si="4"/>
        <v>6</v>
      </c>
      <c r="M33" s="43">
        <f t="shared" si="3"/>
        <v>6</v>
      </c>
      <c r="N33" s="43">
        <f t="shared" si="3"/>
        <v>6</v>
      </c>
      <c r="O33" s="43">
        <f t="shared" si="3"/>
        <v>6</v>
      </c>
      <c r="P33" s="43">
        <f t="shared" si="3"/>
        <v>6</v>
      </c>
      <c r="Q33" s="44">
        <f t="shared" si="3"/>
        <v>6</v>
      </c>
      <c r="R33" s="45"/>
      <c r="S33" s="46"/>
    </row>
    <row r="34" spans="1:19" s="156" customFormat="1" x14ac:dyDescent="0.2">
      <c r="A34" s="152"/>
      <c r="B34" s="153" t="s">
        <v>48</v>
      </c>
      <c r="C34" s="154"/>
      <c r="D34" s="154"/>
      <c r="E34" s="154"/>
      <c r="F34" s="41"/>
      <c r="G34" s="155"/>
      <c r="H34" s="42">
        <v>6</v>
      </c>
      <c r="I34" s="43">
        <f t="shared" si="4"/>
        <v>6</v>
      </c>
      <c r="J34" s="43">
        <f t="shared" si="4"/>
        <v>6</v>
      </c>
      <c r="K34" s="43">
        <f t="shared" si="4"/>
        <v>6</v>
      </c>
      <c r="L34" s="43">
        <f t="shared" si="4"/>
        <v>6</v>
      </c>
      <c r="M34" s="43">
        <f t="shared" si="3"/>
        <v>6</v>
      </c>
      <c r="N34" s="43">
        <f t="shared" si="3"/>
        <v>6</v>
      </c>
      <c r="O34" s="43">
        <f t="shared" si="3"/>
        <v>6</v>
      </c>
      <c r="P34" s="43">
        <f t="shared" si="3"/>
        <v>6</v>
      </c>
      <c r="Q34" s="44">
        <f t="shared" si="3"/>
        <v>6</v>
      </c>
      <c r="R34" s="45"/>
      <c r="S34" s="46"/>
    </row>
    <row r="35" spans="1:19" s="156" customFormat="1" x14ac:dyDescent="0.2">
      <c r="A35" s="152"/>
      <c r="B35" s="153" t="s">
        <v>48</v>
      </c>
      <c r="C35" s="154"/>
      <c r="D35" s="154"/>
      <c r="E35" s="154"/>
      <c r="F35" s="41"/>
      <c r="G35" s="155"/>
      <c r="H35" s="42">
        <v>6</v>
      </c>
      <c r="I35" s="43">
        <f t="shared" si="4"/>
        <v>6</v>
      </c>
      <c r="J35" s="43">
        <f t="shared" si="4"/>
        <v>6</v>
      </c>
      <c r="K35" s="43">
        <f t="shared" si="4"/>
        <v>6</v>
      </c>
      <c r="L35" s="43">
        <f t="shared" si="4"/>
        <v>6</v>
      </c>
      <c r="M35" s="43">
        <f t="shared" si="3"/>
        <v>6</v>
      </c>
      <c r="N35" s="43">
        <f t="shared" si="3"/>
        <v>6</v>
      </c>
      <c r="O35" s="43">
        <f t="shared" si="3"/>
        <v>6</v>
      </c>
      <c r="P35" s="43">
        <f t="shared" si="3"/>
        <v>6</v>
      </c>
      <c r="Q35" s="44">
        <f t="shared" si="3"/>
        <v>6</v>
      </c>
      <c r="R35" s="45"/>
      <c r="S35" s="46"/>
    </row>
    <row r="36" spans="1:19" s="156" customFormat="1" x14ac:dyDescent="0.2">
      <c r="A36" s="152"/>
      <c r="B36" s="153" t="s">
        <v>48</v>
      </c>
      <c r="C36" s="154"/>
      <c r="D36" s="154"/>
      <c r="E36" s="154"/>
      <c r="F36" s="41"/>
      <c r="G36" s="155"/>
      <c r="H36" s="42">
        <v>6</v>
      </c>
      <c r="I36" s="43">
        <f t="shared" si="4"/>
        <v>6</v>
      </c>
      <c r="J36" s="43">
        <f t="shared" si="4"/>
        <v>6</v>
      </c>
      <c r="K36" s="43">
        <f t="shared" si="4"/>
        <v>6</v>
      </c>
      <c r="L36" s="43">
        <f t="shared" si="4"/>
        <v>6</v>
      </c>
      <c r="M36" s="43">
        <f t="shared" si="3"/>
        <v>6</v>
      </c>
      <c r="N36" s="43">
        <f t="shared" si="3"/>
        <v>6</v>
      </c>
      <c r="O36" s="43">
        <f t="shared" si="3"/>
        <v>6</v>
      </c>
      <c r="P36" s="43">
        <f t="shared" si="3"/>
        <v>6</v>
      </c>
      <c r="Q36" s="44">
        <f t="shared" si="3"/>
        <v>6</v>
      </c>
      <c r="R36" s="45"/>
      <c r="S36" s="46"/>
    </row>
    <row r="37" spans="1:19" s="156" customFormat="1" x14ac:dyDescent="0.2">
      <c r="A37" s="152"/>
      <c r="B37" s="153" t="s">
        <v>48</v>
      </c>
      <c r="C37" s="154"/>
      <c r="D37" s="154"/>
      <c r="E37" s="154"/>
      <c r="F37" s="41"/>
      <c r="G37" s="155"/>
      <c r="H37" s="42">
        <v>6</v>
      </c>
      <c r="I37" s="43">
        <f t="shared" si="4"/>
        <v>6</v>
      </c>
      <c r="J37" s="43">
        <f t="shared" si="4"/>
        <v>6</v>
      </c>
      <c r="K37" s="43">
        <f t="shared" si="4"/>
        <v>6</v>
      </c>
      <c r="L37" s="43">
        <f t="shared" si="4"/>
        <v>6</v>
      </c>
      <c r="M37" s="43">
        <f t="shared" si="3"/>
        <v>6</v>
      </c>
      <c r="N37" s="43">
        <f t="shared" si="3"/>
        <v>6</v>
      </c>
      <c r="O37" s="43">
        <f t="shared" si="3"/>
        <v>6</v>
      </c>
      <c r="P37" s="43">
        <f t="shared" si="3"/>
        <v>6</v>
      </c>
      <c r="Q37" s="44">
        <f t="shared" si="3"/>
        <v>6</v>
      </c>
      <c r="R37" s="45"/>
      <c r="S37" s="46"/>
    </row>
    <row r="38" spans="1:19" s="156" customFormat="1" x14ac:dyDescent="0.2">
      <c r="A38" s="152"/>
      <c r="B38" s="153" t="s">
        <v>48</v>
      </c>
      <c r="C38" s="154"/>
      <c r="D38" s="154"/>
      <c r="E38" s="154"/>
      <c r="F38" s="41"/>
      <c r="G38" s="155"/>
      <c r="H38" s="42">
        <v>6</v>
      </c>
      <c r="I38" s="43">
        <f t="shared" si="4"/>
        <v>6</v>
      </c>
      <c r="J38" s="43">
        <f t="shared" si="4"/>
        <v>6</v>
      </c>
      <c r="K38" s="43">
        <f t="shared" si="4"/>
        <v>6</v>
      </c>
      <c r="L38" s="43">
        <f t="shared" si="4"/>
        <v>6</v>
      </c>
      <c r="M38" s="43">
        <f t="shared" si="3"/>
        <v>6</v>
      </c>
      <c r="N38" s="43">
        <f t="shared" si="3"/>
        <v>6</v>
      </c>
      <c r="O38" s="43">
        <f t="shared" si="3"/>
        <v>6</v>
      </c>
      <c r="P38" s="43">
        <f t="shared" si="3"/>
        <v>6</v>
      </c>
      <c r="Q38" s="44">
        <f t="shared" si="3"/>
        <v>6</v>
      </c>
      <c r="R38" s="45"/>
      <c r="S38" s="46"/>
    </row>
    <row r="39" spans="1:19" s="156" customFormat="1" x14ac:dyDescent="0.2">
      <c r="A39" s="157"/>
      <c r="B39" s="153" t="s">
        <v>48</v>
      </c>
      <c r="C39" s="154"/>
      <c r="D39" s="154"/>
      <c r="E39" s="154"/>
      <c r="F39" s="41"/>
      <c r="G39" s="155"/>
      <c r="H39" s="42">
        <v>6</v>
      </c>
      <c r="I39" s="43">
        <f t="shared" si="4"/>
        <v>6</v>
      </c>
      <c r="J39" s="43">
        <f t="shared" si="4"/>
        <v>6</v>
      </c>
      <c r="K39" s="43">
        <f t="shared" si="4"/>
        <v>6</v>
      </c>
      <c r="L39" s="43">
        <f t="shared" si="4"/>
        <v>6</v>
      </c>
      <c r="M39" s="43">
        <f t="shared" si="3"/>
        <v>6</v>
      </c>
      <c r="N39" s="43">
        <f t="shared" si="3"/>
        <v>6</v>
      </c>
      <c r="O39" s="43">
        <f t="shared" si="3"/>
        <v>6</v>
      </c>
      <c r="P39" s="43">
        <f t="shared" si="3"/>
        <v>6</v>
      </c>
      <c r="Q39" s="44">
        <f t="shared" si="3"/>
        <v>6</v>
      </c>
      <c r="R39" s="45"/>
      <c r="S39" s="46"/>
    </row>
    <row r="40" spans="1:19" s="156" customFormat="1" x14ac:dyDescent="0.2">
      <c r="A40" s="158"/>
      <c r="B40" s="159"/>
      <c r="C40" s="160"/>
      <c r="D40" s="160"/>
      <c r="E40" s="160"/>
      <c r="F40" s="47"/>
      <c r="G40" s="161"/>
      <c r="H40" s="48"/>
      <c r="I40" s="49"/>
      <c r="J40" s="49"/>
      <c r="K40" s="49"/>
      <c r="L40" s="49"/>
      <c r="M40" s="49"/>
      <c r="N40" s="49"/>
      <c r="O40" s="49"/>
      <c r="P40" s="49"/>
      <c r="Q40" s="50"/>
      <c r="R40" s="51"/>
      <c r="S40" s="52"/>
    </row>
    <row r="41" spans="1:19" s="88" customFormat="1" ht="15" x14ac:dyDescent="0.25">
      <c r="A41" s="148" t="s">
        <v>50</v>
      </c>
      <c r="B41" s="149" t="s">
        <v>46</v>
      </c>
      <c r="C41" s="149" t="s">
        <v>91</v>
      </c>
      <c r="D41" s="149" t="s">
        <v>90</v>
      </c>
      <c r="E41" s="149" t="s">
        <v>35</v>
      </c>
      <c r="F41" s="35">
        <v>5</v>
      </c>
      <c r="G41" s="111" t="s">
        <v>47</v>
      </c>
      <c r="H41" s="36">
        <f>IF(F41="","",F41)</f>
        <v>5</v>
      </c>
      <c r="I41" s="37">
        <f>IF(SUM(I42:I49)=0,IF($S41="Y",0,H41),H41)</f>
        <v>5</v>
      </c>
      <c r="J41" s="37">
        <f t="shared" ref="J41:P41" si="5">IF(SUM(J42:J49)=0,IF($S41="Y",0,I41),I41)</f>
        <v>5</v>
      </c>
      <c r="K41" s="37">
        <f t="shared" si="5"/>
        <v>5</v>
      </c>
      <c r="L41" s="37">
        <f t="shared" si="5"/>
        <v>5</v>
      </c>
      <c r="M41" s="37">
        <f t="shared" si="5"/>
        <v>5</v>
      </c>
      <c r="N41" s="37">
        <f t="shared" si="5"/>
        <v>5</v>
      </c>
      <c r="O41" s="37">
        <f t="shared" si="5"/>
        <v>5</v>
      </c>
      <c r="P41" s="37">
        <f t="shared" si="5"/>
        <v>5</v>
      </c>
      <c r="Q41" s="38">
        <f>IF(SUM(Q42:Q49)=0,IF($S41="Y",0,P41),P41)</f>
        <v>5</v>
      </c>
      <c r="R41" s="39" t="str">
        <f>IF(K41="","",IF(SUM(Q42:Q49)=0,"Y",""))</f>
        <v/>
      </c>
      <c r="S41" s="40"/>
    </row>
    <row r="42" spans="1:19" s="156" customFormat="1" x14ac:dyDescent="0.2">
      <c r="A42" s="152"/>
      <c r="B42" s="153" t="s">
        <v>48</v>
      </c>
      <c r="C42" s="154"/>
      <c r="D42" s="154"/>
      <c r="E42" s="154"/>
      <c r="F42" s="41"/>
      <c r="G42" s="155"/>
      <c r="H42" s="42">
        <v>6</v>
      </c>
      <c r="I42" s="43">
        <f>H42</f>
        <v>6</v>
      </c>
      <c r="J42" s="43">
        <f>I42</f>
        <v>6</v>
      </c>
      <c r="K42" s="43">
        <f>J42</f>
        <v>6</v>
      </c>
      <c r="L42" s="43">
        <f>K42</f>
        <v>6</v>
      </c>
      <c r="M42" s="43">
        <f>L42</f>
        <v>6</v>
      </c>
      <c r="N42" s="43">
        <f t="shared" ref="N42:Q49" si="6">M42</f>
        <v>6</v>
      </c>
      <c r="O42" s="43">
        <f t="shared" si="6"/>
        <v>6</v>
      </c>
      <c r="P42" s="43">
        <f t="shared" si="6"/>
        <v>6</v>
      </c>
      <c r="Q42" s="44">
        <f t="shared" si="6"/>
        <v>6</v>
      </c>
      <c r="R42" s="45"/>
      <c r="S42" s="46"/>
    </row>
    <row r="43" spans="1:19" s="156" customFormat="1" x14ac:dyDescent="0.2">
      <c r="A43" s="152"/>
      <c r="B43" s="153" t="s">
        <v>48</v>
      </c>
      <c r="C43" s="154"/>
      <c r="D43" s="154"/>
      <c r="E43" s="154"/>
      <c r="F43" s="41"/>
      <c r="G43" s="155"/>
      <c r="H43" s="42">
        <v>6</v>
      </c>
      <c r="I43" s="43">
        <f t="shared" ref="I43:P49" si="7">H43</f>
        <v>6</v>
      </c>
      <c r="J43" s="43">
        <f t="shared" si="7"/>
        <v>6</v>
      </c>
      <c r="K43" s="43">
        <f t="shared" si="7"/>
        <v>6</v>
      </c>
      <c r="L43" s="43">
        <f t="shared" si="7"/>
        <v>6</v>
      </c>
      <c r="M43" s="43">
        <f t="shared" si="7"/>
        <v>6</v>
      </c>
      <c r="N43" s="43">
        <f t="shared" si="7"/>
        <v>6</v>
      </c>
      <c r="O43" s="43">
        <f t="shared" si="7"/>
        <v>6</v>
      </c>
      <c r="P43" s="43">
        <f t="shared" si="7"/>
        <v>6</v>
      </c>
      <c r="Q43" s="44">
        <f t="shared" si="6"/>
        <v>6</v>
      </c>
      <c r="R43" s="45"/>
      <c r="S43" s="46"/>
    </row>
    <row r="44" spans="1:19" s="156" customFormat="1" x14ac:dyDescent="0.2">
      <c r="A44" s="152"/>
      <c r="B44" s="153" t="s">
        <v>48</v>
      </c>
      <c r="C44" s="154"/>
      <c r="D44" s="154"/>
      <c r="E44" s="154"/>
      <c r="F44" s="41"/>
      <c r="G44" s="155"/>
      <c r="H44" s="42">
        <v>6</v>
      </c>
      <c r="I44" s="43">
        <f t="shared" si="7"/>
        <v>6</v>
      </c>
      <c r="J44" s="43">
        <f t="shared" si="7"/>
        <v>6</v>
      </c>
      <c r="K44" s="43">
        <f t="shared" si="7"/>
        <v>6</v>
      </c>
      <c r="L44" s="43">
        <f t="shared" si="7"/>
        <v>6</v>
      </c>
      <c r="M44" s="43">
        <f t="shared" si="7"/>
        <v>6</v>
      </c>
      <c r="N44" s="43">
        <f t="shared" si="7"/>
        <v>6</v>
      </c>
      <c r="O44" s="43">
        <f t="shared" si="7"/>
        <v>6</v>
      </c>
      <c r="P44" s="43">
        <f t="shared" si="7"/>
        <v>6</v>
      </c>
      <c r="Q44" s="44">
        <f t="shared" si="6"/>
        <v>6</v>
      </c>
      <c r="R44" s="45"/>
      <c r="S44" s="46"/>
    </row>
    <row r="45" spans="1:19" s="156" customFormat="1" x14ac:dyDescent="0.2">
      <c r="A45" s="152"/>
      <c r="B45" s="153" t="s">
        <v>48</v>
      </c>
      <c r="C45" s="154"/>
      <c r="D45" s="154"/>
      <c r="E45" s="154"/>
      <c r="F45" s="41"/>
      <c r="G45" s="155"/>
      <c r="H45" s="42">
        <v>6</v>
      </c>
      <c r="I45" s="43">
        <f t="shared" si="7"/>
        <v>6</v>
      </c>
      <c r="J45" s="43">
        <f t="shared" si="7"/>
        <v>6</v>
      </c>
      <c r="K45" s="43">
        <f t="shared" si="7"/>
        <v>6</v>
      </c>
      <c r="L45" s="43">
        <f t="shared" si="7"/>
        <v>6</v>
      </c>
      <c r="M45" s="43">
        <f t="shared" si="7"/>
        <v>6</v>
      </c>
      <c r="N45" s="43">
        <f t="shared" si="7"/>
        <v>6</v>
      </c>
      <c r="O45" s="43">
        <f t="shared" si="7"/>
        <v>6</v>
      </c>
      <c r="P45" s="43">
        <f t="shared" si="7"/>
        <v>6</v>
      </c>
      <c r="Q45" s="44">
        <f t="shared" si="6"/>
        <v>6</v>
      </c>
      <c r="R45" s="45"/>
      <c r="S45" s="46"/>
    </row>
    <row r="46" spans="1:19" s="156" customFormat="1" x14ac:dyDescent="0.2">
      <c r="A46" s="152"/>
      <c r="B46" s="153" t="s">
        <v>48</v>
      </c>
      <c r="C46" s="154"/>
      <c r="D46" s="154"/>
      <c r="E46" s="154"/>
      <c r="F46" s="41"/>
      <c r="G46" s="155"/>
      <c r="H46" s="42">
        <v>6</v>
      </c>
      <c r="I46" s="43">
        <f t="shared" si="7"/>
        <v>6</v>
      </c>
      <c r="J46" s="43">
        <f t="shared" si="7"/>
        <v>6</v>
      </c>
      <c r="K46" s="43">
        <f t="shared" si="7"/>
        <v>6</v>
      </c>
      <c r="L46" s="43">
        <f t="shared" si="7"/>
        <v>6</v>
      </c>
      <c r="M46" s="43">
        <f t="shared" si="7"/>
        <v>6</v>
      </c>
      <c r="N46" s="43">
        <f t="shared" si="7"/>
        <v>6</v>
      </c>
      <c r="O46" s="43">
        <f t="shared" si="7"/>
        <v>6</v>
      </c>
      <c r="P46" s="43">
        <f t="shared" si="7"/>
        <v>6</v>
      </c>
      <c r="Q46" s="44">
        <f t="shared" si="6"/>
        <v>6</v>
      </c>
      <c r="R46" s="45"/>
      <c r="S46" s="46"/>
    </row>
    <row r="47" spans="1:19" s="156" customFormat="1" x14ac:dyDescent="0.2">
      <c r="A47" s="152"/>
      <c r="B47" s="153" t="s">
        <v>48</v>
      </c>
      <c r="C47" s="154"/>
      <c r="D47" s="154"/>
      <c r="E47" s="154"/>
      <c r="F47" s="41"/>
      <c r="G47" s="155"/>
      <c r="H47" s="42">
        <v>6</v>
      </c>
      <c r="I47" s="43">
        <f t="shared" si="7"/>
        <v>6</v>
      </c>
      <c r="J47" s="43">
        <f t="shared" si="7"/>
        <v>6</v>
      </c>
      <c r="K47" s="43">
        <f t="shared" si="7"/>
        <v>6</v>
      </c>
      <c r="L47" s="43">
        <f t="shared" si="7"/>
        <v>6</v>
      </c>
      <c r="M47" s="43">
        <f t="shared" si="7"/>
        <v>6</v>
      </c>
      <c r="N47" s="43">
        <f t="shared" si="7"/>
        <v>6</v>
      </c>
      <c r="O47" s="43">
        <f t="shared" si="7"/>
        <v>6</v>
      </c>
      <c r="P47" s="43">
        <f t="shared" si="7"/>
        <v>6</v>
      </c>
      <c r="Q47" s="44">
        <f t="shared" si="6"/>
        <v>6</v>
      </c>
      <c r="R47" s="45"/>
      <c r="S47" s="46"/>
    </row>
    <row r="48" spans="1:19" s="156" customFormat="1" x14ac:dyDescent="0.2">
      <c r="A48" s="152"/>
      <c r="B48" s="153" t="s">
        <v>48</v>
      </c>
      <c r="C48" s="154"/>
      <c r="D48" s="154"/>
      <c r="E48" s="154"/>
      <c r="F48" s="41"/>
      <c r="G48" s="155"/>
      <c r="H48" s="42">
        <v>6</v>
      </c>
      <c r="I48" s="43">
        <f t="shared" si="7"/>
        <v>6</v>
      </c>
      <c r="J48" s="43">
        <f t="shared" si="7"/>
        <v>6</v>
      </c>
      <c r="K48" s="43">
        <f t="shared" si="7"/>
        <v>6</v>
      </c>
      <c r="L48" s="43">
        <f t="shared" si="7"/>
        <v>6</v>
      </c>
      <c r="M48" s="43">
        <f t="shared" si="7"/>
        <v>6</v>
      </c>
      <c r="N48" s="43">
        <f t="shared" si="7"/>
        <v>6</v>
      </c>
      <c r="O48" s="43">
        <f t="shared" si="7"/>
        <v>6</v>
      </c>
      <c r="P48" s="43">
        <f t="shared" si="7"/>
        <v>6</v>
      </c>
      <c r="Q48" s="44">
        <f t="shared" si="6"/>
        <v>6</v>
      </c>
      <c r="R48" s="45"/>
      <c r="S48" s="46"/>
    </row>
    <row r="49" spans="1:19" s="156" customFormat="1" x14ac:dyDescent="0.2">
      <c r="A49" s="157"/>
      <c r="B49" s="153" t="s">
        <v>48</v>
      </c>
      <c r="C49" s="154"/>
      <c r="D49" s="154"/>
      <c r="E49" s="154"/>
      <c r="F49" s="41"/>
      <c r="G49" s="155"/>
      <c r="H49" s="42">
        <v>6</v>
      </c>
      <c r="I49" s="43">
        <f t="shared" si="7"/>
        <v>6</v>
      </c>
      <c r="J49" s="43">
        <f t="shared" si="7"/>
        <v>6</v>
      </c>
      <c r="K49" s="43">
        <f t="shared" si="7"/>
        <v>6</v>
      </c>
      <c r="L49" s="43">
        <f t="shared" si="7"/>
        <v>6</v>
      </c>
      <c r="M49" s="43">
        <f t="shared" si="7"/>
        <v>6</v>
      </c>
      <c r="N49" s="43">
        <f t="shared" si="7"/>
        <v>6</v>
      </c>
      <c r="O49" s="43">
        <f t="shared" si="7"/>
        <v>6</v>
      </c>
      <c r="P49" s="43">
        <f t="shared" si="7"/>
        <v>6</v>
      </c>
      <c r="Q49" s="44">
        <f t="shared" si="6"/>
        <v>6</v>
      </c>
      <c r="R49" s="45"/>
      <c r="S49" s="46"/>
    </row>
    <row r="50" spans="1:19" s="156" customFormat="1" x14ac:dyDescent="0.2">
      <c r="A50" s="158"/>
      <c r="B50" s="159"/>
      <c r="C50" s="160"/>
      <c r="D50" s="160"/>
      <c r="E50" s="160"/>
      <c r="F50" s="47"/>
      <c r="G50" s="161"/>
      <c r="H50" s="48"/>
      <c r="I50" s="49"/>
      <c r="J50" s="49"/>
      <c r="K50" s="49"/>
      <c r="L50" s="49"/>
      <c r="M50" s="49"/>
      <c r="N50" s="49"/>
      <c r="O50" s="49"/>
      <c r="P50" s="49"/>
      <c r="Q50" s="50"/>
      <c r="R50" s="51"/>
      <c r="S50" s="52"/>
    </row>
    <row r="51" spans="1:19" s="88" customFormat="1" ht="15" x14ac:dyDescent="0.25">
      <c r="A51" s="148" t="s">
        <v>50</v>
      </c>
      <c r="B51" s="149" t="s">
        <v>46</v>
      </c>
      <c r="C51" s="149" t="s">
        <v>91</v>
      </c>
      <c r="D51" s="149" t="s">
        <v>90</v>
      </c>
      <c r="E51" s="149" t="s">
        <v>35</v>
      </c>
      <c r="F51" s="35">
        <v>3</v>
      </c>
      <c r="G51" s="111" t="s">
        <v>47</v>
      </c>
      <c r="H51" s="36">
        <f>IF(F51="","",F51)</f>
        <v>3</v>
      </c>
      <c r="I51" s="37">
        <f>IF(SUM(I52:I59)=0,IF($S51="Y",0,H51),H51)</f>
        <v>3</v>
      </c>
      <c r="J51" s="37">
        <f t="shared" ref="J51:P51" si="8">IF(SUM(J52:J59)=0,IF($S51="Y",0,I51),I51)</f>
        <v>3</v>
      </c>
      <c r="K51" s="37">
        <f t="shared" si="8"/>
        <v>3</v>
      </c>
      <c r="L51" s="37">
        <f t="shared" si="8"/>
        <v>3</v>
      </c>
      <c r="M51" s="37">
        <f t="shared" si="8"/>
        <v>3</v>
      </c>
      <c r="N51" s="37">
        <f t="shared" si="8"/>
        <v>3</v>
      </c>
      <c r="O51" s="37">
        <f t="shared" si="8"/>
        <v>3</v>
      </c>
      <c r="P51" s="37">
        <f t="shared" si="8"/>
        <v>3</v>
      </c>
      <c r="Q51" s="38">
        <f>IF(SUM(Q52:Q59)=0,IF($S51="Y",0,P51),P51)</f>
        <v>3</v>
      </c>
      <c r="R51" s="39" t="str">
        <f>IF(K51="","",IF(SUM(Q52:Q59)=0,"Y",""))</f>
        <v/>
      </c>
      <c r="S51" s="40"/>
    </row>
    <row r="52" spans="1:19" s="156" customFormat="1" x14ac:dyDescent="0.2">
      <c r="A52" s="152"/>
      <c r="B52" s="153" t="s">
        <v>48</v>
      </c>
      <c r="C52" s="154"/>
      <c r="D52" s="154"/>
      <c r="E52" s="154"/>
      <c r="F52" s="41"/>
      <c r="G52" s="155"/>
      <c r="H52" s="42">
        <v>6</v>
      </c>
      <c r="I52" s="43">
        <f>H52</f>
        <v>6</v>
      </c>
      <c r="J52" s="43">
        <f t="shared" ref="J52:Q59" si="9">I52</f>
        <v>6</v>
      </c>
      <c r="K52" s="43">
        <f t="shared" si="9"/>
        <v>6</v>
      </c>
      <c r="L52" s="43">
        <f t="shared" si="9"/>
        <v>6</v>
      </c>
      <c r="M52" s="43">
        <f t="shared" si="9"/>
        <v>6</v>
      </c>
      <c r="N52" s="43">
        <f t="shared" si="9"/>
        <v>6</v>
      </c>
      <c r="O52" s="43">
        <f t="shared" si="9"/>
        <v>6</v>
      </c>
      <c r="P52" s="43">
        <f t="shared" si="9"/>
        <v>6</v>
      </c>
      <c r="Q52" s="44">
        <f t="shared" si="9"/>
        <v>6</v>
      </c>
      <c r="R52" s="45"/>
      <c r="S52" s="46"/>
    </row>
    <row r="53" spans="1:19" s="156" customFormat="1" x14ac:dyDescent="0.2">
      <c r="A53" s="152"/>
      <c r="B53" s="153" t="s">
        <v>48</v>
      </c>
      <c r="C53" s="154"/>
      <c r="D53" s="154"/>
      <c r="E53" s="154"/>
      <c r="F53" s="41"/>
      <c r="G53" s="155"/>
      <c r="H53" s="42">
        <v>6</v>
      </c>
      <c r="I53" s="43">
        <f t="shared" ref="I53:P59" si="10">H53</f>
        <v>6</v>
      </c>
      <c r="J53" s="43">
        <f t="shared" si="10"/>
        <v>6</v>
      </c>
      <c r="K53" s="43">
        <f t="shared" si="10"/>
        <v>6</v>
      </c>
      <c r="L53" s="43">
        <f t="shared" si="10"/>
        <v>6</v>
      </c>
      <c r="M53" s="43">
        <f t="shared" si="10"/>
        <v>6</v>
      </c>
      <c r="N53" s="43">
        <f t="shared" si="10"/>
        <v>6</v>
      </c>
      <c r="O53" s="43">
        <f t="shared" si="10"/>
        <v>6</v>
      </c>
      <c r="P53" s="43">
        <f t="shared" si="10"/>
        <v>6</v>
      </c>
      <c r="Q53" s="44">
        <f t="shared" si="9"/>
        <v>6</v>
      </c>
      <c r="R53" s="45"/>
      <c r="S53" s="46"/>
    </row>
    <row r="54" spans="1:19" s="156" customFormat="1" x14ac:dyDescent="0.2">
      <c r="A54" s="152"/>
      <c r="B54" s="153" t="s">
        <v>48</v>
      </c>
      <c r="C54" s="154"/>
      <c r="D54" s="154"/>
      <c r="E54" s="154"/>
      <c r="F54" s="41"/>
      <c r="G54" s="155"/>
      <c r="H54" s="42">
        <v>6</v>
      </c>
      <c r="I54" s="43">
        <f t="shared" si="10"/>
        <v>6</v>
      </c>
      <c r="J54" s="43">
        <f t="shared" si="10"/>
        <v>6</v>
      </c>
      <c r="K54" s="43">
        <f t="shared" si="10"/>
        <v>6</v>
      </c>
      <c r="L54" s="43">
        <f t="shared" si="10"/>
        <v>6</v>
      </c>
      <c r="M54" s="43">
        <f t="shared" si="10"/>
        <v>6</v>
      </c>
      <c r="N54" s="43">
        <f t="shared" si="10"/>
        <v>6</v>
      </c>
      <c r="O54" s="43">
        <f t="shared" si="10"/>
        <v>6</v>
      </c>
      <c r="P54" s="43">
        <f t="shared" si="10"/>
        <v>6</v>
      </c>
      <c r="Q54" s="44">
        <f t="shared" si="9"/>
        <v>6</v>
      </c>
      <c r="R54" s="45"/>
      <c r="S54" s="46"/>
    </row>
    <row r="55" spans="1:19" s="156" customFormat="1" x14ac:dyDescent="0.2">
      <c r="A55" s="152"/>
      <c r="B55" s="153" t="s">
        <v>48</v>
      </c>
      <c r="C55" s="154"/>
      <c r="D55" s="154"/>
      <c r="E55" s="154"/>
      <c r="F55" s="41"/>
      <c r="G55" s="155"/>
      <c r="H55" s="42">
        <v>6</v>
      </c>
      <c r="I55" s="43">
        <f t="shared" si="10"/>
        <v>6</v>
      </c>
      <c r="J55" s="43">
        <f t="shared" si="10"/>
        <v>6</v>
      </c>
      <c r="K55" s="43">
        <f t="shared" si="10"/>
        <v>6</v>
      </c>
      <c r="L55" s="43">
        <f t="shared" si="10"/>
        <v>6</v>
      </c>
      <c r="M55" s="43">
        <f t="shared" si="10"/>
        <v>6</v>
      </c>
      <c r="N55" s="43">
        <f t="shared" si="10"/>
        <v>6</v>
      </c>
      <c r="O55" s="43">
        <f t="shared" si="10"/>
        <v>6</v>
      </c>
      <c r="P55" s="43">
        <f t="shared" si="10"/>
        <v>6</v>
      </c>
      <c r="Q55" s="44">
        <f t="shared" si="9"/>
        <v>6</v>
      </c>
      <c r="R55" s="45"/>
      <c r="S55" s="46"/>
    </row>
    <row r="56" spans="1:19" s="156" customFormat="1" x14ac:dyDescent="0.2">
      <c r="A56" s="152"/>
      <c r="B56" s="153" t="s">
        <v>48</v>
      </c>
      <c r="C56" s="154"/>
      <c r="D56" s="154"/>
      <c r="E56" s="154"/>
      <c r="F56" s="41"/>
      <c r="G56" s="155"/>
      <c r="H56" s="42">
        <v>6</v>
      </c>
      <c r="I56" s="43">
        <f t="shared" si="10"/>
        <v>6</v>
      </c>
      <c r="J56" s="43">
        <f t="shared" si="10"/>
        <v>6</v>
      </c>
      <c r="K56" s="43">
        <f t="shared" si="10"/>
        <v>6</v>
      </c>
      <c r="L56" s="43">
        <f t="shared" si="10"/>
        <v>6</v>
      </c>
      <c r="M56" s="43">
        <f t="shared" si="10"/>
        <v>6</v>
      </c>
      <c r="N56" s="43">
        <f t="shared" si="10"/>
        <v>6</v>
      </c>
      <c r="O56" s="43">
        <f t="shared" si="10"/>
        <v>6</v>
      </c>
      <c r="P56" s="43">
        <f t="shared" si="10"/>
        <v>6</v>
      </c>
      <c r="Q56" s="44">
        <f t="shared" si="9"/>
        <v>6</v>
      </c>
      <c r="R56" s="45"/>
      <c r="S56" s="46"/>
    </row>
    <row r="57" spans="1:19" s="156" customFormat="1" x14ac:dyDescent="0.2">
      <c r="A57" s="152"/>
      <c r="B57" s="153" t="s">
        <v>48</v>
      </c>
      <c r="C57" s="154"/>
      <c r="D57" s="154"/>
      <c r="E57" s="154"/>
      <c r="F57" s="41"/>
      <c r="G57" s="155"/>
      <c r="H57" s="42">
        <v>6</v>
      </c>
      <c r="I57" s="43">
        <f t="shared" si="10"/>
        <v>6</v>
      </c>
      <c r="J57" s="43">
        <f t="shared" si="10"/>
        <v>6</v>
      </c>
      <c r="K57" s="43">
        <f t="shared" si="10"/>
        <v>6</v>
      </c>
      <c r="L57" s="43">
        <f t="shared" si="10"/>
        <v>6</v>
      </c>
      <c r="M57" s="43">
        <f t="shared" si="10"/>
        <v>6</v>
      </c>
      <c r="N57" s="43">
        <f t="shared" si="10"/>
        <v>6</v>
      </c>
      <c r="O57" s="43">
        <f t="shared" si="10"/>
        <v>6</v>
      </c>
      <c r="P57" s="43">
        <f t="shared" si="10"/>
        <v>6</v>
      </c>
      <c r="Q57" s="44">
        <f t="shared" si="9"/>
        <v>6</v>
      </c>
      <c r="R57" s="45"/>
      <c r="S57" s="46"/>
    </row>
    <row r="58" spans="1:19" s="156" customFormat="1" x14ac:dyDescent="0.2">
      <c r="A58" s="152"/>
      <c r="B58" s="153" t="s">
        <v>48</v>
      </c>
      <c r="C58" s="154"/>
      <c r="D58" s="154"/>
      <c r="E58" s="154"/>
      <c r="F58" s="41"/>
      <c r="G58" s="155"/>
      <c r="H58" s="42">
        <v>6</v>
      </c>
      <c r="I58" s="43">
        <f t="shared" si="10"/>
        <v>6</v>
      </c>
      <c r="J58" s="43">
        <f t="shared" si="10"/>
        <v>6</v>
      </c>
      <c r="K58" s="43">
        <f t="shared" si="10"/>
        <v>6</v>
      </c>
      <c r="L58" s="43">
        <f t="shared" si="10"/>
        <v>6</v>
      </c>
      <c r="M58" s="43">
        <f t="shared" si="10"/>
        <v>6</v>
      </c>
      <c r="N58" s="43">
        <f t="shared" si="10"/>
        <v>6</v>
      </c>
      <c r="O58" s="43">
        <f t="shared" si="10"/>
        <v>6</v>
      </c>
      <c r="P58" s="43">
        <f t="shared" si="10"/>
        <v>6</v>
      </c>
      <c r="Q58" s="44">
        <f t="shared" si="9"/>
        <v>6</v>
      </c>
      <c r="R58" s="45"/>
      <c r="S58" s="46"/>
    </row>
    <row r="59" spans="1:19" s="156" customFormat="1" x14ac:dyDescent="0.2">
      <c r="A59" s="157"/>
      <c r="B59" s="153" t="s">
        <v>48</v>
      </c>
      <c r="C59" s="154"/>
      <c r="D59" s="154"/>
      <c r="E59" s="154"/>
      <c r="F59" s="41"/>
      <c r="G59" s="155"/>
      <c r="H59" s="42">
        <v>6</v>
      </c>
      <c r="I59" s="43">
        <f t="shared" si="10"/>
        <v>6</v>
      </c>
      <c r="J59" s="43">
        <f t="shared" si="10"/>
        <v>6</v>
      </c>
      <c r="K59" s="43">
        <f t="shared" si="10"/>
        <v>6</v>
      </c>
      <c r="L59" s="43">
        <f t="shared" si="10"/>
        <v>6</v>
      </c>
      <c r="M59" s="43">
        <f t="shared" si="10"/>
        <v>6</v>
      </c>
      <c r="N59" s="43">
        <f t="shared" si="10"/>
        <v>6</v>
      </c>
      <c r="O59" s="43">
        <f t="shared" si="10"/>
        <v>6</v>
      </c>
      <c r="P59" s="43">
        <f t="shared" si="10"/>
        <v>6</v>
      </c>
      <c r="Q59" s="44">
        <f t="shared" si="9"/>
        <v>6</v>
      </c>
      <c r="R59" s="45"/>
      <c r="S59" s="46"/>
    </row>
    <row r="60" spans="1:19" s="156" customFormat="1" x14ac:dyDescent="0.2">
      <c r="A60" s="158"/>
      <c r="B60" s="162"/>
      <c r="C60" s="163"/>
      <c r="D60" s="163"/>
      <c r="E60" s="163"/>
      <c r="F60" s="53"/>
      <c r="G60" s="164"/>
      <c r="H60" s="48"/>
      <c r="I60" s="49"/>
      <c r="J60" s="49"/>
      <c r="K60" s="49"/>
      <c r="L60" s="49"/>
      <c r="M60" s="49"/>
      <c r="N60" s="49"/>
      <c r="O60" s="49"/>
      <c r="P60" s="49"/>
      <c r="Q60" s="50"/>
      <c r="R60" s="54"/>
      <c r="S60" s="55"/>
    </row>
    <row r="61" spans="1:19" s="88" customFormat="1" ht="15" x14ac:dyDescent="0.25">
      <c r="A61" s="148" t="s">
        <v>50</v>
      </c>
      <c r="B61" s="149" t="s">
        <v>46</v>
      </c>
      <c r="C61" s="149" t="s">
        <v>91</v>
      </c>
      <c r="D61" s="149" t="s">
        <v>90</v>
      </c>
      <c r="E61" s="149" t="s">
        <v>35</v>
      </c>
      <c r="F61" s="35">
        <v>2</v>
      </c>
      <c r="G61" s="111" t="s">
        <v>47</v>
      </c>
      <c r="H61" s="36">
        <f>IF(F61="","",F61)</f>
        <v>2</v>
      </c>
      <c r="I61" s="37">
        <f>IF(SUM(I62:I69)=0,IF($S61="Y",0,H61),H61)</f>
        <v>2</v>
      </c>
      <c r="J61" s="37">
        <f t="shared" ref="J61:P61" si="11">IF(SUM(J62:J69)=0,IF($S61="Y",0,I61),I61)</f>
        <v>2</v>
      </c>
      <c r="K61" s="37">
        <f t="shared" si="11"/>
        <v>2</v>
      </c>
      <c r="L61" s="37">
        <f t="shared" si="11"/>
        <v>2</v>
      </c>
      <c r="M61" s="37">
        <f t="shared" si="11"/>
        <v>2</v>
      </c>
      <c r="N61" s="37">
        <f t="shared" si="11"/>
        <v>2</v>
      </c>
      <c r="O61" s="37">
        <f t="shared" si="11"/>
        <v>2</v>
      </c>
      <c r="P61" s="37">
        <f t="shared" si="11"/>
        <v>2</v>
      </c>
      <c r="Q61" s="38">
        <f>IF(SUM(Q62:Q69)=0,IF($S61="Y",0,P61),P61)</f>
        <v>2</v>
      </c>
      <c r="R61" s="39" t="str">
        <f>IF(K61="","",IF(SUM(Q62:Q69)=0,"Y",""))</f>
        <v/>
      </c>
      <c r="S61" s="40"/>
    </row>
    <row r="62" spans="1:19" s="156" customFormat="1" x14ac:dyDescent="0.2">
      <c r="A62" s="152"/>
      <c r="B62" s="153" t="s">
        <v>48</v>
      </c>
      <c r="C62" s="154"/>
      <c r="D62" s="154"/>
      <c r="E62" s="154"/>
      <c r="F62" s="41"/>
      <c r="G62" s="155"/>
      <c r="H62" s="42">
        <v>6</v>
      </c>
      <c r="I62" s="43">
        <f>H62</f>
        <v>6</v>
      </c>
      <c r="J62" s="43">
        <f t="shared" ref="J62:Q69" si="12">I62</f>
        <v>6</v>
      </c>
      <c r="K62" s="43">
        <f t="shared" si="12"/>
        <v>6</v>
      </c>
      <c r="L62" s="43">
        <f t="shared" si="12"/>
        <v>6</v>
      </c>
      <c r="M62" s="43">
        <f t="shared" si="12"/>
        <v>6</v>
      </c>
      <c r="N62" s="43">
        <f t="shared" si="12"/>
        <v>6</v>
      </c>
      <c r="O62" s="43">
        <f t="shared" si="12"/>
        <v>6</v>
      </c>
      <c r="P62" s="43">
        <f t="shared" si="12"/>
        <v>6</v>
      </c>
      <c r="Q62" s="44">
        <f t="shared" si="12"/>
        <v>6</v>
      </c>
      <c r="R62" s="45"/>
      <c r="S62" s="56"/>
    </row>
    <row r="63" spans="1:19" s="156" customFormat="1" x14ac:dyDescent="0.2">
      <c r="A63" s="152"/>
      <c r="B63" s="153" t="s">
        <v>48</v>
      </c>
      <c r="C63" s="154"/>
      <c r="D63" s="154"/>
      <c r="E63" s="154"/>
      <c r="F63" s="41"/>
      <c r="G63" s="155"/>
      <c r="H63" s="42">
        <v>6</v>
      </c>
      <c r="I63" s="43">
        <f t="shared" ref="I63:P69" si="13">H63</f>
        <v>6</v>
      </c>
      <c r="J63" s="43">
        <f t="shared" si="13"/>
        <v>6</v>
      </c>
      <c r="K63" s="43">
        <f t="shared" si="13"/>
        <v>6</v>
      </c>
      <c r="L63" s="43">
        <f t="shared" si="13"/>
        <v>6</v>
      </c>
      <c r="M63" s="43">
        <f t="shared" si="13"/>
        <v>6</v>
      </c>
      <c r="N63" s="43">
        <f t="shared" si="13"/>
        <v>6</v>
      </c>
      <c r="O63" s="43">
        <f t="shared" si="13"/>
        <v>6</v>
      </c>
      <c r="P63" s="43">
        <f t="shared" si="13"/>
        <v>6</v>
      </c>
      <c r="Q63" s="44">
        <f t="shared" si="12"/>
        <v>6</v>
      </c>
      <c r="R63" s="45"/>
      <c r="S63" s="56"/>
    </row>
    <row r="64" spans="1:19" s="156" customFormat="1" x14ac:dyDescent="0.2">
      <c r="A64" s="152"/>
      <c r="B64" s="153" t="s">
        <v>48</v>
      </c>
      <c r="C64" s="154"/>
      <c r="D64" s="154"/>
      <c r="E64" s="154"/>
      <c r="F64" s="41"/>
      <c r="G64" s="155"/>
      <c r="H64" s="42">
        <v>6</v>
      </c>
      <c r="I64" s="43">
        <f t="shared" si="13"/>
        <v>6</v>
      </c>
      <c r="J64" s="43">
        <f t="shared" si="13"/>
        <v>6</v>
      </c>
      <c r="K64" s="43">
        <f t="shared" si="13"/>
        <v>6</v>
      </c>
      <c r="L64" s="43">
        <f t="shared" si="13"/>
        <v>6</v>
      </c>
      <c r="M64" s="43">
        <f t="shared" si="13"/>
        <v>6</v>
      </c>
      <c r="N64" s="43">
        <f t="shared" si="13"/>
        <v>6</v>
      </c>
      <c r="O64" s="43">
        <f t="shared" si="13"/>
        <v>6</v>
      </c>
      <c r="P64" s="43">
        <f t="shared" si="13"/>
        <v>6</v>
      </c>
      <c r="Q64" s="44">
        <f t="shared" si="12"/>
        <v>6</v>
      </c>
      <c r="R64" s="45"/>
      <c r="S64" s="56"/>
    </row>
    <row r="65" spans="1:20" s="156" customFormat="1" x14ac:dyDescent="0.2">
      <c r="A65" s="152"/>
      <c r="B65" s="153" t="s">
        <v>48</v>
      </c>
      <c r="C65" s="154"/>
      <c r="D65" s="154"/>
      <c r="E65" s="154"/>
      <c r="F65" s="41"/>
      <c r="G65" s="155"/>
      <c r="H65" s="42">
        <v>6</v>
      </c>
      <c r="I65" s="43">
        <f t="shared" si="13"/>
        <v>6</v>
      </c>
      <c r="J65" s="43">
        <f t="shared" si="13"/>
        <v>6</v>
      </c>
      <c r="K65" s="43">
        <f t="shared" si="13"/>
        <v>6</v>
      </c>
      <c r="L65" s="43">
        <f t="shared" si="13"/>
        <v>6</v>
      </c>
      <c r="M65" s="43">
        <f t="shared" si="13"/>
        <v>6</v>
      </c>
      <c r="N65" s="43">
        <f t="shared" si="13"/>
        <v>6</v>
      </c>
      <c r="O65" s="43">
        <f t="shared" si="13"/>
        <v>6</v>
      </c>
      <c r="P65" s="43">
        <f t="shared" si="13"/>
        <v>6</v>
      </c>
      <c r="Q65" s="44">
        <f t="shared" si="12"/>
        <v>6</v>
      </c>
      <c r="R65" s="45"/>
      <c r="S65" s="56"/>
    </row>
    <row r="66" spans="1:20" s="156" customFormat="1" x14ac:dyDescent="0.2">
      <c r="A66" s="152"/>
      <c r="B66" s="153" t="s">
        <v>48</v>
      </c>
      <c r="C66" s="154"/>
      <c r="D66" s="154"/>
      <c r="E66" s="154"/>
      <c r="F66" s="41"/>
      <c r="G66" s="155"/>
      <c r="H66" s="42">
        <v>6</v>
      </c>
      <c r="I66" s="43">
        <f t="shared" si="13"/>
        <v>6</v>
      </c>
      <c r="J66" s="43">
        <f t="shared" si="13"/>
        <v>6</v>
      </c>
      <c r="K66" s="43">
        <f t="shared" si="13"/>
        <v>6</v>
      </c>
      <c r="L66" s="43">
        <f t="shared" si="13"/>
        <v>6</v>
      </c>
      <c r="M66" s="43">
        <f t="shared" si="13"/>
        <v>6</v>
      </c>
      <c r="N66" s="43">
        <f t="shared" si="13"/>
        <v>6</v>
      </c>
      <c r="O66" s="43">
        <f t="shared" si="13"/>
        <v>6</v>
      </c>
      <c r="P66" s="43">
        <f t="shared" si="13"/>
        <v>6</v>
      </c>
      <c r="Q66" s="44">
        <f t="shared" si="12"/>
        <v>6</v>
      </c>
      <c r="R66" s="45"/>
      <c r="S66" s="56"/>
    </row>
    <row r="67" spans="1:20" s="156" customFormat="1" x14ac:dyDescent="0.2">
      <c r="A67" s="152"/>
      <c r="B67" s="153" t="s">
        <v>48</v>
      </c>
      <c r="C67" s="154"/>
      <c r="D67" s="154"/>
      <c r="E67" s="154"/>
      <c r="F67" s="41"/>
      <c r="G67" s="155"/>
      <c r="H67" s="42">
        <v>6</v>
      </c>
      <c r="I67" s="43">
        <f t="shared" si="13"/>
        <v>6</v>
      </c>
      <c r="J67" s="43">
        <f t="shared" si="13"/>
        <v>6</v>
      </c>
      <c r="K67" s="43">
        <f t="shared" si="13"/>
        <v>6</v>
      </c>
      <c r="L67" s="43">
        <f t="shared" si="13"/>
        <v>6</v>
      </c>
      <c r="M67" s="43">
        <f t="shared" si="13"/>
        <v>6</v>
      </c>
      <c r="N67" s="43">
        <f t="shared" si="13"/>
        <v>6</v>
      </c>
      <c r="O67" s="43">
        <f t="shared" si="13"/>
        <v>6</v>
      </c>
      <c r="P67" s="43">
        <f t="shared" si="13"/>
        <v>6</v>
      </c>
      <c r="Q67" s="44">
        <f t="shared" si="12"/>
        <v>6</v>
      </c>
      <c r="R67" s="45"/>
      <c r="S67" s="56"/>
    </row>
    <row r="68" spans="1:20" s="156" customFormat="1" x14ac:dyDescent="0.2">
      <c r="A68" s="152"/>
      <c r="B68" s="153" t="s">
        <v>48</v>
      </c>
      <c r="C68" s="154"/>
      <c r="D68" s="154"/>
      <c r="E68" s="154"/>
      <c r="F68" s="41"/>
      <c r="G68" s="155"/>
      <c r="H68" s="42">
        <v>6</v>
      </c>
      <c r="I68" s="43">
        <f t="shared" si="13"/>
        <v>6</v>
      </c>
      <c r="J68" s="43">
        <f t="shared" si="13"/>
        <v>6</v>
      </c>
      <c r="K68" s="43">
        <f t="shared" si="13"/>
        <v>6</v>
      </c>
      <c r="L68" s="43">
        <f t="shared" si="13"/>
        <v>6</v>
      </c>
      <c r="M68" s="43">
        <f t="shared" si="13"/>
        <v>6</v>
      </c>
      <c r="N68" s="43">
        <f t="shared" si="13"/>
        <v>6</v>
      </c>
      <c r="O68" s="43">
        <f t="shared" si="13"/>
        <v>6</v>
      </c>
      <c r="P68" s="43">
        <f t="shared" si="13"/>
        <v>6</v>
      </c>
      <c r="Q68" s="44">
        <f t="shared" si="12"/>
        <v>6</v>
      </c>
      <c r="R68" s="45"/>
      <c r="S68" s="56"/>
    </row>
    <row r="69" spans="1:20" s="156" customFormat="1" x14ac:dyDescent="0.2">
      <c r="A69" s="157"/>
      <c r="B69" s="153" t="s">
        <v>48</v>
      </c>
      <c r="C69" s="154"/>
      <c r="D69" s="154"/>
      <c r="E69" s="154"/>
      <c r="F69" s="41"/>
      <c r="G69" s="155"/>
      <c r="H69" s="42">
        <v>6</v>
      </c>
      <c r="I69" s="43">
        <f t="shared" si="13"/>
        <v>6</v>
      </c>
      <c r="J69" s="43">
        <f t="shared" si="13"/>
        <v>6</v>
      </c>
      <c r="K69" s="43">
        <f t="shared" si="13"/>
        <v>6</v>
      </c>
      <c r="L69" s="43">
        <f t="shared" si="13"/>
        <v>6</v>
      </c>
      <c r="M69" s="43">
        <f t="shared" si="13"/>
        <v>6</v>
      </c>
      <c r="N69" s="43">
        <f t="shared" si="13"/>
        <v>6</v>
      </c>
      <c r="O69" s="43">
        <f t="shared" si="13"/>
        <v>6</v>
      </c>
      <c r="P69" s="43">
        <f t="shared" si="13"/>
        <v>6</v>
      </c>
      <c r="Q69" s="44">
        <f t="shared" si="12"/>
        <v>6</v>
      </c>
      <c r="R69" s="45"/>
      <c r="S69" s="56"/>
    </row>
    <row r="70" spans="1:20" s="156" customFormat="1" x14ac:dyDescent="0.2">
      <c r="A70" s="158"/>
      <c r="B70" s="162"/>
      <c r="C70" s="163"/>
      <c r="D70" s="163"/>
      <c r="E70" s="163"/>
      <c r="F70" s="53"/>
      <c r="G70" s="164"/>
      <c r="H70" s="48"/>
      <c r="I70" s="49"/>
      <c r="J70" s="49"/>
      <c r="K70" s="49"/>
      <c r="L70" s="49"/>
      <c r="M70" s="49"/>
      <c r="N70" s="49"/>
      <c r="O70" s="49"/>
      <c r="P70" s="49"/>
      <c r="Q70" s="50"/>
      <c r="R70" s="54"/>
      <c r="S70" s="55"/>
    </row>
    <row r="71" spans="1:20" s="88" customFormat="1" ht="15" x14ac:dyDescent="0.25">
      <c r="A71" s="148" t="s">
        <v>50</v>
      </c>
      <c r="B71" s="149" t="s">
        <v>46</v>
      </c>
      <c r="C71" s="149" t="s">
        <v>91</v>
      </c>
      <c r="D71" s="149" t="s">
        <v>90</v>
      </c>
      <c r="E71" s="149" t="s">
        <v>35</v>
      </c>
      <c r="F71" s="35">
        <v>1</v>
      </c>
      <c r="G71" s="111" t="s">
        <v>47</v>
      </c>
      <c r="H71" s="36">
        <f>IF(F71="","",F71)</f>
        <v>1</v>
      </c>
      <c r="I71" s="37">
        <f>IF(SUM(I72:I79)=0,IF($S71="Y",0,H71),H71)</f>
        <v>1</v>
      </c>
      <c r="J71" s="37">
        <f t="shared" ref="J71:P71" si="14">IF(SUM(J72:J79)=0,IF($S71="Y",0,I71),I71)</f>
        <v>1</v>
      </c>
      <c r="K71" s="37">
        <f t="shared" si="14"/>
        <v>1</v>
      </c>
      <c r="L71" s="37">
        <f t="shared" si="14"/>
        <v>1</v>
      </c>
      <c r="M71" s="37">
        <f t="shared" si="14"/>
        <v>1</v>
      </c>
      <c r="N71" s="37">
        <f t="shared" si="14"/>
        <v>1</v>
      </c>
      <c r="O71" s="37">
        <f t="shared" si="14"/>
        <v>1</v>
      </c>
      <c r="P71" s="37">
        <f t="shared" si="14"/>
        <v>1</v>
      </c>
      <c r="Q71" s="38">
        <f>IF(SUM(Q72:Q79)=0,IF($S71="Y",0,P71),P71)</f>
        <v>1</v>
      </c>
      <c r="R71" s="39" t="str">
        <f>IF(K71="","",IF(SUM(Q72:Q79)=0,"Y",""))</f>
        <v/>
      </c>
      <c r="S71" s="40"/>
    </row>
    <row r="72" spans="1:20" s="156" customFormat="1" x14ac:dyDescent="0.2">
      <c r="A72" s="152"/>
      <c r="B72" s="153" t="s">
        <v>48</v>
      </c>
      <c r="C72" s="154"/>
      <c r="D72" s="154"/>
      <c r="E72" s="154"/>
      <c r="F72" s="41"/>
      <c r="G72" s="155"/>
      <c r="H72" s="42">
        <v>6</v>
      </c>
      <c r="I72" s="43">
        <f>H72</f>
        <v>6</v>
      </c>
      <c r="J72" s="43">
        <f t="shared" ref="J72:Q79" si="15">I72</f>
        <v>6</v>
      </c>
      <c r="K72" s="43">
        <f t="shared" si="15"/>
        <v>6</v>
      </c>
      <c r="L72" s="43">
        <f t="shared" si="15"/>
        <v>6</v>
      </c>
      <c r="M72" s="43">
        <f t="shared" si="15"/>
        <v>6</v>
      </c>
      <c r="N72" s="43">
        <f t="shared" si="15"/>
        <v>6</v>
      </c>
      <c r="O72" s="43">
        <f t="shared" si="15"/>
        <v>6</v>
      </c>
      <c r="P72" s="43">
        <f t="shared" si="15"/>
        <v>6</v>
      </c>
      <c r="Q72" s="44">
        <f t="shared" si="15"/>
        <v>6</v>
      </c>
      <c r="R72" s="45"/>
      <c r="S72" s="56"/>
    </row>
    <row r="73" spans="1:20" s="156" customFormat="1" x14ac:dyDescent="0.2">
      <c r="A73" s="152"/>
      <c r="B73" s="153" t="s">
        <v>48</v>
      </c>
      <c r="C73" s="154"/>
      <c r="D73" s="154"/>
      <c r="E73" s="154"/>
      <c r="F73" s="41"/>
      <c r="G73" s="155"/>
      <c r="H73" s="42">
        <v>6</v>
      </c>
      <c r="I73" s="43">
        <f t="shared" ref="I73:P79" si="16">H73</f>
        <v>6</v>
      </c>
      <c r="J73" s="43">
        <f t="shared" si="16"/>
        <v>6</v>
      </c>
      <c r="K73" s="43">
        <f t="shared" si="16"/>
        <v>6</v>
      </c>
      <c r="L73" s="43">
        <f t="shared" si="16"/>
        <v>6</v>
      </c>
      <c r="M73" s="43">
        <f t="shared" si="16"/>
        <v>6</v>
      </c>
      <c r="N73" s="43">
        <f t="shared" si="16"/>
        <v>6</v>
      </c>
      <c r="O73" s="43">
        <f t="shared" si="16"/>
        <v>6</v>
      </c>
      <c r="P73" s="43">
        <f t="shared" si="16"/>
        <v>6</v>
      </c>
      <c r="Q73" s="44">
        <f t="shared" si="15"/>
        <v>6</v>
      </c>
      <c r="R73" s="45"/>
      <c r="S73" s="56"/>
    </row>
    <row r="74" spans="1:20" s="156" customFormat="1" x14ac:dyDescent="0.2">
      <c r="A74" s="152"/>
      <c r="B74" s="153" t="s">
        <v>48</v>
      </c>
      <c r="C74" s="154"/>
      <c r="D74" s="154"/>
      <c r="E74" s="154"/>
      <c r="F74" s="41"/>
      <c r="G74" s="155"/>
      <c r="H74" s="42">
        <v>6</v>
      </c>
      <c r="I74" s="43">
        <f t="shared" si="16"/>
        <v>6</v>
      </c>
      <c r="J74" s="43">
        <f t="shared" si="16"/>
        <v>6</v>
      </c>
      <c r="K74" s="43">
        <f t="shared" si="16"/>
        <v>6</v>
      </c>
      <c r="L74" s="43">
        <f t="shared" si="16"/>
        <v>6</v>
      </c>
      <c r="M74" s="43">
        <f t="shared" si="16"/>
        <v>6</v>
      </c>
      <c r="N74" s="43">
        <f t="shared" si="16"/>
        <v>6</v>
      </c>
      <c r="O74" s="43">
        <f t="shared" si="16"/>
        <v>6</v>
      </c>
      <c r="P74" s="43">
        <f t="shared" si="16"/>
        <v>6</v>
      </c>
      <c r="Q74" s="44">
        <f t="shared" si="15"/>
        <v>6</v>
      </c>
      <c r="R74" s="45"/>
      <c r="S74" s="56"/>
    </row>
    <row r="75" spans="1:20" s="156" customFormat="1" x14ac:dyDescent="0.2">
      <c r="A75" s="152"/>
      <c r="B75" s="153" t="s">
        <v>48</v>
      </c>
      <c r="C75" s="154"/>
      <c r="D75" s="154"/>
      <c r="E75" s="154"/>
      <c r="F75" s="41"/>
      <c r="G75" s="155"/>
      <c r="H75" s="42">
        <v>6</v>
      </c>
      <c r="I75" s="43">
        <f t="shared" si="16"/>
        <v>6</v>
      </c>
      <c r="J75" s="43">
        <f t="shared" si="16"/>
        <v>6</v>
      </c>
      <c r="K75" s="43">
        <f t="shared" si="16"/>
        <v>6</v>
      </c>
      <c r="L75" s="43">
        <f t="shared" si="16"/>
        <v>6</v>
      </c>
      <c r="M75" s="43">
        <f t="shared" si="16"/>
        <v>6</v>
      </c>
      <c r="N75" s="43">
        <f t="shared" si="16"/>
        <v>6</v>
      </c>
      <c r="O75" s="43">
        <f t="shared" si="16"/>
        <v>6</v>
      </c>
      <c r="P75" s="43">
        <f t="shared" si="16"/>
        <v>6</v>
      </c>
      <c r="Q75" s="44">
        <f t="shared" si="15"/>
        <v>6</v>
      </c>
      <c r="R75" s="45"/>
      <c r="S75" s="56"/>
    </row>
    <row r="76" spans="1:20" s="156" customFormat="1" x14ac:dyDescent="0.2">
      <c r="A76" s="152"/>
      <c r="B76" s="153" t="s">
        <v>48</v>
      </c>
      <c r="C76" s="154"/>
      <c r="D76" s="154"/>
      <c r="E76" s="154"/>
      <c r="F76" s="41"/>
      <c r="G76" s="155"/>
      <c r="H76" s="42">
        <v>6</v>
      </c>
      <c r="I76" s="43">
        <f t="shared" si="16"/>
        <v>6</v>
      </c>
      <c r="J76" s="43">
        <f t="shared" si="16"/>
        <v>6</v>
      </c>
      <c r="K76" s="43">
        <f t="shared" si="16"/>
        <v>6</v>
      </c>
      <c r="L76" s="43">
        <f t="shared" si="16"/>
        <v>6</v>
      </c>
      <c r="M76" s="43">
        <f t="shared" si="16"/>
        <v>6</v>
      </c>
      <c r="N76" s="43">
        <f t="shared" si="16"/>
        <v>6</v>
      </c>
      <c r="O76" s="43">
        <f t="shared" si="16"/>
        <v>6</v>
      </c>
      <c r="P76" s="43">
        <f t="shared" si="16"/>
        <v>6</v>
      </c>
      <c r="Q76" s="44">
        <f t="shared" si="15"/>
        <v>6</v>
      </c>
      <c r="R76" s="45"/>
      <c r="S76" s="56"/>
    </row>
    <row r="77" spans="1:20" s="156" customFormat="1" x14ac:dyDescent="0.2">
      <c r="A77" s="152"/>
      <c r="B77" s="153" t="s">
        <v>48</v>
      </c>
      <c r="C77" s="154"/>
      <c r="D77" s="154"/>
      <c r="E77" s="154"/>
      <c r="F77" s="41"/>
      <c r="G77" s="155"/>
      <c r="H77" s="42">
        <v>6</v>
      </c>
      <c r="I77" s="43">
        <f t="shared" si="16"/>
        <v>6</v>
      </c>
      <c r="J77" s="43">
        <f t="shared" si="16"/>
        <v>6</v>
      </c>
      <c r="K77" s="43">
        <f t="shared" si="16"/>
        <v>6</v>
      </c>
      <c r="L77" s="43">
        <f t="shared" si="16"/>
        <v>6</v>
      </c>
      <c r="M77" s="43">
        <f t="shared" si="16"/>
        <v>6</v>
      </c>
      <c r="N77" s="43">
        <f t="shared" si="16"/>
        <v>6</v>
      </c>
      <c r="O77" s="43">
        <f t="shared" si="16"/>
        <v>6</v>
      </c>
      <c r="P77" s="43">
        <f t="shared" si="16"/>
        <v>6</v>
      </c>
      <c r="Q77" s="44">
        <f t="shared" si="15"/>
        <v>6</v>
      </c>
      <c r="R77" s="45"/>
      <c r="S77" s="56"/>
    </row>
    <row r="78" spans="1:20" s="156" customFormat="1" x14ac:dyDescent="0.2">
      <c r="A78" s="152"/>
      <c r="B78" s="153" t="s">
        <v>48</v>
      </c>
      <c r="C78" s="154"/>
      <c r="D78" s="154"/>
      <c r="E78" s="154"/>
      <c r="F78" s="41"/>
      <c r="G78" s="155"/>
      <c r="H78" s="42">
        <v>6</v>
      </c>
      <c r="I78" s="43">
        <f t="shared" si="16"/>
        <v>6</v>
      </c>
      <c r="J78" s="43">
        <f t="shared" si="16"/>
        <v>6</v>
      </c>
      <c r="K78" s="43">
        <f t="shared" si="16"/>
        <v>6</v>
      </c>
      <c r="L78" s="43">
        <f t="shared" si="16"/>
        <v>6</v>
      </c>
      <c r="M78" s="43">
        <f t="shared" si="16"/>
        <v>6</v>
      </c>
      <c r="N78" s="43">
        <f t="shared" si="16"/>
        <v>6</v>
      </c>
      <c r="O78" s="43">
        <f t="shared" si="16"/>
        <v>6</v>
      </c>
      <c r="P78" s="43">
        <f t="shared" si="16"/>
        <v>6</v>
      </c>
      <c r="Q78" s="44">
        <f t="shared" si="15"/>
        <v>6</v>
      </c>
      <c r="R78" s="45"/>
      <c r="S78" s="56"/>
    </row>
    <row r="79" spans="1:20" s="156" customFormat="1" x14ac:dyDescent="0.2">
      <c r="A79" s="157"/>
      <c r="B79" s="153" t="s">
        <v>48</v>
      </c>
      <c r="C79" s="154"/>
      <c r="D79" s="154"/>
      <c r="E79" s="154"/>
      <c r="F79" s="41"/>
      <c r="G79" s="155"/>
      <c r="H79" s="42">
        <v>6</v>
      </c>
      <c r="I79" s="43">
        <f t="shared" si="16"/>
        <v>6</v>
      </c>
      <c r="J79" s="43">
        <f t="shared" si="16"/>
        <v>6</v>
      </c>
      <c r="K79" s="43">
        <f t="shared" si="16"/>
        <v>6</v>
      </c>
      <c r="L79" s="43">
        <f t="shared" si="16"/>
        <v>6</v>
      </c>
      <c r="M79" s="43">
        <f t="shared" si="16"/>
        <v>6</v>
      </c>
      <c r="N79" s="43">
        <f t="shared" si="16"/>
        <v>6</v>
      </c>
      <c r="O79" s="43">
        <f t="shared" si="16"/>
        <v>6</v>
      </c>
      <c r="P79" s="43">
        <f t="shared" si="16"/>
        <v>6</v>
      </c>
      <c r="Q79" s="44">
        <f t="shared" si="15"/>
        <v>6</v>
      </c>
      <c r="R79" s="45"/>
      <c r="S79" s="56"/>
    </row>
    <row r="80" spans="1:20" x14ac:dyDescent="0.2">
      <c r="A80" s="131"/>
      <c r="B80" s="112"/>
      <c r="C80" s="94"/>
      <c r="D80" s="94"/>
      <c r="E80" s="94"/>
      <c r="F80" s="57"/>
      <c r="G80" s="113"/>
      <c r="H80" s="58"/>
      <c r="I80" s="59"/>
      <c r="J80" s="59"/>
      <c r="K80" s="59"/>
      <c r="L80" s="59"/>
      <c r="M80" s="59"/>
      <c r="N80" s="59"/>
      <c r="O80" s="59"/>
      <c r="P80" s="59"/>
      <c r="Q80" s="60"/>
      <c r="R80" s="61"/>
      <c r="S80" s="62"/>
      <c r="T80" s="63"/>
    </row>
    <row r="81" spans="1:19" ht="15" x14ac:dyDescent="0.2">
      <c r="A81" s="132" t="s">
        <v>10</v>
      </c>
      <c r="B81" s="114"/>
      <c r="C81" s="95"/>
      <c r="D81" s="95"/>
      <c r="E81" s="95"/>
      <c r="F81" s="64"/>
      <c r="G81" s="65"/>
      <c r="H81" s="66">
        <f>SUMIF($F31:$F80,"",H31:H80)</f>
        <v>240</v>
      </c>
      <c r="I81" s="67">
        <f>SUMIF($F31:$F80,"",I31:I80)</f>
        <v>240</v>
      </c>
      <c r="J81" s="67">
        <f t="shared" ref="J81:Q81" si="17">SUMIF($F31:$F80,"",J31:J80)</f>
        <v>240</v>
      </c>
      <c r="K81" s="67">
        <f t="shared" si="17"/>
        <v>240</v>
      </c>
      <c r="L81" s="67">
        <f t="shared" si="17"/>
        <v>240</v>
      </c>
      <c r="M81" s="67">
        <f t="shared" si="17"/>
        <v>240</v>
      </c>
      <c r="N81" s="67">
        <f t="shared" si="17"/>
        <v>240</v>
      </c>
      <c r="O81" s="67">
        <f t="shared" si="17"/>
        <v>240</v>
      </c>
      <c r="P81" s="67">
        <f t="shared" si="17"/>
        <v>240</v>
      </c>
      <c r="Q81" s="67">
        <f t="shared" si="17"/>
        <v>240</v>
      </c>
      <c r="R81" s="69"/>
      <c r="S81" s="70"/>
    </row>
    <row r="82" spans="1:19" ht="15" x14ac:dyDescent="0.25">
      <c r="A82" s="133" t="s">
        <v>11</v>
      </c>
      <c r="B82" s="115"/>
      <c r="C82" s="96"/>
      <c r="D82" s="96"/>
      <c r="E82" s="96"/>
      <c r="F82" s="71"/>
      <c r="G82" s="116"/>
      <c r="H82" s="72">
        <f>SUM($R$12)</f>
        <v>260</v>
      </c>
      <c r="I82" s="73">
        <f>SUM(H82-$H82/9)</f>
        <v>231.11111111111111</v>
      </c>
      <c r="J82" s="73">
        <f t="shared" ref="J82:Q82" si="18">SUM(I82-$H82/9)</f>
        <v>202.22222222222223</v>
      </c>
      <c r="K82" s="73">
        <f t="shared" si="18"/>
        <v>173.33333333333334</v>
      </c>
      <c r="L82" s="73">
        <f t="shared" si="18"/>
        <v>144.44444444444446</v>
      </c>
      <c r="M82" s="73">
        <f t="shared" si="18"/>
        <v>115.55555555555557</v>
      </c>
      <c r="N82" s="73">
        <f t="shared" si="18"/>
        <v>86.666666666666686</v>
      </c>
      <c r="O82" s="73">
        <f t="shared" si="18"/>
        <v>57.7777777777778</v>
      </c>
      <c r="P82" s="73">
        <f t="shared" si="18"/>
        <v>28.888888888888911</v>
      </c>
      <c r="Q82" s="73">
        <f t="shared" si="18"/>
        <v>2.1316282072803006E-14</v>
      </c>
      <c r="R82" s="75"/>
      <c r="S82" s="76"/>
    </row>
    <row r="83" spans="1:19" ht="15" x14ac:dyDescent="0.25">
      <c r="A83" s="134" t="s">
        <v>17</v>
      </c>
      <c r="B83" s="117"/>
      <c r="C83" s="97"/>
      <c r="D83" s="97"/>
      <c r="E83" s="97"/>
      <c r="F83" s="77"/>
      <c r="G83" s="118"/>
      <c r="H83" s="78">
        <f>SUMIF($F31:$F80,"&lt;&gt;",H31:H80)</f>
        <v>19</v>
      </c>
      <c r="I83" s="78">
        <f>SUMIF($F31:$F80,"&lt;&gt;",I31:I80)</f>
        <v>19</v>
      </c>
      <c r="J83" s="78">
        <f t="shared" ref="J83:Q83" si="19">SUMIF($F31:$F80,"&lt;&gt;",J31:J80)</f>
        <v>19</v>
      </c>
      <c r="K83" s="78">
        <f t="shared" si="19"/>
        <v>19</v>
      </c>
      <c r="L83" s="78">
        <f t="shared" si="19"/>
        <v>19</v>
      </c>
      <c r="M83" s="78">
        <f t="shared" si="19"/>
        <v>19</v>
      </c>
      <c r="N83" s="78">
        <f t="shared" si="19"/>
        <v>19</v>
      </c>
      <c r="O83" s="78">
        <f t="shared" si="19"/>
        <v>19</v>
      </c>
      <c r="P83" s="78">
        <f t="shared" si="19"/>
        <v>19</v>
      </c>
      <c r="Q83" s="78">
        <f t="shared" si="19"/>
        <v>19</v>
      </c>
      <c r="R83" s="80"/>
      <c r="S83" s="81"/>
    </row>
    <row r="84" spans="1:19" ht="15.75" thickBot="1" x14ac:dyDescent="0.3">
      <c r="A84" s="135"/>
      <c r="B84" s="119"/>
      <c r="C84" s="98"/>
      <c r="D84" s="98"/>
      <c r="E84" s="98"/>
      <c r="F84" s="82"/>
      <c r="G84" s="120" t="s">
        <v>12</v>
      </c>
      <c r="H84" s="83">
        <v>1</v>
      </c>
      <c r="I84" s="84">
        <f t="shared" ref="I84" si="20">H84+1</f>
        <v>2</v>
      </c>
      <c r="J84" s="84">
        <v>3</v>
      </c>
      <c r="K84" s="84">
        <v>4</v>
      </c>
      <c r="L84" s="84">
        <v>5</v>
      </c>
      <c r="M84" s="84">
        <v>6</v>
      </c>
      <c r="N84" s="84">
        <v>7</v>
      </c>
      <c r="O84" s="84">
        <v>8</v>
      </c>
      <c r="P84" s="84">
        <v>9</v>
      </c>
      <c r="Q84" s="85">
        <v>10</v>
      </c>
      <c r="R84" s="86"/>
      <c r="S84" s="87"/>
    </row>
    <row r="85" spans="1:19" ht="18" x14ac:dyDescent="0.25">
      <c r="A85" s="7" t="s">
        <v>13</v>
      </c>
      <c r="F85" s="21"/>
    </row>
    <row r="86" spans="1:19" ht="18" x14ac:dyDescent="0.25">
      <c r="A86" s="8" t="s">
        <v>15</v>
      </c>
      <c r="F86" s="22"/>
    </row>
    <row r="87" spans="1:19" x14ac:dyDescent="0.2">
      <c r="A87" s="9" t="s">
        <v>14</v>
      </c>
      <c r="F87" s="16"/>
    </row>
    <row r="88" spans="1:19" x14ac:dyDescent="0.2">
      <c r="A88" s="9"/>
      <c r="F88" s="16"/>
    </row>
    <row r="89" spans="1:19" x14ac:dyDescent="0.2">
      <c r="A89" s="9"/>
      <c r="F89" s="16"/>
    </row>
    <row r="90" spans="1:19" ht="18" x14ac:dyDescent="0.25">
      <c r="A90" s="8" t="s">
        <v>15</v>
      </c>
      <c r="F90" s="22"/>
    </row>
    <row r="91" spans="1:19" x14ac:dyDescent="0.2">
      <c r="A91" s="9" t="s">
        <v>14</v>
      </c>
      <c r="F91" s="16"/>
    </row>
    <row r="92" spans="1:19" x14ac:dyDescent="0.2">
      <c r="A92" s="9" t="s">
        <v>14</v>
      </c>
      <c r="E92" s="16"/>
      <c r="F92" s="16"/>
      <c r="G92" s="16"/>
    </row>
    <row r="93" spans="1:19" x14ac:dyDescent="0.2">
      <c r="B93" s="9"/>
      <c r="C93" s="9"/>
      <c r="D93" s="9"/>
      <c r="E93" s="16"/>
      <c r="F93" s="16"/>
      <c r="G93" s="16"/>
    </row>
  </sheetData>
  <mergeCells count="1">
    <mergeCell ref="A6:D6"/>
  </mergeCells>
  <conditionalFormatting sqref="S1:S4 S14:S30 S32:S40 S42:S50 S52:S60 S62:S70 S72:S1048576">
    <cfRule type="cellIs" dxfId="15" priority="16" operator="equal">
      <formula>"N"</formula>
    </cfRule>
  </conditionalFormatting>
  <conditionalFormatting sqref="K5 K12">
    <cfRule type="cellIs" dxfId="14" priority="15" operator="equal">
      <formula>"N"</formula>
    </cfRule>
  </conditionalFormatting>
  <conditionalFormatting sqref="L5">
    <cfRule type="cellIs" dxfId="13" priority="10" operator="equal">
      <formula>"N"</formula>
    </cfRule>
  </conditionalFormatting>
  <conditionalFormatting sqref="M5">
    <cfRule type="cellIs" dxfId="12" priority="9" operator="equal">
      <formula>"N"</formula>
    </cfRule>
  </conditionalFormatting>
  <conditionalFormatting sqref="N5">
    <cfRule type="cellIs" dxfId="11" priority="8" operator="equal">
      <formula>"N"</formula>
    </cfRule>
  </conditionalFormatting>
  <conditionalFormatting sqref="O5">
    <cfRule type="cellIs" dxfId="10" priority="7" operator="equal">
      <formula>"N"</formula>
    </cfRule>
  </conditionalFormatting>
  <conditionalFormatting sqref="P5">
    <cfRule type="cellIs" dxfId="9" priority="6" operator="equal">
      <formula>"N"</formula>
    </cfRule>
  </conditionalFormatting>
  <conditionalFormatting sqref="S31">
    <cfRule type="cellIs" dxfId="8" priority="5" operator="equal">
      <formula>"N"</formula>
    </cfRule>
  </conditionalFormatting>
  <conditionalFormatting sqref="S41">
    <cfRule type="cellIs" dxfId="7" priority="4" operator="equal">
      <formula>"N"</formula>
    </cfRule>
  </conditionalFormatting>
  <conditionalFormatting sqref="S51">
    <cfRule type="cellIs" dxfId="6" priority="3" operator="equal">
      <formula>"N"</formula>
    </cfRule>
  </conditionalFormatting>
  <conditionalFormatting sqref="S61">
    <cfRule type="cellIs" dxfId="5" priority="2" operator="equal">
      <formula>"N"</formula>
    </cfRule>
  </conditionalFormatting>
  <conditionalFormatting sqref="S71">
    <cfRule type="cellIs" dxfId="4" priority="1" operator="equal">
      <formula>"N"</formula>
    </cfRule>
  </conditionalFormatting>
  <dataValidations count="3">
    <dataValidation allowBlank="1" showInputMessage="1" showErrorMessage="1" promptTitle="Hint:" prompt="Enter the number of hours REMAINING at the end of the previous day." sqref="I72:Q79 I62:Q69 I32:Q39 I52:Q59 I42:Q49"/>
    <dataValidation allowBlank="1" showInputMessage="1" showErrorMessage="1" promptTitle="Warning!" prompt="Do not modify this cell. A formula automatically updates its value." sqref="H31:R31 H81:Q83 H51:R51 H41:R41 H61:R61 H71:R71"/>
    <dataValidation type="custom" showErrorMessage="1" errorTitle="Sorry -" error="You cannot accept this item until all tasks have been completed." sqref="S61 S31 S41 S51 S71">
      <formula1>R31&lt;&gt;""</formula1>
    </dataValidation>
  </dataValidations>
  <printOptions horizontalCentered="1"/>
  <pageMargins left="0.5" right="0.5" top="0.5" bottom="0.5" header="0.25" footer="0.25"/>
  <pageSetup scale="71" fitToHeight="0" orientation="landscape"/>
  <headerFooter alignWithMargins="0">
    <oddHeader>&amp;F</oddHeader>
    <oddFoote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N11" sqref="N11"/>
    </sheetView>
  </sheetViews>
  <sheetFormatPr baseColWidth="10" defaultColWidth="8.875" defaultRowHeight="15" x14ac:dyDescent="0.25"/>
  <sheetData>
    <row r="1" ht="48"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Instructions</vt:lpstr>
      <vt:lpstr>Product Backlog - option 1</vt:lpstr>
      <vt:lpstr>Product Backlog - option 2</vt:lpstr>
      <vt:lpstr>Product Backlog - option 3</vt:lpstr>
      <vt:lpstr>Sprint Backlog - 1 week option</vt:lpstr>
      <vt:lpstr>Sprint Backlog - 2 week option</vt:lpstr>
      <vt:lpstr>Burndown Patterns Reference</vt:lpstr>
      <vt:lpstr>'Sprint Backlog - 1 week option'!Área_de_impresión</vt:lpstr>
      <vt:lpstr>'Sprint Backlog - 2 week option'!Área_de_impresión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Usuario de Windows</cp:lastModifiedBy>
  <cp:lastPrinted>2011-09-28T22:28:35Z</cp:lastPrinted>
  <dcterms:created xsi:type="dcterms:W3CDTF">2008-12-01T17:23:02Z</dcterms:created>
  <dcterms:modified xsi:type="dcterms:W3CDTF">2018-08-12T22:26:01Z</dcterms:modified>
</cp:coreProperties>
</file>