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5" i="1"/>
  <c r="E9" i="1"/>
  <c r="E11" i="1"/>
  <c r="E13" i="1"/>
  <c r="J13" i="1"/>
  <c r="I13" i="1"/>
  <c r="J12" i="1"/>
  <c r="I12" i="1"/>
  <c r="E12" i="1" s="1"/>
  <c r="J11" i="1"/>
  <c r="I11" i="1"/>
  <c r="J10" i="1"/>
  <c r="I10" i="1"/>
  <c r="E10" i="1" s="1"/>
  <c r="J9" i="1"/>
  <c r="I9" i="1"/>
  <c r="J8" i="1"/>
  <c r="I8" i="1"/>
  <c r="E8" i="1" s="1"/>
  <c r="J7" i="1"/>
  <c r="I7" i="1"/>
  <c r="E7" i="1" s="1"/>
  <c r="J6" i="1"/>
  <c r="I6" i="1"/>
  <c r="E6" i="1" s="1"/>
  <c r="J5" i="1"/>
  <c r="I5" i="1"/>
  <c r="J4" i="1"/>
  <c r="I4" i="1"/>
  <c r="E4" i="1" s="1"/>
  <c r="J3" i="1"/>
  <c r="I3" i="1"/>
  <c r="E3" i="1" s="1"/>
  <c r="J2" i="1"/>
  <c r="I2" i="1"/>
  <c r="E2" i="1" s="1"/>
</calcChain>
</file>

<file path=xl/sharedStrings.xml><?xml version="1.0" encoding="utf-8"?>
<sst xmlns="http://schemas.openxmlformats.org/spreadsheetml/2006/main" count="23" uniqueCount="23">
  <si>
    <t>柯得票率</t>
    <phoneticPr fontId="1" type="noConversion"/>
  </si>
  <si>
    <t>柯變異數</t>
    <phoneticPr fontId="1" type="noConversion"/>
  </si>
  <si>
    <t>10同意率</t>
    <phoneticPr fontId="1" type="noConversion"/>
  </si>
  <si>
    <t>10變異數</t>
    <phoneticPr fontId="1" type="noConversion"/>
  </si>
  <si>
    <t>65歲以上比例</t>
    <phoneticPr fontId="1" type="noConversion"/>
  </si>
  <si>
    <t>大學以上比例</t>
    <phoneticPr fontId="1" type="noConversion"/>
  </si>
  <si>
    <t>age&gt;20</t>
    <phoneticPr fontId="1" type="noConversion"/>
  </si>
  <si>
    <t>age&gt;65</t>
    <phoneticPr fontId="1" type="noConversion"/>
  </si>
  <si>
    <t>age&gt;50</t>
    <phoneticPr fontId="1" type="noConversion"/>
  </si>
  <si>
    <t>educated</t>
    <phoneticPr fontId="1" type="noConversion"/>
  </si>
  <si>
    <t>松山</t>
    <phoneticPr fontId="1" type="noConversion"/>
  </si>
  <si>
    <t>信義</t>
    <phoneticPr fontId="1" type="noConversion"/>
  </si>
  <si>
    <t>大安</t>
    <phoneticPr fontId="1" type="noConversion"/>
  </si>
  <si>
    <t>中山</t>
    <phoneticPr fontId="1" type="noConversion"/>
  </si>
  <si>
    <t>中正</t>
    <phoneticPr fontId="1" type="noConversion"/>
  </si>
  <si>
    <t>大同</t>
    <phoneticPr fontId="1" type="noConversion"/>
  </si>
  <si>
    <t>萬華</t>
    <phoneticPr fontId="1" type="noConversion"/>
  </si>
  <si>
    <t>文山</t>
    <phoneticPr fontId="1" type="noConversion"/>
  </si>
  <si>
    <t>南港</t>
    <phoneticPr fontId="1" type="noConversion"/>
  </si>
  <si>
    <t>內湖</t>
    <phoneticPr fontId="1" type="noConversion"/>
  </si>
  <si>
    <t>士林</t>
    <phoneticPr fontId="1" type="noConversion"/>
  </si>
  <si>
    <t>北投</t>
    <phoneticPr fontId="1" type="noConversion"/>
  </si>
  <si>
    <t>50歲以上比例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</si>
</sst>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NumberFormat="1" applyFill="1" applyBorder="1"/>
    <xf numFmtId="0" fontId="0" fillId="0" borderId="0" xfId="0" applyNumberFormat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E1" sqref="E1"/>
    </sheetView>
  </sheetViews>
  <sheetFormatPr defaultRowHeight="15.75" x14ac:dyDescent="0.25"/>
  <cols>
    <col min="1" max="1" width="11" customWidth="1"/>
    <col min="2" max="3" width="10.28515625" customWidth="1"/>
    <col min="4" max="4" width="10.42578125" customWidth="1"/>
    <col min="5" max="5" width="15.85546875" customWidth="1"/>
    <col min="6" max="6" width="16.85546875" customWidth="1"/>
    <col min="7" max="7" width="14.7109375" customWidth="1"/>
  </cols>
  <sheetData>
    <row r="1" spans="1:12" x14ac:dyDescent="0.25">
      <c r="A1" s="4" t="s">
        <v>0</v>
      </c>
      <c r="B1" s="3" t="s">
        <v>1</v>
      </c>
      <c r="C1" s="5" t="s">
        <v>2</v>
      </c>
      <c r="D1" s="5" t="s">
        <v>3</v>
      </c>
      <c r="E1" s="6" t="s">
        <v>4</v>
      </c>
      <c r="F1" s="6" t="s">
        <v>22</v>
      </c>
      <c r="G1" s="6" t="s">
        <v>5</v>
      </c>
      <c r="H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0.39600000000000002</v>
      </c>
      <c r="B2" s="1">
        <v>1.47E-3</v>
      </c>
      <c r="C2" s="1">
        <v>0.37269999999999998</v>
      </c>
      <c r="D2" s="1">
        <v>8.7799999999999998E-4</v>
      </c>
      <c r="E2">
        <f>I2/H2</f>
        <v>0.21918973522844079</v>
      </c>
      <c r="F2" s="5">
        <f>J2/H2</f>
        <v>0.48495965216980352</v>
      </c>
      <c r="G2">
        <f>K2/H2</f>
        <v>0.3449532721322322</v>
      </c>
      <c r="H2" s="1">
        <v>169278</v>
      </c>
      <c r="I2">
        <f>13485+8268+6217+4112+2968+1515+445+94</f>
        <v>37104</v>
      </c>
      <c r="J2">
        <f>15266+14949+14774+ 13485+8268+6217+4112+2968+1515+445+94</f>
        <v>82093</v>
      </c>
      <c r="K2">
        <v>58393</v>
      </c>
      <c r="L2" t="s">
        <v>10</v>
      </c>
    </row>
    <row r="3" spans="1:12" x14ac:dyDescent="0.25">
      <c r="A3" s="1">
        <v>0.38940000000000002</v>
      </c>
      <c r="B3" s="1">
        <v>1.193E-3</v>
      </c>
      <c r="C3" s="1">
        <v>0.37419999999999998</v>
      </c>
      <c r="D3" s="1">
        <v>8.8800000000000001E-4</v>
      </c>
      <c r="E3">
        <f t="shared" ref="E3:E13" si="0">I3/H3</f>
        <v>0.21001974333662388</v>
      </c>
      <c r="F3" s="5">
        <f t="shared" ref="F3:F13" si="1">J3/H3</f>
        <v>0.47766272500052509</v>
      </c>
      <c r="G3">
        <f t="shared" ref="G3:G13" si="2">K3/H3</f>
        <v>0.30280292369410433</v>
      </c>
      <c r="H3" s="1">
        <v>190444</v>
      </c>
      <c r="I3">
        <f>14802+8758+6876+4306+3187+1567+435+66</f>
        <v>39997</v>
      </c>
      <c r="J3">
        <f>17021+17150+16800 +  14802+8758+6876+4306+3187+1567+435+66</f>
        <v>90968</v>
      </c>
      <c r="K3">
        <v>57667</v>
      </c>
      <c r="L3" t="s">
        <v>11</v>
      </c>
    </row>
    <row r="4" spans="1:12" x14ac:dyDescent="0.25">
      <c r="A4" s="1">
        <v>0.38529999999999998</v>
      </c>
      <c r="B4" s="1">
        <v>1.513E-3</v>
      </c>
      <c r="C4" s="1">
        <v>0.36159999999999998</v>
      </c>
      <c r="D4" s="1">
        <v>8.7299999999999997E-4</v>
      </c>
      <c r="E4">
        <f t="shared" si="0"/>
        <v>0.23526687644718874</v>
      </c>
      <c r="F4" s="5">
        <f t="shared" si="1"/>
        <v>0.50256684280314279</v>
      </c>
      <c r="G4">
        <f t="shared" si="2"/>
        <v>0.35568485424211838</v>
      </c>
      <c r="H4" s="1">
        <v>252645</v>
      </c>
      <c r="I4">
        <f>21280+12927+10046+6845+4922+2554+740+125</f>
        <v>59439</v>
      </c>
      <c r="J4">
        <f>22893+22172+22467  +  21280+12927+10046+6845+4922+2554+740+125</f>
        <v>126971</v>
      </c>
      <c r="K4">
        <v>89862</v>
      </c>
      <c r="L4" t="s">
        <v>12</v>
      </c>
    </row>
    <row r="5" spans="1:12" x14ac:dyDescent="0.25">
      <c r="A5" s="1">
        <v>0.41549999999999998</v>
      </c>
      <c r="B5" s="2">
        <v>1.258E-3</v>
      </c>
      <c r="C5" s="1">
        <v>0.35589999999999999</v>
      </c>
      <c r="D5" s="1">
        <v>1.1980000000000001E-3</v>
      </c>
      <c r="E5">
        <f t="shared" si="0"/>
        <v>0.20153934449750957</v>
      </c>
      <c r="F5" s="5">
        <f t="shared" si="1"/>
        <v>0.4791901531145592</v>
      </c>
      <c r="G5">
        <f t="shared" si="2"/>
        <v>0.30486092606637016</v>
      </c>
      <c r="H5" s="1">
        <v>195148</v>
      </c>
      <c r="I5">
        <f>15119+8295+6626+4537+3064+1291+341+57</f>
        <v>39330</v>
      </c>
      <c r="J5">
        <f>18084+18224+17875 +  15119+8295+6626+4537+3064+1291+341+57</f>
        <v>93513</v>
      </c>
      <c r="K5">
        <v>59493</v>
      </c>
      <c r="L5" t="s">
        <v>13</v>
      </c>
    </row>
    <row r="6" spans="1:12" x14ac:dyDescent="0.25">
      <c r="A6" s="1">
        <v>0.41649999999999998</v>
      </c>
      <c r="B6" s="2">
        <v>1.1360000000000001E-3</v>
      </c>
      <c r="C6" s="1">
        <v>0.37280000000000002</v>
      </c>
      <c r="D6" s="1">
        <v>7.9900000000000001E-4</v>
      </c>
      <c r="E6">
        <f t="shared" si="0"/>
        <v>0.21325569793907648</v>
      </c>
      <c r="F6" s="5">
        <f t="shared" si="1"/>
        <v>0.47053596483023102</v>
      </c>
      <c r="G6">
        <f t="shared" si="2"/>
        <v>0.3207604527172388</v>
      </c>
      <c r="H6" s="1">
        <v>128292</v>
      </c>
      <c r="I6">
        <f>9708+5736+4634+3356+2359+1160+349+57</f>
        <v>27359</v>
      </c>
      <c r="J6">
        <f>11210+11123+10674  +  9708+5736+4634+3356+2359+1160+349+57</f>
        <v>60366</v>
      </c>
      <c r="K6">
        <v>41151</v>
      </c>
      <c r="L6" t="s">
        <v>14</v>
      </c>
    </row>
    <row r="7" spans="1:12" x14ac:dyDescent="0.25">
      <c r="A7" s="1">
        <v>0.45290000000000002</v>
      </c>
      <c r="B7" s="2">
        <v>6.9300000000000004E-4</v>
      </c>
      <c r="C7" s="1">
        <v>0.36630000000000001</v>
      </c>
      <c r="D7" s="1">
        <v>1.109E-3</v>
      </c>
      <c r="E7">
        <f t="shared" si="0"/>
        <v>0.20085164145522838</v>
      </c>
      <c r="F7" s="5">
        <f t="shared" si="1"/>
        <v>0.46297312122874384</v>
      </c>
      <c r="G7">
        <f t="shared" si="2"/>
        <v>0.25075076471080449</v>
      </c>
      <c r="H7" s="1">
        <v>107557</v>
      </c>
      <c r="I7">
        <f>7875+4474+4062+2848+1524+591+195+34</f>
        <v>21603</v>
      </c>
      <c r="J7">
        <f>9389+9516+9288    +  7875+4474+4062+2848+1524+591+195+34</f>
        <v>49796</v>
      </c>
      <c r="K7">
        <v>26970</v>
      </c>
      <c r="L7" t="s">
        <v>15</v>
      </c>
    </row>
    <row r="8" spans="1:12" x14ac:dyDescent="0.25">
      <c r="A8" s="1">
        <v>0.41589999999999999</v>
      </c>
      <c r="B8" s="2">
        <v>2.49E-3</v>
      </c>
      <c r="C8" s="1">
        <v>0.36330000000000001</v>
      </c>
      <c r="D8" s="1">
        <v>1.4469999999999999E-3</v>
      </c>
      <c r="E8">
        <f t="shared" si="0"/>
        <v>0.21290086574807951</v>
      </c>
      <c r="F8" s="5">
        <f t="shared" si="1"/>
        <v>0.47987440556029753</v>
      </c>
      <c r="G8">
        <f t="shared" si="2"/>
        <v>0.22345445677356421</v>
      </c>
      <c r="H8" s="1">
        <v>164020</v>
      </c>
      <c r="I8">
        <f>12230+7113+6460+4432+3000+1307+318+60</f>
        <v>34920</v>
      </c>
      <c r="J8">
        <f>14568+14939+14282 +  12230+7113+6460+4432+3000+1307+318+60</f>
        <v>78709</v>
      </c>
      <c r="K8">
        <v>36651</v>
      </c>
      <c r="L8" t="s">
        <v>16</v>
      </c>
    </row>
    <row r="9" spans="1:12" x14ac:dyDescent="0.25">
      <c r="A9" s="1">
        <v>0.38829999999999998</v>
      </c>
      <c r="B9" s="2">
        <v>8.4199999999999998E-4</v>
      </c>
      <c r="C9" s="1">
        <v>0.38219999999999998</v>
      </c>
      <c r="D9" s="1">
        <v>1.06E-3</v>
      </c>
      <c r="E9">
        <f t="shared" si="0"/>
        <v>0.1781559871661143</v>
      </c>
      <c r="F9" s="5">
        <f t="shared" si="1"/>
        <v>0.44579707848651695</v>
      </c>
      <c r="G9">
        <f t="shared" si="2"/>
        <v>0.29447077826337631</v>
      </c>
      <c r="H9" s="1">
        <v>227211</v>
      </c>
      <c r="I9">
        <f>14993+8524+6819+4464+3433+1705+461+80</f>
        <v>40479</v>
      </c>
      <c r="J9">
        <f>21916+20403+18492 +14993+8524+6819+4464+3433+1705+461+80</f>
        <v>101290</v>
      </c>
      <c r="K9">
        <v>66907</v>
      </c>
      <c r="L9" t="s">
        <v>17</v>
      </c>
    </row>
    <row r="10" spans="1:12" x14ac:dyDescent="0.25">
      <c r="A10" s="1">
        <v>0.43369999999999997</v>
      </c>
      <c r="B10" s="2">
        <v>1.9940000000000001E-3</v>
      </c>
      <c r="C10" s="1">
        <v>0.37490000000000001</v>
      </c>
      <c r="D10" s="1">
        <v>1.1349999999999999E-3</v>
      </c>
      <c r="E10">
        <f t="shared" si="0"/>
        <v>0.17235322401797717</v>
      </c>
      <c r="F10" s="5">
        <f t="shared" si="1"/>
        <v>0.42540747936844375</v>
      </c>
      <c r="G10">
        <f t="shared" si="2"/>
        <v>0.26211153306446072</v>
      </c>
      <c r="H10" s="1">
        <v>101907</v>
      </c>
      <c r="I10">
        <f>6758+3763+3114+1896+1297+583+137+16</f>
        <v>17564</v>
      </c>
      <c r="J10">
        <f>9072+8688+8028  + 6758+3763+3114+1896+1297+583+137+16</f>
        <v>43352</v>
      </c>
      <c r="K10">
        <v>26711</v>
      </c>
      <c r="L10" t="s">
        <v>18</v>
      </c>
    </row>
    <row r="11" spans="1:12" x14ac:dyDescent="0.25">
      <c r="A11" s="1">
        <v>0.437</v>
      </c>
      <c r="B11" s="2">
        <v>1.176E-3</v>
      </c>
      <c r="C11" s="1">
        <v>0.36549999999999999</v>
      </c>
      <c r="D11" s="1">
        <v>7.2400000000000003E-4</v>
      </c>
      <c r="E11">
        <f t="shared" si="0"/>
        <v>0.14215197784008377</v>
      </c>
      <c r="F11" s="5">
        <f t="shared" si="1"/>
        <v>0.42259652737898185</v>
      </c>
      <c r="G11">
        <f t="shared" si="2"/>
        <v>0.30494797824544811</v>
      </c>
      <c r="H11" s="1">
        <v>236824</v>
      </c>
      <c r="I11">
        <f>14143+6770+5172+3522+2578+1176+269+35</f>
        <v>33665</v>
      </c>
      <c r="J11">
        <f>22651+22999+20766+  14143+6770+5172+3522+2578+1176+269+35</f>
        <v>100081</v>
      </c>
      <c r="K11">
        <v>72219</v>
      </c>
      <c r="L11" t="s">
        <v>19</v>
      </c>
    </row>
    <row r="12" spans="1:12" x14ac:dyDescent="0.25">
      <c r="A12" s="1">
        <v>0.41210000000000002</v>
      </c>
      <c r="B12" s="2">
        <v>1.609E-3</v>
      </c>
      <c r="C12" s="1">
        <v>0.36559999999999998</v>
      </c>
      <c r="D12" s="1">
        <v>1.498E-3</v>
      </c>
      <c r="E12">
        <f t="shared" si="0"/>
        <v>0.19875627444656693</v>
      </c>
      <c r="F12" s="5">
        <f t="shared" si="1"/>
        <v>0.46840655932918207</v>
      </c>
      <c r="G12">
        <f t="shared" si="2"/>
        <v>0.27593920299023378</v>
      </c>
      <c r="H12" s="1">
        <v>241854</v>
      </c>
      <c r="I12">
        <f>18223+10104+8443+5479+3693+1617+430+81</f>
        <v>48070</v>
      </c>
      <c r="J12">
        <f>21053+22034+22129  + 18223+10104+8443+5479+3693+1617+430+81</f>
        <v>113286</v>
      </c>
      <c r="K12">
        <v>66737</v>
      </c>
      <c r="L12" t="s">
        <v>20</v>
      </c>
    </row>
    <row r="13" spans="1:12" x14ac:dyDescent="0.25">
      <c r="A13" s="1">
        <v>0.41799999999999998</v>
      </c>
      <c r="B13" s="2">
        <v>8.8500000000000004E-4</v>
      </c>
      <c r="C13" s="1">
        <v>0.36049999999999999</v>
      </c>
      <c r="D13" s="1">
        <v>1.062E-3</v>
      </c>
      <c r="E13">
        <f t="shared" si="0"/>
        <v>0.18591324736225087</v>
      </c>
      <c r="F13" s="5">
        <f t="shared" si="1"/>
        <v>0.44905509964830009</v>
      </c>
      <c r="G13">
        <f t="shared" si="2"/>
        <v>0.27091676436107853</v>
      </c>
      <c r="H13" s="1">
        <v>213250</v>
      </c>
      <c r="I13">
        <f>15079+8455+6923+4375+3021+1388+345+60</f>
        <v>39646</v>
      </c>
      <c r="J13">
        <f>18541+19091+18483  + 15079+8455+6923+4375+3021+1388+345+60</f>
        <v>95761</v>
      </c>
      <c r="K13">
        <v>57773</v>
      </c>
      <c r="L13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2018-12-28T13:08:44Z</dcterms:modified>
</cp:coreProperties>
</file>