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.sanz\Desktop\-- MICRO FOCUS\360 STACK A AUDITS\EMEA\Vivacom\DP\Report\"/>
    </mc:Choice>
  </mc:AlternateContent>
  <xr:revisionPtr revIDLastSave="0" documentId="13_ncr:1_{B119FC14-B753-4F33-B8A9-75D157C0E6E9}" xr6:coauthVersionLast="45" xr6:coauthVersionMax="45" xr10:uidLastSave="{00000000-0000-0000-0000-000000000000}"/>
  <bookViews>
    <workbookView xWindow="20370" yWindow="-4965" windowWidth="29040" windowHeight="15840" xr2:uid="{00000000-000D-0000-FFFF-FFFF00000000}"/>
  </bookViews>
  <sheets>
    <sheet name="Data Protector" sheetId="1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">#REF!</definedName>
    <definedName name="_Filter">#REF!</definedName>
    <definedName name="_xlnm._FilterDatabase" localSheetId="0" hidden="1">#REF!</definedName>
    <definedName name="_xlnm._FilterDatabase">#REF!</definedName>
    <definedName name="a">#REF!</definedName>
    <definedName name="AAAA">#REF!</definedName>
    <definedName name="APPLICATION_LIST">#REF!</definedName>
    <definedName name="application_list1">#REF!</definedName>
    <definedName name="AS2DocOpenMode" hidden="1">"AS2DocumentEdit"</definedName>
    <definedName name="asdf">#REF!</definedName>
    <definedName name="b">#REF!</definedName>
    <definedName name="BULL_LIST">#REF!</definedName>
    <definedName name="CLICKWRAPS">#REF!</definedName>
    <definedName name="COMPAQ_LIST">#REF!</definedName>
    <definedName name="CORRESPONDING_BACK_SUPPORT_FOR_OVERDEPLOYMENT">#REF!</definedName>
    <definedName name="CORRESPONDING_FORWARD_SUPPORT_FOR_OVERDEPLOYMENT">#REF!</definedName>
    <definedName name="CORRESPONDING_SUPPORT_FOR_OVERDEPLOYMENT">[1]PM!$N$24:$N$33</definedName>
    <definedName name="COUNTRY_UPLIFT_LIST">#REF!</definedName>
    <definedName name="CRAY_LIST">#REF!</definedName>
    <definedName name="DATA_GENERAL_LIST">#REF!</definedName>
    <definedName name="dddd">#REF!</definedName>
    <definedName name="ENCORE_LIST">#REF!</definedName>
    <definedName name="Entitlement">#REF!</definedName>
    <definedName name="four">#REF!</definedName>
    <definedName name="FUJITSU_LIST">#REF!</definedName>
    <definedName name="FX_RATES">#REF!</definedName>
    <definedName name="hostlookup">[2]details!$C$2:$K$28</definedName>
    <definedName name="HP_LIST">#REF!</definedName>
    <definedName name="IBM_LIST">#REF!</definedName>
    <definedName name="INTEL_LIST">#REF!</definedName>
    <definedName name="INTEREST_APPROX">#REF!</definedName>
    <definedName name="INTL_PRODUCT_LIST">#REF!</definedName>
    <definedName name="LastName">#REF!</definedName>
    <definedName name="LEAP_DAYS">#REF!</definedName>
    <definedName name="LICENSES_FOR_OVERDEPLOYMENT">#REF!</definedName>
    <definedName name="lk">#REF!</definedName>
    <definedName name="MAKE">#REF!</definedName>
    <definedName name="NCR_LIST">#REF!</definedName>
    <definedName name="oo">#REF!</definedName>
    <definedName name="OPERATING_SYSTEM">#REF!</definedName>
    <definedName name="OPERATING_SYSTEMS">OFFSET([3]References!$C$3,0,0,COUNTA([3]References!$C$1:$C$65536)-1,1)</definedName>
    <definedName name="OTHER_FEES">#REF!</definedName>
    <definedName name="PHRTOTAL">[4]PHR!$E$28</definedName>
    <definedName name="PLATFORM_MAKE_LIST">OFFSET(#REF!,0,0,COUNTA(#REF!)-2,1)</definedName>
    <definedName name="PLATFORM_MODEL_AND_TIER_LIST">OFFSET(#REF!,0,0,COUNTA(#REF!)-1,2)</definedName>
    <definedName name="PLATFORM_OS_LIST">OFFSET([5]References!$C$3,0,0,COUNTA([5]References!$C$1:$C$65536)-1,1)</definedName>
    <definedName name="PLATFORMS">OFFSET([3]References!$A$3,0,0,COUNTA([3]References!$A$1:$A$65536)-2,1)</definedName>
    <definedName name="PRODUCT_FAMILY">#REF!</definedName>
    <definedName name="PRODUCT_LINE">#REF!</definedName>
    <definedName name="PRODUCT_LIST">#REF!</definedName>
    <definedName name="PYRAMID_LIST">#REF!</definedName>
    <definedName name="QUARTER_BEGIN_DATES">#REF!</definedName>
    <definedName name="Recon2">#REF!</definedName>
    <definedName name="repname">#REF!</definedName>
    <definedName name="SEQUENT_LIST">#REF!</definedName>
    <definedName name="SIEMENS_LIST">#REF!</definedName>
    <definedName name="SILICON_GRAPHICS_LIST">#REF!</definedName>
    <definedName name="six">#REF!</definedName>
    <definedName name="STRATUS_LIST">#REF!</definedName>
    <definedName name="SUN_LIST">#REF!</definedName>
    <definedName name="SUPPORT_GAPS_AND_CREDITS">#REF!</definedName>
    <definedName name="test">#REF!</definedName>
    <definedName name="TIERS">#REF!</definedName>
    <definedName name="TOTAL_AMOUNT_DUE">#REF!</definedName>
    <definedName name="UNISYS_LIST">#REF!</definedName>
    <definedName name="UNPAID_BACK_SUPPORT">#REF!</definedName>
    <definedName name="UNPAID_FORWARD_SUPPORT">#REF!</definedName>
    <definedName name="UPLIFT_RATES">#REF!</definedName>
    <definedName name="US_INTEREST">[6]PM!$S$41:$S$50,[6]PM!$S$26:$S$35,[6]PM!$S$11:$S$20</definedName>
    <definedName name="Workplan">'[7]EU WP'!$A$1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3" l="1"/>
  <c r="C13" i="13"/>
  <c r="C12" i="13"/>
  <c r="C10" i="13"/>
  <c r="C9" i="13"/>
  <c r="C4" i="13"/>
  <c r="D124" i="13" l="1"/>
  <c r="AS124" i="13" s="1"/>
  <c r="AT124" i="13" s="1"/>
  <c r="L124" i="13"/>
  <c r="N124" i="13"/>
  <c r="P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Q124" i="13"/>
  <c r="AR124" i="13" s="1"/>
  <c r="D125" i="13"/>
  <c r="L125" i="13"/>
  <c r="N125" i="13"/>
  <c r="P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Q125" i="13"/>
  <c r="AR125" i="13" s="1"/>
  <c r="AS125" i="13"/>
  <c r="AT125" i="13" s="1"/>
  <c r="D126" i="13"/>
  <c r="AS126" i="13" s="1"/>
  <c r="AT126" i="13" s="1"/>
  <c r="L126" i="13"/>
  <c r="N126" i="13"/>
  <c r="P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D127" i="13"/>
  <c r="AQ127" i="13" s="1"/>
  <c r="AR127" i="13" s="1"/>
  <c r="L127" i="13"/>
  <c r="N127" i="13"/>
  <c r="P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D128" i="13"/>
  <c r="AS128" i="13" s="1"/>
  <c r="AT128" i="13" s="1"/>
  <c r="L128" i="13"/>
  <c r="N128" i="13"/>
  <c r="P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D129" i="13"/>
  <c r="AQ129" i="13" s="1"/>
  <c r="AR129" i="13" s="1"/>
  <c r="L129" i="13"/>
  <c r="N129" i="13"/>
  <c r="P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D130" i="13"/>
  <c r="AQ130" i="13" s="1"/>
  <c r="AR130" i="13" s="1"/>
  <c r="L130" i="13"/>
  <c r="N130" i="13"/>
  <c r="P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D131" i="13"/>
  <c r="AQ131" i="13" s="1"/>
  <c r="AR131" i="13" s="1"/>
  <c r="L131" i="13"/>
  <c r="N131" i="13"/>
  <c r="P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D132" i="13"/>
  <c r="AQ132" i="13" s="1"/>
  <c r="AR132" i="13" s="1"/>
  <c r="L132" i="13"/>
  <c r="N132" i="13"/>
  <c r="P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S132" i="13"/>
  <c r="AT132" i="13" s="1"/>
  <c r="D133" i="13"/>
  <c r="AQ133" i="13" s="1"/>
  <c r="AR133" i="13" s="1"/>
  <c r="L133" i="13"/>
  <c r="N133" i="13"/>
  <c r="P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D134" i="13"/>
  <c r="AS134" i="13" s="1"/>
  <c r="AT134" i="13" s="1"/>
  <c r="L134" i="13"/>
  <c r="N134" i="13"/>
  <c r="P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D135" i="13"/>
  <c r="AQ135" i="13" s="1"/>
  <c r="AR135" i="13" s="1"/>
  <c r="L135" i="13"/>
  <c r="N135" i="13"/>
  <c r="P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S135" i="13"/>
  <c r="AT135" i="13" s="1"/>
  <c r="D136" i="13"/>
  <c r="AS136" i="13" s="1"/>
  <c r="AT136" i="13" s="1"/>
  <c r="L136" i="13"/>
  <c r="N136" i="13"/>
  <c r="P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D137" i="13"/>
  <c r="AQ137" i="13" s="1"/>
  <c r="AR137" i="13" s="1"/>
  <c r="L137" i="13"/>
  <c r="N137" i="13"/>
  <c r="P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D138" i="13"/>
  <c r="AQ138" i="13" s="1"/>
  <c r="AR138" i="13" s="1"/>
  <c r="L138" i="13"/>
  <c r="N138" i="13"/>
  <c r="P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S138" i="13"/>
  <c r="AT138" i="13" s="1"/>
  <c r="D139" i="13"/>
  <c r="AQ139" i="13" s="1"/>
  <c r="AR139" i="13" s="1"/>
  <c r="L139" i="13"/>
  <c r="N139" i="13"/>
  <c r="P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D140" i="13"/>
  <c r="AQ140" i="13" s="1"/>
  <c r="AR140" i="13" s="1"/>
  <c r="L140" i="13"/>
  <c r="N140" i="13"/>
  <c r="P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D141" i="13"/>
  <c r="AQ141" i="13" s="1"/>
  <c r="AR141" i="13" s="1"/>
  <c r="L141" i="13"/>
  <c r="N141" i="13"/>
  <c r="P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D142" i="13"/>
  <c r="AS142" i="13" s="1"/>
  <c r="AT142" i="13" s="1"/>
  <c r="L142" i="13"/>
  <c r="N142" i="13"/>
  <c r="P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D143" i="13"/>
  <c r="AQ143" i="13" s="1"/>
  <c r="AR143" i="13" s="1"/>
  <c r="L143" i="13"/>
  <c r="N143" i="13"/>
  <c r="P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D144" i="13"/>
  <c r="AS144" i="13" s="1"/>
  <c r="AT144" i="13" s="1"/>
  <c r="L144" i="13"/>
  <c r="N144" i="13"/>
  <c r="P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D145" i="13"/>
  <c r="AS145" i="13" s="1"/>
  <c r="AT145" i="13" s="1"/>
  <c r="L145" i="13"/>
  <c r="N145" i="13"/>
  <c r="P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D146" i="13"/>
  <c r="AQ146" i="13" s="1"/>
  <c r="AR146" i="13" s="1"/>
  <c r="L146" i="13"/>
  <c r="N146" i="13"/>
  <c r="P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D147" i="13"/>
  <c r="AQ147" i="13" s="1"/>
  <c r="AR147" i="13" s="1"/>
  <c r="L147" i="13"/>
  <c r="N147" i="13"/>
  <c r="P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D148" i="13"/>
  <c r="AS148" i="13" s="1"/>
  <c r="AT148" i="13" s="1"/>
  <c r="L148" i="13"/>
  <c r="N148" i="13"/>
  <c r="P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D149" i="13"/>
  <c r="AQ149" i="13" s="1"/>
  <c r="AR149" i="13" s="1"/>
  <c r="L149" i="13"/>
  <c r="N149" i="13"/>
  <c r="P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D150" i="13"/>
  <c r="AQ150" i="13" s="1"/>
  <c r="AR150" i="13" s="1"/>
  <c r="L150" i="13"/>
  <c r="N150" i="13"/>
  <c r="P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D151" i="13"/>
  <c r="AS151" i="13" s="1"/>
  <c r="AT151" i="13" s="1"/>
  <c r="L151" i="13"/>
  <c r="N151" i="13"/>
  <c r="P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D152" i="13"/>
  <c r="AS152" i="13" s="1"/>
  <c r="AT152" i="13" s="1"/>
  <c r="L152" i="13"/>
  <c r="N152" i="13"/>
  <c r="P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D153" i="13"/>
  <c r="L153" i="13"/>
  <c r="N153" i="13"/>
  <c r="P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D154" i="13"/>
  <c r="AQ154" i="13" s="1"/>
  <c r="AR154" i="13" s="1"/>
  <c r="L154" i="13"/>
  <c r="N154" i="13"/>
  <c r="P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S154" i="13"/>
  <c r="AT154" i="13" s="1"/>
  <c r="D155" i="13"/>
  <c r="L155" i="13"/>
  <c r="N155" i="13"/>
  <c r="P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D156" i="13"/>
  <c r="AS156" i="13" s="1"/>
  <c r="AT156" i="13" s="1"/>
  <c r="L156" i="13"/>
  <c r="N156" i="13"/>
  <c r="P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D157" i="13"/>
  <c r="L157" i="13"/>
  <c r="N157" i="13"/>
  <c r="P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D158" i="13"/>
  <c r="AS158" i="13" s="1"/>
  <c r="AT158" i="13" s="1"/>
  <c r="L158" i="13"/>
  <c r="N158" i="13"/>
  <c r="P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D159" i="13"/>
  <c r="L159" i="13"/>
  <c r="N159" i="13"/>
  <c r="P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D160" i="13"/>
  <c r="AS160" i="13" s="1"/>
  <c r="AT160" i="13" s="1"/>
  <c r="L160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D161" i="13"/>
  <c r="AS161" i="13" s="1"/>
  <c r="AT161" i="13" s="1"/>
  <c r="L161" i="13"/>
  <c r="N161" i="13"/>
  <c r="P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D162" i="13"/>
  <c r="AS162" i="13" s="1"/>
  <c r="AT162" i="13" s="1"/>
  <c r="L162" i="13"/>
  <c r="N162" i="13"/>
  <c r="P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D163" i="13"/>
  <c r="L163" i="13"/>
  <c r="N163" i="13"/>
  <c r="P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D164" i="13"/>
  <c r="AS164" i="13" s="1"/>
  <c r="AT164" i="13" s="1"/>
  <c r="L164" i="13"/>
  <c r="N164" i="13"/>
  <c r="P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D165" i="13"/>
  <c r="L165" i="13"/>
  <c r="N165" i="13"/>
  <c r="P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D166" i="13"/>
  <c r="AS166" i="13" s="1"/>
  <c r="AT166" i="13" s="1"/>
  <c r="L166" i="13"/>
  <c r="N166" i="13"/>
  <c r="P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D167" i="13"/>
  <c r="L167" i="13"/>
  <c r="N167" i="13"/>
  <c r="P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D168" i="13"/>
  <c r="L168" i="13"/>
  <c r="N168" i="13"/>
  <c r="P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D169" i="13"/>
  <c r="L169" i="13"/>
  <c r="N169" i="13"/>
  <c r="P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D170" i="13"/>
  <c r="L170" i="13"/>
  <c r="N170" i="13"/>
  <c r="P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D171" i="13"/>
  <c r="L171" i="13"/>
  <c r="N171" i="13"/>
  <c r="P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D172" i="13"/>
  <c r="L172" i="13"/>
  <c r="N172" i="13"/>
  <c r="P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D173" i="13"/>
  <c r="L173" i="13"/>
  <c r="N173" i="13"/>
  <c r="P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D174" i="13"/>
  <c r="L174" i="13"/>
  <c r="N174" i="13"/>
  <c r="P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D175" i="13"/>
  <c r="L175" i="13"/>
  <c r="N175" i="13"/>
  <c r="P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D176" i="13"/>
  <c r="L176" i="13"/>
  <c r="N176" i="13"/>
  <c r="P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D177" i="13"/>
  <c r="L177" i="13"/>
  <c r="N177" i="13"/>
  <c r="P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D178" i="13"/>
  <c r="L178" i="13"/>
  <c r="N178" i="13"/>
  <c r="P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D179" i="13"/>
  <c r="L179" i="13"/>
  <c r="N179" i="13"/>
  <c r="P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D180" i="13"/>
  <c r="L180" i="13"/>
  <c r="N180" i="13"/>
  <c r="P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D181" i="13"/>
  <c r="AQ181" i="13" s="1"/>
  <c r="L181" i="13"/>
  <c r="N181" i="13"/>
  <c r="P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R181" i="13"/>
  <c r="D182" i="13"/>
  <c r="L182" i="13"/>
  <c r="N182" i="13"/>
  <c r="P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Q182" i="13"/>
  <c r="AR182" i="13" s="1"/>
  <c r="D183" i="13"/>
  <c r="L183" i="13"/>
  <c r="N183" i="13"/>
  <c r="P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Q183" i="13"/>
  <c r="AR183" i="13" s="1"/>
  <c r="D184" i="13"/>
  <c r="AQ184" i="13" s="1"/>
  <c r="AR184" i="13" s="1"/>
  <c r="L184" i="13"/>
  <c r="N184" i="13"/>
  <c r="P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D185" i="13"/>
  <c r="AQ185" i="13" s="1"/>
  <c r="AR185" i="13" s="1"/>
  <c r="L185" i="13"/>
  <c r="N185" i="13"/>
  <c r="P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D186" i="13"/>
  <c r="AQ186" i="13" s="1"/>
  <c r="AR186" i="13" s="1"/>
  <c r="L186" i="13"/>
  <c r="N186" i="13"/>
  <c r="P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D187" i="13"/>
  <c r="L187" i="13"/>
  <c r="N187" i="13"/>
  <c r="P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D188" i="13"/>
  <c r="L188" i="13"/>
  <c r="N188" i="13"/>
  <c r="P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D189" i="13"/>
  <c r="AQ189" i="13" s="1"/>
  <c r="AR189" i="13" s="1"/>
  <c r="L189" i="13"/>
  <c r="N189" i="13"/>
  <c r="P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D190" i="13"/>
  <c r="L190" i="13"/>
  <c r="N190" i="13"/>
  <c r="P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D191" i="13"/>
  <c r="AS191" i="13" s="1"/>
  <c r="AT191" i="13" s="1"/>
  <c r="L191" i="13"/>
  <c r="N191" i="13"/>
  <c r="P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D192" i="13"/>
  <c r="L192" i="13"/>
  <c r="N192" i="13"/>
  <c r="P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D193" i="13"/>
  <c r="AS193" i="13" s="1"/>
  <c r="AT193" i="13" s="1"/>
  <c r="L193" i="13"/>
  <c r="N193" i="13"/>
  <c r="P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D194" i="13"/>
  <c r="L194" i="13"/>
  <c r="N194" i="13"/>
  <c r="P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D195" i="13"/>
  <c r="L195" i="13"/>
  <c r="N195" i="13"/>
  <c r="P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D196" i="13"/>
  <c r="L196" i="13"/>
  <c r="N196" i="13"/>
  <c r="P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D197" i="13"/>
  <c r="AQ197" i="13" s="1"/>
  <c r="AR197" i="13" s="1"/>
  <c r="L197" i="13"/>
  <c r="N197" i="13"/>
  <c r="P197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D198" i="13"/>
  <c r="L198" i="13"/>
  <c r="N198" i="13"/>
  <c r="P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D199" i="13"/>
  <c r="AS199" i="13" s="1"/>
  <c r="AT199" i="13" s="1"/>
  <c r="L199" i="13"/>
  <c r="N199" i="13"/>
  <c r="P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D200" i="13"/>
  <c r="L200" i="13"/>
  <c r="N200" i="13"/>
  <c r="P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D201" i="13"/>
  <c r="AS201" i="13" s="1"/>
  <c r="AT201" i="13" s="1"/>
  <c r="L201" i="13"/>
  <c r="N201" i="13"/>
  <c r="P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D202" i="13"/>
  <c r="L202" i="13"/>
  <c r="N202" i="13"/>
  <c r="P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D203" i="13"/>
  <c r="L203" i="13"/>
  <c r="N203" i="13"/>
  <c r="P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D204" i="13"/>
  <c r="L204" i="13"/>
  <c r="N204" i="13"/>
  <c r="P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D205" i="13"/>
  <c r="AS205" i="13" s="1"/>
  <c r="AT205" i="13" s="1"/>
  <c r="L205" i="13"/>
  <c r="N205" i="13"/>
  <c r="P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D206" i="13"/>
  <c r="L206" i="13"/>
  <c r="N206" i="13"/>
  <c r="P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D207" i="13"/>
  <c r="AS207" i="13" s="1"/>
  <c r="AT207" i="13" s="1"/>
  <c r="L207" i="13"/>
  <c r="N207" i="13"/>
  <c r="P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D208" i="13"/>
  <c r="AQ208" i="13" s="1"/>
  <c r="AR208" i="13" s="1"/>
  <c r="L208" i="13"/>
  <c r="N208" i="13"/>
  <c r="P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D209" i="13"/>
  <c r="AQ209" i="13" s="1"/>
  <c r="AR209" i="13" s="1"/>
  <c r="L209" i="13"/>
  <c r="N209" i="13"/>
  <c r="P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D210" i="13"/>
  <c r="L210" i="13"/>
  <c r="N210" i="13"/>
  <c r="P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D211" i="13"/>
  <c r="L211" i="13"/>
  <c r="N211" i="13"/>
  <c r="P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D212" i="13"/>
  <c r="L212" i="13"/>
  <c r="N212" i="13"/>
  <c r="P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D213" i="13"/>
  <c r="AQ213" i="13" s="1"/>
  <c r="AR213" i="13" s="1"/>
  <c r="L213" i="13"/>
  <c r="N213" i="13"/>
  <c r="P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D214" i="13"/>
  <c r="L214" i="13"/>
  <c r="N214" i="13"/>
  <c r="P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D215" i="13"/>
  <c r="AS215" i="13" s="1"/>
  <c r="AT215" i="13" s="1"/>
  <c r="L215" i="13"/>
  <c r="N215" i="13"/>
  <c r="P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D216" i="13"/>
  <c r="L216" i="13"/>
  <c r="N216" i="13"/>
  <c r="P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D217" i="13"/>
  <c r="AS217" i="13" s="1"/>
  <c r="AT217" i="13" s="1"/>
  <c r="L217" i="13"/>
  <c r="N217" i="13"/>
  <c r="P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D218" i="13"/>
  <c r="AQ218" i="13" s="1"/>
  <c r="AR218" i="13" s="1"/>
  <c r="L218" i="13"/>
  <c r="N218" i="13"/>
  <c r="P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D219" i="13"/>
  <c r="AS219" i="13" s="1"/>
  <c r="AT219" i="13" s="1"/>
  <c r="L219" i="13"/>
  <c r="N219" i="13"/>
  <c r="P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D220" i="13"/>
  <c r="AQ220" i="13" s="1"/>
  <c r="AR220" i="13" s="1"/>
  <c r="L220" i="13"/>
  <c r="N220" i="13"/>
  <c r="P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D221" i="13"/>
  <c r="AS221" i="13" s="1"/>
  <c r="AT221" i="13" s="1"/>
  <c r="L221" i="13"/>
  <c r="N221" i="13"/>
  <c r="P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D222" i="13"/>
  <c r="L222" i="13"/>
  <c r="N222" i="13"/>
  <c r="P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D223" i="13"/>
  <c r="AS223" i="13" s="1"/>
  <c r="AT223" i="13" s="1"/>
  <c r="L223" i="13"/>
  <c r="N223" i="13"/>
  <c r="P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D224" i="13"/>
  <c r="AQ224" i="13" s="1"/>
  <c r="AR224" i="13" s="1"/>
  <c r="L224" i="13"/>
  <c r="N224" i="13"/>
  <c r="P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S224" i="13"/>
  <c r="AT224" i="13" s="1"/>
  <c r="D225" i="13"/>
  <c r="AQ225" i="13" s="1"/>
  <c r="AR225" i="13" s="1"/>
  <c r="L225" i="13"/>
  <c r="N225" i="13"/>
  <c r="P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D226" i="13"/>
  <c r="AQ226" i="13" s="1"/>
  <c r="AR226" i="13" s="1"/>
  <c r="L226" i="13"/>
  <c r="N226" i="13"/>
  <c r="P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D227" i="13"/>
  <c r="AS227" i="13" s="1"/>
  <c r="AT227" i="13" s="1"/>
  <c r="L227" i="13"/>
  <c r="N227" i="13"/>
  <c r="P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D228" i="13"/>
  <c r="AS228" i="13" s="1"/>
  <c r="AT228" i="13" s="1"/>
  <c r="L228" i="13"/>
  <c r="N228" i="13"/>
  <c r="P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D229" i="13"/>
  <c r="AS229" i="13" s="1"/>
  <c r="AT229" i="13" s="1"/>
  <c r="L229" i="13"/>
  <c r="N229" i="13"/>
  <c r="P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D230" i="13"/>
  <c r="AS230" i="13" s="1"/>
  <c r="AT230" i="13" s="1"/>
  <c r="L230" i="13"/>
  <c r="N230" i="13"/>
  <c r="P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D231" i="13"/>
  <c r="AS231" i="13" s="1"/>
  <c r="AT231" i="13" s="1"/>
  <c r="L231" i="13"/>
  <c r="N231" i="13"/>
  <c r="P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D232" i="13"/>
  <c r="AQ232" i="13" s="1"/>
  <c r="AR232" i="13" s="1"/>
  <c r="L232" i="13"/>
  <c r="N232" i="13"/>
  <c r="P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D233" i="13"/>
  <c r="AS233" i="13" s="1"/>
  <c r="AT233" i="13" s="1"/>
  <c r="L233" i="13"/>
  <c r="N233" i="13"/>
  <c r="P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D234" i="13"/>
  <c r="L234" i="13"/>
  <c r="N234" i="13"/>
  <c r="P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D235" i="13"/>
  <c r="L235" i="13"/>
  <c r="N235" i="13"/>
  <c r="P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D236" i="13"/>
  <c r="L236" i="13"/>
  <c r="N236" i="13"/>
  <c r="P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D237" i="13"/>
  <c r="L237" i="13"/>
  <c r="N237" i="13"/>
  <c r="P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D238" i="13"/>
  <c r="L238" i="13"/>
  <c r="N238" i="13"/>
  <c r="P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D239" i="13"/>
  <c r="L239" i="13"/>
  <c r="N239" i="13"/>
  <c r="P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D240" i="13"/>
  <c r="L240" i="13"/>
  <c r="N240" i="13"/>
  <c r="P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D241" i="13"/>
  <c r="AQ241" i="13" s="1"/>
  <c r="AR241" i="13" s="1"/>
  <c r="L241" i="13"/>
  <c r="N241" i="13"/>
  <c r="P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D242" i="13"/>
  <c r="AQ242" i="13" s="1"/>
  <c r="AR242" i="13" s="1"/>
  <c r="L242" i="13"/>
  <c r="N242" i="13"/>
  <c r="P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D243" i="13"/>
  <c r="L243" i="13"/>
  <c r="N243" i="13"/>
  <c r="P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D244" i="13"/>
  <c r="L244" i="13"/>
  <c r="N244" i="13"/>
  <c r="P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D245" i="13"/>
  <c r="AS245" i="13" s="1"/>
  <c r="AT245" i="13" s="1"/>
  <c r="L245" i="13"/>
  <c r="N245" i="13"/>
  <c r="P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D246" i="13"/>
  <c r="L246" i="13"/>
  <c r="N246" i="13"/>
  <c r="P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D247" i="13"/>
  <c r="L247" i="13"/>
  <c r="N247" i="13"/>
  <c r="P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D248" i="13"/>
  <c r="L248" i="13"/>
  <c r="N248" i="13"/>
  <c r="P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D249" i="13"/>
  <c r="AS249" i="13" s="1"/>
  <c r="AT249" i="13" s="1"/>
  <c r="L249" i="13"/>
  <c r="N249" i="13"/>
  <c r="P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D250" i="13"/>
  <c r="L250" i="13"/>
  <c r="N250" i="13"/>
  <c r="P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D251" i="13"/>
  <c r="AQ251" i="13" s="1"/>
  <c r="AR251" i="13" s="1"/>
  <c r="L251" i="13"/>
  <c r="N251" i="13"/>
  <c r="P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D252" i="13"/>
  <c r="AQ252" i="13" s="1"/>
  <c r="AR252" i="13" s="1"/>
  <c r="L252" i="13"/>
  <c r="N252" i="13"/>
  <c r="P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D253" i="13"/>
  <c r="AS253" i="13" s="1"/>
  <c r="AT253" i="13" s="1"/>
  <c r="L253" i="13"/>
  <c r="N253" i="13"/>
  <c r="P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D254" i="13"/>
  <c r="AQ254" i="13" s="1"/>
  <c r="AR254" i="13" s="1"/>
  <c r="L254" i="13"/>
  <c r="N254" i="13"/>
  <c r="P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D255" i="13"/>
  <c r="AQ255" i="13" s="1"/>
  <c r="AR255" i="13" s="1"/>
  <c r="L255" i="13"/>
  <c r="N255" i="13"/>
  <c r="P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D256" i="13"/>
  <c r="AQ256" i="13" s="1"/>
  <c r="AR256" i="13" s="1"/>
  <c r="L256" i="13"/>
  <c r="N256" i="13"/>
  <c r="P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D257" i="13"/>
  <c r="AQ257" i="13" s="1"/>
  <c r="AR257" i="13" s="1"/>
  <c r="L257" i="13"/>
  <c r="N257" i="13"/>
  <c r="P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D258" i="13"/>
  <c r="L258" i="13"/>
  <c r="N258" i="13"/>
  <c r="P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D259" i="13"/>
  <c r="L259" i="13"/>
  <c r="N259" i="13"/>
  <c r="P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D260" i="13"/>
  <c r="L260" i="13"/>
  <c r="N260" i="13"/>
  <c r="P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D261" i="13"/>
  <c r="AQ261" i="13" s="1"/>
  <c r="AR261" i="13" s="1"/>
  <c r="L261" i="13"/>
  <c r="N261" i="13"/>
  <c r="P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D262" i="13"/>
  <c r="AQ262" i="13" s="1"/>
  <c r="AR262" i="13" s="1"/>
  <c r="L262" i="13"/>
  <c r="N262" i="13"/>
  <c r="P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D263" i="13"/>
  <c r="AS263" i="13" s="1"/>
  <c r="AT263" i="13" s="1"/>
  <c r="L263" i="13"/>
  <c r="N263" i="13"/>
  <c r="P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D264" i="13"/>
  <c r="L264" i="13"/>
  <c r="N264" i="13"/>
  <c r="P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D265" i="13"/>
  <c r="AS265" i="13" s="1"/>
  <c r="AT265" i="13" s="1"/>
  <c r="L265" i="13"/>
  <c r="N265" i="13"/>
  <c r="P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D266" i="13"/>
  <c r="AS266" i="13" s="1"/>
  <c r="AT266" i="13" s="1"/>
  <c r="L266" i="13"/>
  <c r="N266" i="13"/>
  <c r="P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D267" i="13"/>
  <c r="L267" i="13"/>
  <c r="N267" i="13"/>
  <c r="P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D268" i="13"/>
  <c r="AQ268" i="13" s="1"/>
  <c r="AR268" i="13" s="1"/>
  <c r="L268" i="13"/>
  <c r="N268" i="13"/>
  <c r="P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D269" i="13"/>
  <c r="AS269" i="13" s="1"/>
  <c r="AT269" i="13" s="1"/>
  <c r="L269" i="13"/>
  <c r="N269" i="13"/>
  <c r="P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D270" i="13"/>
  <c r="AQ270" i="13" s="1"/>
  <c r="AR270" i="13" s="1"/>
  <c r="L270" i="13"/>
  <c r="N270" i="13"/>
  <c r="P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D271" i="13"/>
  <c r="AS271" i="13" s="1"/>
  <c r="AT271" i="13" s="1"/>
  <c r="L271" i="13"/>
  <c r="N271" i="13"/>
  <c r="P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D272" i="13"/>
  <c r="AQ272" i="13" s="1"/>
  <c r="AR272" i="13" s="1"/>
  <c r="L272" i="13"/>
  <c r="N272" i="13"/>
  <c r="P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D273" i="13"/>
  <c r="AQ273" i="13" s="1"/>
  <c r="AR273" i="13" s="1"/>
  <c r="L273" i="13"/>
  <c r="N273" i="13"/>
  <c r="P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D274" i="13"/>
  <c r="AQ274" i="13" s="1"/>
  <c r="AR274" i="13" s="1"/>
  <c r="L274" i="13"/>
  <c r="N274" i="13"/>
  <c r="P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D275" i="13"/>
  <c r="AS275" i="13" s="1"/>
  <c r="AT275" i="13" s="1"/>
  <c r="L275" i="13"/>
  <c r="N275" i="13"/>
  <c r="P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D276" i="13"/>
  <c r="L276" i="13"/>
  <c r="N276" i="13"/>
  <c r="P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D277" i="13"/>
  <c r="L277" i="13"/>
  <c r="N277" i="13"/>
  <c r="P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D278" i="13"/>
  <c r="L278" i="13"/>
  <c r="N278" i="13"/>
  <c r="P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D279" i="13"/>
  <c r="L279" i="13"/>
  <c r="N279" i="13"/>
  <c r="P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D280" i="13"/>
  <c r="L280" i="13"/>
  <c r="N280" i="13"/>
  <c r="P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D281" i="13"/>
  <c r="L281" i="13"/>
  <c r="N281" i="13"/>
  <c r="P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D282" i="13"/>
  <c r="L282" i="13"/>
  <c r="N282" i="13"/>
  <c r="P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D283" i="13"/>
  <c r="L283" i="13"/>
  <c r="N283" i="13"/>
  <c r="P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D284" i="13"/>
  <c r="L284" i="13"/>
  <c r="N284" i="13"/>
  <c r="P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D285" i="13"/>
  <c r="L285" i="13"/>
  <c r="N285" i="13"/>
  <c r="P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D286" i="13"/>
  <c r="L286" i="13"/>
  <c r="N286" i="13"/>
  <c r="P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D287" i="13"/>
  <c r="L287" i="13"/>
  <c r="N287" i="13"/>
  <c r="P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D288" i="13"/>
  <c r="L288" i="13"/>
  <c r="N288" i="13"/>
  <c r="P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D289" i="13"/>
  <c r="L289" i="13"/>
  <c r="N289" i="13"/>
  <c r="P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D290" i="13"/>
  <c r="L290" i="13"/>
  <c r="N290" i="13"/>
  <c r="P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D291" i="13"/>
  <c r="L291" i="13"/>
  <c r="N291" i="13"/>
  <c r="P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D292" i="13"/>
  <c r="L292" i="13"/>
  <c r="N292" i="13"/>
  <c r="P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D293" i="13"/>
  <c r="L293" i="13"/>
  <c r="N293" i="13"/>
  <c r="P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D294" i="13"/>
  <c r="L294" i="13"/>
  <c r="N294" i="13"/>
  <c r="P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D295" i="13"/>
  <c r="L295" i="13"/>
  <c r="N295" i="13"/>
  <c r="P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D296" i="13"/>
  <c r="L296" i="13"/>
  <c r="N296" i="13"/>
  <c r="P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D297" i="13"/>
  <c r="AQ297" i="13" s="1"/>
  <c r="AR297" i="13" s="1"/>
  <c r="L297" i="13"/>
  <c r="N297" i="13"/>
  <c r="P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D298" i="13"/>
  <c r="L298" i="13"/>
  <c r="N298" i="13"/>
  <c r="P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D299" i="13"/>
  <c r="L299" i="13"/>
  <c r="N299" i="13"/>
  <c r="P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D300" i="13"/>
  <c r="L300" i="13"/>
  <c r="N300" i="13"/>
  <c r="P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D301" i="13"/>
  <c r="L301" i="13"/>
  <c r="N301" i="13"/>
  <c r="P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D302" i="13"/>
  <c r="L302" i="13"/>
  <c r="N302" i="13"/>
  <c r="P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D303" i="13"/>
  <c r="L303" i="13"/>
  <c r="N303" i="13"/>
  <c r="P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D304" i="13"/>
  <c r="L304" i="13"/>
  <c r="N304" i="13"/>
  <c r="P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D305" i="13"/>
  <c r="L305" i="13"/>
  <c r="N305" i="13"/>
  <c r="P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D306" i="13"/>
  <c r="L306" i="13"/>
  <c r="N306" i="13"/>
  <c r="P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D307" i="13"/>
  <c r="L307" i="13"/>
  <c r="N307" i="13"/>
  <c r="P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D308" i="13"/>
  <c r="L308" i="13"/>
  <c r="N308" i="13"/>
  <c r="P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D309" i="13"/>
  <c r="L309" i="13"/>
  <c r="N309" i="13"/>
  <c r="P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D310" i="13"/>
  <c r="L310" i="13"/>
  <c r="N310" i="13"/>
  <c r="P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D311" i="13"/>
  <c r="AQ311" i="13" s="1"/>
  <c r="AR311" i="13" s="1"/>
  <c r="L311" i="13"/>
  <c r="N311" i="13"/>
  <c r="P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D312" i="13"/>
  <c r="AQ312" i="13" s="1"/>
  <c r="AR312" i="13" s="1"/>
  <c r="L312" i="13"/>
  <c r="N312" i="13"/>
  <c r="P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D313" i="13"/>
  <c r="AQ313" i="13" s="1"/>
  <c r="AR313" i="13" s="1"/>
  <c r="L313" i="13"/>
  <c r="N313" i="13"/>
  <c r="P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D314" i="13"/>
  <c r="AQ314" i="13" s="1"/>
  <c r="AR314" i="13" s="1"/>
  <c r="L314" i="13"/>
  <c r="N314" i="13"/>
  <c r="P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D315" i="13"/>
  <c r="L315" i="13"/>
  <c r="N315" i="13"/>
  <c r="P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D316" i="13"/>
  <c r="AQ316" i="13" s="1"/>
  <c r="AR316" i="13" s="1"/>
  <c r="L316" i="13"/>
  <c r="N316" i="13"/>
  <c r="P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D317" i="13"/>
  <c r="L317" i="13"/>
  <c r="N317" i="13"/>
  <c r="P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D318" i="13"/>
  <c r="L318" i="13"/>
  <c r="N318" i="13"/>
  <c r="P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D319" i="13"/>
  <c r="L319" i="13"/>
  <c r="N319" i="13"/>
  <c r="P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D320" i="13"/>
  <c r="L320" i="13"/>
  <c r="N320" i="13"/>
  <c r="P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D321" i="13"/>
  <c r="L321" i="13"/>
  <c r="N321" i="13"/>
  <c r="P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D322" i="13"/>
  <c r="AQ322" i="13" s="1"/>
  <c r="AR322" i="13" s="1"/>
  <c r="L322" i="13"/>
  <c r="N322" i="13"/>
  <c r="P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D323" i="13"/>
  <c r="L323" i="13"/>
  <c r="N323" i="13"/>
  <c r="P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D324" i="13"/>
  <c r="AQ324" i="13" s="1"/>
  <c r="AR324" i="13" s="1"/>
  <c r="L324" i="13"/>
  <c r="N324" i="13"/>
  <c r="P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D325" i="13"/>
  <c r="L325" i="13"/>
  <c r="N325" i="13"/>
  <c r="P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D326" i="13"/>
  <c r="AQ326" i="13" s="1"/>
  <c r="AR326" i="13" s="1"/>
  <c r="L326" i="13"/>
  <c r="N326" i="13"/>
  <c r="P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D327" i="13"/>
  <c r="L327" i="13"/>
  <c r="N327" i="13"/>
  <c r="P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D328" i="13"/>
  <c r="AQ328" i="13" s="1"/>
  <c r="AR328" i="13" s="1"/>
  <c r="L328" i="13"/>
  <c r="N328" i="13"/>
  <c r="P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D329" i="13"/>
  <c r="L329" i="13"/>
  <c r="N329" i="13"/>
  <c r="P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D330" i="13"/>
  <c r="AQ330" i="13" s="1"/>
  <c r="AR330" i="13" s="1"/>
  <c r="L330" i="13"/>
  <c r="N330" i="13"/>
  <c r="P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D331" i="13"/>
  <c r="L331" i="13"/>
  <c r="N331" i="13"/>
  <c r="P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D332" i="13"/>
  <c r="AQ332" i="13" s="1"/>
  <c r="AR332" i="13" s="1"/>
  <c r="L332" i="13"/>
  <c r="N332" i="13"/>
  <c r="P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D333" i="13"/>
  <c r="L333" i="13"/>
  <c r="N333" i="13"/>
  <c r="P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D334" i="13"/>
  <c r="L334" i="13"/>
  <c r="N334" i="13"/>
  <c r="P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D335" i="13"/>
  <c r="L335" i="13"/>
  <c r="N335" i="13"/>
  <c r="P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D336" i="13"/>
  <c r="L336" i="13"/>
  <c r="N336" i="13"/>
  <c r="P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D337" i="13"/>
  <c r="L337" i="13"/>
  <c r="N337" i="13"/>
  <c r="P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D338" i="13"/>
  <c r="L338" i="13"/>
  <c r="N338" i="13"/>
  <c r="P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D339" i="13"/>
  <c r="L339" i="13"/>
  <c r="N339" i="13"/>
  <c r="P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D340" i="13"/>
  <c r="L340" i="13"/>
  <c r="N340" i="13"/>
  <c r="P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G92" i="13"/>
  <c r="C15" i="13" s="1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69" i="13"/>
  <c r="G68" i="13"/>
  <c r="F67" i="13"/>
  <c r="G67" i="13" s="1"/>
  <c r="F66" i="13"/>
  <c r="G66" i="13" s="1"/>
  <c r="C8" i="13" s="1"/>
  <c r="G65" i="13"/>
  <c r="G64" i="13"/>
  <c r="G62" i="13"/>
  <c r="D4" i="13"/>
  <c r="AS251" i="13" l="1"/>
  <c r="AT251" i="13" s="1"/>
  <c r="AS140" i="13"/>
  <c r="AT140" i="13" s="1"/>
  <c r="AS137" i="13"/>
  <c r="AT137" i="13" s="1"/>
  <c r="AQ134" i="13"/>
  <c r="AR134" i="13" s="1"/>
  <c r="AS131" i="13"/>
  <c r="AT131" i="13" s="1"/>
  <c r="AS130" i="13"/>
  <c r="AT130" i="13" s="1"/>
  <c r="AS232" i="13"/>
  <c r="AT232" i="13" s="1"/>
  <c r="AQ234" i="13"/>
  <c r="AR234" i="13" s="1"/>
  <c r="AP250" i="13"/>
  <c r="AO235" i="13"/>
  <c r="AS186" i="13"/>
  <c r="AT186" i="13" s="1"/>
  <c r="AP252" i="13"/>
  <c r="AS235" i="13"/>
  <c r="AT235" i="13" s="1"/>
  <c r="AS220" i="13"/>
  <c r="AT220" i="13" s="1"/>
  <c r="AS218" i="13"/>
  <c r="AT218" i="13" s="1"/>
  <c r="AQ148" i="13"/>
  <c r="AR148" i="13" s="1"/>
  <c r="AS147" i="13"/>
  <c r="AT147" i="13" s="1"/>
  <c r="AS146" i="13"/>
  <c r="AT146" i="13" s="1"/>
  <c r="AS143" i="13"/>
  <c r="AT143" i="13" s="1"/>
  <c r="AS127" i="13"/>
  <c r="AT127" i="13" s="1"/>
  <c r="AO126" i="13"/>
  <c r="AS273" i="13"/>
  <c r="AT273" i="13" s="1"/>
  <c r="AS197" i="13"/>
  <c r="AT197" i="13" s="1"/>
  <c r="AQ126" i="13"/>
  <c r="AR126" i="13" s="1"/>
  <c r="AP264" i="13"/>
  <c r="AP204" i="13"/>
  <c r="AP192" i="13"/>
  <c r="AP179" i="13"/>
  <c r="AP297" i="13"/>
  <c r="AQ269" i="13"/>
  <c r="AR269" i="13" s="1"/>
  <c r="AS268" i="13"/>
  <c r="AT268" i="13" s="1"/>
  <c r="AQ248" i="13"/>
  <c r="AR248" i="13" s="1"/>
  <c r="AP246" i="13"/>
  <c r="AS226" i="13"/>
  <c r="AT226" i="13" s="1"/>
  <c r="AP224" i="13"/>
  <c r="AQ151" i="13"/>
  <c r="AR151" i="13" s="1"/>
  <c r="AO148" i="13"/>
  <c r="AQ145" i="13"/>
  <c r="AR145" i="13" s="1"/>
  <c r="AS129" i="13"/>
  <c r="AT129" i="13" s="1"/>
  <c r="AP324" i="13"/>
  <c r="AS274" i="13"/>
  <c r="AT274" i="13" s="1"/>
  <c r="AS272" i="13"/>
  <c r="AT272" i="13" s="1"/>
  <c r="AO269" i="13"/>
  <c r="AP188" i="13"/>
  <c r="AQ142" i="13"/>
  <c r="AR142" i="13" s="1"/>
  <c r="AS139" i="13"/>
  <c r="AT139" i="13" s="1"/>
  <c r="AO127" i="13"/>
  <c r="AP305" i="13"/>
  <c r="AP275" i="13"/>
  <c r="AP254" i="13"/>
  <c r="AP220" i="13"/>
  <c r="AQ193" i="13"/>
  <c r="AR193" i="13" s="1"/>
  <c r="AP159" i="13"/>
  <c r="AP151" i="13"/>
  <c r="AS150" i="13"/>
  <c r="AT150" i="13" s="1"/>
  <c r="AS149" i="13"/>
  <c r="AT149" i="13" s="1"/>
  <c r="AO142" i="13"/>
  <c r="AS141" i="13"/>
  <c r="AT141" i="13" s="1"/>
  <c r="AQ136" i="13"/>
  <c r="AR136" i="13" s="1"/>
  <c r="AO132" i="13"/>
  <c r="AO125" i="13"/>
  <c r="AO124" i="13"/>
  <c r="AQ244" i="13"/>
  <c r="AR244" i="13" s="1"/>
  <c r="AP336" i="13"/>
  <c r="AP317" i="13"/>
  <c r="AP316" i="13"/>
  <c r="AP315" i="13"/>
  <c r="AQ271" i="13"/>
  <c r="AR271" i="13" s="1"/>
  <c r="AS270" i="13"/>
  <c r="AT270" i="13" s="1"/>
  <c r="AP218" i="13"/>
  <c r="AP161" i="13"/>
  <c r="AP153" i="13"/>
  <c r="AP322" i="13"/>
  <c r="AP340" i="13"/>
  <c r="AP299" i="13"/>
  <c r="AP295" i="13"/>
  <c r="AP244" i="13"/>
  <c r="AO230" i="13"/>
  <c r="AP226" i="13"/>
  <c r="AS225" i="13"/>
  <c r="AT225" i="13" s="1"/>
  <c r="AS213" i="13"/>
  <c r="AT213" i="13" s="1"/>
  <c r="AP206" i="13"/>
  <c r="AP183" i="13"/>
  <c r="AP175" i="13"/>
  <c r="AO144" i="13"/>
  <c r="AO140" i="13"/>
  <c r="AO138" i="13"/>
  <c r="AO134" i="13"/>
  <c r="AS133" i="13"/>
  <c r="AT133" i="13" s="1"/>
  <c r="AQ128" i="13"/>
  <c r="AR128" i="13" s="1"/>
  <c r="AP338" i="13"/>
  <c r="AP319" i="13"/>
  <c r="AP332" i="13"/>
  <c r="AP331" i="13"/>
  <c r="AP330" i="13"/>
  <c r="AP208" i="13"/>
  <c r="AP177" i="13"/>
  <c r="AP167" i="13"/>
  <c r="AP157" i="13"/>
  <c r="AO146" i="13"/>
  <c r="AP339" i="13"/>
  <c r="AO327" i="13"/>
  <c r="AP296" i="13"/>
  <c r="AP276" i="13"/>
  <c r="AP273" i="13"/>
  <c r="AO270" i="13"/>
  <c r="AO262" i="13"/>
  <c r="AQ260" i="13"/>
  <c r="AR260" i="13" s="1"/>
  <c r="AO260" i="13"/>
  <c r="AQ259" i="13"/>
  <c r="AR259" i="13" s="1"/>
  <c r="AQ258" i="13"/>
  <c r="AR258" i="13" s="1"/>
  <c r="AO258" i="13"/>
  <c r="AO253" i="13"/>
  <c r="AP253" i="13"/>
  <c r="AO248" i="13"/>
  <c r="AQ247" i="13"/>
  <c r="AR247" i="13" s="1"/>
  <c r="AO247" i="13"/>
  <c r="AO239" i="13"/>
  <c r="AP239" i="13"/>
  <c r="AO225" i="13"/>
  <c r="AO222" i="13"/>
  <c r="AQ222" i="13"/>
  <c r="AR222" i="13" s="1"/>
  <c r="AP222" i="13"/>
  <c r="AO217" i="13"/>
  <c r="AO214" i="13"/>
  <c r="AP211" i="13"/>
  <c r="AP200" i="13"/>
  <c r="AS195" i="13"/>
  <c r="AT195" i="13" s="1"/>
  <c r="AQ195" i="13"/>
  <c r="AR195" i="13" s="1"/>
  <c r="AP326" i="13"/>
  <c r="AP307" i="13"/>
  <c r="AQ301" i="13"/>
  <c r="AR301" i="13" s="1"/>
  <c r="AP298" i="13"/>
  <c r="AO294" i="13"/>
  <c r="AS276" i="13"/>
  <c r="AT276" i="13" s="1"/>
  <c r="AO272" i="13"/>
  <c r="AO271" i="13"/>
  <c r="AP265" i="13"/>
  <c r="AP263" i="13"/>
  <c r="AP262" i="13"/>
  <c r="AS261" i="13"/>
  <c r="AT261" i="13" s="1"/>
  <c r="AP260" i="13"/>
  <c r="AS259" i="13"/>
  <c r="AT259" i="13" s="1"/>
  <c r="AP258" i="13"/>
  <c r="AS257" i="13"/>
  <c r="AT257" i="13" s="1"/>
  <c r="AO256" i="13"/>
  <c r="AO251" i="13"/>
  <c r="AP251" i="13"/>
  <c r="AO249" i="13"/>
  <c r="AP249" i="13"/>
  <c r="AP248" i="13"/>
  <c r="AS247" i="13"/>
  <c r="AT247" i="13" s="1"/>
  <c r="AQ245" i="13"/>
  <c r="AR245" i="13" s="1"/>
  <c r="AQ243" i="13"/>
  <c r="AR243" i="13" s="1"/>
  <c r="AS243" i="13"/>
  <c r="AT243" i="13" s="1"/>
  <c r="AO227" i="13"/>
  <c r="AQ223" i="13"/>
  <c r="AR223" i="13" s="1"/>
  <c r="AS222" i="13"/>
  <c r="AT222" i="13" s="1"/>
  <c r="AO219" i="13"/>
  <c r="AQ217" i="13"/>
  <c r="AR217" i="13" s="1"/>
  <c r="AP214" i="13"/>
  <c r="AO202" i="13"/>
  <c r="AP202" i="13"/>
  <c r="AO300" i="13"/>
  <c r="AO321" i="13"/>
  <c r="AO339" i="13"/>
  <c r="AQ338" i="13"/>
  <c r="AR338" i="13" s="1"/>
  <c r="AP335" i="13"/>
  <c r="AO331" i="13"/>
  <c r="AV331" i="13" s="1"/>
  <c r="AP328" i="13"/>
  <c r="AP327" i="13"/>
  <c r="AO323" i="13"/>
  <c r="AP320" i="13"/>
  <c r="AO315" i="13"/>
  <c r="AS313" i="13"/>
  <c r="AT313" i="13" s="1"/>
  <c r="AS311" i="13"/>
  <c r="AT311" i="13" s="1"/>
  <c r="AP301" i="13"/>
  <c r="AP300" i="13"/>
  <c r="AO296" i="13"/>
  <c r="AQ295" i="13"/>
  <c r="AR295" i="13" s="1"/>
  <c r="AP269" i="13"/>
  <c r="AP261" i="13"/>
  <c r="AP259" i="13"/>
  <c r="AO257" i="13"/>
  <c r="AP257" i="13"/>
  <c r="AP256" i="13"/>
  <c r="AS255" i="13"/>
  <c r="AT255" i="13" s="1"/>
  <c r="AO254" i="13"/>
  <c r="AV254" i="13" s="1"/>
  <c r="AQ253" i="13"/>
  <c r="AR253" i="13" s="1"/>
  <c r="AP247" i="13"/>
  <c r="AO245" i="13"/>
  <c r="AO244" i="13"/>
  <c r="AV244" i="13" s="1"/>
  <c r="AO241" i="13"/>
  <c r="AP241" i="13"/>
  <c r="AO237" i="13"/>
  <c r="AP237" i="13"/>
  <c r="AP236" i="13"/>
  <c r="AP235" i="13"/>
  <c r="AO232" i="13"/>
  <c r="AO221" i="13"/>
  <c r="AQ219" i="13"/>
  <c r="AR219" i="13" s="1"/>
  <c r="AP213" i="13"/>
  <c r="AP209" i="13"/>
  <c r="AQ203" i="13"/>
  <c r="AR203" i="13" s="1"/>
  <c r="AS203" i="13"/>
  <c r="AT203" i="13" s="1"/>
  <c r="AP198" i="13"/>
  <c r="AO335" i="13"/>
  <c r="AQ334" i="13"/>
  <c r="AR334" i="13" s="1"/>
  <c r="AP323" i="13"/>
  <c r="AQ320" i="13"/>
  <c r="AR320" i="13" s="1"/>
  <c r="AO319" i="13"/>
  <c r="AQ299" i="13"/>
  <c r="AR299" i="13" s="1"/>
  <c r="AO337" i="13"/>
  <c r="AQ336" i="13"/>
  <c r="AR336" i="13" s="1"/>
  <c r="AP334" i="13"/>
  <c r="AP333" i="13"/>
  <c r="AO329" i="13"/>
  <c r="AP325" i="13"/>
  <c r="AP318" i="13"/>
  <c r="AP312" i="13"/>
  <c r="AQ340" i="13"/>
  <c r="AR340" i="13" s="1"/>
  <c r="AP337" i="13"/>
  <c r="AO333" i="13"/>
  <c r="AP329" i="13"/>
  <c r="AV329" i="13" s="1"/>
  <c r="AO325" i="13"/>
  <c r="AP321" i="13"/>
  <c r="AQ318" i="13"/>
  <c r="AR318" i="13" s="1"/>
  <c r="AO317" i="13"/>
  <c r="AV317" i="13" s="1"/>
  <c r="AP314" i="13"/>
  <c r="AP313" i="13"/>
  <c r="AP311" i="13"/>
  <c r="AP309" i="13"/>
  <c r="AO298" i="13"/>
  <c r="AP294" i="13"/>
  <c r="AP271" i="13"/>
  <c r="AO268" i="13"/>
  <c r="AP266" i="13"/>
  <c r="AO264" i="13"/>
  <c r="AV264" i="13" s="1"/>
  <c r="AQ263" i="13"/>
  <c r="AR263" i="13" s="1"/>
  <c r="AO255" i="13"/>
  <c r="AP255" i="13"/>
  <c r="AO252" i="13"/>
  <c r="AQ250" i="13"/>
  <c r="AR250" i="13" s="1"/>
  <c r="AO250" i="13"/>
  <c r="AV250" i="13" s="1"/>
  <c r="AQ249" i="13"/>
  <c r="AR249" i="13" s="1"/>
  <c r="AQ246" i="13"/>
  <c r="AR246" i="13" s="1"/>
  <c r="AP245" i="13"/>
  <c r="AV245" i="13" s="1"/>
  <c r="AP230" i="13"/>
  <c r="AV230" i="13" s="1"/>
  <c r="AO228" i="13"/>
  <c r="AQ228" i="13"/>
  <c r="AR228" i="13" s="1"/>
  <c r="AP228" i="13"/>
  <c r="AP207" i="13"/>
  <c r="AP199" i="13"/>
  <c r="AP196" i="13"/>
  <c r="AO194" i="13"/>
  <c r="AO190" i="13"/>
  <c r="AO187" i="13"/>
  <c r="AO186" i="13"/>
  <c r="AO185" i="13"/>
  <c r="AP178" i="13"/>
  <c r="AQ178" i="13"/>
  <c r="AR178" i="13" s="1"/>
  <c r="AO174" i="13"/>
  <c r="AO173" i="13"/>
  <c r="AO170" i="13"/>
  <c r="AO169" i="13"/>
  <c r="AO165" i="13"/>
  <c r="AO163" i="13"/>
  <c r="AQ160" i="13"/>
  <c r="AR160" i="13" s="1"/>
  <c r="AQ158" i="13"/>
  <c r="AR158" i="13" s="1"/>
  <c r="AO155" i="13"/>
  <c r="AO154" i="13"/>
  <c r="AO149" i="13"/>
  <c r="AP149" i="13"/>
  <c r="AO143" i="13"/>
  <c r="AP143" i="13"/>
  <c r="AP138" i="13"/>
  <c r="AO135" i="13"/>
  <c r="AV135" i="13" s="1"/>
  <c r="AP135" i="13"/>
  <c r="AP130" i="13"/>
  <c r="AP127" i="13"/>
  <c r="AV127" i="13" s="1"/>
  <c r="AP125" i="13"/>
  <c r="AV125" i="13" s="1"/>
  <c r="AO242" i="13"/>
  <c r="AQ240" i="13"/>
  <c r="AR240" i="13" s="1"/>
  <c r="AO240" i="13"/>
  <c r="AQ239" i="13"/>
  <c r="AR239" i="13" s="1"/>
  <c r="AQ238" i="13"/>
  <c r="AR238" i="13" s="1"/>
  <c r="AO238" i="13"/>
  <c r="AQ237" i="13"/>
  <c r="AR237" i="13" s="1"/>
  <c r="AO236" i="13"/>
  <c r="AP234" i="13"/>
  <c r="AO223" i="13"/>
  <c r="AP215" i="13"/>
  <c r="AO212" i="13"/>
  <c r="AQ211" i="13"/>
  <c r="AR211" i="13" s="1"/>
  <c r="AO210" i="13"/>
  <c r="AP205" i="13"/>
  <c r="AQ201" i="13"/>
  <c r="AR201" i="13" s="1"/>
  <c r="AO200" i="13"/>
  <c r="AO196" i="13"/>
  <c r="AP194" i="13"/>
  <c r="AP193" i="13"/>
  <c r="AP190" i="13"/>
  <c r="AP189" i="13"/>
  <c r="AQ187" i="13"/>
  <c r="AR187" i="13" s="1"/>
  <c r="AP185" i="13"/>
  <c r="AS184" i="13"/>
  <c r="AT184" i="13" s="1"/>
  <c r="AP181" i="13"/>
  <c r="AO176" i="13"/>
  <c r="AO175" i="13"/>
  <c r="AP173" i="13"/>
  <c r="AO172" i="13"/>
  <c r="AO171" i="13"/>
  <c r="AP169" i="13"/>
  <c r="AP168" i="13"/>
  <c r="AQ168" i="13"/>
  <c r="AR168" i="13" s="1"/>
  <c r="AP165" i="13"/>
  <c r="AP163" i="13"/>
  <c r="AP160" i="13"/>
  <c r="AP158" i="13"/>
  <c r="AQ156" i="13"/>
  <c r="AR156" i="13" s="1"/>
  <c r="AP155" i="13"/>
  <c r="AP154" i="13"/>
  <c r="AQ152" i="13"/>
  <c r="AR152" i="13" s="1"/>
  <c r="AP146" i="13"/>
  <c r="AV146" i="13" s="1"/>
  <c r="AQ144" i="13"/>
  <c r="AR144" i="13" s="1"/>
  <c r="AP140" i="13"/>
  <c r="AV140" i="13" s="1"/>
  <c r="AO137" i="13"/>
  <c r="AP137" i="13"/>
  <c r="AO136" i="13"/>
  <c r="AP132" i="13"/>
  <c r="AO129" i="13"/>
  <c r="AP129" i="13"/>
  <c r="AO128" i="13"/>
  <c r="AO246" i="13"/>
  <c r="AV246" i="13" s="1"/>
  <c r="AO243" i="13"/>
  <c r="AP243" i="13"/>
  <c r="AP242" i="13"/>
  <c r="AS241" i="13"/>
  <c r="AT241" i="13" s="1"/>
  <c r="AP240" i="13"/>
  <c r="AS239" i="13"/>
  <c r="AT239" i="13" s="1"/>
  <c r="AP238" i="13"/>
  <c r="AS237" i="13"/>
  <c r="AT237" i="13" s="1"/>
  <c r="AQ236" i="13"/>
  <c r="AR236" i="13" s="1"/>
  <c r="AQ235" i="13"/>
  <c r="AR235" i="13" s="1"/>
  <c r="AO234" i="13"/>
  <c r="AP232" i="13"/>
  <c r="AQ227" i="13"/>
  <c r="AR227" i="13" s="1"/>
  <c r="AO224" i="13"/>
  <c r="AV224" i="13" s="1"/>
  <c r="AQ221" i="13"/>
  <c r="AR221" i="13" s="1"/>
  <c r="AO220" i="13"/>
  <c r="AO218" i="13"/>
  <c r="AV218" i="13" s="1"/>
  <c r="AP212" i="13"/>
  <c r="AS211" i="13"/>
  <c r="AT211" i="13" s="1"/>
  <c r="AP210" i="13"/>
  <c r="AS209" i="13"/>
  <c r="AT209" i="13" s="1"/>
  <c r="AO208" i="13"/>
  <c r="AV208" i="13" s="1"/>
  <c r="AQ207" i="13"/>
  <c r="AR207" i="13" s="1"/>
  <c r="AO206" i="13"/>
  <c r="AV206" i="13" s="1"/>
  <c r="AP203" i="13"/>
  <c r="AQ199" i="13"/>
  <c r="AR199" i="13" s="1"/>
  <c r="AO198" i="13"/>
  <c r="AV198" i="13" s="1"/>
  <c r="AP195" i="13"/>
  <c r="AP191" i="13"/>
  <c r="AP187" i="13"/>
  <c r="AO184" i="13"/>
  <c r="AO183" i="13"/>
  <c r="AP182" i="13"/>
  <c r="AO178" i="13"/>
  <c r="AO177" i="13"/>
  <c r="AV177" i="13" s="1"/>
  <c r="AP174" i="13"/>
  <c r="AV174" i="13" s="1"/>
  <c r="AQ174" i="13"/>
  <c r="AR174" i="13" s="1"/>
  <c r="AQ172" i="13"/>
  <c r="AR172" i="13" s="1"/>
  <c r="AP171" i="13"/>
  <c r="AP170" i="13"/>
  <c r="AQ170" i="13"/>
  <c r="AR170" i="13" s="1"/>
  <c r="AP166" i="13"/>
  <c r="AP164" i="13"/>
  <c r="AQ162" i="13"/>
  <c r="AR162" i="13" s="1"/>
  <c r="AO161" i="13"/>
  <c r="AV161" i="13" s="1"/>
  <c r="AQ161" i="13"/>
  <c r="AR161" i="13" s="1"/>
  <c r="AO159" i="13"/>
  <c r="AV159" i="13" s="1"/>
  <c r="AO157" i="13"/>
  <c r="AO156" i="13"/>
  <c r="AO153" i="13"/>
  <c r="AV153" i="13" s="1"/>
  <c r="AO152" i="13"/>
  <c r="AP148" i="13"/>
  <c r="AO145" i="13"/>
  <c r="AP145" i="13"/>
  <c r="AP142" i="13"/>
  <c r="AV142" i="13" s="1"/>
  <c r="AO139" i="13"/>
  <c r="AP139" i="13"/>
  <c r="AP134" i="13"/>
  <c r="AO131" i="13"/>
  <c r="AP131" i="13"/>
  <c r="AO130" i="13"/>
  <c r="AV130" i="13" s="1"/>
  <c r="AP126" i="13"/>
  <c r="AV126" i="13" s="1"/>
  <c r="AP124" i="13"/>
  <c r="AV124" i="13" s="1"/>
  <c r="AQ205" i="13"/>
  <c r="AR205" i="13" s="1"/>
  <c r="AO204" i="13"/>
  <c r="AV204" i="13" s="1"/>
  <c r="AP201" i="13"/>
  <c r="AP197" i="13"/>
  <c r="AO192" i="13"/>
  <c r="AV192" i="13" s="1"/>
  <c r="AO188" i="13"/>
  <c r="AP186" i="13"/>
  <c r="AS181" i="13"/>
  <c r="AT181" i="13" s="1"/>
  <c r="AO180" i="13"/>
  <c r="AO179" i="13"/>
  <c r="AP176" i="13"/>
  <c r="AQ176" i="13"/>
  <c r="AR176" i="13" s="1"/>
  <c r="AP172" i="13"/>
  <c r="AO168" i="13"/>
  <c r="AV168" i="13" s="1"/>
  <c r="AO167" i="13"/>
  <c r="AP162" i="13"/>
  <c r="AP156" i="13"/>
  <c r="AP152" i="13"/>
  <c r="AO151" i="13"/>
  <c r="AV151" i="13" s="1"/>
  <c r="AO150" i="13"/>
  <c r="AP150" i="13"/>
  <c r="AO147" i="13"/>
  <c r="AP147" i="13"/>
  <c r="AP144" i="13"/>
  <c r="AV144" i="13" s="1"/>
  <c r="AO141" i="13"/>
  <c r="AP141" i="13"/>
  <c r="AP136" i="13"/>
  <c r="AO133" i="13"/>
  <c r="AP133" i="13"/>
  <c r="AP128" i="13"/>
  <c r="AV337" i="13"/>
  <c r="AS340" i="13"/>
  <c r="AT340" i="13" s="1"/>
  <c r="AO340" i="13"/>
  <c r="AV340" i="13" s="1"/>
  <c r="AQ339" i="13"/>
  <c r="AR339" i="13" s="1"/>
  <c r="AS338" i="13"/>
  <c r="AT338" i="13" s="1"/>
  <c r="AO338" i="13"/>
  <c r="AQ337" i="13"/>
  <c r="AR337" i="13" s="1"/>
  <c r="AS336" i="13"/>
  <c r="AT336" i="13" s="1"/>
  <c r="AO336" i="13"/>
  <c r="AV336" i="13" s="1"/>
  <c r="AQ335" i="13"/>
  <c r="AR335" i="13" s="1"/>
  <c r="AS334" i="13"/>
  <c r="AT334" i="13" s="1"/>
  <c r="AO334" i="13"/>
  <c r="AV334" i="13" s="1"/>
  <c r="AQ333" i="13"/>
  <c r="AR333" i="13" s="1"/>
  <c r="AS332" i="13"/>
  <c r="AT332" i="13" s="1"/>
  <c r="AO332" i="13"/>
  <c r="AV332" i="13" s="1"/>
  <c r="AQ331" i="13"/>
  <c r="AR331" i="13" s="1"/>
  <c r="AS330" i="13"/>
  <c r="AT330" i="13" s="1"/>
  <c r="AO330" i="13"/>
  <c r="AQ329" i="13"/>
  <c r="AR329" i="13" s="1"/>
  <c r="AS328" i="13"/>
  <c r="AT328" i="13" s="1"/>
  <c r="AO328" i="13"/>
  <c r="AQ327" i="13"/>
  <c r="AR327" i="13" s="1"/>
  <c r="AS326" i="13"/>
  <c r="AT326" i="13" s="1"/>
  <c r="AO326" i="13"/>
  <c r="AQ325" i="13"/>
  <c r="AR325" i="13" s="1"/>
  <c r="AS324" i="13"/>
  <c r="AT324" i="13" s="1"/>
  <c r="AO324" i="13"/>
  <c r="AQ323" i="13"/>
  <c r="AR323" i="13" s="1"/>
  <c r="AS322" i="13"/>
  <c r="AT322" i="13" s="1"/>
  <c r="AO322" i="13"/>
  <c r="AV322" i="13" s="1"/>
  <c r="AQ321" i="13"/>
  <c r="AR321" i="13" s="1"/>
  <c r="AS320" i="13"/>
  <c r="AT320" i="13" s="1"/>
  <c r="AO320" i="13"/>
  <c r="AQ319" i="13"/>
  <c r="AR319" i="13" s="1"/>
  <c r="AS318" i="13"/>
  <c r="AT318" i="13" s="1"/>
  <c r="AO318" i="13"/>
  <c r="AV318" i="13" s="1"/>
  <c r="AQ317" i="13"/>
  <c r="AR317" i="13" s="1"/>
  <c r="AS316" i="13"/>
  <c r="AT316" i="13" s="1"/>
  <c r="AO316" i="13"/>
  <c r="AV316" i="13" s="1"/>
  <c r="AQ315" i="13"/>
  <c r="AR315" i="13" s="1"/>
  <c r="AS314" i="13"/>
  <c r="AT314" i="13" s="1"/>
  <c r="AO314" i="13"/>
  <c r="AV314" i="13" s="1"/>
  <c r="AO313" i="13"/>
  <c r="AV313" i="13" s="1"/>
  <c r="AO311" i="13"/>
  <c r="AV311" i="13" s="1"/>
  <c r="AQ305" i="13"/>
  <c r="AR305" i="13" s="1"/>
  <c r="AO305" i="13"/>
  <c r="AS305" i="13"/>
  <c r="AT305" i="13" s="1"/>
  <c r="AO304" i="13"/>
  <c r="AO310" i="13"/>
  <c r="AS310" i="13"/>
  <c r="AT310" i="13" s="1"/>
  <c r="AQ310" i="13"/>
  <c r="AR310" i="13" s="1"/>
  <c r="AO308" i="13"/>
  <c r="AS308" i="13"/>
  <c r="AT308" i="13" s="1"/>
  <c r="AQ308" i="13"/>
  <c r="AR308" i="13" s="1"/>
  <c r="AP306" i="13"/>
  <c r="AQ303" i="13"/>
  <c r="AR303" i="13" s="1"/>
  <c r="AO303" i="13"/>
  <c r="AS303" i="13"/>
  <c r="AT303" i="13" s="1"/>
  <c r="AO302" i="13"/>
  <c r="AS339" i="13"/>
  <c r="AT339" i="13" s="1"/>
  <c r="AS337" i="13"/>
  <c r="AT337" i="13" s="1"/>
  <c r="AS335" i="13"/>
  <c r="AT335" i="13" s="1"/>
  <c r="AS333" i="13"/>
  <c r="AT333" i="13" s="1"/>
  <c r="AS331" i="13"/>
  <c r="AT331" i="13" s="1"/>
  <c r="AS329" i="13"/>
  <c r="AT329" i="13" s="1"/>
  <c r="AS327" i="13"/>
  <c r="AT327" i="13" s="1"/>
  <c r="AS325" i="13"/>
  <c r="AT325" i="13" s="1"/>
  <c r="AS323" i="13"/>
  <c r="AT323" i="13" s="1"/>
  <c r="AS321" i="13"/>
  <c r="AT321" i="13" s="1"/>
  <c r="AS319" i="13"/>
  <c r="AT319" i="13" s="1"/>
  <c r="AS317" i="13"/>
  <c r="AT317" i="13" s="1"/>
  <c r="AS315" i="13"/>
  <c r="AT315" i="13" s="1"/>
  <c r="AP310" i="13"/>
  <c r="AP308" i="13"/>
  <c r="AP304" i="13"/>
  <c r="AP303" i="13"/>
  <c r="AV296" i="13"/>
  <c r="AO312" i="13"/>
  <c r="AS312" i="13"/>
  <c r="AT312" i="13" s="1"/>
  <c r="AQ309" i="13"/>
  <c r="AR309" i="13" s="1"/>
  <c r="AO309" i="13"/>
  <c r="AS309" i="13"/>
  <c r="AT309" i="13" s="1"/>
  <c r="AQ307" i="13"/>
  <c r="AR307" i="13" s="1"/>
  <c r="AO307" i="13"/>
  <c r="AV307" i="13" s="1"/>
  <c r="AS307" i="13"/>
  <c r="AT307" i="13" s="1"/>
  <c r="AO306" i="13"/>
  <c r="AP302" i="13"/>
  <c r="AV235" i="13"/>
  <c r="AQ306" i="13"/>
  <c r="AR306" i="13" s="1"/>
  <c r="AQ304" i="13"/>
  <c r="AR304" i="13" s="1"/>
  <c r="AQ302" i="13"/>
  <c r="AR302" i="13" s="1"/>
  <c r="AS301" i="13"/>
  <c r="AT301" i="13" s="1"/>
  <c r="AO301" i="13"/>
  <c r="AQ300" i="13"/>
  <c r="AR300" i="13" s="1"/>
  <c r="AS299" i="13"/>
  <c r="AT299" i="13" s="1"/>
  <c r="AO299" i="13"/>
  <c r="AQ298" i="13"/>
  <c r="AR298" i="13" s="1"/>
  <c r="AS297" i="13"/>
  <c r="AT297" i="13" s="1"/>
  <c r="AO297" i="13"/>
  <c r="AV297" i="13" s="1"/>
  <c r="AQ296" i="13"/>
  <c r="AR296" i="13" s="1"/>
  <c r="AS295" i="13"/>
  <c r="AT295" i="13" s="1"/>
  <c r="AO295" i="13"/>
  <c r="AQ294" i="13"/>
  <c r="AR294" i="13" s="1"/>
  <c r="AP274" i="13"/>
  <c r="AP272" i="13"/>
  <c r="AV272" i="13" s="1"/>
  <c r="AP270" i="13"/>
  <c r="AP268" i="13"/>
  <c r="AQ264" i="13"/>
  <c r="AR264" i="13" s="1"/>
  <c r="AO263" i="13"/>
  <c r="AV263" i="13" s="1"/>
  <c r="AO261" i="13"/>
  <c r="AV261" i="13" s="1"/>
  <c r="AO259" i="13"/>
  <c r="AV259" i="13" s="1"/>
  <c r="AQ229" i="13"/>
  <c r="AR229" i="13" s="1"/>
  <c r="AP233" i="13"/>
  <c r="AO231" i="13"/>
  <c r="AP231" i="13"/>
  <c r="AQ230" i="13"/>
  <c r="AR230" i="13" s="1"/>
  <c r="AO229" i="13"/>
  <c r="AS306" i="13"/>
  <c r="AT306" i="13" s="1"/>
  <c r="AS304" i="13"/>
  <c r="AT304" i="13" s="1"/>
  <c r="AS302" i="13"/>
  <c r="AT302" i="13" s="1"/>
  <c r="AS300" i="13"/>
  <c r="AT300" i="13" s="1"/>
  <c r="AS298" i="13"/>
  <c r="AT298" i="13" s="1"/>
  <c r="AS296" i="13"/>
  <c r="AT296" i="13" s="1"/>
  <c r="AS294" i="13"/>
  <c r="AT294" i="13" s="1"/>
  <c r="AS264" i="13"/>
  <c r="AT264" i="13" s="1"/>
  <c r="AS262" i="13"/>
  <c r="AT262" i="13" s="1"/>
  <c r="AS260" i="13"/>
  <c r="AT260" i="13" s="1"/>
  <c r="AS258" i="13"/>
  <c r="AT258" i="13" s="1"/>
  <c r="AS256" i="13"/>
  <c r="AT256" i="13" s="1"/>
  <c r="AS254" i="13"/>
  <c r="AT254" i="13" s="1"/>
  <c r="AS252" i="13"/>
  <c r="AT252" i="13" s="1"/>
  <c r="AS250" i="13"/>
  <c r="AT250" i="13" s="1"/>
  <c r="AS248" i="13"/>
  <c r="AT248" i="13" s="1"/>
  <c r="AS246" i="13"/>
  <c r="AT246" i="13" s="1"/>
  <c r="AS244" i="13"/>
  <c r="AT244" i="13" s="1"/>
  <c r="AS242" i="13"/>
  <c r="AT242" i="13" s="1"/>
  <c r="AS240" i="13"/>
  <c r="AT240" i="13" s="1"/>
  <c r="AS238" i="13"/>
  <c r="AT238" i="13" s="1"/>
  <c r="AS236" i="13"/>
  <c r="AT236" i="13" s="1"/>
  <c r="AS234" i="13"/>
  <c r="AT234" i="13" s="1"/>
  <c r="AQ233" i="13"/>
  <c r="AR233" i="13" s="1"/>
  <c r="AO233" i="13"/>
  <c r="AQ231" i="13"/>
  <c r="AR231" i="13" s="1"/>
  <c r="AQ214" i="13"/>
  <c r="AR214" i="13" s="1"/>
  <c r="AO213" i="13"/>
  <c r="AV213" i="13" s="1"/>
  <c r="AQ212" i="13"/>
  <c r="AR212" i="13" s="1"/>
  <c r="AO211" i="13"/>
  <c r="AQ210" i="13"/>
  <c r="AR210" i="13" s="1"/>
  <c r="AO209" i="13"/>
  <c r="AV209" i="13" s="1"/>
  <c r="AO207" i="13"/>
  <c r="AQ206" i="13"/>
  <c r="AR206" i="13" s="1"/>
  <c r="AO205" i="13"/>
  <c r="AQ204" i="13"/>
  <c r="AR204" i="13" s="1"/>
  <c r="AO203" i="13"/>
  <c r="AQ202" i="13"/>
  <c r="AR202" i="13" s="1"/>
  <c r="AO201" i="13"/>
  <c r="AV201" i="13" s="1"/>
  <c r="AQ200" i="13"/>
  <c r="AR200" i="13" s="1"/>
  <c r="AO199" i="13"/>
  <c r="AV199" i="13" s="1"/>
  <c r="AQ198" i="13"/>
  <c r="AR198" i="13" s="1"/>
  <c r="AO197" i="13"/>
  <c r="AQ196" i="13"/>
  <c r="AR196" i="13" s="1"/>
  <c r="AO195" i="13"/>
  <c r="AV195" i="13" s="1"/>
  <c r="AQ194" i="13"/>
  <c r="AR194" i="13" s="1"/>
  <c r="AO193" i="13"/>
  <c r="AQ192" i="13"/>
  <c r="AR192" i="13" s="1"/>
  <c r="AO191" i="13"/>
  <c r="AQ190" i="13"/>
  <c r="AR190" i="13" s="1"/>
  <c r="AS189" i="13"/>
  <c r="AT189" i="13" s="1"/>
  <c r="AO189" i="13"/>
  <c r="AV189" i="13" s="1"/>
  <c r="AQ188" i="13"/>
  <c r="AR188" i="13" s="1"/>
  <c r="AS187" i="13"/>
  <c r="AT187" i="13" s="1"/>
  <c r="AS185" i="13"/>
  <c r="AT185" i="13" s="1"/>
  <c r="AS183" i="13"/>
  <c r="AT183" i="13" s="1"/>
  <c r="AO181" i="13"/>
  <c r="AV148" i="13"/>
  <c r="AV134" i="13"/>
  <c r="AP184" i="13"/>
  <c r="AP180" i="13"/>
  <c r="AQ180" i="13"/>
  <c r="AR180" i="13" s="1"/>
  <c r="AP229" i="13"/>
  <c r="AP227" i="13"/>
  <c r="AP225" i="13"/>
  <c r="AP223" i="13"/>
  <c r="AP221" i="13"/>
  <c r="AV221" i="13" s="1"/>
  <c r="AP219" i="13"/>
  <c r="AV219" i="13" s="1"/>
  <c r="AP217" i="13"/>
  <c r="AS214" i="13"/>
  <c r="AT214" i="13" s="1"/>
  <c r="AS212" i="13"/>
  <c r="AT212" i="13" s="1"/>
  <c r="AS210" i="13"/>
  <c r="AT210" i="13" s="1"/>
  <c r="AS208" i="13"/>
  <c r="AT208" i="13" s="1"/>
  <c r="AS206" i="13"/>
  <c r="AT206" i="13" s="1"/>
  <c r="AS204" i="13"/>
  <c r="AT204" i="13" s="1"/>
  <c r="AS202" i="13"/>
  <c r="AT202" i="13" s="1"/>
  <c r="AS200" i="13"/>
  <c r="AT200" i="13" s="1"/>
  <c r="AS198" i="13"/>
  <c r="AT198" i="13" s="1"/>
  <c r="AS196" i="13"/>
  <c r="AT196" i="13" s="1"/>
  <c r="AS194" i="13"/>
  <c r="AT194" i="13" s="1"/>
  <c r="AS192" i="13"/>
  <c r="AT192" i="13" s="1"/>
  <c r="AQ191" i="13"/>
  <c r="AR191" i="13" s="1"/>
  <c r="AS190" i="13"/>
  <c r="AT190" i="13" s="1"/>
  <c r="AS188" i="13"/>
  <c r="AT188" i="13" s="1"/>
  <c r="AO182" i="13"/>
  <c r="AV182" i="13" s="1"/>
  <c r="AS182" i="13"/>
  <c r="AT182" i="13" s="1"/>
  <c r="AV132" i="13"/>
  <c r="AS180" i="13"/>
  <c r="AT180" i="13" s="1"/>
  <c r="AQ179" i="13"/>
  <c r="AR179" i="13" s="1"/>
  <c r="AS178" i="13"/>
  <c r="AT178" i="13" s="1"/>
  <c r="AQ177" i="13"/>
  <c r="AR177" i="13" s="1"/>
  <c r="AS176" i="13"/>
  <c r="AT176" i="13" s="1"/>
  <c r="AQ175" i="13"/>
  <c r="AR175" i="13" s="1"/>
  <c r="AS174" i="13"/>
  <c r="AT174" i="13" s="1"/>
  <c r="AQ173" i="13"/>
  <c r="AR173" i="13" s="1"/>
  <c r="AS172" i="13"/>
  <c r="AT172" i="13" s="1"/>
  <c r="AQ171" i="13"/>
  <c r="AR171" i="13" s="1"/>
  <c r="AS170" i="13"/>
  <c r="AT170" i="13" s="1"/>
  <c r="AQ169" i="13"/>
  <c r="AR169" i="13" s="1"/>
  <c r="AS168" i="13"/>
  <c r="AT168" i="13" s="1"/>
  <c r="AQ167" i="13"/>
  <c r="AR167" i="13" s="1"/>
  <c r="AO166" i="13"/>
  <c r="AQ165" i="13"/>
  <c r="AR165" i="13" s="1"/>
  <c r="AO164" i="13"/>
  <c r="AQ163" i="13"/>
  <c r="AR163" i="13" s="1"/>
  <c r="AO162" i="13"/>
  <c r="AO160" i="13"/>
  <c r="AV160" i="13" s="1"/>
  <c r="AQ159" i="13"/>
  <c r="AR159" i="13" s="1"/>
  <c r="AO158" i="13"/>
  <c r="AQ157" i="13"/>
  <c r="AR157" i="13" s="1"/>
  <c r="AQ155" i="13"/>
  <c r="AR155" i="13" s="1"/>
  <c r="AQ153" i="13"/>
  <c r="AS179" i="13"/>
  <c r="AT179" i="13" s="1"/>
  <c r="AS177" i="13"/>
  <c r="AT177" i="13" s="1"/>
  <c r="AS175" i="13"/>
  <c r="AT175" i="13" s="1"/>
  <c r="AS173" i="13"/>
  <c r="AT173" i="13" s="1"/>
  <c r="AS171" i="13"/>
  <c r="AT171" i="13" s="1"/>
  <c r="AS169" i="13"/>
  <c r="AT169" i="13" s="1"/>
  <c r="AS167" i="13"/>
  <c r="AT167" i="13" s="1"/>
  <c r="AQ166" i="13"/>
  <c r="AR166" i="13" s="1"/>
  <c r="AS165" i="13"/>
  <c r="AT165" i="13" s="1"/>
  <c r="AQ164" i="13"/>
  <c r="AR164" i="13" s="1"/>
  <c r="AS163" i="13"/>
  <c r="AT163" i="13" s="1"/>
  <c r="AS159" i="13"/>
  <c r="AT159" i="13" s="1"/>
  <c r="AS157" i="13"/>
  <c r="AT157" i="13" s="1"/>
  <c r="AS155" i="13"/>
  <c r="AT155" i="13" s="1"/>
  <c r="AS153" i="13"/>
  <c r="C5" i="13"/>
  <c r="C6" i="13"/>
  <c r="C7" i="13"/>
  <c r="C11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AV166" i="13" l="1"/>
  <c r="AV252" i="13"/>
  <c r="AV175" i="13"/>
  <c r="AV156" i="13"/>
  <c r="AV172" i="13"/>
  <c r="AO341" i="13"/>
  <c r="AV136" i="13"/>
  <c r="AV321" i="13"/>
  <c r="AV240" i="13"/>
  <c r="AV170" i="13"/>
  <c r="AV255" i="13"/>
  <c r="AV162" i="13"/>
  <c r="AV193" i="13"/>
  <c r="AV217" i="13"/>
  <c r="AV184" i="13"/>
  <c r="AV147" i="13"/>
  <c r="AV188" i="13"/>
  <c r="AV145" i="13"/>
  <c r="AV163" i="13"/>
  <c r="AV185" i="13"/>
  <c r="AV319" i="13"/>
  <c r="AV335" i="13"/>
  <c r="AV251" i="13"/>
  <c r="AV138" i="13"/>
  <c r="AV197" i="13"/>
  <c r="AV176" i="13"/>
  <c r="AV225" i="13"/>
  <c r="AV268" i="13"/>
  <c r="AV128" i="13"/>
  <c r="AV152" i="13"/>
  <c r="AV179" i="13"/>
  <c r="AV238" i="13"/>
  <c r="AV164" i="13"/>
  <c r="AV227" i="13"/>
  <c r="AV181" i="13"/>
  <c r="AV191" i="13"/>
  <c r="AV203" i="13"/>
  <c r="AV207" i="13"/>
  <c r="AV233" i="13"/>
  <c r="AV295" i="13"/>
  <c r="AV305" i="13"/>
  <c r="AV157" i="13"/>
  <c r="AV200" i="13"/>
  <c r="AV315" i="13"/>
  <c r="AV339" i="13"/>
  <c r="AV294" i="13"/>
  <c r="AV236" i="13"/>
  <c r="AV269" i="13"/>
  <c r="AV271" i="13"/>
  <c r="AV222" i="13"/>
  <c r="AV270" i="13"/>
  <c r="AV220" i="13"/>
  <c r="AV253" i="13"/>
  <c r="AV312" i="13"/>
  <c r="AV183" i="13"/>
  <c r="AV257" i="13"/>
  <c r="AV301" i="13"/>
  <c r="AV309" i="13"/>
  <c r="AV330" i="13"/>
  <c r="AV338" i="13"/>
  <c r="AV133" i="13"/>
  <c r="AV150" i="13"/>
  <c r="AV131" i="13"/>
  <c r="AV242" i="13"/>
  <c r="AV300" i="13"/>
  <c r="AV223" i="13"/>
  <c r="AV205" i="13"/>
  <c r="AV211" i="13"/>
  <c r="AV299" i="13"/>
  <c r="AV320" i="13"/>
  <c r="AV167" i="13"/>
  <c r="AV178" i="13"/>
  <c r="AV169" i="13"/>
  <c r="AV187" i="13"/>
  <c r="AV228" i="13"/>
  <c r="AV298" i="13"/>
  <c r="AV303" i="13"/>
  <c r="AV154" i="13"/>
  <c r="AV173" i="13"/>
  <c r="AV194" i="13"/>
  <c r="AV248" i="13"/>
  <c r="AV262" i="13"/>
  <c r="AV234" i="13"/>
  <c r="AV212" i="13"/>
  <c r="AV143" i="13"/>
  <c r="AV155" i="13"/>
  <c r="AV165" i="13"/>
  <c r="AV186" i="13"/>
  <c r="AV333" i="13"/>
  <c r="AV241" i="13"/>
  <c r="AV202" i="13"/>
  <c r="AV256" i="13"/>
  <c r="AV239" i="13"/>
  <c r="AV171" i="13"/>
  <c r="AV249" i="13"/>
  <c r="AV214" i="13"/>
  <c r="AV247" i="13"/>
  <c r="AV260" i="13"/>
  <c r="AV231" i="13"/>
  <c r="AV306" i="13"/>
  <c r="AV141" i="13"/>
  <c r="AV139" i="13"/>
  <c r="AV243" i="13"/>
  <c r="AV129" i="13"/>
  <c r="AV137" i="13"/>
  <c r="AV196" i="13"/>
  <c r="AV210" i="13"/>
  <c r="AV149" i="13"/>
  <c r="AV190" i="13"/>
  <c r="AV232" i="13"/>
  <c r="AV237" i="13"/>
  <c r="AV323" i="13"/>
  <c r="AV258" i="13"/>
  <c r="AV158" i="13"/>
  <c r="D71" i="13"/>
  <c r="AV304" i="13"/>
  <c r="AR153" i="13"/>
  <c r="F71" i="13" s="1"/>
  <c r="E71" i="13"/>
  <c r="D70" i="13"/>
  <c r="AV310" i="13"/>
  <c r="AT153" i="13"/>
  <c r="F70" i="13" s="1"/>
  <c r="E70" i="13"/>
  <c r="AV229" i="13"/>
  <c r="AV308" i="13"/>
  <c r="AV180" i="13"/>
  <c r="AV302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G70" i="13" l="1"/>
  <c r="G71" i="13"/>
  <c r="D5" i="13" l="1"/>
  <c r="D6" i="13"/>
  <c r="D7" i="13"/>
  <c r="D8" i="13"/>
  <c r="D9" i="13"/>
  <c r="D10" i="13"/>
  <c r="D11" i="13"/>
  <c r="D12" i="13"/>
  <c r="D13" i="13"/>
  <c r="D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countID" description="Connection to the 'AccountID' query in the workbook." type="5" refreshedVersion="0" background="1">
    <dbPr connection="Provider=Microsoft.Mashup.OleDb.1;Data Source=$Workbook$;Location=AccountID;Extended Properties=&quot;&quot;" command="SELECT * FROM [AccountID]"/>
  </connection>
  <connection id="2" xr16:uid="{00000000-0015-0000-FFFF-FFFF01000000}" keepAlive="1" name="Query - Online_Backup_Analysis_Table (10)" description="Connection to the 'Online_Backup_Analysis_Table (10)' query in the workbook." type="5" refreshedVersion="6" saveData="1">
    <dbPr connection="Provider=Microsoft.Mashup.OleDb.1;Data Source=$Workbook$;Location=&quot;Online_Backup_Analysis_Table (10)&quot;;Extended Properties=&quot;&quot;" command="SELECT * FROM [Online_Backup_Analysis_Table (10)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Query - Online_Backup_Analysis_Table (11)" description="Connection to the 'Online_Backup_Analysis_Table (11)' query in the workbook." type="5" refreshedVersion="6" saveData="1">
    <dbPr connection="Provider=Microsoft.Mashup.OleDb.1;Data Source=$Workbook$;Location=&quot;Online_Backup_Analysis_Table (11)&quot;;Extended Properties=&quot;&quot;" command="SELECT * FROM [Online_Backup_Analysis_Table (11)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00000000-0015-0000-FFFF-FFFF03000000}" keepAlive="1" name="Query - Online_Backup_Analysis_Table (2)" description="Connection to the 'Online_Backup_Analysis_Table (2)' query in the workbook." type="5" refreshedVersion="6" background="1" saveData="1">
    <dbPr connection="Provider=Microsoft.Mashup.OleDb.1;Data Source=$Workbook$;Location=&quot;Online_Backup_Analysis_Table (2)&quot;;Extended Properties=&quot;&quot;" command="SELECT * FROM [Online_Backup_Analysis_Table (2)]"/>
  </connection>
  <connection id="5" xr16:uid="{00000000-0015-0000-FFFF-FFFF04000000}" keepAlive="1" name="Query - Online_Backup_Analysis_Table (2)(1)" description="Connection to the 'Online_Backup_Analysis_Table (2)' query in the workbook." type="5" refreshedVersion="6" background="1" saveData="1">
    <dbPr connection="Provider=Microsoft.Mashup.OleDb.1;Data Source=$Workbook$;Location=&quot;Online_Backup_Analysis_Table (2)&quot;;Extended Properties=&quot;&quot;" command="SELECT * FROM [Online_Backup_Analysis_Table (2)]"/>
  </connection>
  <connection id="6" xr16:uid="{00000000-0015-0000-FFFF-FFFF05000000}" keepAlive="1" name="Query - Online_Backup_Analysis_Table (2)(10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7" xr16:uid="{00000000-0015-0000-FFFF-FFFF06000000}" keepAlive="1" name="Query - Online_Backup_Analysis_Table (2)(11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8" xr16:uid="{00000000-0015-0000-FFFF-FFFF07000000}" keepAlive="1" name="Query - Online_Backup_Analysis_Table (2)(12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00000000-0015-0000-FFFF-FFFF08000000}" keepAlive="1" name="Query - Online_Backup_Analysis_Table (2)(13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00000000-0015-0000-FFFF-FFFF09000000}" keepAlive="1" name="Query - Online_Backup_Analysis_Table (2)(14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00000000-0015-0000-FFFF-FFFF0A000000}" keepAlive="1" name="Query - Online_Backup_Analysis_Table (2)(15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00000000-0015-0000-FFFF-FFFF0B000000}" keepAlive="1" name="Query - Online_Backup_Analysis_Table (2)(16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00000000-0015-0000-FFFF-FFFF0C000000}" keepAlive="1" name="Query - Online_Backup_Analysis_Table (2)(2)" description="Connection to the 'Online_Backup_Analysis_Table (2)' query in the workbook." type="5" refreshedVersion="6" background="1" saveData="1">
    <dbPr connection="Provider=Microsoft.Mashup.OleDb.1;Data Source=$Workbook$;Location=&quot;Online_Backup_Analysis_Table (2)&quot;;Extended Properties=&quot;&quot;" command="SELECT * FROM [Online_Backup_Analysis_Table (2)]"/>
  </connection>
  <connection id="14" xr16:uid="{00000000-0015-0000-FFFF-FFFF0D000000}" keepAlive="1" name="Query - Online_Backup_Analysis_Table (2)(3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0E000000}" keepAlive="1" name="Query - Online_Backup_Analysis_Table (2)(4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6" xr16:uid="{00000000-0015-0000-FFFF-FFFF0F000000}" keepAlive="1" name="Query - Online_Backup_Analysis_Table (2)(5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7" xr16:uid="{00000000-0015-0000-FFFF-FFFF10000000}" keepAlive="1" name="Query - Online_Backup_Analysis_Table (2)(6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8" xr16:uid="{00000000-0015-0000-FFFF-FFFF11000000}" keepAlive="1" name="Query - Online_Backup_Analysis_Table (2)(7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19" xr16:uid="{00000000-0015-0000-FFFF-FFFF12000000}" keepAlive="1" name="Query - Online_Backup_Analysis_Table (2)(8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20" xr16:uid="{00000000-0015-0000-FFFF-FFFF13000000}" keepAlive="1" name="Query - Online_Backup_Analysis_Table (2)(9)" description="Connection to the 'Online_Backup_Analysis_Table (2)' query in the workbook." type="5" refreshedVersion="6" saveData="1">
    <dbPr connection="Provider=Microsoft.Mashup.OleDb.1;Data Source=$Workbook$;Location=&quot;Online_Backup_Analysis_Table (2)&quot;;Extended Properties=&quot;&quot;" command="SELECT * FROM [Online_Backup_Analysis_Table (2)]"/>
    <extLst>
      <ext xmlns:x15="http://schemas.microsoft.com/office/spreadsheetml/2010/11/main" uri="{DE250136-89BD-433C-8126-D09CA5730AF9}">
        <x15:connection id="" excludeFromRefreshAll="1"/>
      </ext>
    </extLst>
  </connection>
  <connection id="21" xr16:uid="{00000000-0015-0000-FFFF-FFFF14000000}" keepAlive="1" name="Query - Online_Backup_Analysis_Table (3)" description="Connection to the 'Online_Backup_Analysis_Table (3)' query in the workbook." type="5" refreshedVersion="6" background="1" saveData="1">
    <dbPr connection="Provider=Microsoft.Mashup.OleDb.1;Data Source=$Workbook$;Location=&quot;Online_Backup_Analysis_Table (3)&quot;;Extended Properties=&quot;&quot;" command="SELECT * FROM [Online_Backup_Analysis_Table (3)]"/>
  </connection>
  <connection id="22" xr16:uid="{00000000-0015-0000-FFFF-FFFF15000000}" keepAlive="1" name="Query - Online_Backup_Analysis_Table (3)(1)" description="Connection to the 'Online_Backup_Analysis_Table (3)' query in the workbook." type="5" refreshedVersion="6" saveData="1">
    <dbPr connection="Provider=Microsoft.Mashup.OleDb.1;Data Source=$Workbook$;Location=&quot;Online_Backup_Analysis_Table (3)&quot;;Extended Properties=&quot;&quot;" command="SELECT * FROM [Online_Backup_Analysis_Table (3)]"/>
    <extLst>
      <ext xmlns:x15="http://schemas.microsoft.com/office/spreadsheetml/2010/11/main" uri="{DE250136-89BD-433C-8126-D09CA5730AF9}">
        <x15:connection id="" excludeFromRefreshAll="1"/>
      </ext>
    </extLst>
  </connection>
  <connection id="23" xr16:uid="{00000000-0015-0000-FFFF-FFFF16000000}" keepAlive="1" name="Query - Online_Backup_Analysis_Table (3)(2)" description="Connection to the 'Online_Backup_Analysis_Table (3)' query in the workbook." type="5" refreshedVersion="6" saveData="1">
    <dbPr connection="Provider=Microsoft.Mashup.OleDb.1;Data Source=$Workbook$;Location=&quot;Online_Backup_Analysis_Table (3)&quot;;Extended Properties=&quot;&quot;" command="SELECT * FROM [Online_Backup_Analysis_Table (3)]"/>
    <extLst>
      <ext xmlns:x15="http://schemas.microsoft.com/office/spreadsheetml/2010/11/main" uri="{DE250136-89BD-433C-8126-D09CA5730AF9}">
        <x15:connection id="" excludeFromRefreshAll="1"/>
      </ext>
    </extLst>
  </connection>
  <connection id="24" xr16:uid="{00000000-0015-0000-FFFF-FFFF17000000}" keepAlive="1" name="Query - Online_Backup_Analysis_Table (3)(3)" description="Connection to the 'Online_Backup_Analysis_Table (3)' query in the workbook." type="5" refreshedVersion="6" saveData="1">
    <dbPr connection="Provider=Microsoft.Mashup.OleDb.1;Data Source=$Workbook$;Location=&quot;Online_Backup_Analysis_Table (3)&quot;;Extended Properties=&quot;&quot;" command="SELECT * FROM [Online_Backup_Analysis_Table (3)]"/>
    <extLst>
      <ext xmlns:x15="http://schemas.microsoft.com/office/spreadsheetml/2010/11/main" uri="{DE250136-89BD-433C-8126-D09CA5730AF9}">
        <x15:connection id="" excludeFromRefreshAll="1"/>
      </ext>
    </extLst>
  </connection>
  <connection id="25" xr16:uid="{00000000-0015-0000-FFFF-FFFF18000000}" keepAlive="1" name="Query - Online_Backup_Analysis_Table (4)" description="Connection to the 'Online_Backup_Analysis_Table (4)' query in the workbook." type="5" refreshedVersion="6" saveData="1">
    <dbPr connection="Provider=Microsoft.Mashup.OleDb.1;Data Source=$Workbook$;Location=&quot;Online_Backup_Analysis_Table (4)&quot;;Extended Properties=&quot;&quot;" command="SELECT * FROM [Online_Backup_Analysis_Table (4)]"/>
    <extLst>
      <ext xmlns:x15="http://schemas.microsoft.com/office/spreadsheetml/2010/11/main" uri="{DE250136-89BD-433C-8126-D09CA5730AF9}">
        <x15:connection id="" excludeFromRefreshAll="1"/>
      </ext>
    </extLst>
  </connection>
  <connection id="26" xr16:uid="{00000000-0015-0000-FFFF-FFFF19000000}" keepAlive="1" name="Query - Online_Backup_Analysis_Table (4)(1)" description="Connection to the 'Online_Backup_Analysis_Table (4)' query in the workbook." type="5" refreshedVersion="6" saveData="1">
    <dbPr connection="Provider=Microsoft.Mashup.OleDb.1;Data Source=$Workbook$;Location=&quot;Online_Backup_Analysis_Table (4)&quot;;Extended Properties=&quot;&quot;" command="SELECT * FROM [Online_Backup_Analysis_Table (4)]"/>
    <extLst>
      <ext xmlns:x15="http://schemas.microsoft.com/office/spreadsheetml/2010/11/main" uri="{DE250136-89BD-433C-8126-D09CA5730AF9}">
        <x15:connection id="" excludeFromRefreshAll="1"/>
      </ext>
    </extLst>
  </connection>
  <connection id="27" xr16:uid="{00000000-0015-0000-FFFF-FFFF1A000000}" keepAlive="1" name="Query - Online_Backup_Analysis_Table (5)" description="Connection to the 'Online_Backup_Analysis_Table (5)' query in the workbook." type="5" refreshedVersion="6" saveData="1">
    <dbPr connection="Provider=Microsoft.Mashup.OleDb.1;Data Source=$Workbook$;Location=&quot;Online_Backup_Analysis_Table (5)&quot;;Extended Properties=&quot;&quot;" command="SELECT * FROM [Online_Backup_Analysis_Table (5)]"/>
    <extLst>
      <ext xmlns:x15="http://schemas.microsoft.com/office/spreadsheetml/2010/11/main" uri="{DE250136-89BD-433C-8126-D09CA5730AF9}">
        <x15:connection id="" excludeFromRefreshAll="1"/>
      </ext>
    </extLst>
  </connection>
  <connection id="28" xr16:uid="{00000000-0015-0000-FFFF-FFFF1B000000}" keepAlive="1" name="Query - Online_Backup_Analysis_Table (5)(1)" description="Connection to the 'Online_Backup_Analysis_Table (5)' query in the workbook." type="5" refreshedVersion="6" saveData="1">
    <dbPr connection="Provider=Microsoft.Mashup.OleDb.1;Data Source=$Workbook$;Location=&quot;Online_Backup_Analysis_Table (5)&quot;;Extended Properties=&quot;&quot;" command="SELECT * FROM [Online_Backup_Analysis_Table (5)]"/>
    <extLst>
      <ext xmlns:x15="http://schemas.microsoft.com/office/spreadsheetml/2010/11/main" uri="{DE250136-89BD-433C-8126-D09CA5730AF9}">
        <x15:connection id="" excludeFromRefreshAll="1"/>
      </ext>
    </extLst>
  </connection>
  <connection id="29" xr16:uid="{00000000-0015-0000-FFFF-FFFF1C000000}" keepAlive="1" name="Query - Online_Backup_Analysis_Table (6)" description="Connection to the 'Online_Backup_Analysis_Table (6)' query in the workbook." type="5" refreshedVersion="6" saveData="1">
    <dbPr connection="Provider=Microsoft.Mashup.OleDb.1;Data Source=$Workbook$;Location=&quot;Online_Backup_Analysis_Table (6)&quot;;Extended Properties=&quot;&quot;" command="SELECT * FROM [Online_Backup_Analysis_Table (6)]"/>
    <extLst>
      <ext xmlns:x15="http://schemas.microsoft.com/office/spreadsheetml/2010/11/main" uri="{DE250136-89BD-433C-8126-D09CA5730AF9}">
        <x15:connection id="" excludeFromRefreshAll="1"/>
      </ext>
    </extLst>
  </connection>
  <connection id="30" xr16:uid="{00000000-0015-0000-FFFF-FFFF1D000000}" keepAlive="1" name="Query - Online_Backup_Analysis_Table (6)(1)" description="Connection to the 'Online_Backup_Analysis_Table (6)' query in the workbook." type="5" refreshedVersion="6" saveData="1">
    <dbPr connection="Provider=Microsoft.Mashup.OleDb.1;Data Source=$Workbook$;Location=&quot;Online_Backup_Analysis_Table (6)&quot;;Extended Properties=&quot;&quot;" command="SELECT * FROM [Online_Backup_Analysis_Table (6)]"/>
    <extLst>
      <ext xmlns:x15="http://schemas.microsoft.com/office/spreadsheetml/2010/11/main" uri="{DE250136-89BD-433C-8126-D09CA5730AF9}">
        <x15:connection id="" excludeFromRefreshAll="1"/>
      </ext>
    </extLst>
  </connection>
  <connection id="31" xr16:uid="{00000000-0015-0000-FFFF-FFFF1E000000}" keepAlive="1" name="Query - Online_Backup_Analysis_Table (7)" description="Connection to the 'Online_Backup_Analysis_Table (7)' query in the workbook." type="5" refreshedVersion="6" saveData="1">
    <dbPr connection="Provider=Microsoft.Mashup.OleDb.1;Data Source=$Workbook$;Location=&quot;Online_Backup_Analysis_Table (7)&quot;;Extended Properties=&quot;&quot;" command="SELECT * FROM [Online_Backup_Analysis_Table (7)]"/>
    <extLst>
      <ext xmlns:x15="http://schemas.microsoft.com/office/spreadsheetml/2010/11/main" uri="{DE250136-89BD-433C-8126-D09CA5730AF9}">
        <x15:connection id="" excludeFromRefreshAll="1"/>
      </ext>
    </extLst>
  </connection>
  <connection id="32" xr16:uid="{00000000-0015-0000-FFFF-FFFF1F000000}" keepAlive="1" name="Query - Online_Backup_Analysis_Table (7)(1)" description="Connection to the 'Online_Backup_Analysis_Table (7)' query in the workbook." type="5" refreshedVersion="6" saveData="1">
    <dbPr connection="Provider=Microsoft.Mashup.OleDb.1;Data Source=$Workbook$;Location=&quot;Online_Backup_Analysis_Table (7)&quot;;Extended Properties=&quot;&quot;" command="SELECT * FROM [Online_Backup_Analysis_Table (7)]"/>
    <extLst>
      <ext xmlns:x15="http://schemas.microsoft.com/office/spreadsheetml/2010/11/main" uri="{DE250136-89BD-433C-8126-D09CA5730AF9}">
        <x15:connection id="" excludeFromRefreshAll="1"/>
      </ext>
    </extLst>
  </connection>
  <connection id="33" xr16:uid="{00000000-0015-0000-FFFF-FFFF20000000}" keepAlive="1" name="Query - Online_Backup_Analysis_Table (8)" description="Connection to the 'Online_Backup_Analysis_Table (8)' query in the workbook." type="5" refreshedVersion="6" saveData="1">
    <dbPr connection="Provider=Microsoft.Mashup.OleDb.1;Data Source=$Workbook$;Location=&quot;Online_Backup_Analysis_Table (8)&quot;;Extended Properties=&quot;&quot;" command="SELECT * FROM [Online_Backup_Analysis_Table (8)]"/>
    <extLst>
      <ext xmlns:x15="http://schemas.microsoft.com/office/spreadsheetml/2010/11/main" uri="{DE250136-89BD-433C-8126-D09CA5730AF9}">
        <x15:connection id="" excludeFromRefreshAll="1"/>
      </ext>
    </extLst>
  </connection>
  <connection id="34" xr16:uid="{00000000-0015-0000-FFFF-FFFF21000000}" keepAlive="1" name="Query - Online_Backup_Analysis_Table (8)(1)" description="Connection to the 'Online_Backup_Analysis_Table (8)' query in the workbook." type="5" refreshedVersion="6" saveData="1">
    <dbPr connection="Provider=Microsoft.Mashup.OleDb.1;Data Source=$Workbook$;Location=&quot;Online_Backup_Analysis_Table (8)&quot;;Extended Properties=&quot;&quot;" command="SELECT * FROM [Online_Backup_Analysis_Table (8)]"/>
    <extLst>
      <ext xmlns:x15="http://schemas.microsoft.com/office/spreadsheetml/2010/11/main" uri="{DE250136-89BD-433C-8126-D09CA5730AF9}">
        <x15:connection id="" excludeFromRefreshAll="1"/>
      </ext>
    </extLst>
  </connection>
  <connection id="35" xr16:uid="{00000000-0015-0000-FFFF-FFFF22000000}" keepAlive="1" name="Query - Online_Backup_Analysis_Table (9)" description="Connection to the 'Online_Backup_Analysis_Table (9)' query in the workbook." type="5" refreshedVersion="6" saveData="1">
    <dbPr connection="Provider=Microsoft.Mashup.OleDb.1;Data Source=$Workbook$;Location=&quot;Online_Backup_Analysis_Table (9)&quot;;Extended Properties=&quot;&quot;" command="SELECT * FROM [Online_Backup_Analysis_Table (9)]"/>
    <extLst>
      <ext xmlns:x15="http://schemas.microsoft.com/office/spreadsheetml/2010/11/main" uri="{DE250136-89BD-433C-8126-D09CA5730AF9}">
        <x15:connection id="" excludeFromRefreshAll="1"/>
      </ext>
    </extLst>
  </connection>
  <connection id="36" xr16:uid="{00000000-0015-0000-FFFF-FFFF23000000}" keepAlive="1" name="Query - Slot_Library_Table (10)" description="Connection to the 'Slot_Library_Table (10)' query in the workbook." type="5" refreshedVersion="6" saveData="1">
    <dbPr connection="Provider=Microsoft.Mashup.OleDb.1;Data Source=$Workbook$;Location=&quot;Slot_Library_Table (10)&quot;;Extended Properties=&quot;&quot;" command="SELECT * FROM [Slot_Library_Table (10)]"/>
    <extLst>
      <ext xmlns:x15="http://schemas.microsoft.com/office/spreadsheetml/2010/11/main" uri="{DE250136-89BD-433C-8126-D09CA5730AF9}">
        <x15:connection id="" excludeFromRefreshAll="1"/>
      </ext>
    </extLst>
  </connection>
  <connection id="37" xr16:uid="{00000000-0015-0000-FFFF-FFFF24000000}" keepAlive="1" name="Query - Slot_Library_Table (11)" description="Connection to the 'Slot_Library_Table (11)' query in the workbook." type="5" refreshedVersion="6" saveData="1">
    <dbPr connection="Provider=Microsoft.Mashup.OleDb.1;Data Source=$Workbook$;Location=&quot;Slot_Library_Table (11)&quot;;Extended Properties=&quot;&quot;" command="SELECT * FROM [Slot_Library_Table (11)]"/>
    <extLst>
      <ext xmlns:x15="http://schemas.microsoft.com/office/spreadsheetml/2010/11/main" uri="{DE250136-89BD-433C-8126-D09CA5730AF9}">
        <x15:connection id="" excludeFromRefreshAll="1"/>
      </ext>
    </extLst>
  </connection>
  <connection id="38" xr16:uid="{00000000-0015-0000-FFFF-FFFF25000000}" keepAlive="1" name="Query - Slot_Library_Table (2)" description="Connection to the 'Slot_Library_Table (2)' query in the workbook." type="5" refreshedVersion="6" background="1" saveData="1">
    <dbPr connection="Provider=Microsoft.Mashup.OleDb.1;Data Source=$Workbook$;Location=&quot;Slot_Library_Table (2)&quot;;Extended Properties=&quot;&quot;" command="SELECT * FROM [Slot_Library_Table (2)]"/>
  </connection>
  <connection id="39" xr16:uid="{00000000-0015-0000-FFFF-FFFF26000000}" keepAlive="1" name="Query - Slot_Library_Table (2)(1)" description="Connection to the 'Slot_Library_Table (2)' query in the workbook." type="5" refreshedVersion="6" background="1" saveData="1">
    <dbPr connection="Provider=Microsoft.Mashup.OleDb.1;Data Source=$Workbook$;Location=&quot;Slot_Library_Table (2)&quot;;Extended Properties=&quot;&quot;" command="SELECT * FROM [Slot_Library_Table (2)]"/>
  </connection>
  <connection id="40" xr16:uid="{00000000-0015-0000-FFFF-FFFF27000000}" keepAlive="1" name="Query - Slot_Library_Table (2)(10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1" xr16:uid="{00000000-0015-0000-FFFF-FFFF28000000}" keepAlive="1" name="Query - Slot_Library_Table (2)(11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2" xr16:uid="{00000000-0015-0000-FFFF-FFFF29000000}" keepAlive="1" name="Query - Slot_Library_Table (2)(12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3" xr16:uid="{00000000-0015-0000-FFFF-FFFF2A000000}" keepAlive="1" name="Query - Slot_Library_Table (2)(13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4" xr16:uid="{00000000-0015-0000-FFFF-FFFF2B000000}" keepAlive="1" name="Query - Slot_Library_Table (2)(14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5" xr16:uid="{00000000-0015-0000-FFFF-FFFF2C000000}" keepAlive="1" name="Query - Slot_Library_Table (2)(15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6" xr16:uid="{00000000-0015-0000-FFFF-FFFF2D000000}" keepAlive="1" name="Query - Slot_Library_Table (2)(16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7" xr16:uid="{00000000-0015-0000-FFFF-FFFF2E000000}" keepAlive="1" name="Query - Slot_Library_Table (2)(2)" description="Connection to the 'Slot_Library_Table (2)' query in the workbook." type="5" refreshedVersion="6" background="1" saveData="1">
    <dbPr connection="Provider=Microsoft.Mashup.OleDb.1;Data Source=$Workbook$;Location=&quot;Slot_Library_Table (2)&quot;;Extended Properties=&quot;&quot;" command="SELECT * FROM [Slot_Library_Table (2)]"/>
  </connection>
  <connection id="48" xr16:uid="{00000000-0015-0000-FFFF-FFFF2F000000}" keepAlive="1" name="Query - Slot_Library_Table (2)(3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49" xr16:uid="{00000000-0015-0000-FFFF-FFFF30000000}" keepAlive="1" name="Query - Slot_Library_Table (2)(4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0" xr16:uid="{00000000-0015-0000-FFFF-FFFF31000000}" keepAlive="1" name="Query - Slot_Library_Table (2)(5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1" xr16:uid="{00000000-0015-0000-FFFF-FFFF32000000}" keepAlive="1" name="Query - Slot_Library_Table (2)(6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2" xr16:uid="{00000000-0015-0000-FFFF-FFFF33000000}" keepAlive="1" name="Query - Slot_Library_Table (2)(7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3" xr16:uid="{00000000-0015-0000-FFFF-FFFF34000000}" keepAlive="1" name="Query - Slot_Library_Table (2)(8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4" xr16:uid="{00000000-0015-0000-FFFF-FFFF35000000}" keepAlive="1" name="Query - Slot_Library_Table (2)(9)" description="Connection to the 'Slot_Library_Table (2)' query in the workbook." type="5" refreshedVersion="6" saveData="1">
    <dbPr connection="Provider=Microsoft.Mashup.OleDb.1;Data Source=$Workbook$;Location=&quot;Slot_Library_Table (2)&quot;;Extended Properties=&quot;&quot;" command="SELECT * FROM [Slot_Library_Table (2)]"/>
    <extLst>
      <ext xmlns:x15="http://schemas.microsoft.com/office/spreadsheetml/2010/11/main" uri="{DE250136-89BD-433C-8126-D09CA5730AF9}">
        <x15:connection id="" excludeFromRefreshAll="1"/>
      </ext>
    </extLst>
  </connection>
  <connection id="55" xr16:uid="{00000000-0015-0000-FFFF-FFFF36000000}" keepAlive="1" name="Query - Slot_Library_Table (3)" description="Connection to the 'Slot_Library_Table (3)' query in the workbook." type="5" refreshedVersion="6" background="1" saveData="1">
    <dbPr connection="Provider=Microsoft.Mashup.OleDb.1;Data Source=$Workbook$;Location=&quot;Slot_Library_Table (3)&quot;;Extended Properties=&quot;&quot;" command="SELECT * FROM [Slot_Library_Table (3)]"/>
  </connection>
  <connection id="56" xr16:uid="{00000000-0015-0000-FFFF-FFFF37000000}" keepAlive="1" name="Query - Slot_Library_Table (3)(1)" description="Connection to the 'Slot_Library_Table (3)' query in the workbook." type="5" refreshedVersion="6" saveData="1">
    <dbPr connection="Provider=Microsoft.Mashup.OleDb.1;Data Source=$Workbook$;Location=&quot;Slot_Library_Table (3)&quot;;Extended Properties=&quot;&quot;" command="SELECT * FROM [Slot_Library_Table (3)]"/>
    <extLst>
      <ext xmlns:x15="http://schemas.microsoft.com/office/spreadsheetml/2010/11/main" uri="{DE250136-89BD-433C-8126-D09CA5730AF9}">
        <x15:connection id="" excludeFromRefreshAll="1"/>
      </ext>
    </extLst>
  </connection>
  <connection id="57" xr16:uid="{00000000-0015-0000-FFFF-FFFF38000000}" keepAlive="1" name="Query - Slot_Library_Table (3)(2)" description="Connection to the 'Slot_Library_Table (3)' query in the workbook." type="5" refreshedVersion="6" saveData="1">
    <dbPr connection="Provider=Microsoft.Mashup.OleDb.1;Data Source=$Workbook$;Location=&quot;Slot_Library_Table (3)&quot;;Extended Properties=&quot;&quot;" command="SELECT * FROM [Slot_Library_Table (3)]"/>
    <extLst>
      <ext xmlns:x15="http://schemas.microsoft.com/office/spreadsheetml/2010/11/main" uri="{DE250136-89BD-433C-8126-D09CA5730AF9}">
        <x15:connection id="" excludeFromRefreshAll="1"/>
      </ext>
    </extLst>
  </connection>
  <connection id="58" xr16:uid="{00000000-0015-0000-FFFF-FFFF39000000}" keepAlive="1" name="Query - Slot_Library_Table (3)(3)" description="Connection to the 'Slot_Library_Table (3)' query in the workbook." type="5" refreshedVersion="6" saveData="1">
    <dbPr connection="Provider=Microsoft.Mashup.OleDb.1;Data Source=$Workbook$;Location=&quot;Slot_Library_Table (3)&quot;;Extended Properties=&quot;&quot;" command="SELECT * FROM [Slot_Library_Table (3)]"/>
    <extLst>
      <ext xmlns:x15="http://schemas.microsoft.com/office/spreadsheetml/2010/11/main" uri="{DE250136-89BD-433C-8126-D09CA5730AF9}">
        <x15:connection id="" excludeFromRefreshAll="1"/>
      </ext>
    </extLst>
  </connection>
  <connection id="59" xr16:uid="{00000000-0015-0000-FFFF-FFFF3A000000}" keepAlive="1" name="Query - Slot_Library_Table (4)" description="Connection to the 'Slot_Library_Table (4)' query in the workbook." type="5" refreshedVersion="6" saveData="1">
    <dbPr connection="Provider=Microsoft.Mashup.OleDb.1;Data Source=$Workbook$;Location=&quot;Slot_Library_Table (4)&quot;;Extended Properties=&quot;&quot;" command="SELECT * FROM [Slot_Library_Table (4)]"/>
    <extLst>
      <ext xmlns:x15="http://schemas.microsoft.com/office/spreadsheetml/2010/11/main" uri="{DE250136-89BD-433C-8126-D09CA5730AF9}">
        <x15:connection id="" excludeFromRefreshAll="1"/>
      </ext>
    </extLst>
  </connection>
  <connection id="60" xr16:uid="{00000000-0015-0000-FFFF-FFFF3B000000}" keepAlive="1" name="Query - Slot_Library_Table (4)(1)" description="Connection to the 'Slot_Library_Table (4)' query in the workbook." type="5" refreshedVersion="6" saveData="1">
    <dbPr connection="Provider=Microsoft.Mashup.OleDb.1;Data Source=$Workbook$;Location=&quot;Slot_Library_Table (4)&quot;;Extended Properties=&quot;&quot;" command="SELECT * FROM [Slot_Library_Table (4)]"/>
    <extLst>
      <ext xmlns:x15="http://schemas.microsoft.com/office/spreadsheetml/2010/11/main" uri="{DE250136-89BD-433C-8126-D09CA5730AF9}">
        <x15:connection id="" excludeFromRefreshAll="1"/>
      </ext>
    </extLst>
  </connection>
  <connection id="61" xr16:uid="{00000000-0015-0000-FFFF-FFFF3C000000}" keepAlive="1" name="Query - Slot_Library_Table (5)" description="Connection to the 'Slot_Library_Table (5)' query in the workbook." type="5" refreshedVersion="6" saveData="1">
    <dbPr connection="Provider=Microsoft.Mashup.OleDb.1;Data Source=$Workbook$;Location=&quot;Slot_Library_Table (5)&quot;;Extended Properties=&quot;&quot;" command="SELECT * FROM [Slot_Library_Table (5)]"/>
    <extLst>
      <ext xmlns:x15="http://schemas.microsoft.com/office/spreadsheetml/2010/11/main" uri="{DE250136-89BD-433C-8126-D09CA5730AF9}">
        <x15:connection id="" excludeFromRefreshAll="1"/>
      </ext>
    </extLst>
  </connection>
  <connection id="62" xr16:uid="{00000000-0015-0000-FFFF-FFFF3D000000}" keepAlive="1" name="Query - Slot_Library_Table (5)(1)" description="Connection to the 'Slot_Library_Table (5)' query in the workbook." type="5" refreshedVersion="6" saveData="1">
    <dbPr connection="Provider=Microsoft.Mashup.OleDb.1;Data Source=$Workbook$;Location=&quot;Slot_Library_Table (5)&quot;;Extended Properties=&quot;&quot;" command="SELECT * FROM [Slot_Library_Table (5)]"/>
    <extLst>
      <ext xmlns:x15="http://schemas.microsoft.com/office/spreadsheetml/2010/11/main" uri="{DE250136-89BD-433C-8126-D09CA5730AF9}">
        <x15:connection id="" excludeFromRefreshAll="1"/>
      </ext>
    </extLst>
  </connection>
  <connection id="63" xr16:uid="{00000000-0015-0000-FFFF-FFFF3E000000}" keepAlive="1" name="Query - Slot_Library_Table (6)" description="Connection to the 'Slot_Library_Table (6)' query in the workbook." type="5" refreshedVersion="6" saveData="1">
    <dbPr connection="Provider=Microsoft.Mashup.OleDb.1;Data Source=$Workbook$;Location=&quot;Slot_Library_Table (6)&quot;;Extended Properties=&quot;&quot;" command="SELECT * FROM [Slot_Library_Table (6)]"/>
    <extLst>
      <ext xmlns:x15="http://schemas.microsoft.com/office/spreadsheetml/2010/11/main" uri="{DE250136-89BD-433C-8126-D09CA5730AF9}">
        <x15:connection id="" excludeFromRefreshAll="1"/>
      </ext>
    </extLst>
  </connection>
  <connection id="64" xr16:uid="{00000000-0015-0000-FFFF-FFFF3F000000}" keepAlive="1" name="Query - Slot_Library_Table (6)(1)" description="Connection to the 'Slot_Library_Table (6)' query in the workbook." type="5" refreshedVersion="6" saveData="1">
    <dbPr connection="Provider=Microsoft.Mashup.OleDb.1;Data Source=$Workbook$;Location=&quot;Slot_Library_Table (6)&quot;;Extended Properties=&quot;&quot;" command="SELECT * FROM [Slot_Library_Table (6)]"/>
    <extLst>
      <ext xmlns:x15="http://schemas.microsoft.com/office/spreadsheetml/2010/11/main" uri="{DE250136-89BD-433C-8126-D09CA5730AF9}">
        <x15:connection id="" excludeFromRefreshAll="1"/>
      </ext>
    </extLst>
  </connection>
  <connection id="65" xr16:uid="{00000000-0015-0000-FFFF-FFFF40000000}" keepAlive="1" name="Query - Slot_Library_Table (7)" description="Connection to the 'Slot_Library_Table (7)' query in the workbook." type="5" refreshedVersion="6" saveData="1">
    <dbPr connection="Provider=Microsoft.Mashup.OleDb.1;Data Source=$Workbook$;Location=&quot;Slot_Library_Table (7)&quot;;Extended Properties=&quot;&quot;" command="SELECT * FROM [Slot_Library_Table (7)]"/>
    <extLst>
      <ext xmlns:x15="http://schemas.microsoft.com/office/spreadsheetml/2010/11/main" uri="{DE250136-89BD-433C-8126-D09CA5730AF9}">
        <x15:connection id="" excludeFromRefreshAll="1"/>
      </ext>
    </extLst>
  </connection>
  <connection id="66" xr16:uid="{00000000-0015-0000-FFFF-FFFF41000000}" keepAlive="1" name="Query - Slot_Library_Table (7)(1)" description="Connection to the 'Slot_Library_Table (7)' query in the workbook." type="5" refreshedVersion="6" saveData="1">
    <dbPr connection="Provider=Microsoft.Mashup.OleDb.1;Data Source=$Workbook$;Location=&quot;Slot_Library_Table (7)&quot;;Extended Properties=&quot;&quot;" command="SELECT * FROM [Slot_Library_Table (7)]"/>
    <extLst>
      <ext xmlns:x15="http://schemas.microsoft.com/office/spreadsheetml/2010/11/main" uri="{DE250136-89BD-433C-8126-D09CA5730AF9}">
        <x15:connection id="" excludeFromRefreshAll="1"/>
      </ext>
    </extLst>
  </connection>
  <connection id="67" xr16:uid="{00000000-0015-0000-FFFF-FFFF42000000}" keepAlive="1" name="Query - Slot_Library_Table (8)" description="Connection to the 'Slot_Library_Table (8)' query in the workbook." type="5" refreshedVersion="6" saveData="1">
    <dbPr connection="Provider=Microsoft.Mashup.OleDb.1;Data Source=$Workbook$;Location=&quot;Slot_Library_Table (8)&quot;;Extended Properties=&quot;&quot;" command="SELECT * FROM [Slot_Library_Table (8)]"/>
    <extLst>
      <ext xmlns:x15="http://schemas.microsoft.com/office/spreadsheetml/2010/11/main" uri="{DE250136-89BD-433C-8126-D09CA5730AF9}">
        <x15:connection id="" excludeFromRefreshAll="1"/>
      </ext>
    </extLst>
  </connection>
  <connection id="68" xr16:uid="{00000000-0015-0000-FFFF-FFFF43000000}" keepAlive="1" name="Query - Slot_Library_Table (8)(1)" description="Connection to the 'Slot_Library_Table (8)' query in the workbook." type="5" refreshedVersion="6" saveData="1">
    <dbPr connection="Provider=Microsoft.Mashup.OleDb.1;Data Source=$Workbook$;Location=&quot;Slot_Library_Table (8)&quot;;Extended Properties=&quot;&quot;" command="SELECT * FROM [Slot_Library_Table (8)]"/>
    <extLst>
      <ext xmlns:x15="http://schemas.microsoft.com/office/spreadsheetml/2010/11/main" uri="{DE250136-89BD-433C-8126-D09CA5730AF9}">
        <x15:connection id="" excludeFromRefreshAll="1"/>
      </ext>
    </extLst>
  </connection>
  <connection id="69" xr16:uid="{00000000-0015-0000-FFFF-FFFF44000000}" keepAlive="1" name="Query - Slot_Library_Table (9)" description="Connection to the 'Slot_Library_Table (9)' query in the workbook." type="5" refreshedVersion="6" saveData="1">
    <dbPr connection="Provider=Microsoft.Mashup.OleDb.1;Data Source=$Workbook$;Location=&quot;Slot_Library_Table (9)&quot;;Extended Properties=&quot;&quot;" command="SELECT * FROM [Slot_Library_Table (9)]"/>
    <extLst>
      <ext xmlns:x15="http://schemas.microsoft.com/office/spreadsheetml/2010/11/main" uri="{DE250136-89BD-433C-8126-D09CA5730AF9}">
        <x15:connection id="" excludeFromRefreshAll="1"/>
      </ext>
    </extLst>
  </connection>
  <connection id="70" xr16:uid="{00000000-0015-0000-FFFF-FFFF45000000}" keepAlive="1" name="Query - v_DP_Cell_Info" description="Connection to the 'v_DP_Cell_Info' query in the workbook." type="5" refreshedVersion="6" saveData="1">
    <dbPr connection="Provider=Microsoft.Mashup.OleDb.1;Data Source=$Workbook$;Location=v_DP_Cell_Info;Extended Properties=&quot;&quot;" command="SELECT * FROM [v_DP_Cell_Info]"/>
  </connection>
  <connection id="71" xr16:uid="{00000000-0015-0000-FFFF-FFFF46000000}" keepAlive="1" name="Query - v_DP_Cell_Managers" description="Connection to the 'v_DP_Cell_Managers' query in the workbook." type="5" refreshedVersion="6" saveData="1">
    <dbPr connection="Provider=Microsoft.Mashup.OleDb.1;Data Source=$Workbook$;Location=v_DP_Cell_Managers;Extended Properties=&quot;&quot;" command="SELECT * FROM [v_DP_Cell_Managers]"/>
  </connection>
  <connection id="72" xr16:uid="{00000000-0015-0000-FFFF-FFFF47000000}" keepAlive="1" name="Query - v_DP_Deployment" description="Connection to the 'v_DP_Deployment' query in the workbook." type="5" refreshedVersion="6" saveData="1">
    <dbPr connection="Provider=Microsoft.Mashup.OleDb.1;Data Source=$Workbook$;Location=v_DP_Deployment;Extended Properties=&quot;&quot;" command="SELECT * FROM [v_DP_Deployment]"/>
  </connection>
  <connection id="73" xr16:uid="{00000000-0015-0000-FFFF-FFFF48000000}" keepAlive="1" name="Query - v_DP_Deployment_Extra_Modules" description="Connection to the 'v_DP_Deployment_Extra_Modules' query in the workbook." type="5" refreshedVersion="6" saveData="1">
    <dbPr connection="Provider=Microsoft.Mashup.OleDb.1;Data Source=$Workbook$;Location=v_DP_Deployment_Extra_Modules;Extended Properties=&quot;&quot;" command="SELECT * FROM [v_DP_Deployment_Extra_Modules]"/>
  </connection>
  <connection id="74" xr16:uid="{00000000-0015-0000-FFFF-FFFF49000000}" keepAlive="1" name="Query - v_DP_General_Data" description="Connection to the 'v_DP_General_Data' query in the workbook." type="5" refreshedVersion="6" saveData="1">
    <dbPr connection="Provider=Microsoft.Mashup.OleDb.1;Data Source=$Workbook$;Location=v_DP_General_Data;Extended Properties=&quot;&quot;" command="SELECT * FROM [v_DP_General_Data]"/>
  </connection>
  <connection id="75" xr16:uid="{00000000-0015-0000-FFFF-FFFF4A000000}" keepAlive="1" name="Query - v_DP_Host_Not_In_Cellinfo" description="Connection to the 'v_DP_Host_Not_In_Cellinfo' query in the workbook." type="5" refreshedVersion="6" saveData="1">
    <dbPr connection="Provider=Microsoft.Mashup.OleDb.1;Data Source=$Workbook$;Location=v_DP_Host_Not_In_Cellinfo;Extended Properties=&quot;&quot;" command="SELECT * FROM [v_DP_Host_Not_In_Cellinfo]"/>
  </connection>
  <connection id="76" xr16:uid="{00000000-0015-0000-FFFF-FFFF4B000000}" keepAlive="1" name="Query - v_DP_Libs" description="Connection to the 'v_DP_Libs' query in the workbook." type="5" refreshedVersion="6" saveData="1">
    <dbPr connection="Provider=Microsoft.Mashup.OleDb.1;Data Source=$Workbook$;Location=v_DP_Libs;Extended Properties=&quot;&quot;" command="SELECT * FROM [v_DP_Libs]"/>
  </connection>
  <connection id="77" xr16:uid="{00000000-0015-0000-FFFF-FFFF4C000000}" keepAlive="1" name="Query - v_DP_Licenses" description="Connection to the 'v_DP_Licenses' query in the workbook." type="5" refreshedVersion="6" saveData="1">
    <dbPr connection="Provider=Microsoft.Mashup.OleDb.1;Data Source=$Workbook$;Location=v_DP_Licenses;Extended Properties=&quot;&quot;" command="SELECT * FROM [v_DP_Licenses]"/>
  </connection>
  <connection id="78" xr16:uid="{00000000-0015-0000-FFFF-FFFF4D000000}" keepAlive="1" name="Query - v_DP_Omicellinfo_Machines_Not_In_Cellinfo" description="Connection to the 'v_DP_Omicellinfo_Machines_Not_In_Cellinfo' query in the workbook." type="5" refreshedVersion="6" saveData="1">
    <dbPr connection="Provider=Microsoft.Mashup.OleDb.1;Data Source=$Workbook$;Location=v_DP_Omicellinfo_Machines_Not_In_Cellinfo;Extended Properties=&quot;&quot;" command="SELECT * FROM [v_DP_Omicellinfo_Machines_Not_In_Cellinfo]"/>
  </connection>
  <connection id="79" xr16:uid="{1B593F4D-76B9-42E9-98FF-23CD4065E83E}" keepAlive="1" name="Query - v_DP_Omnidb" description="Connection to the 'v_DP_Omnidb' query in the workbook." type="5" refreshedVersion="6" saveData="1">
    <dbPr connection="Provider=Microsoft.Mashup.OleDb.1;Data Source=$Workbook$;Location=v_DP_Omnidb;Extended Properties=&quot;&quot;" command="SELECT * FROM [v_DP_Omnidb]"/>
  </connection>
</connections>
</file>

<file path=xl/sharedStrings.xml><?xml version="1.0" encoding="utf-8"?>
<sst xmlns="http://schemas.openxmlformats.org/spreadsheetml/2006/main" count="854" uniqueCount="459">
  <si>
    <t>Installed</t>
  </si>
  <si>
    <t>Unique Instance</t>
  </si>
  <si>
    <t>Operating system</t>
  </si>
  <si>
    <t>Last connexion date</t>
  </si>
  <si>
    <t>Cell Manager for Unix</t>
  </si>
  <si>
    <t>Drive for Unix</t>
  </si>
  <si>
    <t>Drive for Windows / Linux</t>
  </si>
  <si>
    <t>Slots 61-250</t>
  </si>
  <si>
    <t>Slots Unlimited</t>
  </si>
  <si>
    <t>Online backup for Unix</t>
  </si>
  <si>
    <t>Advanced backup to disk</t>
  </si>
  <si>
    <t>Products</t>
  </si>
  <si>
    <t>Configured</t>
  </si>
  <si>
    <t>Current usage</t>
  </si>
  <si>
    <t>Historical usage</t>
  </si>
  <si>
    <t>To be counted</t>
  </si>
  <si>
    <t>Number of installed slots</t>
  </si>
  <si>
    <t>Online backup for Windows / Linux</t>
  </si>
  <si>
    <t>B. Detailed deployment table</t>
  </si>
  <si>
    <t>C. Slot library table</t>
  </si>
  <si>
    <t>D. Online backup analysis table</t>
  </si>
  <si>
    <t>Extension types</t>
  </si>
  <si>
    <t>Cell Manager for Windows / Linux</t>
  </si>
  <si>
    <t>Manager-of-Managers Extension for Unix</t>
  </si>
  <si>
    <t>Manager-of-Managers Extension for Windows / Linux</t>
  </si>
  <si>
    <t/>
  </si>
  <si>
    <t>Declaration date :</t>
  </si>
  <si>
    <t>OS_type</t>
  </si>
  <si>
    <t>Virtual hostname</t>
  </si>
  <si>
    <t>Main machine name</t>
  </si>
  <si>
    <t>Presence in a cluster environment</t>
  </si>
  <si>
    <t>Cluster Name</t>
  </si>
  <si>
    <t>Check - appserver</t>
  </si>
  <si>
    <t>appserver name and type</t>
  </si>
  <si>
    <t>Check -mssql and -mssql70</t>
  </si>
  <si>
    <t>Check -oracle and -oracle8</t>
  </si>
  <si>
    <t>Check -sap, -saphana, -sapdb</t>
  </si>
  <si>
    <t>Check -msexchange</t>
  </si>
  <si>
    <t>Check -msese</t>
  </si>
  <si>
    <t>Check -e2010</t>
  </si>
  <si>
    <t>Check -msmbx</t>
  </si>
  <si>
    <t>Check -mbx</t>
  </si>
  <si>
    <t>Check -informix</t>
  </si>
  <si>
    <t>Check -sybase</t>
  </si>
  <si>
    <t>Check -lotus</t>
  </si>
  <si>
    <t>Check -vss</t>
  </si>
  <si>
    <t>Check -db2</t>
  </si>
  <si>
    <t>Check -mssharepoint</t>
  </si>
  <si>
    <t>Check -mssps</t>
  </si>
  <si>
    <t>Check -vmware</t>
  </si>
  <si>
    <t>Check -vepa</t>
  </si>
  <si>
    <t>Check -veagent</t>
  </si>
  <si>
    <t>Check -stream</t>
  </si>
  <si>
    <t>Check -ov</t>
  </si>
  <si>
    <t>Check -opc</t>
  </si>
  <si>
    <t>Online Backup configured Windows/Linux</t>
  </si>
  <si>
    <t>Online Backup configured Unix</t>
  </si>
  <si>
    <t>Historical usage Windows/Linux to be counted</t>
  </si>
  <si>
    <t>Current Usage Windows / Linux</t>
  </si>
  <si>
    <t>Historical usage Unix to be counted</t>
  </si>
  <si>
    <t>Current Usage Unix</t>
  </si>
  <si>
    <t>Comments</t>
  </si>
  <si>
    <t>Overall Data Protector Deployments</t>
  </si>
  <si>
    <t>DATA PROTECTOR</t>
  </si>
  <si>
    <t>Production</t>
  </si>
  <si>
    <t>Non-production</t>
  </si>
  <si>
    <t>Deployed Version</t>
  </si>
  <si>
    <t>Applicable ALA #</t>
  </si>
  <si>
    <t>E. Virtual Tape Libraries</t>
  </si>
  <si>
    <t>Total capacity</t>
  </si>
  <si>
    <t>F. DiskStore</t>
  </si>
  <si>
    <t>G. File libraries</t>
  </si>
  <si>
    <t>H. Zero Down Time Backup</t>
  </si>
  <si>
    <t>Host / Application backed up</t>
  </si>
  <si>
    <t>Backup size</t>
  </si>
  <si>
    <t>I. D2D / StoreOnce</t>
  </si>
  <si>
    <t>Disk Space Used</t>
  </si>
  <si>
    <t>Total Space</t>
  </si>
  <si>
    <t>Number of Slots</t>
  </si>
  <si>
    <t>Column1</t>
  </si>
  <si>
    <t>Column2</t>
  </si>
  <si>
    <t>Column3</t>
  </si>
  <si>
    <t>Column4</t>
  </si>
  <si>
    <t>Column5</t>
  </si>
  <si>
    <t>Column6</t>
  </si>
  <si>
    <t>Check -mysql</t>
  </si>
  <si>
    <t>Check -postgresql</t>
  </si>
  <si>
    <t xml:space="preserve"> A.09.09</t>
  </si>
  <si>
    <t>hpdpprodcm1.central.btk.bg</t>
  </si>
  <si>
    <t>backdc4.backup.btk.bg</t>
  </si>
  <si>
    <t>gpl x86_64 linux-2.6.32-642.el6.x86_64</t>
  </si>
  <si>
    <t>-dev_server 1 -core A.09.00 -da A.09.00 -ma A.09.00 -ts_core A.09.00 -corepatch A.09.09 -dapatch A.09.09 -mapatch A.09.09 -ts_corepatch A.09.09</t>
  </si>
  <si>
    <t>gpl x86_64 linux-3.10.0-514.el7.x86_64</t>
  </si>
  <si>
    <t>-core A.09.00 -da A.09.00 -ma A.09.00 -cc A.09.00 -docs A.09.00 -ts_core A.09.00 -ts_cs A.09.00 -ts_as A.09.00 -ws A.09.00 -ts_jre A.09.00 -jce_dispatcher A.09.00 -jce_serviceregistry A.09.00 -corepatch A.09.09 -dapatch A.09.09 -mapatch A.09.09 -ccpatch A.09.09 -docspatch A.09.09 -ts_corepatch A.09.09 -ts_cspatch A.09.09 -ts_aspatch A.09.09 -wspatch A.09.09 -ts_jrepatch A.09.09 -jce_dispatcherpatch A.09.09 -jce_serviceregistrypatch A.09.09</t>
  </si>
  <si>
    <t>backrdc2.backup.btk.bg</t>
  </si>
  <si>
    <t>-core A.09.00 -da A.09.00 -ma A.09.00 -ts_core A.09.00 -corepatch A.09.09 -dapatch A.09.09 -mapatch A.09.09 -ts_corepatch A.09.09</t>
  </si>
  <si>
    <t>dbatestdb2.backup.btk.bg</t>
  </si>
  <si>
    <t>gpl x86_64 linux-3.10.0-229.el7.x86_64</t>
  </si>
  <si>
    <t>-core A.09.00 -integ A.09.00 -da A.09.00 -oracle8 A.09.00 -postgresql A.09.00 -ts_core A.09.00 -corepatch A.09.09 -integpatch A.09.09 -dapatch A.09.09 -oracle8patch A.09.09 -postgresqlpatch A.09.09 -ts_corepatch A.09.09</t>
  </si>
  <si>
    <t>omiproddb.backup.btk.bg</t>
  </si>
  <si>
    <t>gpl x86_64 linux-3.10.0-327.18.2.el7.x86_64</t>
  </si>
  <si>
    <t>-core A.09.00 -da A.09.00 -ts_core A.09.00 -corepatch A.09.09 -dapatch A.09.09 -ts_corepatch A.09.09</t>
  </si>
  <si>
    <t>esbpprdb2.backup.btk.bg</t>
  </si>
  <si>
    <t>-core A.09.00 -integ A.09.00 -da A.09.00 -oracle8 A.09.00 -ts_core A.09.00 -corepatch A.09.09 -integpatch A.09.09 -dapatch A.09.09 -oracle8patch A.09.09 -ts_corepatch A.09.09</t>
  </si>
  <si>
    <t>medprod1.backup.btk.bg</t>
  </si>
  <si>
    <t>gpl x86_64 linux-3.10.0-327.44.2.el7.x86_64</t>
  </si>
  <si>
    <t>medprod2.backup.btk.bg</t>
  </si>
  <si>
    <t>medprod3.backup.btk.bg</t>
  </si>
  <si>
    <t>saptesterp.backup.btk.bg</t>
  </si>
  <si>
    <t>gpl x86_64 linux-2.6.32-573.el6.x86_64</t>
  </si>
  <si>
    <t>sapdeverp.backup.btk.bg</t>
  </si>
  <si>
    <t>sapprodsm.backup.btk.bg</t>
  </si>
  <si>
    <t>sapprodbw.backup.btk.bg</t>
  </si>
  <si>
    <t>sapproderp.backup.btk.bg</t>
  </si>
  <si>
    <t>soadresbdb.backup.btk.bg</t>
  </si>
  <si>
    <t>gpl x86_64 linux-2.6.32-573.18.1.el6.x86_64</t>
  </si>
  <si>
    <t>soadrmpssdb.backup.btk.bg</t>
  </si>
  <si>
    <t>soappresbdb1.backup.btk.bg</t>
  </si>
  <si>
    <t>-core A.09.00 -integ A.07.00 -da A.09.00 -oracle8 A.07.00 -ts_core A.09.00 -corepatch A.09.09 -integpatch  -dapatch A.09.09 -oracle8patch A.07.03 -ts_corepatch A.09.09</t>
  </si>
  <si>
    <t>soapprmpssdb1.backup.btk.bg</t>
  </si>
  <si>
    <t>soatdesbdb.backup.btk.bg</t>
  </si>
  <si>
    <t>soatdmpssdb.backup.btk.bg</t>
  </si>
  <si>
    <t>soaprodesbdb.backup.btk.bg</t>
  </si>
  <si>
    <t>soaprodmpssdb.backup.btk.bg</t>
  </si>
  <si>
    <t>bi-etl.backup.btk.bg</t>
  </si>
  <si>
    <t>ibm rs6000 aix-6.1</t>
  </si>
  <si>
    <t>cmsodmdc2.backup.btk.bg</t>
  </si>
  <si>
    <t>cmsodmdc1.backup.btk.bg</t>
  </si>
  <si>
    <t>cmsodmdc.backup.btk.bg</t>
  </si>
  <si>
    <t>cmstestjboss1.backup.btk.bg</t>
  </si>
  <si>
    <t>cmstestjboss2.backup.btk.bg</t>
  </si>
  <si>
    <t>cmswodm2.backup.btk.bg</t>
  </si>
  <si>
    <t>cmstestwmb1.backup.btk.bg</t>
  </si>
  <si>
    <t>cmstestwmb2.backup.btk.bg</t>
  </si>
  <si>
    <t>cmstestwodm1.backup.btk.bg</t>
  </si>
  <si>
    <t>cmstestwodm2.backup.btk.bg</t>
  </si>
  <si>
    <t>cmstestwodm.backup.btk.bg</t>
  </si>
  <si>
    <t>archydb.backup.btk.bg</t>
  </si>
  <si>
    <t>microsoft amd64 wNT-6.0-S</t>
  </si>
  <si>
    <t>-da A.09.00 -mssql70 A.09.00 -vss A.09.00 -ts_core A.09.00 -dapatch A.09.09 -mssql70patch A.09.09 -vsspatch A.09.09 -ts_corepatch A.09.09</t>
  </si>
  <si>
    <t>sccm2012db.backup.btk.bg</t>
  </si>
  <si>
    <t>microsoft amd64 wNT-6.3-S</t>
  </si>
  <si>
    <t>-mac 005056b6785e -da A.09.00 -mssql70 A.09.00 -vss A.09.00 -ts_core A.09.00 -dapatch A.09.09 -mssql70patch A.09.09 -vsspatch A.09.09 -ts_corepatch A.09.09</t>
  </si>
  <si>
    <t>panorama2.backup.btk.bg</t>
  </si>
  <si>
    <t>-mac 00505696081e -da A.09.00 -mssql70 A.09.00 -vss A.09.00 -ts_core A.09.00 -dapatch A.09.09 -mssql70patch A.09.09 -vsspatch A.09.09 -ts_corepatch A.09.09</t>
  </si>
  <si>
    <t>bssproddb.backup.btk.bg</t>
  </si>
  <si>
    <t>-mac 005056963bc1 -da A.09.00 -mssql70 A.09.00 -vss A.09.00 -ts_core A.09.00 -dapatch A.09.09 -mssql70patch A.09.09 -vsspatch A.09.09 -ts_corepatch A.09.09</t>
  </si>
  <si>
    <t>dotnetproddb.backup.btk.bg</t>
  </si>
  <si>
    <t>-mac 005056b66400 -da A.09.00 -mssql70 A.09.00 -vss A.09.00 -ts_core A.09.00 -dapatch A.09.09 -mssql70patch A.09.09 -vsspatch A.09.09 -ts_corepatch A.09.09</t>
  </si>
  <si>
    <t>bopproddb.backup.btk.bg</t>
  </si>
  <si>
    <t>-mac 005056b67726 -da A.09.00 -mssql70 A.09.00 -vss A.09.00 -ts_core A.09.00 -dapatch A.09.09 -mssql70patch A.09.09 -vsspatch A.09.09 -ts_corepatch A.09.09</t>
  </si>
  <si>
    <t>esbproddb.backup.btk.bg</t>
  </si>
  <si>
    <t>-mac 00505696303d -da A.09.00 -mssql70 A.09.00 -vss A.09.00 -ts_core A.09.00 -dapatch A.09.09 -mssql70patch A.09.09 -vsspatch A.09.09 -ts_corepatch A.09.09</t>
  </si>
  <si>
    <t>etproddb.backup.btk.bg</t>
  </si>
  <si>
    <t>-mac 005056b64325 -da A.09.00 -mssql70 A.09.00 -vss A.09.00 -ts_core A.09.00 -dapatch A.09.09 -mssql70patch A.09.09 -vsspatch A.09.09 -ts_corepatch A.09.09</t>
  </si>
  <si>
    <t>fsmdb.backup.btk.bg</t>
  </si>
  <si>
    <t>-mac 005056b63b7d -da A.09.00 -mssql70 A.09.00 -vss A.09.00 -ts_core A.09.00 -dapatch A.09.09 -mssql70patch A.09.09 -vsspatch A.09.09 -ts_corepatch A.09.09</t>
  </si>
  <si>
    <t>panorama.backup.btk.bg</t>
  </si>
  <si>
    <t>-mac 005056b663f6 -da A.09.00 -mssql70 A.09.00 -vss A.09.00 -ts_core A.09.00 -dapatch A.09.09 -mssql70patch A.09.09 -vsspatch A.09.09 -ts_corepatch A.09.09</t>
  </si>
  <si>
    <t>gpsdb.backup.btk.bg</t>
  </si>
  <si>
    <t>microsoft amd64 wNT-6.1-S</t>
  </si>
  <si>
    <t>-mac 005056bf0138 -da A.09.00 -mssql70 A.09.00 -vss A.09.00 -ts_core A.09.00 -dapatch A.09.09 -mssql70patch A.09.09 -vsspatch A.09.09 -ts_corepatch A.09.09</t>
  </si>
  <si>
    <t>itportaldb.backup.btk.bg</t>
  </si>
  <si>
    <t>-mac 005056b64352 -da A.09.00 -mssql70 A.09.00 -vss A.09.00 -ts_core A.09.00 -dapatch A.09.09 -mssql70patch A.09.09 -vsspatch A.09.09 -ts_corepatch A.09.09</t>
  </si>
  <si>
    <t>dpproddb.backup.btk.bg</t>
  </si>
  <si>
    <t>-mac 005056b60621 -da A.09.00 -mssql70 A.09.00 -vss A.09.00 -ts_core A.09.00 -dapatch A.09.09 -mssql70patch A.09.09 -vsspatch A.09.09 -ts_corepatch A.09.09</t>
  </si>
  <si>
    <t>crmtestdb.backup.btk.bg</t>
  </si>
  <si>
    <t>gpl x86_64 linux-2.6.32-573.12.1.el6.x86_64</t>
  </si>
  <si>
    <t>ossrtstd.backup.btk.bg</t>
  </si>
  <si>
    <t>hp ia64 hp-ux-11.31</t>
  </si>
  <si>
    <t>lpe64.backup.btk.bg</t>
  </si>
  <si>
    <t>-mac 005056bf0166 -da A.09.00 -mssql70 A.09.00 -vss A.09.00 -ts_core A.09.00 -dapatch A.09.09 -mssql70patch A.09.09 -vsspatch A.09.09 -ts_corepatch A.09.09</t>
  </si>
  <si>
    <t>fimproddb.backup.btk.bg</t>
  </si>
  <si>
    <t>-mac 005056bf021f -da A.09.00 -mssql70 A.09.00 -vss A.09.00 -ts_core A.09.00 -dapatch A.09.09 -mssql70patch A.09.09 -vsspatch A.09.09 -ts_corepatch A.09.09</t>
  </si>
  <si>
    <t>fimprodsmdw.backup.btk.bg</t>
  </si>
  <si>
    <t>-mac 005056bf023f -da A.09.00 -mssql70 A.09.00 -vss A.09.00 -ts_core A.09.00 -dapatch A.09.09 -mssql70patch A.09.09 -vsspatch A.09.09 -ts_corepatch A.09.09</t>
  </si>
  <si>
    <t>onlinedb.backup.btk.bg</t>
  </si>
  <si>
    <t>-mac 005056b62629 -da A.09.00 -mssql70 A.09.00 -vss A.09.00 -ts_core A.09.00 -dapatch A.09.09 -mssql70patch A.09.09 -vsspatch A.09.09 -ts_corepatch A.09.09</t>
  </si>
  <si>
    <t>sdaliproddb.backup.btk.bg</t>
  </si>
  <si>
    <t>-mac 005056b6448b -da A.09.00 -mssql70 A.09.00 -vss A.09.00 -ts_core A.09.00 -dapatch A.09.09 -mssql70patch A.09.09 -vsspatch A.09.09 -ts_corepatch A.09.09</t>
  </si>
  <si>
    <t>teleopti8db.backup.btk.bg</t>
  </si>
  <si>
    <t>-mac 005056962a1e -da A.09.00 -mssql70 A.09.00 -vss A.09.00 -ts_core A.09.00 -dapatch A.09.09 -mssql70patch A.09.09 -vsspatch A.09.09 -ts_corepatch A.09.09</t>
  </si>
  <si>
    <t>spdb.backup.btk.bg</t>
  </si>
  <si>
    <t>-mac 005056b672f4 -da A.09.00 -mssql70 A.09.00 -vss A.09.00 -ts_core A.09.00 -dapatch A.09.09 -mssql70patch A.09.09 -vsspatch A.09.09 -ts_corepatch A.09.09</t>
  </si>
  <si>
    <t>teammate.backup.btk.bg</t>
  </si>
  <si>
    <t>saptestrar.backup.btk.bg</t>
  </si>
  <si>
    <t>ftp-roam.backup.btk.bg</t>
  </si>
  <si>
    <t>gpl x86_64 linux-2.6.32-573.22.1.el6.x86_64</t>
  </si>
  <si>
    <t>andtestdb.backup.btk.bg</t>
  </si>
  <si>
    <t>claritydrdb.backup.btk.bg</t>
  </si>
  <si>
    <t>gpl x86_64 linux-2.6.32-642.4.2.el6.x86_64</t>
  </si>
  <si>
    <t>claritypprdb.backup.btk.bg</t>
  </si>
  <si>
    <t>crmdevdb.backup.btk.bg</t>
  </si>
  <si>
    <t>crmdrdb.backup.btk.bg</t>
  </si>
  <si>
    <t>crmrepdb.backup.btk.bg</t>
  </si>
  <si>
    <t>infinysrepdb.backup.btk.bg</t>
  </si>
  <si>
    <t>infra-1.backup.btk.bg</t>
  </si>
  <si>
    <t>ssadb04.backup.btk.bg</t>
  </si>
  <si>
    <t>-mac 005056bf0167 -da A.09.00 -mssql70 A.09.00 -vss A.09.00 -ts_core A.09.00 -dapatch A.09.09 -mssql70patch A.09.09 -vsspatch A.09.09 -ts_corepatch A.09.09</t>
  </si>
  <si>
    <t>ascrecorderdb.backup.btk.bg</t>
  </si>
  <si>
    <t>-mac 005056b66a77 -da A.09.00 -mssql70 A.09.00 -vss A.09.00 -ts_core A.09.00 -dapatch A.09.09 -mssql70patch A.09.09 -vsspatch A.09.09 -ts_corepatch A.09.09</t>
  </si>
  <si>
    <t>infinysdrdb.backup.btk.bg</t>
  </si>
  <si>
    <t>vivastgdb01.backup.btk.bg</t>
  </si>
  <si>
    <t>gpl x86_64 linux-2.6.32-358.11.1.el6.x86_64</t>
  </si>
  <si>
    <t>pgwdrdb.backup.btk.bg</t>
  </si>
  <si>
    <t>pgwtddb.backup.btk.bg</t>
  </si>
  <si>
    <t>gpl x86_64 linux-2.6.32-696.6.3.el6.x86_64</t>
  </si>
  <si>
    <t>mmbgwtestdb.backup.btk.bg</t>
  </si>
  <si>
    <t>gpl x86_64 linux-2.6.32-573.3.1.el6.x86_64</t>
  </si>
  <si>
    <t>spkmsdb.backup.btk.bg</t>
  </si>
  <si>
    <t>-mac 005056b666da -da A.09.00 -mssql70 A.09.00 -vss A.09.00 -ts_core A.09.00 -dapatch A.09.09 -mssql70patch A.09.09 -vsspatch A.09.09 -ts_corepatch A.09.09</t>
  </si>
  <si>
    <t>vivaslidedb.backup.btk.bg</t>
  </si>
  <si>
    <t>-mac 005056b60f6f -da A.09.00 -mssql70 A.09.00 -vss A.09.00 -ts_core A.09.00 -dapatch A.09.09 -mssql70patch A.09.09 -vsspatch A.09.09 -ts_corepatch A.09.09</t>
  </si>
  <si>
    <t>bsmproddb.backup.btk.bg</t>
  </si>
  <si>
    <t>esbproddb2.backup.btk.bg</t>
  </si>
  <si>
    <t>sapprodrar.backup.btk.bg</t>
  </si>
  <si>
    <t>xrmproddb.backup.btk.bg</t>
  </si>
  <si>
    <t>-mac 005056b65f3d -da A.09.00 -mssql70 A.09.00 -vss A.09.00 -ts_core A.09.00 -dapatch A.09.09 -mssql70patch A.09.09 -vsspatch A.09.09 -ts_corepatch A.09.09</t>
  </si>
  <si>
    <t>gnomproddb.backup.btk.bg</t>
  </si>
  <si>
    <t>tmds2db.backup.btk.bg</t>
  </si>
  <si>
    <t>-mac 0050568b6a48 -da A.09.00 -mssql70 A.09.00 -vss A.09.00 -ts_core A.09.00 -dapatch A.09.09 -mssql70patch A.09.09 -vsspatch A.09.09 -ts_corepatch A.09.09</t>
  </si>
  <si>
    <t>spkmsfttxdb.backup.btk.bg</t>
  </si>
  <si>
    <t>-mac 005056b6098f -da A.09.00 -mssql70 A.09.00 -vss A.09.00 -ts_core A.09.00 -dapatch A.09.09 -mssql70patch A.09.09 -vsspatch A.09.09 -ts_corepatch A.09.09</t>
  </si>
  <si>
    <t>midb.backup.btk.bg</t>
  </si>
  <si>
    <t>gpl x86_64 linux-2.6.32-573.8.1.el6.x86_64</t>
  </si>
  <si>
    <t>ecomtestdb.backup.btk.bg</t>
  </si>
  <si>
    <t>csrtddb.backup.btk.bg</t>
  </si>
  <si>
    <t>bireptestdb.backup.btk.bg</t>
  </si>
  <si>
    <t>gpl x86_64 linux-2.6.32-573.7.1.el6.x86_64</t>
  </si>
  <si>
    <t>risk-sof-srv05.backup.btk.bg</t>
  </si>
  <si>
    <t>-mac 0050569612d5 -da A.09.00 -mssql70 A.09.00 -vss A.09.00 -ts_core A.09.00 -dapatch A.09.09 -mssql70patch A.09.09 -vsspatch A.09.09 -ts_corepatch A.09.09</t>
  </si>
  <si>
    <t>cmstddb1.backup.btk.bg</t>
  </si>
  <si>
    <t>cmstddb2.backup.btk.bg</t>
  </si>
  <si>
    <t>cdcgenesysdb.backup.btk.bg</t>
  </si>
  <si>
    <t>microsoft i386 wNT-5.2-S</t>
  </si>
  <si>
    <t>-mac 005056bf011d -da A.09.00 -mssql70 A.09.00 -vss A.09.00 -ts_core A.09.00 -dapatch A.09.09 -mssql70patch A.09.09 -vsspatch A.09.09 -ts_corepatch A.09.09</t>
  </si>
  <si>
    <t>scdb2.backup.btk.bg</t>
  </si>
  <si>
    <t>-mac 005056bf0131 -clust node -da A.09.00 -mssql70 A.09.00 -vss A.09.00 -clus "scdb.backup.btk.bg" -ts_core A.09.00 -dapatch A.09.09 -mssql70patch A.09.09 -vsspatch A.09.09 -cluspatch A.09.09 -ts_corepatch A.09.09</t>
  </si>
  <si>
    <t>scdb.backup.btk.bg</t>
  </si>
  <si>
    <t>-clust integvs -da A.09.00 -mssql70 A.09.00 -vss A.09.00 -clus "scdb.backup.btk.bg" -ts_core A.09.00 -dapatch A.09.09 -mssql70patch A.09.09 -vsspatch A.09.09 -cluspatch A.09.09 -ts_corepatch A.09.09</t>
  </si>
  <si>
    <t>birepdb.backup.btk.bg</t>
  </si>
  <si>
    <t>sgwtddb.backup.btk.bg</t>
  </si>
  <si>
    <t>aluproddb.backup.btk.bg</t>
  </si>
  <si>
    <t>gpl x86_64 linux-2.6.32-358.23.2.el6.x86_64</t>
  </si>
  <si>
    <t>aluproddb2.backup.btk.bg</t>
  </si>
  <si>
    <t>gpl x86_64 linux-2.6.32-642.11.1.el6.x86_64</t>
  </si>
  <si>
    <t>cmsgwproddb.backup.btk.bg</t>
  </si>
  <si>
    <t>andproddb.backup.btk.bg</t>
  </si>
  <si>
    <t>gpl x86_64 linux-2.6.32-642.3.1.el6.x86_64</t>
  </si>
  <si>
    <t>misexproddb.backup.btk.bg</t>
  </si>
  <si>
    <t>gpl x86_64 linux-2.6.18-398.el5</t>
  </si>
  <si>
    <t>sappprerp.backup.btk.bg</t>
  </si>
  <si>
    <t>sappprbw.backup.btk.bg</t>
  </si>
  <si>
    <t>hpdpprodapp.backup.btk.bg</t>
  </si>
  <si>
    <t>-mac 0050569607a1 -da A.09.00 -cc A.09.00 -vss A.09.00 -docs A.09.00 -ts_core A.09.00 -dapatch A.09.09 -ccpatch A.09.09 -vsspatch A.09.09 -docspatch A.09.09 -ts_corepatch A.09.09</t>
  </si>
  <si>
    <t>opaproddb.backup.btk.bg</t>
  </si>
  <si>
    <t>oraemprodrdc.backup.btk.bg</t>
  </si>
  <si>
    <t>oraemprodcdc.backup.btk.bg</t>
  </si>
  <si>
    <t>asgwproddb.backup.btk.bg</t>
  </si>
  <si>
    <t>cmsdb1.backup.btk.bg</t>
  </si>
  <si>
    <t>cmsdb2.backup.btk.bg</t>
  </si>
  <si>
    <t>mmbgwdb.backup.btk.bg</t>
  </si>
  <si>
    <t>-core A.09.00 -integ A.09.00 -da A.09.00 -ma A.07.00 -oracle8 A.09.00 -ts_core A.09.00 -corepatch A.09.09 -integpatch A.09.09 -dapatch A.09.09 -mapatch  -oracle8patch A.09.09 -ts_corepatch A.09.09</t>
  </si>
  <si>
    <t>csrproddb.backup.btk.bg</t>
  </si>
  <si>
    <t>morgeproddb.backup.btk.bg</t>
  </si>
  <si>
    <t>pgwproddb.backup.btk.bg</t>
  </si>
  <si>
    <t>s144db.backup.btk.bg</t>
  </si>
  <si>
    <t>sgwproddb.backup.btk.bg</t>
  </si>
  <si>
    <t>ccrdeproddb.backup.btk.bg</t>
  </si>
  <si>
    <t>hermesproddb.backup.btk.bg</t>
  </si>
  <si>
    <t>backdc3.backup.btk.bg</t>
  </si>
  <si>
    <t>crmproddb.backup.btk.bg</t>
  </si>
  <si>
    <t>clarityproddb.backup.btk.bg</t>
  </si>
  <si>
    <t>mnpproddb.backup.btk.bg</t>
  </si>
  <si>
    <t>maas360db.backup.btk.bg</t>
  </si>
  <si>
    <t>vivacomdb01.backup.btk.bg</t>
  </si>
  <si>
    <t>vivacomdb02.backup.btk.bg</t>
  </si>
  <si>
    <t>neologicproddb.backup.btk.bg</t>
  </si>
  <si>
    <t>-mac 005056b615fa -da A.09.00 -vss A.09.00 -oracle8 A.09.00 -ts_core A.09.00 -dapatch A.09.09 -vsspatch A.09.09 -oracle8patch A.09.09 -ts_corepatch A.09.09</t>
  </si>
  <si>
    <t>entproddb.backup.btk.bg</t>
  </si>
  <si>
    <t>-mac 005056bf022e -da A.09.00 -vss A.09.00 -oracle8 A.09.00 -ts_core A.09.00 -dapatch A.09.09 -vsspatch A.09.09 -oracle8patch A.09.09 -ts_corepatch A.09.09</t>
  </si>
  <si>
    <t>dbatestdb.backup.btk.bg</t>
  </si>
  <si>
    <t>-mac 0050568b4df2 -da A.09.00 -vss A.09.00 -oracle8 A.09.00 -ts_core A.09.00 -dapatch A.09.09 -vsspatch A.09.09 -oracle8patch A.09.09 -ts_corepatch A.09.09</t>
  </si>
  <si>
    <t>dlpsrvdb1.ad.btk.bg</t>
  </si>
  <si>
    <t>-mac 005056b601d8 -da A.09.00 -vss A.09.00 -oracle8 A.09.00 -ts_core A.09.00 -dapatch A.09.09 -vsspatch A.09.09 -oracle8patch A.09.09 -ts_corepatch A.09.09</t>
  </si>
  <si>
    <t>dlpsrvdb1.backup.btk.bg</t>
  </si>
  <si>
    <t>noatsrmdb.backup.btk.bg</t>
  </si>
  <si>
    <t>-mac 005056bf017a -da A.09.00 -vss A.09.00 -oracle8 A.09.00 -ts_core A.09.00 -dapatch A.09.09 -vsspatch A.09.09 -oracle8patch A.09.09 -ts_corepatch A.09.09</t>
  </si>
  <si>
    <t>autotrackdb.backup.btk.bg</t>
  </si>
  <si>
    <t>-mac 005056837a39 -da A.09.00 -vss A.09.00 -oracle8 A.09.00 -ts_core A.09.00 -dapatch A.09.09 -vsspatch A.09.09 -oracle8patch A.09.09 -ts_corepatch A.09.09</t>
  </si>
  <si>
    <t>cdcradb1.backup.btk.bg</t>
  </si>
  <si>
    <t>-da A.09.00 -vss A.09.00 -oracle8 A.09.00 -ts_core A.09.00 -dapatch A.09.09 -vsspatch A.09.09 -oracle8patch A.09.09 -ts_corepatch A.09.09</t>
  </si>
  <si>
    <t>gisprod.backup.btk.bg</t>
  </si>
  <si>
    <t>-mac 005056bf008a -da A.09.00 -vss A.09.00 -oracle8 A.09.00 -ts_core A.09.00 -dapatch A.09.09 -vsspatch A.09.09 -oracle8patch A.09.09 -ts_corepatch A.09.09</t>
  </si>
  <si>
    <t>noatsrmdbt.backup.btk.bg</t>
  </si>
  <si>
    <t>-mac 005056bf0177 -da A.09.00 -vss A.09.00 -oracle8 A.09.00 -ts_core A.09.00 -dapatch A.09.09 -vsspatch A.09.09 -oracle8patch A.09.09 -ts_corepatch A.09.09</t>
  </si>
  <si>
    <t>ppmproddb.backup.btk.bg</t>
  </si>
  <si>
    <t>-mac 005056bf025a -da A.09.00 -vss A.09.00 -oracle8 A.09.00 -ts_core A.09.00 -dapatch A.09.09 -vsspatch A.09.09 -oracle8patch A.09.09 -ts_corepatch A.09.09</t>
  </si>
  <si>
    <t>soaprodb52db.backup.btk.bg</t>
  </si>
  <si>
    <t>-mac 005056b66272 -da A.09.00 -vss A.09.00 -oracle8 A.09.00 -ts_core A.09.00 -dapatch A.09.09 -vsspatch A.09.09 -oracle8patch A.09.09 -ts_corepatch A.09.09</t>
  </si>
  <si>
    <t>tsrmdb.backup.btk.bg</t>
  </si>
  <si>
    <t>-mac 005056bf0127 -da A.09.00 -vss A.09.00 -oracle8 A.09.00 -ts_core A.09.00 -dapatch A.09.09 -vsspatch A.09.09 -oracle8patch A.09.09 -ts_corepatch A.09.09</t>
  </si>
  <si>
    <t>omu1.backup.btk.bg</t>
  </si>
  <si>
    <t>omu2.backup.btk.bg</t>
  </si>
  <si>
    <t>ssadb03.backup.btk.bg</t>
  </si>
  <si>
    <t>ssadb05.backup.btk.bg</t>
  </si>
  <si>
    <t>-mac 005056bf0268 -da A.09.00 -mssql70 A.09.00 -vss A.09.00 -ts_core A.09.00 -dapatch A.09.09 -mssql70patch A.09.09 -vsspatch A.09.09 -ts_corepatch A.09.09</t>
  </si>
  <si>
    <t>ssadb01.backup.btk.bg</t>
  </si>
  <si>
    <t>-clust node -da A.09.00 -mssql70 A.09.00 -vss A.09.00 -clus "ssadbsql.backup.btk.bg" -ts_core A.09.00 -dapatch A.09.09 -mssql70patch A.09.09 -vsspatch A.09.09 -cluspatch A.09.09 -ts_corepatch A.09.09</t>
  </si>
  <si>
    <t>ssadbsql.backup.btk.bg</t>
  </si>
  <si>
    <t>ssadb02.backup.btk.bg</t>
  </si>
  <si>
    <t>-clust integvs -da A.09.00 -mssql70 A.09.00 -vss A.09.00 -clus "ssadbsql.backup.btk.bg" -ts_core A.09.00 -dapatch A.09.09 -mssql70patch A.09.09 -vsspatch A.09.09 -cluspatch A.09.09 -ts_corepatch A.09.09</t>
  </si>
  <si>
    <t>crmprodasu1.backup.btk.bg</t>
  </si>
  <si>
    <t>-mac 005056b66655 -da A.09.00 -vss A.09.00 -oracle8 A.09.00 -ts_core A.09.00 -dapatch A.09.09 -vsspatch A.09.09 -oracle8patch A.09.09 -ts_corepatch A.09.09</t>
  </si>
  <si>
    <t>crmprodasu2.backup.btk.bg</t>
  </si>
  <si>
    <t>-mac 0050569643ba -da A.09.00 -vss A.09.00 -oracle8 A.09.00 -ts_core A.09.00 -dapatch A.09.09 -vsspatch A.09.09 -oracle8patch A.09.09 -ts_corepatch A.09.09</t>
  </si>
  <si>
    <t>crmprodasu3.backup.btk.bg</t>
  </si>
  <si>
    <t>-mac 005056b65b72 -da A.09.00 -vss A.09.00 -oracle8 A.09.00 -ts_core A.09.00 -dapatch A.09.09 -vsspatch A.09.09 -oracle8patch A.09.09 -ts_corepatch A.09.09</t>
  </si>
  <si>
    <t>crmprodasu4.backup.btk.bg</t>
  </si>
  <si>
    <t>-mac 005056964343 -da A.09.00 -vss A.09.00 -oracle8 A.09.00 -ts_core A.09.00 -dapatch A.09.09 -vsspatch A.09.09 -oracle8patch A.09.09 -ts_corepatch A.09.09</t>
  </si>
  <si>
    <t>crmprodasu5.backup.btk.bg</t>
  </si>
  <si>
    <t>-mac 005056b67580 -da A.09.00 -vss A.09.00 -oracle8 A.09.00 -ts_core A.09.00 -dapatch A.09.09 -vsspatch A.09.09 -oracle8patch A.09.09 -ts_corepatch A.09.09</t>
  </si>
  <si>
    <t>uuploader1.backup.btk.bg</t>
  </si>
  <si>
    <t>-mac 005056bf005b -da A.09.00 -vss A.09.00 -ts_core A.09.00 -dapatch A.09.09 -vsspatch A.09.09 -ts_corepatch A.09.09</t>
  </si>
  <si>
    <t>uuploader2.backup.btk.bg</t>
  </si>
  <si>
    <t>-mac 005056bf005f -da A.09.00 -vss A.09.00 -ts_core A.09.00 -dapatch A.09.09 -vsspatch A.09.09 -ts_corepatch A.09.09</t>
  </si>
  <si>
    <t>cdcfs1.backup.btk.bg</t>
  </si>
  <si>
    <t>-clust node -da A.09.00 -ma A.09.00 -vss A.09.00 -clus "cdcfscl.ad.btk.bg" -ts_core A.09.00 -dapatch A.09.09 -mapatch A.09.09 -vsspatch A.09.09 -cluspatch A.09.09 -ts_corepatch A.09.09</t>
  </si>
  <si>
    <t>cdcfscl.ad.btk.bg</t>
  </si>
  <si>
    <t>cdcfs2.backup.btk.bg</t>
  </si>
  <si>
    <t>-clust integvs -da A.09.00 -ma A.09.00 -vss A.09.00 -clus "cdcfscl.ad.btk.bg" -ts_core A.09.00 -dapatch A.09.09 -mapatch A.09.09 -vsspatch A.09.09 -cluspatch A.09.09 -ts_corepatch A.09.09</t>
  </si>
  <si>
    <t>blfpis01.ad.btk.bg</t>
  </si>
  <si>
    <t>bsfpis01.ad.btk.bg</t>
  </si>
  <si>
    <t>hafpis01.ad.btk.bg</t>
  </si>
  <si>
    <t>nsocdata.ad.btk.bg</t>
  </si>
  <si>
    <t>pldata.ad.btk.bg</t>
  </si>
  <si>
    <t>pvdata.ad.btk.bg</t>
  </si>
  <si>
    <t>regionfs.ad.btk.bg</t>
  </si>
  <si>
    <t>rtsdata.ad.btk.bg</t>
  </si>
  <si>
    <t>rufpis01.ad.btk.bg</t>
  </si>
  <si>
    <t>szfpis01.ad.btk.bg</t>
  </si>
  <si>
    <t>vivadata.ad.btk.bg</t>
  </si>
  <si>
    <t>vndata.ad.btk.bg</t>
  </si>
  <si>
    <t>vrfpis01.ad.btk.bg</t>
  </si>
  <si>
    <t>vtfpis01.ad.btk.bg</t>
  </si>
  <si>
    <t>cdcfs1.ad.btk.bg</t>
  </si>
  <si>
    <t>cdcfs2.ad.btk.bg</t>
  </si>
  <si>
    <t>itadmintool.backup.btk.bg</t>
  </si>
  <si>
    <t>gpl x86_64 linux-3.10.0-693.5.2.el7.x86_64</t>
  </si>
  <si>
    <t>dbappprod.backup.btk.bg</t>
  </si>
  <si>
    <t>etlproddb.backup.btk.bg</t>
  </si>
  <si>
    <t>gpl x86_64 linux-3.10.0-693.11.1.el7.x86_64</t>
  </si>
  <si>
    <t>filerepprod.backup.btk.bg</t>
  </si>
  <si>
    <t>gpl x86_64 linux-3.10.0-693.17.1.el7.x86_64</t>
  </si>
  <si>
    <t>scdb1.backup.btk.bg</t>
  </si>
  <si>
    <t>-mac 005056bf0122 -da A.09.00 -mssql70 A.09.00 -vss A.09.00 -ts_core A.09.00 -dapatch A.09.09 -mssql70patch A.09.09 -vsspatch A.09.09 -cluspatch A.09.09 -ts_corepatch A.09.09</t>
  </si>
  <si>
    <t>mmproddb.backup.btk.bg</t>
  </si>
  <si>
    <t>ecomproddb.backup.btk.bg</t>
  </si>
  <si>
    <t>risk-sof-fps.backup.btk.bg</t>
  </si>
  <si>
    <t>-mac 005056965c59 -da A.09.00 -mssql70 A.09.00 -vss A.09.00 -ts_core A.09.00 -dapatch A.09.09 -mssql70patch A.09.09 -vsspatch A.09.09 -ts_corepatch A.09.09</t>
  </si>
  <si>
    <t>mercuryproddb.backup.btk.bg</t>
  </si>
  <si>
    <t>uuploaderproddb.backup.btk.bg</t>
  </si>
  <si>
    <t>microsoft amd64 wNT-10.0-S</t>
  </si>
  <si>
    <t>backdc5.backup.btk.bg</t>
  </si>
  <si>
    <t>filereprdc.backup.btk.bg</t>
  </si>
  <si>
    <t>gpl x86_64 linux-3.10.0-862.3.2.el7.x86_64</t>
  </si>
  <si>
    <t>idocsproddb.backup.btk.bg</t>
  </si>
  <si>
    <t>-da A.09.00 -ma A.09.00 -cc A.09.00 -mssql70 A.09.00 -vss A.09.00 -ts_core A.09.00 -dapatch A.09.09 -mapatch A.09.09 -ccpatch A.09.09 -mssql70patch A.09.09 -vsspatch A.09.09 -ts_corepatch A.09.09</t>
  </si>
  <si>
    <t>esbtddb2.backup.btk.bg</t>
  </si>
  <si>
    <t>etlprodapp.backup.btk.bg</t>
  </si>
  <si>
    <t>videoserver1.backup.btk.bg</t>
  </si>
  <si>
    <t>-mac 0050563f0001 -da A.09.00 -ts_core A.09.00 -dapatch A.09.09 -ts_corepatch A.09.09</t>
  </si>
  <si>
    <t>pgwi.backup.btk.bg</t>
  </si>
  <si>
    <t>-mac 005056bf007a -da A.09.00 -ts_core A.09.00 -dapatch A.09.09 -ts_corepatch A.09.09</t>
  </si>
  <si>
    <t>npproxy.backup.btk.bg</t>
  </si>
  <si>
    <t>-da A.09.00 -ts_core A.09.00 -dapatch A.09.09 -ts_corepatch A.09.09</t>
  </si>
  <si>
    <t>cmsdevwmb1.backup.btk.bg</t>
  </si>
  <si>
    <t>cmsdevwmb2.backup.btk.bg</t>
  </si>
  <si>
    <t>cmsdevjboss1.backup.btk.bg</t>
  </si>
  <si>
    <t>cmsdevjboss2.backup.btk.bg</t>
  </si>
  <si>
    <t>cmsdevwodm1.backup.btk.bg</t>
  </si>
  <si>
    <t>cmsdevwodm2.backup.btk.bg</t>
  </si>
  <si>
    <t>sccmdb.backup.btk.bg</t>
  </si>
  <si>
    <t>-mac 005056bf0056 -da A.09.00 -mssql70 A.09.00 -vss A.09.00 -ts_core A.09.00 -dapatch A.09.09 -mssql70patch A.09.09 -vsspatch A.09.09 -ts_corepatch A.09.09</t>
  </si>
  <si>
    <t>csaproddb.backup.btk.bg</t>
  </si>
  <si>
    <t>-mac 0050569609ba -da A.09.00 -ma A.09.00 -mssql70 A.09.00 -vss A.09.00 -ts_core A.09.00 -dapatch A.09.09 -mapatch A.09.09 -mssql70patch A.09.09 -vsspatch A.09.09 -ts_corepatch A.09.09</t>
  </si>
  <si>
    <t>csaprodlogdb.backup.btk.bg</t>
  </si>
  <si>
    <t>-mac 005056960d3d -da A.09.00 -mssql70 A.09.00 -vss A.09.00 -ts_core A.09.00 -dapatch A.09.09 -mssql70patch A.09.09 -vsspatch A.09.09 -ts_corepatch A.09.09</t>
  </si>
  <si>
    <t>infinysdevdb.backup.btk.bg</t>
  </si>
  <si>
    <t>gpl x86_64 linux-3.10.0-862.el7.x86_64</t>
  </si>
  <si>
    <t>infinystestdb.backup.btk.bg</t>
  </si>
  <si>
    <t>videoserver2.backup.btk.bg</t>
  </si>
  <si>
    <t>-mac 0050563f0002 -da A.09.00 -ts_core A.09.00 -dapatch A.09.09 -ts_corepatch A.09.09</t>
  </si>
  <si>
    <t>rtsdata.backup.btk.bg</t>
  </si>
  <si>
    <t>-da A.09.00 -ma A.09.00 -vss A.09.00 -ts_core A.09.00 -dapatch A.09.09 -mapatch A.09.09 -vsspatch A.09.09 -cluspatch A.09.09 -ts_corepatch A.09.09</t>
  </si>
  <si>
    <t>nsocdata.backup.btk.bg</t>
  </si>
  <si>
    <t>vivadata.backup.btk.bg</t>
  </si>
  <si>
    <t>regionfs.backup.btk.bg</t>
  </si>
  <si>
    <t>einvoices01.backup.btk.bg</t>
  </si>
  <si>
    <t>-mac 00145e1c8703 -da A.09.00 -ma A.09.00 -cc A.09.00 -vss A.09.00 -ts_core A.09.00 -dapatch A.09.09 -mapatch A.09.09 -ccpatch A.09.09 -vsspatch A.09.09 -ts_corepatch A.09.09</t>
  </si>
  <si>
    <t>infinysproddb.backup.btk.bg</t>
  </si>
  <si>
    <t>infinyspprdb.backup.btk.bg</t>
  </si>
  <si>
    <t>irisproddb.backup.btk.bg</t>
  </si>
  <si>
    <t>sappprrar.backup.btk.bg</t>
  </si>
  <si>
    <t>hermespprdb.backup.btk.bg</t>
  </si>
  <si>
    <t>ossmi6proddb.backup.btk.bg</t>
  </si>
  <si>
    <t>-da A.09.00 -mssql70 A.09.00 -vss A.09.00 -docs A.09.00 -ts_core A.09.00 -dapatch A.09.09 -mssql70patch A.09.09 -vsspatch A.09.09 -docspatch A.09.09 -ts_corepatch A.09.09</t>
  </si>
  <si>
    <t>ecompprdb.backup.btk.bg</t>
  </si>
  <si>
    <t>gpl x86_64 linux-3.10.0-957.21.2.el7.x86_64</t>
  </si>
  <si>
    <t>dbapptest.backup.btk.bg</t>
  </si>
  <si>
    <t>-mac 005056b80462 -da A.09.00 -ts_core A.09.00 -dapatch A.09.09 -ts_corepatch A.09.09</t>
  </si>
  <si>
    <t>ebillmanagersrv.backup.btk.bg</t>
  </si>
  <si>
    <t>-mac 005056b641d5 -da A.09.00 -ts_core A.09.00 -dapatch A.09.09 -ts_corepatch A.09.09</t>
  </si>
  <si>
    <t>tmds1db.backup.btk.bg</t>
  </si>
  <si>
    <t>-mac 005056b62c50 -da A.09.00 -mssql70 A.09.00 -vss A.09.00 -ts_core A.09.00 -dapatch A.09.09 -mssql70patch A.09.09 -vsspatch A.09.09 -ts_corepatch A.09.09</t>
  </si>
  <si>
    <t>mbamproddb.backup.btk.bg</t>
  </si>
  <si>
    <t>tmdb.backup.btk.bg</t>
  </si>
  <si>
    <t>-mac 005056bf011f -da A.09.00 -mssql70 A.09.00 -vss A.09.00 -ts_core A.09.00 -dapatch A.09.09 -mssql70patch A.09.09 -vsspatch A.09.09 -ts_corepatch A.09.09</t>
  </si>
  <si>
    <t>Single Server Edition for UNIX</t>
  </si>
  <si>
    <t>Single Server Edition for Windows</t>
  </si>
  <si>
    <t>Direct Backup using NDMP for 1 TB</t>
  </si>
  <si>
    <t>HPE Data Protector zero downtime backup (ZDB) extension for UNIX - 1 TB</t>
  </si>
  <si>
    <t>HPE Data Protector instant recovery extension for UNIX - 1 TB</t>
  </si>
  <si>
    <t>Direct Backup Extension for 1 TB HPE StorageWorks disk array XP or compatible</t>
  </si>
  <si>
    <t>Direct Backup Extension for 1 TB HPE Surestore VA</t>
  </si>
  <si>
    <t>Encryption Extension for one client system</t>
  </si>
  <si>
    <t>HPE DP Granular Recovery Extension</t>
  </si>
  <si>
    <t>HPE Data Protector zero downtime backup (ZDB) extension for Windows - 1 TB</t>
  </si>
  <si>
    <t>HPE Data Protector instant recovery extension for Windows - 1 TB</t>
  </si>
  <si>
    <t>HPE Data Protector zero downtime backup (ZDB) extension for Linux - 1 TB</t>
  </si>
  <si>
    <t>HPE Data Protector instant recovery extension for Linux - 1 TB</t>
  </si>
  <si>
    <t>HPE Data Protector Zero Downtime Backup non HPE arrays Unix 1TB</t>
  </si>
  <si>
    <t>HPE Data Protector Zero Downtime Backup non HPE arrays Linux 1TB</t>
  </si>
  <si>
    <t>HPE Data Protector Zero Downtime Backup non HPE arrays Windows 1TB</t>
  </si>
  <si>
    <t>HPE Data Protector Instant Recovery non HPE arrays Unix 1TB</t>
  </si>
  <si>
    <t>HPE Data Protector Instant Recovery non HPE arrays Linux 1TB</t>
  </si>
  <si>
    <t>HPE Data Protector Instant Recovery non HPE arrays Windows 1TB</t>
  </si>
  <si>
    <t>HPE Data Protector Extended On-line Backup for Win/Lin Software</t>
  </si>
  <si>
    <t>Details for Cell Manager hpdpprodcm1.central.btk.bg</t>
  </si>
  <si>
    <t>Cell Manager 1 hpdpprodcm1.central.btk.bg</t>
  </si>
  <si>
    <t>Usage log found in rows 210,211</t>
  </si>
  <si>
    <t>Main machine in row 211. Usage counted in nodes</t>
  </si>
  <si>
    <t>Main machine in row 262. Usage counted in nodes</t>
  </si>
  <si>
    <t>Main machine in row 272</t>
  </si>
  <si>
    <t>Usage log found in rows 260,261,262</t>
  </si>
  <si>
    <t>SlotLibrary #1: DR_SO_DBA</t>
  </si>
  <si>
    <t>SlotLibrary #2: DC_SO_SAP</t>
  </si>
  <si>
    <t>SlotLibrary #3: DC_SO_WIN</t>
  </si>
  <si>
    <t>SlotLibrary #4: DC_SO_DBA</t>
  </si>
  <si>
    <t>SlotLibrary #5: DC_SO_FS</t>
  </si>
  <si>
    <t>SlotLibrary #6: DC_SO_TEST</t>
  </si>
  <si>
    <t>SlotLibrary #7: DR_SO_SAP</t>
  </si>
  <si>
    <t>SlotLibrary #8: DC_MSL</t>
  </si>
  <si>
    <t>SlotLibrary #9: DR_SO_FS</t>
  </si>
  <si>
    <t>SlotLibrary #10: DC_SO_FS_repl</t>
  </si>
  <si>
    <t>SlotLibrary #11: DR_MSL</t>
  </si>
  <si>
    <t>SlotLibrary #12: DR_SO_WIN</t>
  </si>
  <si>
    <t>Vss manually removed - No MSSQL Writer</t>
  </si>
  <si>
    <t>Deployed in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</si>
</sst>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m/d/yyyy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2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9"/>
      <name val="Microsoft Sans Serif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Segoe UI"/>
      <family val="2"/>
    </font>
    <font>
      <sz val="11"/>
      <color rgb="FF0079E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8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rgb="FF0079EF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/>
      <bottom style="thin">
        <color rgb="FF29CEFE"/>
      </bottom>
      <diagonal/>
    </border>
    <border>
      <left style="thin">
        <color rgb="FF29CEFE"/>
      </left>
      <right style="thin">
        <color rgb="FF29CEFE"/>
      </right>
      <top/>
      <bottom style="thin">
        <color rgb="FF29CEFE"/>
      </bottom>
      <diagonal/>
    </border>
    <border>
      <left style="thin">
        <color rgb="FF29CEFE"/>
      </left>
      <right/>
      <top/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/>
      <diagonal/>
    </border>
    <border>
      <left style="thin">
        <color rgb="FF29CEFE"/>
      </left>
      <right style="thin">
        <color theme="2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 style="thin">
        <color theme="2"/>
      </right>
      <top/>
      <bottom style="thin">
        <color rgb="FF29CEFE"/>
      </bottom>
      <diagonal/>
    </border>
    <border>
      <left style="thin">
        <color rgb="FF0079EF"/>
      </left>
      <right style="thin">
        <color rgb="FF0079E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29CEFE"/>
      </left>
      <right/>
      <top style="thin">
        <color rgb="FF29CEFE"/>
      </top>
      <bottom/>
      <diagonal/>
    </border>
    <border>
      <left style="thin">
        <color rgb="FF29CEFE"/>
      </left>
      <right style="thin">
        <color rgb="FF29CEFE"/>
      </right>
      <top style="thin">
        <color rgb="FF29CEFE"/>
      </top>
      <bottom/>
      <diagonal/>
    </border>
  </borders>
  <cellStyleXfs count="151">
    <xf numFmtId="0" fontId="0" fillId="0" borderId="0"/>
    <xf numFmtId="0" fontId="2" fillId="0" borderId="0"/>
    <xf numFmtId="0" fontId="1" fillId="0" borderId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2" fillId="22" borderId="0" applyNumberFormat="0" applyFont="0" applyFill="0" applyBorder="0" applyAlignment="0" applyProtection="0">
      <alignment horizontal="left" vertical="top" wrapText="1"/>
    </xf>
    <xf numFmtId="44" fontId="3" fillId="0" borderId="0" applyFont="0" applyFill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8" fontId="2" fillId="0" borderId="0"/>
    <xf numFmtId="164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8" fontId="1" fillId="0" borderId="0"/>
    <xf numFmtId="0" fontId="21" fillId="0" borderId="0"/>
    <xf numFmtId="0" fontId="21" fillId="0" borderId="0"/>
    <xf numFmtId="0" fontId="1" fillId="0" borderId="0"/>
    <xf numFmtId="0" fontId="5" fillId="24" borderId="8" applyNumberFormat="0" applyFont="0" applyAlignment="0" applyProtection="0"/>
    <xf numFmtId="0" fontId="5" fillId="24" borderId="8" applyNumberFormat="0" applyFont="0" applyAlignment="0" applyProtection="0"/>
    <xf numFmtId="0" fontId="22" fillId="20" borderId="9" applyNumberFormat="0" applyAlignment="0" applyProtection="0"/>
    <xf numFmtId="0" fontId="22" fillId="20" borderId="9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164" fontId="24" fillId="0" borderId="1">
      <alignment horizontal="center"/>
    </xf>
    <xf numFmtId="3" fontId="23" fillId="0" borderId="0" applyFont="0" applyFill="0" applyBorder="0" applyAlignment="0" applyProtection="0"/>
    <xf numFmtId="164" fontId="23" fillId="25" borderId="0" applyNumberFormat="0" applyFont="0" applyBorder="0" applyAlignment="0" applyProtection="0"/>
    <xf numFmtId="164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/>
    <xf numFmtId="164" fontId="3" fillId="0" borderId="0"/>
    <xf numFmtId="164" fontId="1" fillId="0" borderId="0"/>
  </cellStyleXfs>
  <cellXfs count="99">
    <xf numFmtId="0" fontId="0" fillId="0" borderId="0" xfId="0"/>
    <xf numFmtId="0" fontId="30" fillId="0" borderId="0" xfId="2" applyFont="1" applyFill="1" applyAlignment="1">
      <alignment vertical="center"/>
    </xf>
    <xf numFmtId="0" fontId="32" fillId="0" borderId="0" xfId="2" applyFont="1" applyFill="1" applyAlignment="1">
      <alignment vertical="center"/>
    </xf>
    <xf numFmtId="0" fontId="29" fillId="26" borderId="11" xfId="1" applyFont="1" applyFill="1" applyBorder="1" applyAlignment="1">
      <alignment horizontal="center" vertical="center"/>
    </xf>
    <xf numFmtId="0" fontId="33" fillId="0" borderId="0" xfId="1" applyFont="1" applyFill="1" applyAlignment="1">
      <alignment vertical="center"/>
    </xf>
    <xf numFmtId="0" fontId="0" fillId="0" borderId="0" xfId="0" quotePrefix="1"/>
    <xf numFmtId="0" fontId="35" fillId="0" borderId="0" xfId="0" applyFont="1"/>
    <xf numFmtId="0" fontId="0" fillId="0" borderId="0" xfId="0"/>
    <xf numFmtId="0" fontId="29" fillId="27" borderId="0" xfId="0" applyNumberFormat="1" applyFont="1" applyFill="1" applyAlignment="1">
      <alignment vertical="center"/>
    </xf>
    <xf numFmtId="0" fontId="30" fillId="27" borderId="0" xfId="0" applyNumberFormat="1" applyFont="1" applyFill="1" applyAlignment="1">
      <alignment vertical="center"/>
    </xf>
    <xf numFmtId="0" fontId="31" fillId="0" borderId="0" xfId="1" applyFont="1" applyFill="1" applyAlignment="1">
      <alignment vertical="center"/>
    </xf>
    <xf numFmtId="0" fontId="30" fillId="0" borderId="0" xfId="2" applyFont="1" applyFill="1" applyAlignment="1">
      <alignment horizontal="left" vertical="center"/>
    </xf>
    <xf numFmtId="0" fontId="31" fillId="26" borderId="11" xfId="2" applyFont="1" applyFill="1" applyBorder="1" applyAlignment="1">
      <alignment vertical="center"/>
    </xf>
    <xf numFmtId="0" fontId="31" fillId="0" borderId="11" xfId="2" applyFont="1" applyFill="1" applyBorder="1" applyAlignment="1">
      <alignment horizontal="right" vertical="center"/>
    </xf>
    <xf numFmtId="0" fontId="34" fillId="0" borderId="11" xfId="2" applyFont="1" applyFill="1" applyBorder="1" applyAlignment="1">
      <alignment horizontal="right" vertical="center"/>
    </xf>
    <xf numFmtId="1" fontId="31" fillId="0" borderId="11" xfId="2" applyNumberFormat="1" applyFont="1" applyFill="1" applyBorder="1" applyAlignment="1">
      <alignment horizontal="right" vertical="center"/>
    </xf>
    <xf numFmtId="1" fontId="34" fillId="0" borderId="11" xfId="2" applyNumberFormat="1" applyFont="1" applyFill="1" applyBorder="1" applyAlignment="1">
      <alignment horizontal="right" vertical="center"/>
    </xf>
    <xf numFmtId="0" fontId="0" fillId="0" borderId="12" xfId="0" applyBorder="1"/>
    <xf numFmtId="0" fontId="36" fillId="26" borderId="13" xfId="0" applyFont="1" applyFill="1" applyBorder="1"/>
    <xf numFmtId="164" fontId="31" fillId="0" borderId="14" xfId="3" applyNumberFormat="1" applyFont="1" applyFill="1" applyBorder="1" applyAlignment="1">
      <alignment vertical="center"/>
    </xf>
    <xf numFmtId="1" fontId="31" fillId="0" borderId="15" xfId="2" applyNumberFormat="1" applyFont="1" applyFill="1" applyBorder="1" applyAlignment="1">
      <alignment horizontal="right" vertical="center"/>
    </xf>
    <xf numFmtId="0" fontId="31" fillId="0" borderId="15" xfId="2" applyFont="1" applyFill="1" applyBorder="1" applyAlignment="1">
      <alignment horizontal="right" vertical="center"/>
    </xf>
    <xf numFmtId="0" fontId="29" fillId="26" borderId="16" xfId="0" applyNumberFormat="1" applyFont="1" applyFill="1" applyBorder="1" applyAlignment="1">
      <alignment vertical="center" wrapText="1"/>
    </xf>
    <xf numFmtId="0" fontId="29" fillId="26" borderId="17" xfId="0" applyNumberFormat="1" applyFont="1" applyFill="1" applyBorder="1" applyAlignment="1">
      <alignment horizontal="center" vertical="center" wrapText="1"/>
    </xf>
    <xf numFmtId="0" fontId="29" fillId="26" borderId="18" xfId="0" applyNumberFormat="1" applyFont="1" applyFill="1" applyBorder="1" applyAlignment="1">
      <alignment horizontal="center" vertical="center" wrapText="1"/>
    </xf>
    <xf numFmtId="164" fontId="31" fillId="0" borderId="0" xfId="3" applyNumberFormat="1" applyFont="1" applyFill="1" applyBorder="1" applyAlignment="1">
      <alignment vertical="center"/>
    </xf>
    <xf numFmtId="0" fontId="34" fillId="0" borderId="0" xfId="2" applyFont="1" applyFill="1" applyBorder="1" applyAlignment="1">
      <alignment horizontal="right" vertical="center"/>
    </xf>
    <xf numFmtId="0" fontId="31" fillId="0" borderId="0" xfId="2" applyFont="1" applyFill="1" applyBorder="1" applyAlignment="1">
      <alignment horizontal="right" vertical="center"/>
    </xf>
    <xf numFmtId="0" fontId="0" fillId="0" borderId="0" xfId="0" applyNumberFormat="1"/>
    <xf numFmtId="164" fontId="30" fillId="0" borderId="0" xfId="2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7" fillId="0" borderId="0" xfId="0" applyFont="1"/>
    <xf numFmtId="164" fontId="5" fillId="0" borderId="0" xfId="148" applyFont="1" applyFill="1" applyAlignment="1">
      <alignment vertical="center"/>
    </xf>
    <xf numFmtId="0" fontId="29" fillId="0" borderId="0" xfId="149" applyNumberFormat="1" applyFont="1" applyFill="1" applyAlignment="1">
      <alignment vertical="center"/>
    </xf>
    <xf numFmtId="0" fontId="29" fillId="26" borderId="11" xfId="150" applyNumberFormat="1" applyFont="1" applyFill="1" applyBorder="1" applyAlignment="1">
      <alignment horizontal="center" vertical="center"/>
    </xf>
    <xf numFmtId="0" fontId="5" fillId="0" borderId="11" xfId="148" applyNumberFormat="1" applyFont="1" applyFill="1" applyBorder="1" applyAlignment="1">
      <alignment horizontal="right" vertical="center"/>
    </xf>
    <xf numFmtId="0" fontId="30" fillId="0" borderId="0" xfId="149" applyNumberFormat="1" applyFont="1" applyFill="1" applyAlignment="1">
      <alignment vertical="center"/>
    </xf>
    <xf numFmtId="0" fontId="0" fillId="28" borderId="0" xfId="0" applyFill="1"/>
    <xf numFmtId="0" fontId="29" fillId="26" borderId="16" xfId="0" applyNumberFormat="1" applyFont="1" applyFill="1" applyBorder="1" applyAlignment="1">
      <alignment vertical="center"/>
    </xf>
    <xf numFmtId="0" fontId="29" fillId="26" borderId="17" xfId="0" applyNumberFormat="1" applyFont="1" applyFill="1" applyBorder="1" applyAlignment="1">
      <alignment horizontal="center" vertical="center"/>
    </xf>
    <xf numFmtId="0" fontId="29" fillId="26" borderId="18" xfId="0" applyNumberFormat="1" applyFont="1" applyFill="1" applyBorder="1" applyAlignment="1">
      <alignment horizontal="center" vertical="center"/>
    </xf>
    <xf numFmtId="164" fontId="31" fillId="0" borderId="19" xfId="3" applyNumberFormat="1" applyFont="1" applyFill="1" applyBorder="1" applyAlignment="1">
      <alignment vertical="center"/>
    </xf>
    <xf numFmtId="1" fontId="34" fillId="26" borderId="11" xfId="2" applyNumberFormat="1" applyFont="1" applyFill="1" applyBorder="1" applyAlignment="1">
      <alignment vertical="center"/>
    </xf>
    <xf numFmtId="1" fontId="31" fillId="26" borderId="11" xfId="2" applyNumberFormat="1" applyFont="1" applyFill="1" applyBorder="1" applyAlignment="1">
      <alignment vertical="center"/>
    </xf>
    <xf numFmtId="1" fontId="31" fillId="0" borderId="11" xfId="2" applyNumberFormat="1" applyFont="1" applyBorder="1" applyAlignment="1">
      <alignment horizontal="right" vertical="center"/>
    </xf>
    <xf numFmtId="49" fontId="0" fillId="0" borderId="0" xfId="0" applyNumberFormat="1"/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144" applyFont="1" applyFill="1" applyBorder="1" applyAlignment="1">
      <alignment horizontal="center" vertical="center"/>
    </xf>
    <xf numFmtId="0" fontId="31" fillId="0" borderId="0" xfId="145" applyFont="1" applyFill="1" applyBorder="1" applyAlignment="1">
      <alignment horizontal="right" vertical="center"/>
    </xf>
    <xf numFmtId="1" fontId="31" fillId="0" borderId="0" xfId="145" applyNumberFormat="1" applyFont="1" applyFill="1" applyBorder="1" applyAlignment="1">
      <alignment horizontal="right" vertical="center" wrapText="1"/>
    </xf>
    <xf numFmtId="0" fontId="31" fillId="0" borderId="0" xfId="145" applyFont="1" applyFill="1" applyBorder="1" applyAlignment="1">
      <alignment horizontal="right" vertical="center" wrapText="1"/>
    </xf>
    <xf numFmtId="14" fontId="31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2" applyFont="1" applyFill="1" applyAlignment="1">
      <alignment vertical="center"/>
    </xf>
    <xf numFmtId="0" fontId="34" fillId="0" borderId="20" xfId="2" applyFont="1" applyFill="1" applyBorder="1" applyAlignment="1">
      <alignment horizontal="right" vertical="center"/>
    </xf>
    <xf numFmtId="0" fontId="29" fillId="0" borderId="0" xfId="0" applyNumberFormat="1" applyFont="1" applyFill="1" applyBorder="1" applyAlignment="1">
      <alignment horizontal="center" vertical="center" wrapText="1"/>
    </xf>
    <xf numFmtId="0" fontId="31" fillId="0" borderId="0" xfId="2" applyFont="1" applyFill="1" applyBorder="1" applyAlignment="1">
      <alignment vertical="center"/>
    </xf>
    <xf numFmtId="0" fontId="33" fillId="0" borderId="0" xfId="2" applyFont="1" applyFill="1" applyAlignment="1">
      <alignment vertical="center"/>
    </xf>
    <xf numFmtId="0" fontId="34" fillId="0" borderId="15" xfId="2" applyFont="1" applyFill="1" applyBorder="1" applyAlignment="1">
      <alignment horizontal="right" vertical="center"/>
    </xf>
    <xf numFmtId="0" fontId="29" fillId="26" borderId="16" xfId="1" applyFont="1" applyFill="1" applyBorder="1" applyAlignment="1">
      <alignment horizontal="center" vertical="center" wrapText="1"/>
    </xf>
    <xf numFmtId="0" fontId="29" fillId="26" borderId="21" xfId="0" applyNumberFormat="1" applyFont="1" applyFill="1" applyBorder="1" applyAlignment="1">
      <alignment horizontal="center" vertical="center" wrapText="1"/>
    </xf>
    <xf numFmtId="0" fontId="31" fillId="28" borderId="11" xfId="145" applyFont="1" applyFill="1" applyBorder="1" applyAlignment="1">
      <alignment horizontal="right" vertical="center"/>
    </xf>
    <xf numFmtId="0" fontId="0" fillId="0" borderId="23" xfId="0" applyBorder="1"/>
    <xf numFmtId="0" fontId="0" fillId="0" borderId="0" xfId="0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4" fontId="31" fillId="0" borderId="0" xfId="3" applyNumberFormat="1" applyFont="1" applyFill="1" applyBorder="1" applyAlignment="1">
      <alignment vertical="top"/>
    </xf>
    <xf numFmtId="0" fontId="34" fillId="0" borderId="0" xfId="2" applyFont="1" applyFill="1" applyBorder="1" applyAlignment="1">
      <alignment horizontal="right" vertical="top"/>
    </xf>
    <xf numFmtId="0" fontId="31" fillId="0" borderId="0" xfId="2" applyFont="1" applyFill="1" applyBorder="1" applyAlignment="1">
      <alignment horizontal="right" vertical="top"/>
    </xf>
    <xf numFmtId="0" fontId="0" fillId="0" borderId="0" xfId="0" applyAlignment="1">
      <alignment vertical="top"/>
    </xf>
    <xf numFmtId="0" fontId="31" fillId="0" borderId="0" xfId="2" applyFont="1" applyFill="1" applyAlignment="1">
      <alignment vertical="top"/>
    </xf>
    <xf numFmtId="0" fontId="31" fillId="0" borderId="0" xfId="0" applyFont="1" applyFill="1" applyBorder="1" applyAlignment="1">
      <alignment vertical="top"/>
    </xf>
    <xf numFmtId="0" fontId="31" fillId="0" borderId="0" xfId="144" applyFont="1" applyFill="1" applyBorder="1" applyAlignment="1">
      <alignment horizontal="center" vertical="top"/>
    </xf>
    <xf numFmtId="0" fontId="31" fillId="0" borderId="0" xfId="145" applyFont="1" applyFill="1" applyBorder="1" applyAlignment="1">
      <alignment horizontal="right" vertical="top"/>
    </xf>
    <xf numFmtId="1" fontId="31" fillId="0" borderId="0" xfId="145" applyNumberFormat="1" applyFont="1" applyFill="1" applyBorder="1" applyAlignment="1">
      <alignment horizontal="right" vertical="top" wrapText="1"/>
    </xf>
    <xf numFmtId="0" fontId="31" fillId="0" borderId="0" xfId="145" applyFont="1" applyFill="1" applyBorder="1" applyAlignment="1">
      <alignment horizontal="right" vertical="top" wrapText="1"/>
    </xf>
    <xf numFmtId="14" fontId="31" fillId="0" borderId="0" xfId="0" applyNumberFormat="1" applyFont="1" applyFill="1" applyBorder="1" applyAlignment="1">
      <alignment horizontal="center" vertical="top"/>
    </xf>
    <xf numFmtId="0" fontId="31" fillId="0" borderId="0" xfId="0" applyNumberFormat="1" applyFont="1" applyFill="1" applyBorder="1" applyAlignment="1">
      <alignment horizontal="center" vertical="top"/>
    </xf>
    <xf numFmtId="0" fontId="0" fillId="0" borderId="0" xfId="0" quotePrefix="1" applyAlignment="1">
      <alignment vertical="top"/>
    </xf>
    <xf numFmtId="0" fontId="31" fillId="0" borderId="11" xfId="2" applyNumberFormat="1" applyFont="1" applyFill="1" applyBorder="1" applyAlignment="1">
      <alignment horizontal="right" vertical="center"/>
    </xf>
    <xf numFmtId="0" fontId="31" fillId="0" borderId="15" xfId="2" applyNumberFormat="1" applyFont="1" applyFill="1" applyBorder="1" applyAlignment="1">
      <alignment horizontal="right" vertical="center"/>
    </xf>
    <xf numFmtId="0" fontId="31" fillId="0" borderId="25" xfId="2" applyNumberFormat="1" applyFont="1" applyFill="1" applyBorder="1" applyAlignment="1">
      <alignment horizontal="right" vertical="center"/>
    </xf>
    <xf numFmtId="0" fontId="31" fillId="0" borderId="24" xfId="2" applyNumberFormat="1" applyFont="1" applyFill="1" applyBorder="1" applyAlignment="1">
      <alignment horizontal="right" vertical="center"/>
    </xf>
    <xf numFmtId="0" fontId="31" fillId="0" borderId="24" xfId="2" applyFont="1" applyFill="1" applyBorder="1" applyAlignment="1">
      <alignment horizontal="right" vertical="center"/>
    </xf>
    <xf numFmtId="0" fontId="0" fillId="0" borderId="0" xfId="0" applyBorder="1"/>
    <xf numFmtId="0" fontId="40" fillId="28" borderId="11" xfId="145" applyFont="1" applyFill="1" applyBorder="1" applyAlignment="1">
      <alignment horizontal="right" vertical="center"/>
    </xf>
    <xf numFmtId="0" fontId="0" fillId="28" borderId="0" xfId="0" applyFill="1" applyBorder="1"/>
    <xf numFmtId="0" fontId="40" fillId="28" borderId="25" xfId="145" applyFont="1" applyFill="1" applyBorder="1" applyAlignment="1">
      <alignment horizontal="right" vertical="center"/>
    </xf>
    <xf numFmtId="0" fontId="39" fillId="0" borderId="0" xfId="0" applyNumberFormat="1" applyFont="1"/>
    <xf numFmtId="0" fontId="39" fillId="28" borderId="0" xfId="0" applyFont="1" applyFill="1"/>
    <xf numFmtId="49" fontId="39" fillId="0" borderId="0" xfId="0" applyNumberFormat="1" applyFont="1"/>
    <xf numFmtId="0" fontId="39" fillId="0" borderId="23" xfId="0" applyFont="1" applyBorder="1"/>
    <xf numFmtId="0" fontId="39" fillId="0" borderId="0" xfId="0" applyFont="1"/>
    <xf numFmtId="0" fontId="39" fillId="28" borderId="11" xfId="145" applyFont="1" applyFill="1" applyBorder="1" applyAlignment="1">
      <alignment horizontal="right" vertical="center"/>
    </xf>
    <xf numFmtId="0" fontId="0" fillId="0" borderId="13" xfId="0" applyBorder="1"/>
    <xf numFmtId="0" fontId="41" fillId="0" borderId="0" xfId="0" applyFont="1"/>
  </cellXfs>
  <cellStyles count="151">
    <cellStyle name="20% - Accent1 2" xfId="4" xr:uid="{00000000-0005-0000-0000-000000000000}"/>
    <cellStyle name="20% - Accent1 3" xfId="5" xr:uid="{00000000-0005-0000-0000-000001000000}"/>
    <cellStyle name="20% - Accent2 2" xfId="6" xr:uid="{00000000-0005-0000-0000-000002000000}"/>
    <cellStyle name="20% - Accent2 3" xfId="7" xr:uid="{00000000-0005-0000-0000-000003000000}"/>
    <cellStyle name="20% - Accent3 2" xfId="8" xr:uid="{00000000-0005-0000-0000-000004000000}"/>
    <cellStyle name="20% - Accent3 3" xfId="9" xr:uid="{00000000-0005-0000-0000-000005000000}"/>
    <cellStyle name="20% - Accent4 2" xfId="10" xr:uid="{00000000-0005-0000-0000-000006000000}"/>
    <cellStyle name="20% - Accent4 3" xfId="11" xr:uid="{00000000-0005-0000-0000-000007000000}"/>
    <cellStyle name="20% - Accent5 2" xfId="12" xr:uid="{00000000-0005-0000-0000-000008000000}"/>
    <cellStyle name="20% - Accent5 3" xfId="13" xr:uid="{00000000-0005-0000-0000-000009000000}"/>
    <cellStyle name="20% - Accent6 2" xfId="14" xr:uid="{00000000-0005-0000-0000-00000A000000}"/>
    <cellStyle name="20% - Accent6 3" xfId="15" xr:uid="{00000000-0005-0000-0000-00000B000000}"/>
    <cellStyle name="40% - Accent1 2" xfId="16" xr:uid="{00000000-0005-0000-0000-00000C000000}"/>
    <cellStyle name="40% - Accent1 3" xfId="17" xr:uid="{00000000-0005-0000-0000-00000D000000}"/>
    <cellStyle name="40% - Accent2 2" xfId="18" xr:uid="{00000000-0005-0000-0000-00000E000000}"/>
    <cellStyle name="40% - Accent2 3" xfId="19" xr:uid="{00000000-0005-0000-0000-00000F000000}"/>
    <cellStyle name="40% - Accent3 2" xfId="20" xr:uid="{00000000-0005-0000-0000-000010000000}"/>
    <cellStyle name="40% - Accent3 3" xfId="21" xr:uid="{00000000-0005-0000-0000-000011000000}"/>
    <cellStyle name="40% - Accent4 2" xfId="22" xr:uid="{00000000-0005-0000-0000-000012000000}"/>
    <cellStyle name="40% - Accent4 3" xfId="23" xr:uid="{00000000-0005-0000-0000-000013000000}"/>
    <cellStyle name="40% - Accent5 2" xfId="24" xr:uid="{00000000-0005-0000-0000-000014000000}"/>
    <cellStyle name="40% - Accent5 3" xfId="25" xr:uid="{00000000-0005-0000-0000-000015000000}"/>
    <cellStyle name="40% - Accent6 2" xfId="26" xr:uid="{00000000-0005-0000-0000-000016000000}"/>
    <cellStyle name="40% - Accent6 3" xfId="27" xr:uid="{00000000-0005-0000-0000-000017000000}"/>
    <cellStyle name="60% - Accent1 2" xfId="28" xr:uid="{00000000-0005-0000-0000-000018000000}"/>
    <cellStyle name="60% - Accent1 3" xfId="29" xr:uid="{00000000-0005-0000-0000-000019000000}"/>
    <cellStyle name="60% - Accent2 2" xfId="30" xr:uid="{00000000-0005-0000-0000-00001A000000}"/>
    <cellStyle name="60% - Accent2 3" xfId="31" xr:uid="{00000000-0005-0000-0000-00001B000000}"/>
    <cellStyle name="60% - Accent3 2" xfId="32" xr:uid="{00000000-0005-0000-0000-00001C000000}"/>
    <cellStyle name="60% - Accent3 3" xfId="33" xr:uid="{00000000-0005-0000-0000-00001D000000}"/>
    <cellStyle name="60% - Accent4 2" xfId="34" xr:uid="{00000000-0005-0000-0000-00001E000000}"/>
    <cellStyle name="60% - Accent4 3" xfId="35" xr:uid="{00000000-0005-0000-0000-00001F000000}"/>
    <cellStyle name="60% - Accent5 2" xfId="36" xr:uid="{00000000-0005-0000-0000-000020000000}"/>
    <cellStyle name="60% - Accent5 3" xfId="37" xr:uid="{00000000-0005-0000-0000-000021000000}"/>
    <cellStyle name="60% - Accent6 2" xfId="38" xr:uid="{00000000-0005-0000-0000-000022000000}"/>
    <cellStyle name="60% - Accent6 3" xfId="39" xr:uid="{00000000-0005-0000-0000-000023000000}"/>
    <cellStyle name="Accent1 2" xfId="40" xr:uid="{00000000-0005-0000-0000-000024000000}"/>
    <cellStyle name="Accent1 3" xfId="41" xr:uid="{00000000-0005-0000-0000-000025000000}"/>
    <cellStyle name="Accent2 2" xfId="42" xr:uid="{00000000-0005-0000-0000-000026000000}"/>
    <cellStyle name="Accent2 3" xfId="43" xr:uid="{00000000-0005-0000-0000-000027000000}"/>
    <cellStyle name="Accent3 2" xfId="44" xr:uid="{00000000-0005-0000-0000-000028000000}"/>
    <cellStyle name="Accent3 3" xfId="45" xr:uid="{00000000-0005-0000-0000-000029000000}"/>
    <cellStyle name="Accent4 2" xfId="46" xr:uid="{00000000-0005-0000-0000-00002A000000}"/>
    <cellStyle name="Accent4 3" xfId="47" xr:uid="{00000000-0005-0000-0000-00002B000000}"/>
    <cellStyle name="Accent5 2" xfId="48" xr:uid="{00000000-0005-0000-0000-00002C000000}"/>
    <cellStyle name="Accent5 3" xfId="49" xr:uid="{00000000-0005-0000-0000-00002D000000}"/>
    <cellStyle name="Accent6 2" xfId="50" xr:uid="{00000000-0005-0000-0000-00002E000000}"/>
    <cellStyle name="Accent6 3" xfId="51" xr:uid="{00000000-0005-0000-0000-00002F000000}"/>
    <cellStyle name="Bad 2" xfId="52" xr:uid="{00000000-0005-0000-0000-000030000000}"/>
    <cellStyle name="Bad 3" xfId="53" xr:uid="{00000000-0005-0000-0000-000031000000}"/>
    <cellStyle name="Calculation 2" xfId="54" xr:uid="{00000000-0005-0000-0000-000032000000}"/>
    <cellStyle name="Calculation 3" xfId="55" xr:uid="{00000000-0005-0000-0000-000033000000}"/>
    <cellStyle name="Check Cell 2" xfId="56" xr:uid="{00000000-0005-0000-0000-000034000000}"/>
    <cellStyle name="Check Cell 3" xfId="57" xr:uid="{00000000-0005-0000-0000-000035000000}"/>
    <cellStyle name="Comma 2" xfId="58" xr:uid="{00000000-0005-0000-0000-000036000000}"/>
    <cellStyle name="Comma 3" xfId="59" xr:uid="{00000000-0005-0000-0000-000037000000}"/>
    <cellStyle name="Comma 4" xfId="60" xr:uid="{00000000-0005-0000-0000-000038000000}"/>
    <cellStyle name="Currency 2" xfId="61" xr:uid="{00000000-0005-0000-0000-000039000000}"/>
    <cellStyle name="Currency 3" xfId="62" xr:uid="{00000000-0005-0000-0000-00003A000000}"/>
    <cellStyle name="Currency 4" xfId="63" xr:uid="{00000000-0005-0000-0000-00003B000000}"/>
    <cellStyle name="Explanatory Text 2" xfId="64" xr:uid="{00000000-0005-0000-0000-00003C000000}"/>
    <cellStyle name="Explanatory Text 3" xfId="65" xr:uid="{00000000-0005-0000-0000-00003D000000}"/>
    <cellStyle name="EY House" xfId="66" xr:uid="{00000000-0005-0000-0000-00003E000000}"/>
    <cellStyle name="Good 2" xfId="67" xr:uid="{00000000-0005-0000-0000-00003F000000}"/>
    <cellStyle name="Good 3" xfId="68" xr:uid="{00000000-0005-0000-0000-000040000000}"/>
    <cellStyle name="Heading 1 2" xfId="69" xr:uid="{00000000-0005-0000-0000-000041000000}"/>
    <cellStyle name="Heading 1 3" xfId="70" xr:uid="{00000000-0005-0000-0000-000042000000}"/>
    <cellStyle name="Heading 2 2" xfId="71" xr:uid="{00000000-0005-0000-0000-000043000000}"/>
    <cellStyle name="Heading 2 3" xfId="72" xr:uid="{00000000-0005-0000-0000-000044000000}"/>
    <cellStyle name="Heading 3 2" xfId="73" xr:uid="{00000000-0005-0000-0000-000045000000}"/>
    <cellStyle name="Heading 3 3" xfId="74" xr:uid="{00000000-0005-0000-0000-000046000000}"/>
    <cellStyle name="Heading 4 2" xfId="75" xr:uid="{00000000-0005-0000-0000-000047000000}"/>
    <cellStyle name="Heading 4 3" xfId="76" xr:uid="{00000000-0005-0000-0000-000048000000}"/>
    <cellStyle name="Hyperlink 2" xfId="77" xr:uid="{00000000-0005-0000-0000-000049000000}"/>
    <cellStyle name="Input 2" xfId="78" xr:uid="{00000000-0005-0000-0000-00004A000000}"/>
    <cellStyle name="Input 3" xfId="79" xr:uid="{00000000-0005-0000-0000-00004B000000}"/>
    <cellStyle name="Linked Cell 2" xfId="80" xr:uid="{00000000-0005-0000-0000-00004C000000}"/>
    <cellStyle name="Linked Cell 3" xfId="81" xr:uid="{00000000-0005-0000-0000-00004D000000}"/>
    <cellStyle name="Logo Header style" xfId="82" xr:uid="{00000000-0005-0000-0000-00004E000000}"/>
    <cellStyle name="Monétaire 2" xfId="83" xr:uid="{00000000-0005-0000-0000-00004F000000}"/>
    <cellStyle name="Neutral 2" xfId="84" xr:uid="{00000000-0005-0000-0000-000050000000}"/>
    <cellStyle name="Neutral 3" xfId="85" xr:uid="{00000000-0005-0000-0000-000051000000}"/>
    <cellStyle name="Normal" xfId="0" builtinId="0"/>
    <cellStyle name="Normal 10" xfId="86" xr:uid="{00000000-0005-0000-0000-000053000000}"/>
    <cellStyle name="Normal 11" xfId="87" xr:uid="{00000000-0005-0000-0000-000054000000}"/>
    <cellStyle name="Normal 12" xfId="88" xr:uid="{00000000-0005-0000-0000-000055000000}"/>
    <cellStyle name="Normal 13" xfId="89" xr:uid="{00000000-0005-0000-0000-000056000000}"/>
    <cellStyle name="Normal 14" xfId="149" xr:uid="{00000000-0005-0000-0000-000057000000}"/>
    <cellStyle name="Normal 16" xfId="146" xr:uid="{00000000-0005-0000-0000-000058000000}"/>
    <cellStyle name="Normal 2" xfId="1" xr:uid="{00000000-0005-0000-0000-000059000000}"/>
    <cellStyle name="Normal 2 2" xfId="90" xr:uid="{00000000-0005-0000-0000-00005A000000}"/>
    <cellStyle name="Normal 2 2 2" xfId="91" xr:uid="{00000000-0005-0000-0000-00005B000000}"/>
    <cellStyle name="Normal 2 3" xfId="92" xr:uid="{00000000-0005-0000-0000-00005C000000}"/>
    <cellStyle name="Normal 2 3 2" xfId="93" xr:uid="{00000000-0005-0000-0000-00005D000000}"/>
    <cellStyle name="Normal 2 4" xfId="94" xr:uid="{00000000-0005-0000-0000-00005E000000}"/>
    <cellStyle name="Normal 2 6" xfId="95" xr:uid="{00000000-0005-0000-0000-00005F000000}"/>
    <cellStyle name="Normal 3" xfId="96" xr:uid="{00000000-0005-0000-0000-000060000000}"/>
    <cellStyle name="Normal 3 2" xfId="3" xr:uid="{00000000-0005-0000-0000-000061000000}"/>
    <cellStyle name="Normal 3 2 2" xfId="97" xr:uid="{00000000-0005-0000-0000-000062000000}"/>
    <cellStyle name="Normal 3 2 2 2" xfId="98" xr:uid="{00000000-0005-0000-0000-000063000000}"/>
    <cellStyle name="Normal 3 2 3" xfId="99" xr:uid="{00000000-0005-0000-0000-000064000000}"/>
    <cellStyle name="Normal 3 2 4" xfId="148" xr:uid="{00000000-0005-0000-0000-000065000000}"/>
    <cellStyle name="Normal 3 3" xfId="100" xr:uid="{00000000-0005-0000-0000-000066000000}"/>
    <cellStyle name="Normal 3 4" xfId="101" xr:uid="{00000000-0005-0000-0000-000067000000}"/>
    <cellStyle name="Normal 4" xfId="102" xr:uid="{00000000-0005-0000-0000-000068000000}"/>
    <cellStyle name="Normal 4 2" xfId="103" xr:uid="{00000000-0005-0000-0000-000069000000}"/>
    <cellStyle name="Normal 4 2 2" xfId="104" xr:uid="{00000000-0005-0000-0000-00006A000000}"/>
    <cellStyle name="Normal 4 2 3" xfId="2" xr:uid="{00000000-0005-0000-0000-00006B000000}"/>
    <cellStyle name="Normal 4 2 3 2" xfId="105" xr:uid="{00000000-0005-0000-0000-00006C000000}"/>
    <cellStyle name="Normal 4 2 3 2 2 2" xfId="145" xr:uid="{00000000-0005-0000-0000-00006D000000}"/>
    <cellStyle name="Normal 4 2 3 2 2 2 2" xfId="147" xr:uid="{00000000-0005-0000-0000-00006E000000}"/>
    <cellStyle name="Normal 4 2 3 3 2" xfId="144" xr:uid="{00000000-0005-0000-0000-00006F000000}"/>
    <cellStyle name="Normal 4 2 4" xfId="106" xr:uid="{00000000-0005-0000-0000-000070000000}"/>
    <cellStyle name="Normal 4 2 5" xfId="107" xr:uid="{00000000-0005-0000-0000-000071000000}"/>
    <cellStyle name="Normal 4 3" xfId="108" xr:uid="{00000000-0005-0000-0000-000072000000}"/>
    <cellStyle name="Normal 4 3 2" xfId="109" xr:uid="{00000000-0005-0000-0000-000073000000}"/>
    <cellStyle name="Normal 4 3 3" xfId="110" xr:uid="{00000000-0005-0000-0000-000074000000}"/>
    <cellStyle name="Normal 4 3 4" xfId="111" xr:uid="{00000000-0005-0000-0000-000075000000}"/>
    <cellStyle name="Normal 4 3 4 2" xfId="150" xr:uid="{00000000-0005-0000-0000-000076000000}"/>
    <cellStyle name="Normal 5" xfId="112" xr:uid="{00000000-0005-0000-0000-000077000000}"/>
    <cellStyle name="Normal 5 2" xfId="113" xr:uid="{00000000-0005-0000-0000-000078000000}"/>
    <cellStyle name="Normal 5 3" xfId="114" xr:uid="{00000000-0005-0000-0000-000079000000}"/>
    <cellStyle name="Normal 5 3 2" xfId="115" xr:uid="{00000000-0005-0000-0000-00007A000000}"/>
    <cellStyle name="Normal 5 4" xfId="116" xr:uid="{00000000-0005-0000-0000-00007B000000}"/>
    <cellStyle name="Normal 6" xfId="117" xr:uid="{00000000-0005-0000-0000-00007C000000}"/>
    <cellStyle name="Normal 7" xfId="118" xr:uid="{00000000-0005-0000-0000-00007D000000}"/>
    <cellStyle name="Normal 8" xfId="119" xr:uid="{00000000-0005-0000-0000-00007E000000}"/>
    <cellStyle name="Normal 9" xfId="120" xr:uid="{00000000-0005-0000-0000-00007F000000}"/>
    <cellStyle name="Note 2" xfId="121" xr:uid="{00000000-0005-0000-0000-000080000000}"/>
    <cellStyle name="Note 3" xfId="122" xr:uid="{00000000-0005-0000-0000-000081000000}"/>
    <cellStyle name="Output 2" xfId="123" xr:uid="{00000000-0005-0000-0000-000082000000}"/>
    <cellStyle name="Output 3" xfId="124" xr:uid="{00000000-0005-0000-0000-000083000000}"/>
    <cellStyle name="Percent 2" xfId="125" xr:uid="{00000000-0005-0000-0000-000084000000}"/>
    <cellStyle name="Percent 3" xfId="126" xr:uid="{00000000-0005-0000-0000-000085000000}"/>
    <cellStyle name="Percent 3 2" xfId="127" xr:uid="{00000000-0005-0000-0000-000086000000}"/>
    <cellStyle name="Percent 3 2 2" xfId="128" xr:uid="{00000000-0005-0000-0000-000087000000}"/>
    <cellStyle name="Percent 4" xfId="129" xr:uid="{00000000-0005-0000-0000-000088000000}"/>
    <cellStyle name="Percent 5" xfId="130" xr:uid="{00000000-0005-0000-0000-000089000000}"/>
    <cellStyle name="PSChar" xfId="131" xr:uid="{00000000-0005-0000-0000-00008A000000}"/>
    <cellStyle name="PSDate" xfId="132" xr:uid="{00000000-0005-0000-0000-00008B000000}"/>
    <cellStyle name="PSDec" xfId="133" xr:uid="{00000000-0005-0000-0000-00008C000000}"/>
    <cellStyle name="PSHeading" xfId="134" xr:uid="{00000000-0005-0000-0000-00008D000000}"/>
    <cellStyle name="PSInt" xfId="135" xr:uid="{00000000-0005-0000-0000-00008E000000}"/>
    <cellStyle name="PSSpacer" xfId="136" xr:uid="{00000000-0005-0000-0000-00008F000000}"/>
    <cellStyle name="Style 1" xfId="137" xr:uid="{00000000-0005-0000-0000-000090000000}"/>
    <cellStyle name="Title 2" xfId="138" xr:uid="{00000000-0005-0000-0000-000091000000}"/>
    <cellStyle name="Title 3" xfId="139" xr:uid="{00000000-0005-0000-0000-000092000000}"/>
    <cellStyle name="Total 2" xfId="140" xr:uid="{00000000-0005-0000-0000-000093000000}"/>
    <cellStyle name="Total 3" xfId="141" xr:uid="{00000000-0005-0000-0000-000094000000}"/>
    <cellStyle name="Warning Text 2" xfId="142" xr:uid="{00000000-0005-0000-0000-000095000000}"/>
    <cellStyle name="Warning Text 3" xfId="143" xr:uid="{00000000-0005-0000-0000-000096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top style="thin">
          <color rgb="FF29CEFE"/>
        </top>
      </border>
    </dxf>
    <dxf>
      <border outline="0">
        <bottom style="thin">
          <color rgb="FF29CEFE"/>
        </bottom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9CEFE"/>
        </left>
        <right style="thin">
          <color rgb="FF29CEFE"/>
        </right>
        <top/>
        <bottom/>
      </border>
    </dxf>
    <dxf>
      <numFmt numFmtId="165" formatCode="m/d/yyyy;@"/>
      <alignment horizontal="right" vertical="bottom" textRotation="0" wrapText="0" indent="0" justifyLastLine="0" shrinkToFit="0" readingOrder="0"/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color auto="1"/>
      </font>
      <fill>
        <patternFill patternType="solid">
          <fgColor indexed="64"/>
          <bgColor theme="2" tint="-0.249977111117893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numFmt numFmtId="0" formatCode="General"/>
    </dxf>
    <dxf>
      <fill>
        <patternFill patternType="solid">
          <fgColor indexed="64"/>
          <bgColor theme="2" tint="-0.249977111117893"/>
        </patternFill>
      </fill>
    </dxf>
    <dxf>
      <numFmt numFmtId="0" formatCode="General"/>
    </dxf>
    <dxf>
      <fill>
        <patternFill patternType="solid">
          <fgColor indexed="64"/>
          <bgColor theme="2" tint="-0.249977111117893"/>
        </patternFill>
      </fill>
    </dxf>
    <dxf>
      <numFmt numFmtId="0" formatCode="General"/>
    </dxf>
    <dxf>
      <fill>
        <patternFill patternType="solid">
          <fgColor indexed="64"/>
          <bgColor theme="2" tint="-0.249977111117893"/>
        </patternFill>
      </fill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30" formatCode="@"/>
    </dxf>
    <dxf>
      <fill>
        <patternFill patternType="solid">
          <fgColor indexed="64"/>
          <bgColor theme="2" tint="-0.249977111117893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theme="2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</border>
    </dxf>
    <dxf>
      <border outline="0">
        <bottom style="thin">
          <color rgb="FF29CEF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</border>
    </dxf>
    <dxf>
      <border outline="0">
        <bottom style="thin">
          <color rgb="FF29CEFE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</border>
    </dxf>
    <dxf>
      <border outline="0">
        <bottom style="thin">
          <color rgb="FF29CEFE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</border>
    </dxf>
    <dxf>
      <border outline="0">
        <bottom style="thin">
          <color rgb="FF29CEFE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</border>
    </dxf>
    <dxf>
      <border outline="0">
        <bottom style="thin">
          <color rgb="FF29CEFE"/>
        </bottom>
      </border>
    </dxf>
    <dxf>
      <numFmt numFmtId="165" formatCode="m/d/yyyy;@"/>
    </dxf>
    <dxf>
      <numFmt numFmtId="165" formatCode="m/d/yyyy;@"/>
    </dxf>
    <dxf>
      <numFmt numFmtId="165" formatCode="m/d/yyyy;@"/>
    </dxf>
    <dxf>
      <border diagonalUp="0" diagonalDown="0">
        <left style="thin">
          <color theme="2"/>
        </left>
        <right/>
        <top style="thin">
          <color theme="2"/>
        </top>
        <bottom/>
        <vertical/>
        <horizontal/>
      </border>
    </dxf>
    <dxf>
      <border diagonalUp="0" diagonalDown="0">
        <left style="thin">
          <color theme="2"/>
        </left>
        <right/>
        <top style="thin">
          <color theme="2"/>
        </top>
        <bottom/>
        <vertical/>
        <horizontal/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/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29CEFE"/>
        </right>
        <top style="thin">
          <color rgb="FF29CEFE"/>
        </top>
        <bottom style="thin">
          <color rgb="FF29CEFE"/>
        </bottom>
        <vertical/>
        <horizontal/>
      </border>
    </dxf>
    <dxf>
      <border outline="0">
        <top style="thin">
          <color rgb="FF29CEFE"/>
        </top>
      </border>
    </dxf>
    <dxf>
      <border outline="0">
        <left style="thin">
          <color rgb="FF29CEFE"/>
        </left>
        <right style="thin">
          <color rgb="FF29CEFE"/>
        </right>
        <top style="thin">
          <color rgb="FF29CEFE"/>
        </top>
        <bottom style="thin">
          <color rgb="FF29CEFE"/>
        </bottom>
      </border>
    </dxf>
    <dxf>
      <border outline="0">
        <bottom style="thin">
          <color rgb="FF29CEFE"/>
        </bottom>
      </border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  <border>
        <left/>
        <right/>
        <top style="thin">
          <color theme="3" tint="0.59996337778862885"/>
        </top>
        <bottom style="thin">
          <color theme="3" tint="0.59996337778862885"/>
        </bottom>
      </border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/>
        <i val="0"/>
        <color theme="0"/>
      </font>
      <fill>
        <patternFill>
          <bgColor rgb="FF538DD5"/>
        </patternFill>
      </fill>
    </dxf>
    <dxf>
      <fill>
        <patternFill>
          <bgColor theme="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3" defaultTableStyle="TableStyleMedium2" defaultPivotStyle="PivotStyleLight16">
    <tableStyle name="Table Style 1" pivot="0" count="2" xr9:uid="{82314190-059C-4B07-9D53-0BF8ED082934}">
      <tableStyleElement type="wholeTable" dxfId="103"/>
      <tableStyleElement type="headerRow" dxfId="102"/>
    </tableStyle>
    <tableStyle name="DP table" pivot="0" count="2" xr9:uid="{D70DCBD3-4E8E-480F-87D7-000BCBD0494A}">
      <tableStyleElement type="wholeTable" dxfId="101"/>
      <tableStyleElement type="headerRow" dxfId="100"/>
    </tableStyle>
    <tableStyle name="PivotTable Style 1" table="0" count="2" xr9:uid="{0F019673-4DDD-4DFA-B41A-C211DB8EF474}">
      <tableStyleElement type="headerRow" dxfId="99"/>
      <tableStyleElement type="firstRowStripe" dxfId="98"/>
    </tableStyle>
  </tableStyles>
  <colors>
    <mruColors>
      <color rgb="FF0079EF"/>
      <color rgb="FF33CC33"/>
      <color rgb="FF29CEFE"/>
      <color rgb="FFE5E8E8"/>
      <color rgb="FFB9B8BB"/>
      <color rgb="FF0096D6"/>
      <color rgb="FF87898B"/>
      <color rgb="FF822980"/>
      <color rgb="FFF05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103</xdr:row>
      <xdr:rowOff>0</xdr:rowOff>
    </xdr:from>
    <xdr:to>
      <xdr:col>5</xdr:col>
      <xdr:colOff>1355380</xdr:colOff>
      <xdr:row>118</xdr:row>
      <xdr:rowOff>67083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1D47F-62BD-41DE-BECC-87F876EEB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6096000"/>
          <a:ext cx="4212880" cy="2924583"/>
        </a:xfrm>
        <a:prstGeom prst="rect">
          <a:avLst/>
        </a:prstGeom>
      </xdr:spPr>
    </xdr:pic>
    <xdr:clientData/>
  </xdr:twoCellAnchor>
  <xdr:twoCellAnchor editAs="oneCell">
    <xdr:from>
      <xdr:col>3</xdr:col>
      <xdr:colOff>262218</xdr:colOff>
      <xdr:row>119</xdr:row>
      <xdr:rowOff>0</xdr:rowOff>
    </xdr:from>
    <xdr:to>
      <xdr:col>5</xdr:col>
      <xdr:colOff>1084155</xdr:colOff>
      <xdr:row>120</xdr:row>
      <xdr:rowOff>52571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68925-6E0F-427F-BD23-9C4211D71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6418" y="9144000"/>
          <a:ext cx="3908037" cy="3329171"/>
        </a:xfrm>
        <a:prstGeom prst="rect">
          <a:avLst/>
        </a:prstGeom>
      </xdr:spPr>
    </xdr:pic>
    <xdr:clientData/>
  </xdr:twoCellAnchor>
  <xdr:twoCellAnchor editAs="oneCell">
    <xdr:from>
      <xdr:col>5</xdr:col>
      <xdr:colOff>1402977</xdr:colOff>
      <xdr:row>102</xdr:row>
      <xdr:rowOff>179294</xdr:rowOff>
    </xdr:from>
    <xdr:to>
      <xdr:col>8</xdr:col>
      <xdr:colOff>1022819</xdr:colOff>
      <xdr:row>118</xdr:row>
      <xdr:rowOff>78441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24CE24-0EAB-459C-A9D6-6A8DDFB1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3277" y="6084794"/>
          <a:ext cx="3734642" cy="2947147"/>
        </a:xfrm>
        <a:prstGeom prst="rect">
          <a:avLst/>
        </a:prstGeom>
      </xdr:spPr>
    </xdr:pic>
    <xdr:clientData/>
  </xdr:twoCellAnchor>
  <xdr:twoCellAnchor editAs="oneCell">
    <xdr:from>
      <xdr:col>5</xdr:col>
      <xdr:colOff>1391770</xdr:colOff>
      <xdr:row>118</xdr:row>
      <xdr:rowOff>123264</xdr:rowOff>
    </xdr:from>
    <xdr:to>
      <xdr:col>9</xdr:col>
      <xdr:colOff>349090</xdr:colOff>
      <xdr:row>119</xdr:row>
      <xdr:rowOff>3228875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534C6B-046F-492F-A40A-CCB07A171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2070" y="9076764"/>
          <a:ext cx="4253220" cy="3296111"/>
        </a:xfrm>
        <a:prstGeom prst="rect">
          <a:avLst/>
        </a:prstGeom>
      </xdr:spPr>
    </xdr:pic>
    <xdr:clientData/>
  </xdr:twoCellAnchor>
  <xdr:twoCellAnchor editAs="oneCell">
    <xdr:from>
      <xdr:col>9</xdr:col>
      <xdr:colOff>4482</xdr:colOff>
      <xdr:row>103</xdr:row>
      <xdr:rowOff>0</xdr:rowOff>
    </xdr:from>
    <xdr:to>
      <xdr:col>12</xdr:col>
      <xdr:colOff>744070</xdr:colOff>
      <xdr:row>118</xdr:row>
      <xdr:rowOff>80839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1043CA-0C42-45C5-B627-8535BE15D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20682" y="6096000"/>
          <a:ext cx="3673288" cy="2938339"/>
        </a:xfrm>
        <a:prstGeom prst="rect">
          <a:avLst/>
        </a:prstGeom>
      </xdr:spPr>
    </xdr:pic>
    <xdr:clientData/>
  </xdr:twoCellAnchor>
  <xdr:twoCellAnchor editAs="oneCell">
    <xdr:from>
      <xdr:col>9</xdr:col>
      <xdr:colOff>26894</xdr:colOff>
      <xdr:row>118</xdr:row>
      <xdr:rowOff>100853</xdr:rowOff>
    </xdr:from>
    <xdr:to>
      <xdr:col>13</xdr:col>
      <xdr:colOff>114318</xdr:colOff>
      <xdr:row>119</xdr:row>
      <xdr:rowOff>3034989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F03E6-1EB8-481E-A2A7-A2ECC5D3A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43094" y="9054353"/>
          <a:ext cx="4202224" cy="312463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1046629</xdr:colOff>
      <xdr:row>102</xdr:row>
      <xdr:rowOff>168088</xdr:rowOff>
    </xdr:from>
    <xdr:to>
      <xdr:col>17</xdr:col>
      <xdr:colOff>466599</xdr:colOff>
      <xdr:row>117</xdr:row>
      <xdr:rowOff>123265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94FFB7-DE18-4B3F-AA41-203DE109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96529" y="6073588"/>
          <a:ext cx="4030070" cy="2812677"/>
        </a:xfrm>
        <a:prstGeom prst="rect">
          <a:avLst/>
        </a:prstGeom>
      </xdr:spPr>
    </xdr:pic>
    <xdr:clientData/>
  </xdr:twoCellAnchor>
  <xdr:twoCellAnchor editAs="oneCell">
    <xdr:from>
      <xdr:col>12</xdr:col>
      <xdr:colOff>1057834</xdr:colOff>
      <xdr:row>118</xdr:row>
      <xdr:rowOff>33618</xdr:rowOff>
    </xdr:from>
    <xdr:to>
      <xdr:col>17</xdr:col>
      <xdr:colOff>648445</xdr:colOff>
      <xdr:row>119</xdr:row>
      <xdr:rowOff>2823882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07B92E-D3D0-4C60-AF93-1B7217270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07734" y="8987118"/>
          <a:ext cx="4200711" cy="2980764"/>
        </a:xfrm>
        <a:prstGeom prst="rect">
          <a:avLst/>
        </a:prstGeom>
      </xdr:spPr>
    </xdr:pic>
    <xdr:clientData/>
  </xdr:twoCellAnchor>
  <xdr:twoCellAnchor editAs="oneCell">
    <xdr:from>
      <xdr:col>17</xdr:col>
      <xdr:colOff>392206</xdr:colOff>
      <xdr:row>102</xdr:row>
      <xdr:rowOff>168088</xdr:rowOff>
    </xdr:from>
    <xdr:to>
      <xdr:col>22</xdr:col>
      <xdr:colOff>7854</xdr:colOff>
      <xdr:row>118</xdr:row>
      <xdr:rowOff>25618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417947-BDD1-4D43-82C2-2354FEFA6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52206" y="6073588"/>
          <a:ext cx="4073348" cy="290553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381000</xdr:colOff>
      <xdr:row>118</xdr:row>
      <xdr:rowOff>67236</xdr:rowOff>
    </xdr:from>
    <xdr:to>
      <xdr:col>22</xdr:col>
      <xdr:colOff>40915</xdr:colOff>
      <xdr:row>119</xdr:row>
      <xdr:rowOff>3201425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682621-DB97-454A-9810-2844F1B7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41000" y="9020736"/>
          <a:ext cx="4117615" cy="3324689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</xdr:colOff>
      <xdr:row>103</xdr:row>
      <xdr:rowOff>0</xdr:rowOff>
    </xdr:from>
    <xdr:to>
      <xdr:col>25</xdr:col>
      <xdr:colOff>780922</xdr:colOff>
      <xdr:row>115</xdr:row>
      <xdr:rowOff>152740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33784C-E217-4286-AA9F-4196CF349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355800" y="6096000"/>
          <a:ext cx="3143122" cy="2438740"/>
        </a:xfrm>
        <a:prstGeom prst="rect">
          <a:avLst/>
        </a:prstGeom>
      </xdr:spPr>
    </xdr:pic>
    <xdr:clientData/>
  </xdr:twoCellAnchor>
  <xdr:twoCellAnchor editAs="oneCell">
    <xdr:from>
      <xdr:col>22</xdr:col>
      <xdr:colOff>94129</xdr:colOff>
      <xdr:row>118</xdr:row>
      <xdr:rowOff>89647</xdr:rowOff>
    </xdr:from>
    <xdr:to>
      <xdr:col>27</xdr:col>
      <xdr:colOff>164747</xdr:colOff>
      <xdr:row>119</xdr:row>
      <xdr:rowOff>2861835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B0C624-C03D-4CC4-AB60-35D37F3C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11829" y="9043147"/>
          <a:ext cx="4223518" cy="2962688"/>
        </a:xfrm>
        <a:prstGeom prst="rect">
          <a:avLst/>
        </a:prstGeom>
      </xdr:spPr>
    </xdr:pic>
    <xdr:clientData/>
  </xdr:twoCellAnchor>
  <xdr:twoCellAnchor editAs="oneCell">
    <xdr:from>
      <xdr:col>0</xdr:col>
      <xdr:colOff>453259</xdr:colOff>
      <xdr:row>117</xdr:row>
      <xdr:rowOff>26276</xdr:rowOff>
    </xdr:from>
    <xdr:to>
      <xdr:col>2</xdr:col>
      <xdr:colOff>2025928</xdr:colOff>
      <xdr:row>119</xdr:row>
      <xdr:rowOff>3051864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B3922BC-F3C4-4077-934C-D85C92C73185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3259" y="8789276"/>
          <a:ext cx="6465390" cy="3406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Templates\Template%20-%20WBK%202.1.4%20-%2020%20May%2006%20Tux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ayala001\Desktop\Local_BEA\Licensees\RobertHalf\RHI_Installation_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Tier%20Classification%20Table%20-%20Original%20Format%20-%209-12-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kyler\Desktop\working_template_Oct26_330p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Hardware%20Tier%20Matrix%20-%2009-20-06%20v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Intl%20Pricing%20Matrix\Intl%20Pricing%20Matrix\Template%20-%20WBK%202%201%204%20-%2019%20Dec%2006%20-%20BD%20v4%20-%20new%20template%20-%20valu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22\CinFin%20-%20Reporting%20Package%201.18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IS (2)"/>
      <sheetName val="FS"/>
      <sheetName val="PM"/>
      <sheetName val="Sheet1"/>
      <sheetName val="PurchaseHistory"/>
      <sheetName val="Sheet3"/>
      <sheetName val="PL"/>
      <sheetName val="FR"/>
      <sheetName val="CurrencyRates"/>
      <sheetName val="AdditionalInvoiceLines"/>
      <sheetName val="E"/>
      <sheetName val="EF"/>
      <sheetName val="EFS"/>
      <sheetName val="TUX IS"/>
      <sheetName val="US Accounting Rates"/>
      <sheetName val="Prices"/>
      <sheetName val="FX Rates"/>
      <sheetName val="Uplift"/>
      <sheetName val="Sheet4"/>
      <sheetName val="Tiers"/>
      <sheetName val="Phones"/>
      <sheetName val="FR (2)"/>
      <sheetName val="PHR_CL"/>
      <sheetName val="IS_(2)"/>
      <sheetName val="TUX_IS"/>
      <sheetName val="US_Accounting_Rates"/>
      <sheetName val="FX_Rates"/>
      <sheetName val="FR_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0">
          <cell r="O10">
            <v>780</v>
          </cell>
        </row>
        <row r="24">
          <cell r="N24">
            <v>4200</v>
          </cell>
        </row>
        <row r="25">
          <cell r="N25">
            <v>14280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5385.2054794520545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 for Report"/>
      <sheetName val="Summary for Report"/>
      <sheetName val="PurchHist for Report"/>
      <sheetName val="FindingsSummary for Report"/>
      <sheetName val="Findings for Report in progress"/>
      <sheetName val="Developers"/>
      <sheetName val="type_function_analysis"/>
      <sheetName val="Matrix"/>
      <sheetName val="details"/>
      <sheetName val="outstanding_scans"/>
      <sheetName val="samples"/>
      <sheetName val="Matrix_for_Report"/>
      <sheetName val="Summary_for_Report"/>
      <sheetName val="PurchHist_for_Report"/>
      <sheetName val="FindingsSummary_for_Report"/>
      <sheetName val="Findings_for_Report_in_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C2" t="str">
            <v>accord</v>
          </cell>
          <cell r="D2" t="str">
            <v>280R</v>
          </cell>
          <cell r="E2">
            <v>5.8</v>
          </cell>
          <cell r="F2" t="str">
            <v>P1</v>
          </cell>
          <cell r="G2" t="str">
            <v>217C656B</v>
          </cell>
          <cell r="H2">
            <v>2</v>
          </cell>
          <cell r="I2" t="str">
            <v>Prod</v>
          </cell>
          <cell r="J2">
            <v>900</v>
          </cell>
          <cell r="K2">
            <v>4096</v>
          </cell>
        </row>
        <row r="3">
          <cell r="C3" t="str">
            <v>bluemoon</v>
          </cell>
          <cell r="D3" t="str">
            <v>Netra</v>
          </cell>
          <cell r="E3">
            <v>5.8</v>
          </cell>
          <cell r="F3" t="str">
            <v>M9</v>
          </cell>
          <cell r="G3" t="str">
            <v>042C209C</v>
          </cell>
          <cell r="H3">
            <v>1</v>
          </cell>
          <cell r="I3" t="str">
            <v>Prod</v>
          </cell>
          <cell r="J3">
            <v>440</v>
          </cell>
          <cell r="K3">
            <v>512</v>
          </cell>
        </row>
        <row r="4">
          <cell r="C4" t="str">
            <v>burgundy</v>
          </cell>
          <cell r="D4" t="str">
            <v>E450</v>
          </cell>
          <cell r="E4">
            <v>5.7</v>
          </cell>
          <cell r="F4" t="str">
            <v>M2</v>
          </cell>
          <cell r="G4" t="str">
            <v>951H2A66</v>
          </cell>
          <cell r="H4">
            <v>2</v>
          </cell>
          <cell r="I4" t="str">
            <v>Dev</v>
          </cell>
          <cell r="J4">
            <v>400</v>
          </cell>
          <cell r="K4">
            <v>2048</v>
          </cell>
        </row>
        <row r="5">
          <cell r="C5" t="str">
            <v>camaro</v>
          </cell>
          <cell r="D5" t="str">
            <v>420R</v>
          </cell>
          <cell r="E5">
            <v>5.8</v>
          </cell>
          <cell r="F5" t="str">
            <v>F5</v>
          </cell>
          <cell r="G5" t="str">
            <v>039H4BE2</v>
          </cell>
          <cell r="H5">
            <v>4</v>
          </cell>
          <cell r="I5" t="str">
            <v>QA</v>
          </cell>
          <cell r="J5">
            <v>450</v>
          </cell>
          <cell r="K5">
            <v>4096</v>
          </cell>
        </row>
        <row r="6">
          <cell r="C6" t="str">
            <v>colt</v>
          </cell>
          <cell r="D6" t="str">
            <v>V480</v>
          </cell>
          <cell r="E6">
            <v>5.8</v>
          </cell>
          <cell r="F6" t="str">
            <v>F6</v>
          </cell>
          <cell r="G6" t="str">
            <v>313V01E2</v>
          </cell>
          <cell r="H6">
            <v>4</v>
          </cell>
          <cell r="I6" t="str">
            <v>QA</v>
          </cell>
          <cell r="J6">
            <v>900</v>
          </cell>
          <cell r="K6">
            <v>16384</v>
          </cell>
        </row>
        <row r="7">
          <cell r="C7" t="str">
            <v>delorean</v>
          </cell>
          <cell r="D7" t="str">
            <v>V480</v>
          </cell>
          <cell r="E7">
            <v>5.8</v>
          </cell>
          <cell r="F7" t="str">
            <v>M9</v>
          </cell>
          <cell r="G7" t="str">
            <v>225V0447</v>
          </cell>
          <cell r="H7">
            <v>4</v>
          </cell>
          <cell r="I7" t="str">
            <v>Dev</v>
          </cell>
          <cell r="J7">
            <v>900</v>
          </cell>
          <cell r="K7">
            <v>16384</v>
          </cell>
        </row>
        <row r="8">
          <cell r="C8" t="str">
            <v>elantra</v>
          </cell>
          <cell r="D8" t="str">
            <v>E420R</v>
          </cell>
          <cell r="E8">
            <v>5.8</v>
          </cell>
          <cell r="F8" t="str">
            <v>O4</v>
          </cell>
          <cell r="G8" t="str">
            <v>037H3F41</v>
          </cell>
          <cell r="H8">
            <v>4</v>
          </cell>
          <cell r="I8" t="str">
            <v>Dev</v>
          </cell>
          <cell r="J8">
            <v>450</v>
          </cell>
          <cell r="K8">
            <v>4096</v>
          </cell>
        </row>
        <row r="9">
          <cell r="C9" t="str">
            <v>firebird</v>
          </cell>
          <cell r="D9" t="str">
            <v>E4500</v>
          </cell>
          <cell r="E9">
            <v>5.8</v>
          </cell>
          <cell r="F9" t="str">
            <v>O2</v>
          </cell>
          <cell r="G9" t="str">
            <v>037H34AC</v>
          </cell>
          <cell r="H9">
            <v>8</v>
          </cell>
          <cell r="I9" t="str">
            <v>Prod</v>
          </cell>
          <cell r="J9">
            <v>400</v>
          </cell>
          <cell r="K9">
            <v>8192</v>
          </cell>
        </row>
        <row r="10">
          <cell r="C10" t="str">
            <v>focus</v>
          </cell>
          <cell r="D10" t="str">
            <v>V480</v>
          </cell>
          <cell r="E10">
            <v>5.8</v>
          </cell>
          <cell r="F10" t="str">
            <v>F6</v>
          </cell>
          <cell r="G10" t="str">
            <v>313V0308</v>
          </cell>
          <cell r="H10">
            <v>4</v>
          </cell>
          <cell r="I10" t="str">
            <v>QA</v>
          </cell>
          <cell r="J10">
            <v>900</v>
          </cell>
          <cell r="K10">
            <v>16384</v>
          </cell>
        </row>
        <row r="11">
          <cell r="C11" t="str">
            <v>golf</v>
          </cell>
          <cell r="D11" t="str">
            <v>220R</v>
          </cell>
          <cell r="E11">
            <v>5.8</v>
          </cell>
          <cell r="F11" t="str">
            <v>O4</v>
          </cell>
          <cell r="G11" t="str">
            <v>011H3773</v>
          </cell>
          <cell r="H11">
            <v>2</v>
          </cell>
          <cell r="I11" t="str">
            <v>QA</v>
          </cell>
          <cell r="J11">
            <v>450</v>
          </cell>
          <cell r="K11">
            <v>2048</v>
          </cell>
        </row>
        <row r="12">
          <cell r="C12" t="str">
            <v>grandam</v>
          </cell>
          <cell r="D12" t="str">
            <v>E4500</v>
          </cell>
          <cell r="E12">
            <v>5.8</v>
          </cell>
          <cell r="F12" t="str">
            <v>P4</v>
          </cell>
          <cell r="G12" t="str">
            <v>117H8315</v>
          </cell>
          <cell r="H12">
            <v>8</v>
          </cell>
          <cell r="I12" t="str">
            <v>Prod</v>
          </cell>
          <cell r="J12">
            <v>400</v>
          </cell>
          <cell r="K12">
            <v>8192</v>
          </cell>
        </row>
        <row r="13">
          <cell r="C13" t="str">
            <v>jade</v>
          </cell>
          <cell r="D13" t="str">
            <v>E450</v>
          </cell>
          <cell r="E13">
            <v>5.7</v>
          </cell>
          <cell r="F13" t="str">
            <v>N4</v>
          </cell>
          <cell r="G13" t="str">
            <v>952H3587</v>
          </cell>
          <cell r="H13">
            <v>4</v>
          </cell>
          <cell r="I13" t="str">
            <v>Prod</v>
          </cell>
          <cell r="J13">
            <v>400</v>
          </cell>
          <cell r="K13">
            <v>4096</v>
          </cell>
        </row>
        <row r="14">
          <cell r="C14" t="str">
            <v>jetta</v>
          </cell>
          <cell r="D14" t="str">
            <v>220R</v>
          </cell>
          <cell r="E14">
            <v>5.8</v>
          </cell>
          <cell r="F14" t="str">
            <v>O4</v>
          </cell>
          <cell r="G14" t="str">
            <v>011H3779</v>
          </cell>
          <cell r="H14">
            <v>2</v>
          </cell>
          <cell r="I14" t="str">
            <v>QA</v>
          </cell>
          <cell r="J14">
            <v>450</v>
          </cell>
          <cell r="K14">
            <v>2048</v>
          </cell>
        </row>
        <row r="15">
          <cell r="C15" t="str">
            <v>jimmy</v>
          </cell>
          <cell r="D15" t="str">
            <v>220R</v>
          </cell>
          <cell r="E15">
            <v>5.8</v>
          </cell>
          <cell r="F15" t="str">
            <v>M8</v>
          </cell>
          <cell r="G15" t="str">
            <v>012H43E7</v>
          </cell>
          <cell r="H15">
            <v>2</v>
          </cell>
          <cell r="I15" t="str">
            <v>QA</v>
          </cell>
          <cell r="J15">
            <v>450</v>
          </cell>
          <cell r="K15">
            <v>512</v>
          </cell>
        </row>
        <row r="16">
          <cell r="C16" t="str">
            <v>mulberry</v>
          </cell>
          <cell r="D16" t="str">
            <v>E250</v>
          </cell>
          <cell r="E16">
            <v>5.7</v>
          </cell>
          <cell r="F16" t="str">
            <v>M3</v>
          </cell>
          <cell r="G16" t="str">
            <v>952H2F34</v>
          </cell>
          <cell r="H16">
            <v>2</v>
          </cell>
          <cell r="I16" t="str">
            <v>QA</v>
          </cell>
          <cell r="J16">
            <v>400</v>
          </cell>
          <cell r="K16">
            <v>2048</v>
          </cell>
        </row>
        <row r="17">
          <cell r="C17" t="str">
            <v>mustang</v>
          </cell>
          <cell r="D17" t="str">
            <v>420R</v>
          </cell>
          <cell r="E17">
            <v>5.8</v>
          </cell>
          <cell r="F17" t="str">
            <v>F5</v>
          </cell>
          <cell r="G17" t="str">
            <v>009H3526</v>
          </cell>
          <cell r="H17">
            <v>4</v>
          </cell>
          <cell r="I17" t="str">
            <v>QA</v>
          </cell>
          <cell r="J17">
            <v>450</v>
          </cell>
          <cell r="K17">
            <v>4096</v>
          </cell>
        </row>
        <row r="18">
          <cell r="C18" t="str">
            <v>navy</v>
          </cell>
          <cell r="D18" t="str">
            <v>E450</v>
          </cell>
          <cell r="E18">
            <v>5.7</v>
          </cell>
          <cell r="F18" t="str">
            <v>N3</v>
          </cell>
          <cell r="G18" t="str">
            <v>945H30CD</v>
          </cell>
          <cell r="H18">
            <v>4</v>
          </cell>
          <cell r="I18" t="str">
            <v>Prod</v>
          </cell>
          <cell r="J18">
            <v>400</v>
          </cell>
          <cell r="K18">
            <v>4096</v>
          </cell>
        </row>
        <row r="19">
          <cell r="C19" t="str">
            <v>panther</v>
          </cell>
          <cell r="D19" t="str">
            <v>220R</v>
          </cell>
          <cell r="E19">
            <v>5.8</v>
          </cell>
          <cell r="F19" t="str">
            <v>M4</v>
          </cell>
          <cell r="G19" t="str">
            <v>006H2190</v>
          </cell>
          <cell r="H19">
            <v>2</v>
          </cell>
          <cell r="I19" t="str">
            <v>QA</v>
          </cell>
          <cell r="J19">
            <v>450</v>
          </cell>
          <cell r="K19">
            <v>2048</v>
          </cell>
        </row>
        <row r="20">
          <cell r="C20" t="str">
            <v>plum</v>
          </cell>
          <cell r="D20" t="str">
            <v>E250</v>
          </cell>
          <cell r="E20">
            <v>5.7</v>
          </cell>
          <cell r="F20" t="str">
            <v>M3</v>
          </cell>
          <cell r="G20" t="str">
            <v>946H2A1B</v>
          </cell>
          <cell r="H20">
            <v>2</v>
          </cell>
          <cell r="I20" t="str">
            <v>QA</v>
          </cell>
          <cell r="J20">
            <v>400</v>
          </cell>
          <cell r="K20">
            <v>2048</v>
          </cell>
        </row>
        <row r="21">
          <cell r="C21" t="str">
            <v>prius</v>
          </cell>
          <cell r="D21" t="str">
            <v>280R</v>
          </cell>
          <cell r="E21">
            <v>5.8</v>
          </cell>
          <cell r="F21" t="str">
            <v>P1</v>
          </cell>
          <cell r="G21" t="str">
            <v>217C6570</v>
          </cell>
          <cell r="H21">
            <v>2</v>
          </cell>
          <cell r="I21" t="str">
            <v>Prod</v>
          </cell>
          <cell r="J21">
            <v>900</v>
          </cell>
          <cell r="K21">
            <v>4096</v>
          </cell>
        </row>
        <row r="22">
          <cell r="C22" t="str">
            <v>prowler</v>
          </cell>
          <cell r="D22" t="str">
            <v>220R</v>
          </cell>
          <cell r="E22">
            <v>5.8</v>
          </cell>
          <cell r="F22" t="str">
            <v>N3</v>
          </cell>
          <cell r="G22" t="str">
            <v>047C0ECC</v>
          </cell>
          <cell r="H22">
            <v>2</v>
          </cell>
          <cell r="I22" t="str">
            <v>Prod</v>
          </cell>
          <cell r="J22">
            <v>450</v>
          </cell>
          <cell r="K22">
            <v>2048</v>
          </cell>
        </row>
        <row r="23">
          <cell r="C23" t="str">
            <v>rodeo</v>
          </cell>
          <cell r="D23" t="str">
            <v>220R</v>
          </cell>
          <cell r="E23">
            <v>5.8</v>
          </cell>
          <cell r="F23" t="str">
            <v>N5</v>
          </cell>
          <cell r="G23" t="str">
            <v>038C0B86</v>
          </cell>
          <cell r="H23">
            <v>2</v>
          </cell>
          <cell r="I23" t="str">
            <v>Prod</v>
          </cell>
          <cell r="J23">
            <v>450</v>
          </cell>
          <cell r="K23">
            <v>2048</v>
          </cell>
        </row>
        <row r="24">
          <cell r="C24" t="str">
            <v>sonata</v>
          </cell>
          <cell r="D24" t="str">
            <v>E420R</v>
          </cell>
          <cell r="E24">
            <v>5.8</v>
          </cell>
          <cell r="F24" t="str">
            <v>O4</v>
          </cell>
          <cell r="G24" t="str">
            <v>037H3F57</v>
          </cell>
          <cell r="H24">
            <v>4</v>
          </cell>
          <cell r="I24" t="str">
            <v>Dev</v>
          </cell>
          <cell r="J24">
            <v>450</v>
          </cell>
          <cell r="K24">
            <v>4096</v>
          </cell>
        </row>
        <row r="25">
          <cell r="C25" t="str">
            <v>sunfire</v>
          </cell>
          <cell r="D25" t="str">
            <v>E4500</v>
          </cell>
          <cell r="E25">
            <v>5.8</v>
          </cell>
          <cell r="F25" t="str">
            <v>P3</v>
          </cell>
          <cell r="G25" t="str">
            <v>unknown</v>
          </cell>
          <cell r="H25">
            <v>8</v>
          </cell>
          <cell r="I25" t="str">
            <v>Prod</v>
          </cell>
          <cell r="J25">
            <v>400</v>
          </cell>
          <cell r="K25">
            <v>8192</v>
          </cell>
        </row>
        <row r="26">
          <cell r="C26" t="str">
            <v>sunglow</v>
          </cell>
          <cell r="D26" t="str">
            <v>220R</v>
          </cell>
          <cell r="E26">
            <v>5.7</v>
          </cell>
          <cell r="F26" t="str">
            <v>I3</v>
          </cell>
          <cell r="G26" t="str">
            <v>007H3B65</v>
          </cell>
          <cell r="H26">
            <v>2</v>
          </cell>
          <cell r="I26" t="str">
            <v>QA</v>
          </cell>
          <cell r="J26">
            <v>450</v>
          </cell>
          <cell r="K26">
            <v>2048</v>
          </cell>
        </row>
        <row r="27">
          <cell r="C27" t="str">
            <v>transam</v>
          </cell>
          <cell r="D27" t="str">
            <v>E4500</v>
          </cell>
          <cell r="E27">
            <v>5.8</v>
          </cell>
          <cell r="F27" t="str">
            <v>O3</v>
          </cell>
          <cell r="G27" t="str">
            <v>036H3619</v>
          </cell>
          <cell r="H27">
            <v>8</v>
          </cell>
          <cell r="I27" t="str">
            <v>Prod</v>
          </cell>
          <cell r="J27">
            <v>400</v>
          </cell>
          <cell r="K27">
            <v>8192</v>
          </cell>
        </row>
        <row r="28">
          <cell r="C28" t="str">
            <v>viper</v>
          </cell>
          <cell r="D28" t="str">
            <v>E250</v>
          </cell>
          <cell r="E28">
            <v>5.8</v>
          </cell>
          <cell r="F28" t="str">
            <v>M4</v>
          </cell>
          <cell r="G28" t="str">
            <v>913H339E</v>
          </cell>
          <cell r="H28">
            <v>1</v>
          </cell>
          <cell r="I28" t="str">
            <v>QA</v>
          </cell>
          <cell r="J28">
            <v>296</v>
          </cell>
          <cell r="K28">
            <v>512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>
        <row r="1">
          <cell r="A1" t="str">
            <v>Reference information</v>
          </cell>
        </row>
        <row r="2">
          <cell r="A2" t="str">
            <v>Platforms</v>
          </cell>
          <cell r="C2" t="str">
            <v>Operating Systems</v>
          </cell>
        </row>
        <row r="3">
          <cell r="A3" t="str">
            <v>Bull DPX/20</v>
          </cell>
          <cell r="C3" t="str">
            <v>AIX</v>
          </cell>
        </row>
        <row r="4">
          <cell r="A4" t="str">
            <v>Bull Escala</v>
          </cell>
          <cell r="C4" t="str">
            <v>BOSX</v>
          </cell>
        </row>
        <row r="5">
          <cell r="A5" t="str">
            <v>Bull Estrella</v>
          </cell>
          <cell r="C5" t="str">
            <v>DG/UX</v>
          </cell>
        </row>
        <row r="6">
          <cell r="A6" t="str">
            <v>Bull NovaScale</v>
          </cell>
          <cell r="C6" t="str">
            <v>HP/UX</v>
          </cell>
        </row>
        <row r="7">
          <cell r="A7" t="str">
            <v>Compaq Alpha</v>
          </cell>
          <cell r="C7" t="str">
            <v>OpenVMS</v>
          </cell>
        </row>
        <row r="8">
          <cell r="A8" t="str">
            <v>Compaq Proliant</v>
          </cell>
          <cell r="C8" t="str">
            <v>Red Hat Linux</v>
          </cell>
        </row>
        <row r="9">
          <cell r="A9" t="str">
            <v>Compaq VAX</v>
          </cell>
          <cell r="C9" t="str">
            <v>SCO OpenServer</v>
          </cell>
        </row>
        <row r="10">
          <cell r="A10" t="str">
            <v>Cray Superserver</v>
          </cell>
          <cell r="C10" t="str">
            <v>Solaris</v>
          </cell>
        </row>
        <row r="11">
          <cell r="A11" t="str">
            <v>Data General Aviion</v>
          </cell>
          <cell r="C11" t="str">
            <v>Tru64 UNIX</v>
          </cell>
        </row>
        <row r="12">
          <cell r="A12" t="str">
            <v>Encore</v>
          </cell>
          <cell r="C12" t="str">
            <v>UMAX V</v>
          </cell>
        </row>
        <row r="13">
          <cell r="A13" t="str">
            <v>Fujitsu PrimePower</v>
          </cell>
          <cell r="C13" t="str">
            <v>Windows 2000 Server</v>
          </cell>
        </row>
        <row r="14">
          <cell r="C14" t="str">
            <v>Windows NT Server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HL"/>
      <sheetName val="IS"/>
      <sheetName val="FS"/>
      <sheetName val="PM"/>
      <sheetName val="Sheet1"/>
      <sheetName val="PurchaseHistory"/>
      <sheetName val="working_template_Oct26_330pm"/>
    </sheetNames>
    <sheetDataSet>
      <sheetData sheetId="0"/>
      <sheetData sheetId="1"/>
      <sheetData sheetId="2"/>
      <sheetData sheetId="3" refreshError="1">
        <row r="28">
          <cell r="E2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 refreshError="1"/>
      <sheetData sheetId="1" refreshError="1"/>
      <sheetData sheetId="2">
        <row r="2">
          <cell r="C2" t="str">
            <v>PLATFORM_OS_LIST</v>
          </cell>
        </row>
        <row r="3">
          <cell r="C3" t="str">
            <v>AIX</v>
          </cell>
        </row>
        <row r="4">
          <cell r="C4" t="str">
            <v>BOSX</v>
          </cell>
        </row>
        <row r="5">
          <cell r="C5" t="str">
            <v>DG/UX</v>
          </cell>
        </row>
        <row r="6">
          <cell r="C6" t="str">
            <v>HP/UX</v>
          </cell>
        </row>
        <row r="7">
          <cell r="C7" t="str">
            <v>OpenVMS</v>
          </cell>
        </row>
        <row r="8">
          <cell r="C8" t="str">
            <v>Red Hat Linux</v>
          </cell>
        </row>
        <row r="9">
          <cell r="C9" t="str">
            <v>SCO OpenServer</v>
          </cell>
        </row>
        <row r="10">
          <cell r="C10" t="str">
            <v>Solaris</v>
          </cell>
        </row>
        <row r="11">
          <cell r="C11" t="str">
            <v>Tru64 UNIX</v>
          </cell>
        </row>
        <row r="12">
          <cell r="C12" t="str">
            <v>UMAX V</v>
          </cell>
        </row>
        <row r="13">
          <cell r="C13" t="str">
            <v>Windows 2000 Server</v>
          </cell>
        </row>
        <row r="14">
          <cell r="C14" t="str">
            <v>Windows NT Server</v>
          </cell>
        </row>
      </sheetData>
      <sheetData sheetId="3" refreshError="1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FS"/>
      <sheetName val="PM"/>
      <sheetName val="Sheet1"/>
      <sheetName val="PurchaseHistory"/>
      <sheetName val="Sheet3"/>
      <sheetName val="PL"/>
      <sheetName val="FR"/>
      <sheetName val="FX Rates"/>
      <sheetName val="Uplift"/>
      <sheetName val="CurrencyRates"/>
      <sheetName val="AdditionalInvoiceLines"/>
      <sheetName val="PHR_CL"/>
      <sheetName val="FX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S11">
            <v>40670.097534246575</v>
          </cell>
        </row>
        <row r="12">
          <cell r="S12">
            <v>104333.2602739726</v>
          </cell>
        </row>
        <row r="13">
          <cell r="S13">
            <v>16984.93808219178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6">
          <cell r="S26">
            <v>24268.619349221244</v>
          </cell>
        </row>
        <row r="27">
          <cell r="S27">
            <v>75213.33203227623</v>
          </cell>
        </row>
        <row r="28">
          <cell r="S28">
            <v>5578.9355511352969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41">
          <cell r="S41">
            <v>319.52030024394833</v>
          </cell>
        </row>
        <row r="42">
          <cell r="S42">
            <v>159.76015012197416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0">
          <cell r="S5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 WP"/>
      <sheetName val="1.0 Audit Docs"/>
      <sheetName val="2.0 Conflict"/>
      <sheetName val="3.0 Rep"/>
      <sheetName val="4.0 CRM"/>
      <sheetName val="5.0 Opening call"/>
      <sheetName val="6.0 PHR"/>
      <sheetName val="7.0 HL"/>
      <sheetName val="17.0 CL"/>
      <sheetName val="19.  Escal."/>
      <sheetName val="AFS"/>
      <sheetName val="IS"/>
      <sheetName val="FS"/>
      <sheetName val="LES - OLD"/>
      <sheetName val="PM"/>
      <sheetName val="EU_WP"/>
      <sheetName val="1_0_Audit_Docs"/>
      <sheetName val="2_0_Conflict"/>
      <sheetName val="3_0_Rep"/>
      <sheetName val="4_0_CRM"/>
      <sheetName val="5_0_Opening_call"/>
      <sheetName val="6_0_PHR"/>
      <sheetName val="7_0_HL"/>
      <sheetName val="17_0_CL"/>
      <sheetName val="19___Escal_"/>
      <sheetName val="LES_-_OLD"/>
    </sheetNames>
    <sheetDataSet>
      <sheetData sheetId="0">
        <row r="1">
          <cell r="A1" t="str">
            <v>BEA Compliance Review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BEA Compliance Review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B8602D-546B-4445-AA7B-2406E34D8193}" name="Overall_Table" displayName="Overall_Table" ref="B3:D54" totalsRowShown="0" headerRowBorderDxfId="93" tableBorderDxfId="92" totalsRowBorderDxfId="91">
  <tableColumns count="3">
    <tableColumn id="1" xr3:uid="{7DD9925A-72D8-48C2-9747-21A503B22D9B}" name="DATA PROTECTOR" dataDxfId="90" dataCellStyle="Normal 3 2"/>
    <tableColumn id="2" xr3:uid="{51F583C2-EC69-43EF-8558-DF4A6B01BAD5}" name="Production" dataDxfId="89" dataCellStyle="Normal 4 2 3">
      <calculatedColumnFormula>0</calculatedColumnFormula>
    </tableColumn>
    <tableColumn id="3" xr3:uid="{24F65A42-4FA7-4671-B471-84143AA71D31}" name="Non-production" dataDxfId="88" dataCellStyle="Normal 4 2 3">
      <calculatedColumnFormula>0</calculatedColumnFormula>
    </tableColumn>
  </tableColumns>
  <tableStyleInfo name="DP tab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6A57E6D-B886-400A-90E9-4C87A691E627}" name="D2D_Table2938" displayName="D2D_Table2938" ref="B404:E405" totalsRowShown="0" headerRowDxfId="60" headerRowBorderDxfId="59" tableBorderDxfId="58">
  <tableColumns count="4">
    <tableColumn id="1" xr3:uid="{D5D9D55D-4611-4038-8B23-D04D9923CCD9}" name="Cell Manager 1 hpdpprodcm1.central.btk.bg" dataDxfId="57" dataCellStyle="Normal 3 2"/>
    <tableColumn id="2" xr3:uid="{252FE03D-6D81-4070-8E75-183C3ED98BF3}" name="Disk Space Used" dataDxfId="56" dataCellStyle="Normal 4 2 3"/>
    <tableColumn id="3" xr3:uid="{11849AD5-8D39-4E0C-A10F-9DBD12CFB3BD}" name="Total Space" dataDxfId="55" dataCellStyle="Normal 4 2 3"/>
    <tableColumn id="4" xr3:uid="{7690136D-5DDB-4952-A552-6F28695C4285}" name="Number of Slots" dataDxfId="54" dataCellStyle="Normal 4 2 3"/>
  </tableColumns>
  <tableStyleInfo name="DP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B214A09-711F-4700-A01B-68DCB0D2952B}" name="Online_Backup_Table1230" displayName="Online_Backup_Table1230" ref="B123:AV340" totalsRowShown="0" headerRowDxfId="53">
  <autoFilter ref="B123:AV340" xr:uid="{54774B8A-D369-43E0-B258-1952A902C2F1}"/>
  <tableColumns count="47">
    <tableColumn id="2" xr3:uid="{C383CA16-3DB0-493C-A650-FC41B7018A46}" name="Unique Instance" dataDxfId="52"/>
    <tableColumn id="3" xr3:uid="{C6A455C3-AE6A-4D57-BB7D-BA81BBACBFE5}" name="Operating system" dataDxfId="51"/>
    <tableColumn id="4" xr3:uid="{938FE1FA-2C17-4EC1-B4E7-5531BFA4F282}" name="OS_type" dataDxfId="50">
      <calculatedColumnFormula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calculatedColumnFormula>
    </tableColumn>
    <tableColumn id="5" xr3:uid="{1E0A8B50-7352-4699-8B67-A4DC26E5D75A}" name="Extension types" dataDxfId="49"/>
    <tableColumn id="1" xr3:uid="{5A7B948C-FEEE-420E-8777-C15BC6BFB599}" name="Column1" dataDxfId="48"/>
    <tableColumn id="41" xr3:uid="{FFB14078-6039-4A66-A02E-6DA081EF7269}" name="Column2" dataDxfId="47"/>
    <tableColumn id="42" xr3:uid="{9E3B89E3-E006-4D8C-A896-10D2BA05909F}" name="Column3" dataDxfId="46"/>
    <tableColumn id="43" xr3:uid="{7C0DFE55-7199-44E5-9CBA-816A64DB8742}" name="Column4" dataDxfId="45"/>
    <tableColumn id="44" xr3:uid="{8877C251-AF57-4F8E-BB03-39C75942F4EA}" name="Column5" dataDxfId="44"/>
    <tableColumn id="45" xr3:uid="{4DEF67CC-9F01-4612-A1E5-DEA8544519FB}" name="Column6"/>
    <tableColumn id="6" xr3:uid="{615C1CC4-4376-4243-8AF7-F3E841215F60}" name="Virtual hostname" dataDxfId="43">
      <calculatedColumnFormula>IF(IFERROR(SEARCH("-virtual",Online_Backup_Table1230[[#This Row],[Extension types]],1),0)&gt;0,"Yes","-")</calculatedColumnFormula>
    </tableColumn>
    <tableColumn id="7" xr3:uid="{AFB87BB5-A8E8-4BC1-8451-C02319FBBEB2}" name="Main machine name" dataDxfId="42"/>
    <tableColumn id="8" xr3:uid="{CF3E8303-B423-4E4A-9772-306A08A360F4}" name="Presence in a cluster environment" dataDxfId="41">
      <calculatedColumnFormula>IF(IFERROR(SEARCH("-clus",Online_Backup_Table1230[[#This Row],[Extension types]],1),0)&gt;0,"Yes","-")</calculatedColumnFormula>
    </tableColumn>
    <tableColumn id="9" xr3:uid="{6D58CFF8-6C1E-4EFD-8E98-CF63FDC6AB0B}" name="Cluster Name" dataDxfId="40"/>
    <tableColumn id="10" xr3:uid="{1F32BE58-0E3B-4F5A-8209-74A5013E4A4E}" name="Check - appserver" dataDxfId="39">
      <calculatedColumnFormula>IF(IFERROR(SEARCH("-appserver",Online_Backup_Table1230[[#This Row],[Extension types]],1),0)&gt;0,"Yes","-")</calculatedColumnFormula>
    </tableColumn>
    <tableColumn id="11" xr3:uid="{58B921A3-CD98-4D65-891A-D674E719FFB8}" name="appserver name and type" dataDxfId="38"/>
    <tableColumn id="12" xr3:uid="{16283C11-F048-403F-8D5E-1D2331D76F8C}" name="Check -mssql and -mssql70" dataDxfId="37">
      <calculatedColumnFormula>IF(IFERROR(SEARCH("-mssql",Online_Backup_Table1230[[#This Row],[Extension types]],1),0)&gt;0,"-mssql","-")</calculatedColumnFormula>
    </tableColumn>
    <tableColumn id="13" xr3:uid="{7E8FE5AC-8133-4BD1-82CA-24F819F185E5}" name="Check -oracle and -oracle8" dataDxfId="36">
      <calculatedColumnFormula>IF(IFERROR(SEARCH("-oracle",Online_Backup_Table1230[[#This Row],[Extension types]],1),0)&gt;0,"-oracle","-")</calculatedColumnFormula>
    </tableColumn>
    <tableColumn id="14" xr3:uid="{BAC94904-2AF1-4478-BD1A-45357AF26BA9}" name="Check -sap, -saphana, -sapdb" dataDxfId="35">
      <calculatedColumnFormula>IF(IFERROR(SEARCH("-sap",Online_Backup_Table1230[[#This Row],[Extension types]],1),0)&gt;0,"-sap","-")</calculatedColumnFormula>
    </tableColumn>
    <tableColumn id="15" xr3:uid="{375B8378-BEA2-4992-AD99-E7F810025BB0}" name="Check -msexchange" dataDxfId="34">
      <calculatedColumnFormula>IF(IFERROR(SEARCH("-msexchange",Online_Backup_Table1230[[#This Row],[Extension types]],1),0)&gt;0,"-msexchange","-")</calculatedColumnFormula>
    </tableColumn>
    <tableColumn id="16" xr3:uid="{C58CFB7F-063E-4026-AC5C-CA5C84FB535B}" name="Check -msese" dataDxfId="33">
      <calculatedColumnFormula>IF(IFERROR(SEARCH("-msese",Online_Backup_Table1230[[#This Row],[Extension types]],1),0)&gt;0,"-msese","-")</calculatedColumnFormula>
    </tableColumn>
    <tableColumn id="17" xr3:uid="{20F72358-2049-42D3-9B3C-5BBF53969CA6}" name="Check -e2010" dataDxfId="32">
      <calculatedColumnFormula>IF(IFERROR(SEARCH("-e2010",Online_Backup_Table1230[[#This Row],[Extension types]],1),0)&gt;0,"-e2010","-")</calculatedColumnFormula>
    </tableColumn>
    <tableColumn id="18" xr3:uid="{41DD6BF1-4607-4906-ABB3-DD2F89311095}" name="Check -msmbx" dataDxfId="31">
      <calculatedColumnFormula>IF(IFERROR(SEARCH("-msmbx",Online_Backup_Table1230[[#This Row],[Extension types]],1),0)&gt;0,"-msmbx","-")</calculatedColumnFormula>
    </tableColumn>
    <tableColumn id="19" xr3:uid="{EDD9B48F-7E05-4D0E-B8D6-C38035D9473C}" name="Check -mbx" dataDxfId="30">
      <calculatedColumnFormula>IF(IFERROR(SEARCH("-mbx",Online_Backup_Table1230[[#This Row],[Extension types]],1),0)&gt;0,"-mbx","-")</calculatedColumnFormula>
    </tableColumn>
    <tableColumn id="20" xr3:uid="{8308E660-9D46-48A2-B5D8-07A5432D0B2F}" name="Check -informix" dataDxfId="29">
      <calculatedColumnFormula>IF(IFERROR(SEARCH("-informix",Online_Backup_Table1230[[#This Row],[Extension types]],1),0)&gt;0,"-informix","-")</calculatedColumnFormula>
    </tableColumn>
    <tableColumn id="21" xr3:uid="{10748BFD-EF79-48D4-8232-1DB203E1F43D}" name="Check -sybase" dataDxfId="28">
      <calculatedColumnFormula>IF(IFERROR(SEARCH("-sybase",Online_Backup_Table1230[[#This Row],[Extension types]],1),0)&gt;0,"-sybase","-")</calculatedColumnFormula>
    </tableColumn>
    <tableColumn id="22" xr3:uid="{435CC424-43FD-463E-B8FC-70F5749ECDE5}" name="Check -lotus" dataDxfId="27">
      <calculatedColumnFormula>IF(IFERROR(SEARCH("-lotus",Online_Backup_Table1230[[#This Row],[Extension types]],1),0)&gt;0,"-lotus","-")</calculatedColumnFormula>
    </tableColumn>
    <tableColumn id="23" xr3:uid="{F05B5622-DD9C-4DA1-B560-AFDFA439FB7B}" name="Check -vss" dataDxfId="26">
      <calculatedColumnFormula>IF(IFERROR(SEARCH("-vss",Online_Backup_Table1230[[#This Row],[Extension types]],1),0)&gt;0,"-vss","-")</calculatedColumnFormula>
    </tableColumn>
    <tableColumn id="24" xr3:uid="{6F86D9D9-F70C-4218-8D71-A31753E37909}" name="Check -db2" dataDxfId="25">
      <calculatedColumnFormula>IF(IFERROR(SEARCH("-db2",Online_Backup_Table1230[[#This Row],[Extension types]],1),0)&gt;0,"-db2","-")</calculatedColumnFormula>
    </tableColumn>
    <tableColumn id="25" xr3:uid="{2B743200-51D2-46D2-B3C5-E36B4335D261}" name="Check -mssharepoint" dataDxfId="24">
      <calculatedColumnFormula>IF(IFERROR(SEARCH("-mssharepoint",Online_Backup_Table1230[[#This Row],[Extension types]],1),0)&gt;0,"-mssharepoint","-")</calculatedColumnFormula>
    </tableColumn>
    <tableColumn id="26" xr3:uid="{72224D93-105D-4342-BE04-08E1A0EA5D84}" name="Check -mssps" dataDxfId="23">
      <calculatedColumnFormula>IF(IFERROR(SEARCH("-mssps",Online_Backup_Table1230[[#This Row],[Extension types]],1),0)&gt;0,"-mssps","-")</calculatedColumnFormula>
    </tableColumn>
    <tableColumn id="27" xr3:uid="{CF378BC7-F204-4122-AB07-BDACFD18E0F7}" name="Check -vmware" dataDxfId="22">
      <calculatedColumnFormula>IF(IFERROR(SEARCH("-vmware",Online_Backup_Table1230[[#This Row],[Extension types]],1),0)&gt;0,"-vmware","-")</calculatedColumnFormula>
    </tableColumn>
    <tableColumn id="28" xr3:uid="{F2B6128F-3454-4F10-BB4E-7BC45171BA01}" name="Check -vepa" dataDxfId="21">
      <calculatedColumnFormula>IF(IFERROR(SEARCH("-vepa",Online_Backup_Table1230[[#This Row],[Extension types]],1),0)&gt;0,"-vepa","-")</calculatedColumnFormula>
    </tableColumn>
    <tableColumn id="29" xr3:uid="{F6AFC2D2-829D-4D3A-A153-502E94A1E115}" name="Check -veagent" dataDxfId="20">
      <calculatedColumnFormula>IF(IFERROR(SEARCH("-veagent",Online_Backup_Table1230[[#This Row],[Extension types]],1),0)&gt;0,"-veagent","-")</calculatedColumnFormula>
    </tableColumn>
    <tableColumn id="30" xr3:uid="{50886637-E9A4-434A-B7E1-80DD8C4FF90B}" name="Check -stream" dataDxfId="19">
      <calculatedColumnFormula>IF(IFERROR(SEARCH("-stream",Online_Backup_Table1230[[#This Row],[Extension types]],1),0)&gt;0,"-stream","-")</calculatedColumnFormula>
    </tableColumn>
    <tableColumn id="31" xr3:uid="{05D4E420-1B86-4FAD-BB84-36AC35CD8A37}" name="Check -ov" dataDxfId="18">
      <calculatedColumnFormula>IF(IFERROR(SEARCH("-ov",Online_Backup_Table1230[[#This Row],[Extension types]],1),0)&gt;0,"-ov","-")</calculatedColumnFormula>
    </tableColumn>
    <tableColumn id="32" xr3:uid="{6FE52B32-6C7B-419A-B1DD-9BBDB55EA0E6}" name="Check -opc" dataDxfId="17">
      <calculatedColumnFormula>IF(IFERROR(SEARCH("-opc",Online_Backup_Table1230[[#This Row],[Extension types]],1),0)&gt;0,"-opc","-")</calculatedColumnFormula>
    </tableColumn>
    <tableColumn id="46" xr3:uid="{FFD88532-15B2-43A2-85E7-CB8AA2989213}" name="Check -mysql" dataDxfId="16">
      <calculatedColumnFormula>IF(IFERROR(SEARCH("-mysql",Online_Backup_Table1230[[#This Row],[Extension types]],1),0)&gt;0,"-mysql","-")</calculatedColumnFormula>
    </tableColumn>
    <tableColumn id="47" xr3:uid="{1CDE0887-90E3-4619-98E8-7466FF0B125F}" name="Check -postgresql" dataDxfId="15">
      <calculatedColumnFormula>IF(IFERROR(SEARCH("-postgresql",Online_Backup_Table1230[[#This Row],[Extension types]],1),0)&gt;0,"-postgresql","-")</calculatedColumnFormula>
    </tableColumn>
    <tableColumn id="33" xr3:uid="{16E2CDD7-F3D7-4E6E-918D-90D46386C551}" name="Online Backup configured Windows/Linux" dataDxfId="14" dataCellStyle="Normal 4 2 3 2 2 2">
      <calculatedColumnFormula>IF(AND(Online_Backup_Table1230[[#This Row],[OS_type]]="WINDOWS / LINUX",COUNTIF(Online_Backup_Table1230[[#This Row],[Check -mssql and -mssql70]:[Check -opc]],"-")&lt;&gt;21),1,0)</calculatedColumnFormula>
    </tableColumn>
    <tableColumn id="34" xr3:uid="{D5622A29-F35E-49C3-BE51-143DC5FBC2B6}" name="Online Backup configured Unix" dataDxfId="13" dataCellStyle="Normal 4 2 3 2 2 2">
      <calculatedColumnFormula>IF(AND(Online_Backup_Table1230[[#This Row],[OS_type]]="UNIX",COUNTIF(Online_Backup_Table1230[[#This Row],[Check -mssql and -mssql70]:[Check -opc]],"-")&lt;&gt;21),1,0)</calculatedColumnFormula>
    </tableColumn>
    <tableColumn id="35" xr3:uid="{6C4CA690-E29C-49DA-B7D1-3FC66B2DEA25}" name="Historical usage Windows/Linux to be counted" dataDxfId="12" dataCellStyle="Normal 4 2 3 2 2 2">
      <calculatedColumnFormula>IF(Online_Backup_Table1230[[#This Row],[OS_type]]="Windows / Linux",IF(ISBLANK(Online_Backup_Table1230[[#This Row],[Last connexion date]]),0,IF(COUNTIF(Online_Backup_Table1230[[#This Row],[Check -mssql and -mssql70]:[Check -opc]],"-")&lt;&gt;21,1,0)),0)</calculatedColumnFormula>
    </tableColumn>
    <tableColumn id="36" xr3:uid="{92850132-5B74-46B7-9CF0-11D7ABF98A1D}" name="Current Usage Windows / Linux" dataDxfId="11" dataCellStyle="Normal 4 2 3 2 2 2">
      <calculatedColumnFormula>IF(AND(Online_Backup_Table1230[[#This Row],[Last connexion date]]&gt;Declaration_Date2433[[#All],[Column1]]-180,Online_Backup_Table1230[[#This Row],[Historical usage Windows/Linux to be counted]]&lt;&gt;0),1,0)</calculatedColumnFormula>
    </tableColumn>
    <tableColumn id="37" xr3:uid="{421CDA14-8BD5-4D09-8FED-997801CE96DC}" name="Historical usage Unix to be counted" dataDxfId="10" dataCellStyle="Normal 4 2 3 2 2 2">
      <calculatedColumnFormula>IF(Online_Backup_Table1230[[#This Row],[OS_type]]="Unix",IF(ISBLANK(Online_Backup_Table1230[[#This Row],[Last connexion date]]),0,IF(COUNTIF(Online_Backup_Table1230[[#This Row],[Check -mssql and -mssql70]:[Check -opc]],"-")&lt;&gt;21,1,0)),0)</calculatedColumnFormula>
    </tableColumn>
    <tableColumn id="38" xr3:uid="{1AA09741-484A-4D8B-AB73-2BF93BA0DD9C}" name="Current Usage Unix" dataDxfId="9" dataCellStyle="Normal 4 2 3 2 2 2">
      <calculatedColumnFormula>IF(AND(Online_Backup_Table1230[[#This Row],[Last connexion date]]&gt;Declaration_Date2433[[#All],[Column1]]-180,Online_Backup_Table1230[[#This Row],[Historical usage Unix to be counted]]&lt;&gt;0),1,0)</calculatedColumnFormula>
    </tableColumn>
    <tableColumn id="39" xr3:uid="{3F60B169-B382-4558-A40C-06D1B5BE217A}" name="Last connexion date" dataDxfId="8"/>
    <tableColumn id="40" xr3:uid="{9C1D8DA2-5F22-4532-9F21-3E926FE2A62F}" name="Comments">
      <calculatedColumnFormula>IF( AND(ISBLANK(Online_Backup_Table1230[Last connexion date]),OR(Online_Backup_Table1230[[#This Row],[Online Backup configured Windows/Linux]]=1,Online_Backup_Table1230[[#This Row],[Online Backup configured Unix]]=1)),"No usage log found","")</calculatedColumnFormula>
    </tableColumn>
  </tableColumns>
  <tableStyleInfo name="DP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95B1EE-2311-4CA7-B105-796F4C686583}" name="Slot_Library_Table2231" displayName="Slot_Library_Table2231" ref="B104:C116" totalsRowShown="0" headerRowDxfId="87" tableBorderDxfId="86">
  <tableColumns count="2">
    <tableColumn id="2" xr3:uid="{059649C6-FB4C-466E-B287-D45DFB2F925A}" name="Cell Manager 1 hpdpprodcm1.central.btk.bg" dataDxfId="85"/>
    <tableColumn id="3" xr3:uid="{62BD6E3D-1494-4996-98A2-AF71BC7AD18D}" name="Number of installed slots" dataDxfId="84"/>
  </tableColumns>
  <tableStyleInfo name="DP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426E225-8CD5-4CBE-9488-09022B2B376C}" name="Deployment_Table2332" displayName="Deployment_Table2332" ref="B61:G92" totalsRowShown="0" headerRowDxfId="7" headerRowBorderDxfId="5" tableBorderDxfId="6" totalsRowBorderDxfId="4">
  <tableColumns count="6">
    <tableColumn id="1" xr3:uid="{A6DF08DD-3237-4A51-94F4-D5AFB968F0B8}" name="Products" dataDxfId="3" dataCellStyle="Normal 3 2"/>
    <tableColumn id="2" xr3:uid="{F942AD83-96D9-4537-9C9C-FE9FE5DFA83A}" name="Installed" dataDxfId="2" dataCellStyle="Normal 4 2 3"/>
    <tableColumn id="3" xr3:uid="{58E2D5DC-0B5E-4EDD-BDEE-84494EB844A3}" name="Configured" dataDxfId="1">
      <calculatedColumnFormula>0</calculatedColumnFormula>
    </tableColumn>
    <tableColumn id="4" xr3:uid="{2B08FE6F-72C9-4BFF-AAD9-B32A048C57E6}" name="Historical usage"/>
    <tableColumn id="5" xr3:uid="{0AFDE39D-61CA-45D0-8A49-5A92B34B0EE7}" name="Current usage"/>
    <tableColumn id="6" xr3:uid="{DD287F47-A724-46DA-B3BC-B0B970D92E97}" name="To be counted" dataDxfId="0" dataCellStyle="Normal 4 2 3"/>
  </tableColumns>
  <tableStyleInfo name="DP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096D8B-FBFE-485D-A5CD-276B04E4DDA3}" name="Declaration_Date2433" displayName="Declaration_Date2433" ref="D122" headerRowCount="0" totalsRowShown="0" headerRowDxfId="83" dataDxfId="82">
  <tableColumns count="1">
    <tableColumn id="1" xr3:uid="{61A5FB44-4290-40BE-AFC6-0F64257A0A4A}" name="Column1" dataDxfId="81"/>
  </tableColumns>
  <tableStyleInfo name="DP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0DBAE7F-9B78-4277-9481-8AE0B7B4047C}" name="Virtual_Tape_Table2534" displayName="Virtual_Tape_Table2534" ref="B352:D353" totalsRowShown="0" headerRowBorderDxfId="80" tableBorderDxfId="79">
  <tableColumns count="3">
    <tableColumn id="1" xr3:uid="{D87AE038-E3AE-4574-991F-B287B70C1932}" name="Cell Manager 1 hpdpprodcm1.central.btk.bg" dataDxfId="78" dataCellStyle="Normal 3 2"/>
    <tableColumn id="2" xr3:uid="{2184D96B-9986-4C95-9841-BAA5CF21F1C2}" name="Current usage" dataDxfId="77" dataCellStyle="Normal 4 2 3"/>
    <tableColumn id="3" xr3:uid="{E9C19BB9-746F-4344-A392-B464C211DE1F}" name="Total capacity" dataDxfId="76" dataCellStyle="Normal 4 2 3"/>
  </tableColumns>
  <tableStyleInfo name="DP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E4FAB8A-5746-4241-9456-F2005B5E4540}" name="Diskstore_Table2635" displayName="Diskstore_Table2635" ref="B365:D366" totalsRowShown="0" headerRowBorderDxfId="75" tableBorderDxfId="74">
  <tableColumns count="3">
    <tableColumn id="1" xr3:uid="{4E3D8064-8068-4366-B311-185D5D01F55C}" name="Cell Manager 1 hpdpprodcm1.central.btk.bg" dataDxfId="73" dataCellStyle="Normal 3 2"/>
    <tableColumn id="2" xr3:uid="{AB853289-2A5F-4BE5-B5A0-42A07891B1A6}" name="Current usage" dataDxfId="72" dataCellStyle="Normal 4 2 3"/>
    <tableColumn id="3" xr3:uid="{E05C7567-94B1-4B53-B2E9-2ED655FE84D0}" name="Total capacity" dataDxfId="71" dataCellStyle="Normal 4 2 3"/>
  </tableColumns>
  <tableStyleInfo name="DP ta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7317D31-5161-4927-A2B2-7064E284FD97}" name="File_Libraries_Table2736" displayName="File_Libraries_Table2736" ref="B378:D379" totalsRowShown="0" headerRowBorderDxfId="70" tableBorderDxfId="69">
  <tableColumns count="3">
    <tableColumn id="1" xr3:uid="{481F7C30-F016-4E30-818E-98307E76C03E}" name="Cell Manager 1 hpdpprodcm1.central.btk.bg" dataDxfId="68" dataCellStyle="Normal 3 2"/>
    <tableColumn id="2" xr3:uid="{5CA6F1C6-90B2-4722-AF14-5EE5F2757F57}" name="Current usage" dataDxfId="67" dataCellStyle="Normal 4 2 3"/>
    <tableColumn id="3" xr3:uid="{A28E89E7-B47A-4E9A-A9A9-B04BE5FD6E67}" name="Total capacity" dataDxfId="66" dataCellStyle="Normal 4 2 3"/>
  </tableColumns>
  <tableStyleInfo name="DP tab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926FB8C-F169-413D-936B-5EABFBA369E9}" name="Zero_Down_Time_Table2837" displayName="Zero_Down_Time_Table2837" ref="B391:D392" totalsRowShown="0" headerRowBorderDxfId="65" tableBorderDxfId="64">
  <tableColumns count="3">
    <tableColumn id="1" xr3:uid="{2F5ADCA0-FA30-4298-85BF-C2E18EFA65D1}" name="Cell Manager 1 hpdpprodcm1.central.btk.bg" dataDxfId="63" dataCellStyle="Normal 3 2"/>
    <tableColumn id="2" xr3:uid="{AA7FD910-C1C3-4DCB-A23F-0CE3E7E7D4F6}" name="Host / Application backed up" dataDxfId="62" dataCellStyle="Normal 4 2 3"/>
    <tableColumn id="3" xr3:uid="{7B58C8DB-2C6E-4BCC-AB4D-1BD1A7B66547}" name="Backup size" dataDxfId="61" dataCellStyle="Normal 4 2 3"/>
  </tableColumns>
  <tableStyleInfo name="DP table" showFirstColumn="0" showLastColumn="0" showRowStripes="1" showColumnStripes="0"/>
</table>
</file>

<file path=xl/theme/theme1.xml><?xml version="1.0" encoding="utf-8"?>
<a:theme xmlns:a="http://schemas.openxmlformats.org/drawingml/2006/main" name="MicroFocus Theme 6">
  <a:themeElements>
    <a:clrScheme name="Micro Focus 2017 -3">
      <a:dk1>
        <a:srgbClr val="212E35"/>
      </a:dk1>
      <a:lt1>
        <a:sysClr val="window" lastClr="FFFFFF"/>
      </a:lt1>
      <a:dk2>
        <a:srgbClr val="0079EF"/>
      </a:dk2>
      <a:lt2>
        <a:srgbClr val="29CEFE"/>
      </a:lt2>
      <a:accent1>
        <a:srgbClr val="C6179D"/>
      </a:accent1>
      <a:accent2>
        <a:srgbClr val="7425AD"/>
      </a:accent2>
      <a:accent3>
        <a:srgbClr val="231CA5"/>
      </a:accent3>
      <a:accent4>
        <a:srgbClr val="1668C1"/>
      </a:accent4>
      <a:accent5>
        <a:srgbClr val="29CEFE"/>
      </a:accent5>
      <a:accent6>
        <a:srgbClr val="2FD6C3"/>
      </a:accent6>
      <a:hlink>
        <a:srgbClr val="231CA5"/>
      </a:hlink>
      <a:folHlink>
        <a:srgbClr val="231CA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="horz" wrap="none" lIns="91440" tIns="45720" rIns="91440" bIns="45720" rtlCol="0" anchor="t" anchorCtr="0">
        <a:spAutoFit/>
      </a:bodyPr>
      <a:lstStyle>
        <a:defPPr algn="ctr">
          <a:defRPr sz="1467" smtClean="0">
            <a:solidFill>
              <a:schemeClr val="bg1">
                <a:lumMod val="50000"/>
              </a:schemeClr>
            </a:solidFill>
            <a:latin typeface="+mn-lt"/>
            <a:ea typeface="Roboto Light" charset="0"/>
            <a:cs typeface="Roboto Light" charset="0"/>
          </a:defRPr>
        </a:defPPr>
      </a:lstStyle>
    </a:txDef>
  </a:objectDefaults>
  <a:extraClrSchemeLst/>
  <a:custClrLst>
    <a:custClr name="Custom Color 1">
      <a:srgbClr val="E5004C"/>
    </a:custClr>
    <a:custClr name="Custom Color 2">
      <a:srgbClr val="F48B34"/>
    </a:custClr>
    <a:custClr name="Custom Color 3">
      <a:srgbClr val="FCDB1F"/>
    </a:custClr>
    <a:custClr name="Custom Color 4">
      <a:srgbClr val="1AAC60"/>
    </a:custClr>
  </a:custClrLst>
  <a:extLst>
    <a:ext uri="{05A4C25C-085E-4340-85A3-A5531E510DB2}">
      <thm15:themeFamily xmlns:thm15="http://schemas.microsoft.com/office/thememl/2012/main" name="MicroFocus_PPT_Template_2017_16x9_v24_ks.pptx" id="{E8DCB267-E16F-4CC7-B84B-1753D206A592}" vid="{C54F1EA7-08CE-4753-B6D0-89CB46288E72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0F1B-0DED-4C3A-B663-7BA81C1696E4}">
  <sheetPr codeName="Sheet8"/>
  <dimension ref="A1:AV415"/>
  <sheetViews>
    <sheetView showGridLines="0" tabSelected="1" zoomScale="85" zoomScaleNormal="85" workbookViewId="0">
      <selection activeCell="B92" sqref="B92"/>
    </sheetView>
  </sheetViews>
  <sheetFormatPr defaultRowHeight="15" x14ac:dyDescent="0.25"/>
  <cols>
    <col min="1" max="1" width="7" customWidth="1"/>
    <col min="2" max="2" width="66.42578125" customWidth="1"/>
    <col min="3" max="3" width="30.85546875" customWidth="1"/>
    <col min="4" max="4" width="26.140625" customWidth="1"/>
    <col min="5" max="5" width="20" customWidth="1"/>
    <col min="6" max="6" width="33.140625" bestFit="1" customWidth="1"/>
    <col min="7" max="7" width="19.140625" customWidth="1"/>
    <col min="9" max="9" width="17.7109375" customWidth="1"/>
    <col min="11" max="11" width="17" customWidth="1"/>
    <col min="12" max="13" width="17.42578125" customWidth="1"/>
    <col min="14" max="14" width="11.42578125" customWidth="1"/>
    <col min="15" max="15" width="11.7109375" customWidth="1"/>
    <col min="17" max="17" width="18.7109375" customWidth="1"/>
    <col min="18" max="18" width="13.140625" customWidth="1"/>
    <col min="19" max="19" width="12.28515625" customWidth="1"/>
    <col min="20" max="20" width="14.140625" customWidth="1"/>
    <col min="21" max="21" width="12.140625" customWidth="1"/>
    <col min="22" max="22" width="15" customWidth="1"/>
    <col min="23" max="23" width="11.5703125" customWidth="1"/>
    <col min="24" max="24" width="11.7109375" customWidth="1"/>
    <col min="25" max="25" width="12.42578125" customWidth="1"/>
    <col min="26" max="26" width="14" customWidth="1"/>
    <col min="27" max="27" width="11.7109375" customWidth="1"/>
    <col min="28" max="28" width="10.5703125" customWidth="1"/>
    <col min="29" max="29" width="11" customWidth="1"/>
    <col min="30" max="30" width="16" customWidth="1"/>
    <col min="31" max="31" width="12.140625" customWidth="1"/>
    <col min="32" max="33" width="14" customWidth="1"/>
    <col min="34" max="34" width="13.140625" customWidth="1"/>
    <col min="35" max="35" width="17.28515625" customWidth="1"/>
    <col min="36" max="36" width="17.5703125" customWidth="1"/>
    <col min="37" max="37" width="16" customWidth="1"/>
    <col min="38" max="38" width="15.5703125" customWidth="1"/>
    <col min="39" max="39" width="13.85546875" customWidth="1"/>
    <col min="40" max="40" width="13.140625" customWidth="1"/>
    <col min="41" max="41" width="18" customWidth="1"/>
    <col min="42" max="42" width="10.85546875" customWidth="1"/>
    <col min="43" max="43" width="22" customWidth="1"/>
    <col min="44" max="44" width="13.42578125" customWidth="1"/>
    <col min="45" max="45" width="12.42578125" customWidth="1"/>
    <col min="46" max="46" width="13.42578125" customWidth="1"/>
    <col min="47" max="47" width="13" customWidth="1"/>
    <col min="48" max="48" width="47.7109375" customWidth="1"/>
  </cols>
  <sheetData>
    <row r="1" spans="1:47" s="7" customFormat="1" x14ac:dyDescent="0.25">
      <c r="A1" s="8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s="7" customFormat="1" x14ac:dyDescent="0.25">
      <c r="A2" s="1"/>
      <c r="B2" s="10"/>
      <c r="C2" s="1"/>
      <c r="D2" s="1"/>
      <c r="E2" s="1"/>
      <c r="F2" s="1"/>
      <c r="G2" s="1"/>
      <c r="H2" s="1"/>
      <c r="I2" s="11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s="7" customFormat="1" x14ac:dyDescent="0.25">
      <c r="A3" s="1"/>
      <c r="B3" s="38" t="s">
        <v>63</v>
      </c>
      <c r="C3" s="39" t="s">
        <v>64</v>
      </c>
      <c r="D3" s="40" t="s">
        <v>65</v>
      </c>
      <c r="E3" s="1"/>
      <c r="F3" s="10"/>
      <c r="G3" s="11"/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s="7" customFormat="1" x14ac:dyDescent="0.25">
      <c r="A4" s="1"/>
      <c r="B4" s="19" t="s">
        <v>4</v>
      </c>
      <c r="C4" s="15">
        <f>G62</f>
        <v>1</v>
      </c>
      <c r="D4" s="21">
        <f>0</f>
        <v>0</v>
      </c>
      <c r="E4" s="29"/>
      <c r="F4" s="30"/>
      <c r="G4" s="1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s="7" customFormat="1" ht="17.25" hidden="1" x14ac:dyDescent="0.3">
      <c r="A5" s="1"/>
      <c r="B5" s="19" t="s">
        <v>22</v>
      </c>
      <c r="C5" s="13">
        <f>0</f>
        <v>0</v>
      </c>
      <c r="D5" s="21">
        <f>0</f>
        <v>0</v>
      </c>
      <c r="E5" s="1"/>
      <c r="F5" s="31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7" customFormat="1" hidden="1" x14ac:dyDescent="0.25">
      <c r="A6" s="1"/>
      <c r="B6" s="19" t="s">
        <v>23</v>
      </c>
      <c r="C6" s="13">
        <f>0</f>
        <v>0</v>
      </c>
      <c r="D6" s="21">
        <f>0</f>
        <v>0</v>
      </c>
      <c r="E6" s="1"/>
      <c r="F6" s="1"/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s="7" customFormat="1" hidden="1" x14ac:dyDescent="0.25">
      <c r="A7" s="1"/>
      <c r="B7" s="19" t="s">
        <v>24</v>
      </c>
      <c r="C7" s="13">
        <f>0</f>
        <v>0</v>
      </c>
      <c r="D7" s="21">
        <f>0</f>
        <v>0</v>
      </c>
      <c r="E7" s="1"/>
      <c r="F7" s="1"/>
      <c r="G7" s="11"/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s="7" customFormat="1" x14ac:dyDescent="0.25">
      <c r="A8" s="1"/>
      <c r="B8" s="19" t="s">
        <v>7</v>
      </c>
      <c r="C8" s="13">
        <f>0+(INDEX(Deployment_Table2332[To be counted], MATCH(Overall_Table[[#This Row],[DATA PROTECTOR]], Deployment_Table2332[Products],0)))</f>
        <v>7</v>
      </c>
      <c r="D8" s="21">
        <f>0</f>
        <v>0</v>
      </c>
      <c r="E8" s="1"/>
      <c r="F8" s="1"/>
      <c r="G8" s="11"/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7" customFormat="1" x14ac:dyDescent="0.25">
      <c r="A9" s="1"/>
      <c r="B9" s="19" t="s">
        <v>8</v>
      </c>
      <c r="C9" s="15">
        <f>G67</f>
        <v>2</v>
      </c>
      <c r="D9" s="21">
        <f>0</f>
        <v>0</v>
      </c>
      <c r="E9" s="1"/>
      <c r="F9" s="11"/>
      <c r="G9" s="11"/>
      <c r="H9" s="1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s="7" customFormat="1" x14ac:dyDescent="0.25">
      <c r="A10" s="1"/>
      <c r="B10" s="19" t="s">
        <v>5</v>
      </c>
      <c r="C10" s="15">
        <f>G68</f>
        <v>13</v>
      </c>
      <c r="D10" s="21">
        <f>0</f>
        <v>0</v>
      </c>
      <c r="E10" s="1"/>
      <c r="F10" s="11"/>
      <c r="G10" s="11"/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s="7" customFormat="1" hidden="1" x14ac:dyDescent="0.25">
      <c r="A11" s="1"/>
      <c r="B11" s="19" t="s">
        <v>6</v>
      </c>
      <c r="C11" s="13">
        <f>0</f>
        <v>0</v>
      </c>
      <c r="D11" s="21">
        <f>0</f>
        <v>0</v>
      </c>
      <c r="E11" s="1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s="7" customFormat="1" x14ac:dyDescent="0.25">
      <c r="A12" s="1"/>
      <c r="B12" s="19" t="s">
        <v>9</v>
      </c>
      <c r="C12" s="13">
        <f>G70</f>
        <v>32</v>
      </c>
      <c r="D12" s="21">
        <f>0</f>
        <v>0</v>
      </c>
      <c r="E12" s="1"/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s="7" customFormat="1" x14ac:dyDescent="0.25">
      <c r="A13" s="1"/>
      <c r="B13" s="19" t="s">
        <v>17</v>
      </c>
      <c r="C13" s="13">
        <f>G71</f>
        <v>136</v>
      </c>
      <c r="D13" s="21">
        <f>0</f>
        <v>0</v>
      </c>
      <c r="E13" s="1"/>
      <c r="F13" s="11"/>
      <c r="G13" s="11"/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s="7" customFormat="1" x14ac:dyDescent="0.25">
      <c r="A14" s="1"/>
      <c r="B14" s="41" t="s">
        <v>10</v>
      </c>
      <c r="C14" s="13">
        <f>G72</f>
        <v>20</v>
      </c>
      <c r="D14" s="21">
        <f>0</f>
        <v>0</v>
      </c>
      <c r="E14" s="1"/>
      <c r="F14" s="11"/>
      <c r="G14" s="11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7" customFormat="1" x14ac:dyDescent="0.25">
      <c r="A15" s="1"/>
      <c r="B15" s="7" t="s">
        <v>437</v>
      </c>
      <c r="C15" s="82">
        <f>G92</f>
        <v>1</v>
      </c>
      <c r="D15" s="83">
        <f>0</f>
        <v>0</v>
      </c>
      <c r="E15" s="1"/>
      <c r="F15" s="11"/>
      <c r="G15" s="11"/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s="7" customFormat="1" hidden="1" x14ac:dyDescent="0.25">
      <c r="A16" s="1"/>
      <c r="B16" s="19"/>
      <c r="C16" s="82">
        <f>0</f>
        <v>0</v>
      </c>
      <c r="D16" s="83">
        <f>0</f>
        <v>0</v>
      </c>
      <c r="E16" s="1"/>
      <c r="F16" s="11"/>
      <c r="G16" s="11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s="7" customFormat="1" hidden="1" x14ac:dyDescent="0.25">
      <c r="A17" s="1"/>
      <c r="B17" s="19"/>
      <c r="C17" s="82">
        <f>0</f>
        <v>0</v>
      </c>
      <c r="D17" s="83">
        <f>0</f>
        <v>0</v>
      </c>
      <c r="E17" s="1"/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7" customFormat="1" hidden="1" x14ac:dyDescent="0.25">
      <c r="A18" s="1"/>
      <c r="B18" s="19"/>
      <c r="C18" s="82">
        <f>0</f>
        <v>0</v>
      </c>
      <c r="D18" s="83">
        <f>0</f>
        <v>0</v>
      </c>
      <c r="E18" s="1"/>
      <c r="F18" s="11"/>
      <c r="G18" s="11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7" customFormat="1" hidden="1" x14ac:dyDescent="0.25">
      <c r="A19" s="1"/>
      <c r="B19" s="19"/>
      <c r="C19" s="82">
        <f>0</f>
        <v>0</v>
      </c>
      <c r="D19" s="83">
        <f>0</f>
        <v>0</v>
      </c>
      <c r="E19" s="1"/>
      <c r="F19" s="11"/>
      <c r="G19" s="11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7" customFormat="1" hidden="1" x14ac:dyDescent="0.25">
      <c r="A20" s="1"/>
      <c r="B20" s="19"/>
      <c r="C20" s="82">
        <f>0</f>
        <v>0</v>
      </c>
      <c r="D20" s="83">
        <f>0</f>
        <v>0</v>
      </c>
      <c r="E20" s="1"/>
      <c r="F20" s="11"/>
      <c r="G20" s="11"/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7" customFormat="1" hidden="1" x14ac:dyDescent="0.25">
      <c r="A21" s="1"/>
      <c r="B21" s="19"/>
      <c r="C21" s="82">
        <f>0</f>
        <v>0</v>
      </c>
      <c r="D21" s="83">
        <f>0</f>
        <v>0</v>
      </c>
      <c r="E21" s="1"/>
      <c r="F21" s="11"/>
      <c r="G21" s="11"/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7" customFormat="1" hidden="1" x14ac:dyDescent="0.25">
      <c r="A22" s="1"/>
      <c r="B22" s="19"/>
      <c r="C22" s="82">
        <f>0</f>
        <v>0</v>
      </c>
      <c r="D22" s="83">
        <f>0</f>
        <v>0</v>
      </c>
      <c r="E22" s="1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7" customFormat="1" hidden="1" x14ac:dyDescent="0.25">
      <c r="A23" s="1"/>
      <c r="B23" s="19"/>
      <c r="C23" s="82">
        <f>0</f>
        <v>0</v>
      </c>
      <c r="D23" s="83">
        <f>0</f>
        <v>0</v>
      </c>
      <c r="E23" s="1"/>
      <c r="F23" s="11"/>
      <c r="G23" s="11"/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7" customFormat="1" hidden="1" x14ac:dyDescent="0.25">
      <c r="A24" s="1"/>
      <c r="B24" s="19"/>
      <c r="C24" s="82">
        <f>0</f>
        <v>0</v>
      </c>
      <c r="D24" s="83">
        <f>0</f>
        <v>0</v>
      </c>
      <c r="E24" s="1"/>
      <c r="F24" s="11"/>
      <c r="G24" s="11"/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7" customFormat="1" hidden="1" x14ac:dyDescent="0.25">
      <c r="A25" s="1"/>
      <c r="B25" s="19"/>
      <c r="C25" s="82">
        <f>0</f>
        <v>0</v>
      </c>
      <c r="D25" s="83">
        <f>0</f>
        <v>0</v>
      </c>
      <c r="E25" s="1"/>
      <c r="F25" s="11"/>
      <c r="G25" s="11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7" customFormat="1" hidden="1" x14ac:dyDescent="0.25">
      <c r="A26" s="1"/>
      <c r="B26" s="19"/>
      <c r="C26" s="82">
        <f>0</f>
        <v>0</v>
      </c>
      <c r="D26" s="83">
        <f>0</f>
        <v>0</v>
      </c>
      <c r="E26" s="1"/>
      <c r="F26" s="11"/>
      <c r="G26" s="11"/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7" customFormat="1" hidden="1" x14ac:dyDescent="0.25">
      <c r="A27" s="1"/>
      <c r="B27" s="19"/>
      <c r="C27" s="82">
        <f>0</f>
        <v>0</v>
      </c>
      <c r="D27" s="83">
        <f>0</f>
        <v>0</v>
      </c>
      <c r="E27" s="1"/>
      <c r="F27" s="11"/>
      <c r="G27" s="11"/>
      <c r="H27" s="1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7" customFormat="1" hidden="1" x14ac:dyDescent="0.25">
      <c r="A28" s="1"/>
      <c r="B28" s="19"/>
      <c r="C28" s="82">
        <f>0</f>
        <v>0</v>
      </c>
      <c r="D28" s="83">
        <f>0</f>
        <v>0</v>
      </c>
      <c r="E28" s="1"/>
      <c r="F28" s="11"/>
      <c r="G28" s="11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7" customFormat="1" hidden="1" x14ac:dyDescent="0.25">
      <c r="A29" s="1"/>
      <c r="B29" s="19"/>
      <c r="C29" s="82">
        <f>0</f>
        <v>0</v>
      </c>
      <c r="D29" s="83">
        <f>0</f>
        <v>0</v>
      </c>
      <c r="E29" s="1"/>
      <c r="F29" s="11"/>
      <c r="G29" s="11"/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7" customFormat="1" hidden="1" x14ac:dyDescent="0.25">
      <c r="A30" s="1"/>
      <c r="B30" s="19"/>
      <c r="C30" s="82">
        <f>0</f>
        <v>0</v>
      </c>
      <c r="D30" s="83">
        <f>0</f>
        <v>0</v>
      </c>
      <c r="E30" s="1"/>
      <c r="F30" s="11"/>
      <c r="G30" s="11"/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7" customFormat="1" hidden="1" x14ac:dyDescent="0.25">
      <c r="A31" s="1"/>
      <c r="B31" s="19"/>
      <c r="C31" s="82">
        <f>0</f>
        <v>0</v>
      </c>
      <c r="D31" s="83">
        <f>0</f>
        <v>0</v>
      </c>
      <c r="E31" s="1"/>
      <c r="F31" s="11"/>
      <c r="G31" s="11"/>
      <c r="H31" s="1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7" customFormat="1" hidden="1" x14ac:dyDescent="0.25">
      <c r="A32" s="1"/>
      <c r="B32" s="19"/>
      <c r="C32" s="82">
        <f>0</f>
        <v>0</v>
      </c>
      <c r="D32" s="83">
        <f>0</f>
        <v>0</v>
      </c>
      <c r="E32" s="1"/>
      <c r="F32" s="11"/>
      <c r="G32" s="11"/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s="7" customFormat="1" hidden="1" x14ac:dyDescent="0.25">
      <c r="A33" s="1"/>
      <c r="B33" s="19"/>
      <c r="C33" s="82">
        <f>0</f>
        <v>0</v>
      </c>
      <c r="D33" s="83">
        <f>0</f>
        <v>0</v>
      </c>
      <c r="E33" s="1"/>
      <c r="F33" s="11"/>
      <c r="G33" s="11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s="7" customFormat="1" hidden="1" x14ac:dyDescent="0.25">
      <c r="A34" s="1"/>
      <c r="B34" s="19"/>
      <c r="C34" s="82">
        <f>0</f>
        <v>0</v>
      </c>
      <c r="D34" s="83">
        <f>0</f>
        <v>0</v>
      </c>
      <c r="E34" s="1"/>
      <c r="F34" s="11"/>
      <c r="G34" s="11"/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s="7" customFormat="1" hidden="1" x14ac:dyDescent="0.25">
      <c r="A35" s="1"/>
      <c r="B35" s="19"/>
      <c r="C35" s="82">
        <f>0</f>
        <v>0</v>
      </c>
      <c r="D35" s="83">
        <f>0</f>
        <v>0</v>
      </c>
      <c r="E35" s="1"/>
      <c r="F35" s="11"/>
      <c r="G35" s="11"/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s="7" customFormat="1" hidden="1" x14ac:dyDescent="0.25">
      <c r="A36" s="1"/>
      <c r="B36" s="19"/>
      <c r="C36" s="82">
        <f>0</f>
        <v>0</v>
      </c>
      <c r="D36" s="83">
        <f>0</f>
        <v>0</v>
      </c>
      <c r="E36" s="1"/>
      <c r="F36" s="11"/>
      <c r="G36" s="11"/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s="7" customFormat="1" hidden="1" x14ac:dyDescent="0.25">
      <c r="A37" s="1"/>
      <c r="B37" s="19"/>
      <c r="C37" s="82">
        <f>0</f>
        <v>0</v>
      </c>
      <c r="D37" s="83">
        <f>0</f>
        <v>0</v>
      </c>
      <c r="E37" s="1"/>
      <c r="F37" s="11"/>
      <c r="G37" s="11"/>
      <c r="H37" s="1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s="7" customFormat="1" hidden="1" x14ac:dyDescent="0.25">
      <c r="A38" s="1"/>
      <c r="B38" s="19"/>
      <c r="C38" s="82">
        <f>0</f>
        <v>0</v>
      </c>
      <c r="D38" s="83">
        <f>0</f>
        <v>0</v>
      </c>
      <c r="E38" s="1"/>
      <c r="F38" s="11"/>
      <c r="G38" s="11"/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s="7" customFormat="1" hidden="1" x14ac:dyDescent="0.25">
      <c r="A39" s="1"/>
      <c r="B39" s="19"/>
      <c r="C39" s="82">
        <f>0</f>
        <v>0</v>
      </c>
      <c r="D39" s="83">
        <f>0</f>
        <v>0</v>
      </c>
      <c r="E39" s="1"/>
      <c r="F39" s="11"/>
      <c r="G39" s="11"/>
      <c r="H39" s="1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s="7" customFormat="1" hidden="1" x14ac:dyDescent="0.25">
      <c r="A40" s="1"/>
      <c r="B40" s="19"/>
      <c r="C40" s="82">
        <f>0</f>
        <v>0</v>
      </c>
      <c r="D40" s="83">
        <f>0</f>
        <v>0</v>
      </c>
      <c r="E40" s="1"/>
      <c r="F40" s="11"/>
      <c r="G40" s="11"/>
      <c r="H40" s="1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s="7" customFormat="1" hidden="1" x14ac:dyDescent="0.25">
      <c r="A41" s="1"/>
      <c r="B41" s="19"/>
      <c r="C41" s="82">
        <f>0</f>
        <v>0</v>
      </c>
      <c r="D41" s="83">
        <f>0</f>
        <v>0</v>
      </c>
      <c r="E41" s="1"/>
      <c r="F41" s="11"/>
      <c r="G41" s="11"/>
      <c r="H41" s="1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s="7" customFormat="1" hidden="1" x14ac:dyDescent="0.25">
      <c r="A42" s="1"/>
      <c r="B42" s="19"/>
      <c r="C42" s="82">
        <f>0</f>
        <v>0</v>
      </c>
      <c r="D42" s="83">
        <f>0</f>
        <v>0</v>
      </c>
      <c r="E42" s="1"/>
      <c r="F42" s="11"/>
      <c r="G42" s="11"/>
      <c r="H42" s="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s="7" customFormat="1" hidden="1" x14ac:dyDescent="0.25">
      <c r="A43" s="1"/>
      <c r="B43" s="19"/>
      <c r="C43" s="82">
        <f>0</f>
        <v>0</v>
      </c>
      <c r="D43" s="83">
        <f>0</f>
        <v>0</v>
      </c>
      <c r="E43" s="1"/>
      <c r="F43" s="11"/>
      <c r="G43" s="11"/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s="7" customFormat="1" hidden="1" x14ac:dyDescent="0.25">
      <c r="A44" s="1"/>
      <c r="B44" s="19"/>
      <c r="C44" s="82">
        <f>0</f>
        <v>0</v>
      </c>
      <c r="D44" s="83">
        <f>0</f>
        <v>0</v>
      </c>
      <c r="E44" s="1"/>
      <c r="F44" s="11"/>
      <c r="G44" s="11"/>
      <c r="H44" s="1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s="7" customFormat="1" hidden="1" x14ac:dyDescent="0.25">
      <c r="A45" s="1"/>
      <c r="B45" s="19"/>
      <c r="C45" s="82">
        <f>0</f>
        <v>0</v>
      </c>
      <c r="D45" s="83">
        <f>0</f>
        <v>0</v>
      </c>
      <c r="E45" s="1"/>
      <c r="F45" s="11"/>
      <c r="G45" s="11"/>
      <c r="H45" s="1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s="7" customFormat="1" hidden="1" x14ac:dyDescent="0.25">
      <c r="A46" s="1"/>
      <c r="B46" s="19"/>
      <c r="C46" s="82">
        <f>0</f>
        <v>0</v>
      </c>
      <c r="D46" s="83">
        <f>0</f>
        <v>0</v>
      </c>
      <c r="E46" s="1"/>
      <c r="F46" s="11"/>
      <c r="G46" s="11"/>
      <c r="H46" s="1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s="7" customFormat="1" hidden="1" x14ac:dyDescent="0.25">
      <c r="A47" s="1"/>
      <c r="B47" s="19"/>
      <c r="C47" s="82">
        <f>0</f>
        <v>0</v>
      </c>
      <c r="D47" s="83">
        <f>0</f>
        <v>0</v>
      </c>
      <c r="E47" s="1"/>
      <c r="F47" s="11"/>
      <c r="G47" s="11"/>
      <c r="H47" s="1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s="7" customFormat="1" hidden="1" x14ac:dyDescent="0.25">
      <c r="A48" s="1"/>
      <c r="B48" s="19"/>
      <c r="C48" s="82">
        <f>0</f>
        <v>0</v>
      </c>
      <c r="D48" s="83">
        <f>0</f>
        <v>0</v>
      </c>
      <c r="E48" s="1"/>
      <c r="F48" s="11"/>
      <c r="G48" s="11"/>
      <c r="H48" s="1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8" s="7" customFormat="1" hidden="1" x14ac:dyDescent="0.25">
      <c r="A49" s="1"/>
      <c r="B49" s="19"/>
      <c r="C49" s="82">
        <f>0</f>
        <v>0</v>
      </c>
      <c r="D49" s="83">
        <f>0</f>
        <v>0</v>
      </c>
      <c r="E49" s="1"/>
      <c r="F49" s="11"/>
      <c r="G49" s="11"/>
      <c r="H49" s="1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8" s="7" customFormat="1" hidden="1" x14ac:dyDescent="0.25">
      <c r="A50" s="1"/>
      <c r="B50" s="19"/>
      <c r="C50" s="82">
        <f>0</f>
        <v>0</v>
      </c>
      <c r="D50" s="83">
        <f>0</f>
        <v>0</v>
      </c>
      <c r="E50" s="1"/>
      <c r="F50" s="11"/>
      <c r="G50" s="11"/>
      <c r="H50" s="1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8" s="7" customFormat="1" hidden="1" x14ac:dyDescent="0.25">
      <c r="A51" s="1"/>
      <c r="B51" s="19"/>
      <c r="C51" s="82">
        <f>0</f>
        <v>0</v>
      </c>
      <c r="D51" s="83">
        <f>0</f>
        <v>0</v>
      </c>
      <c r="E51" s="1"/>
      <c r="F51" s="11"/>
      <c r="G51" s="11"/>
      <c r="H51" s="1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8" s="7" customFormat="1" hidden="1" x14ac:dyDescent="0.25">
      <c r="A52" s="1"/>
      <c r="B52" s="19"/>
      <c r="C52" s="82">
        <f>0</f>
        <v>0</v>
      </c>
      <c r="D52" s="83">
        <f>0</f>
        <v>0</v>
      </c>
      <c r="E52" s="1"/>
      <c r="F52" s="11"/>
      <c r="G52" s="11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8" s="7" customFormat="1" hidden="1" x14ac:dyDescent="0.25">
      <c r="A53" s="1"/>
      <c r="B53" s="19"/>
      <c r="C53" s="82">
        <f>0</f>
        <v>0</v>
      </c>
      <c r="D53" s="83">
        <f>0</f>
        <v>0</v>
      </c>
      <c r="E53" s="1"/>
      <c r="F53" s="11"/>
      <c r="G53" s="11"/>
      <c r="H53" s="1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8" s="7" customFormat="1" hidden="1" x14ac:dyDescent="0.25">
      <c r="A54" s="1"/>
      <c r="B54" s="41"/>
      <c r="C54" s="84">
        <f>0</f>
        <v>0</v>
      </c>
      <c r="D54" s="85">
        <f>0</f>
        <v>0</v>
      </c>
      <c r="E54" s="1"/>
      <c r="F54" s="11"/>
      <c r="G54" s="11"/>
      <c r="H54" s="1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8" s="7" customForma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</row>
    <row r="56" spans="1:48" s="7" customFormat="1" x14ac:dyDescent="0.25">
      <c r="A56" s="33"/>
      <c r="B56" s="34" t="s">
        <v>66</v>
      </c>
      <c r="C56" s="35" t="s">
        <v>87</v>
      </c>
      <c r="D56" s="34" t="s">
        <v>67</v>
      </c>
      <c r="E56" s="35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8" spans="1:48" x14ac:dyDescent="0.25">
      <c r="A58" s="8" t="s">
        <v>438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7"/>
      <c r="AV58" s="7"/>
    </row>
    <row r="59" spans="1:48" x14ac:dyDescent="0.25">
      <c r="A59" s="4" t="s">
        <v>18</v>
      </c>
      <c r="B59" s="10"/>
      <c r="C59" s="7"/>
      <c r="D59" s="7"/>
      <c r="E59" s="7"/>
      <c r="F59" s="7"/>
      <c r="G59" s="7"/>
      <c r="H59" s="7"/>
      <c r="I59" s="11"/>
      <c r="J59" s="11"/>
      <c r="K59" s="1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25">
      <c r="A60" s="2"/>
      <c r="B60" s="3" t="s">
        <v>439</v>
      </c>
      <c r="C60" s="7"/>
      <c r="D60" s="7"/>
      <c r="E60" s="7"/>
      <c r="F60" s="7"/>
      <c r="G60" s="7"/>
      <c r="H60" s="7"/>
      <c r="I60" s="11"/>
      <c r="J60" s="11"/>
      <c r="K60" s="1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25">
      <c r="A61" s="2"/>
      <c r="B61" s="22" t="s">
        <v>11</v>
      </c>
      <c r="C61" s="23" t="s">
        <v>0</v>
      </c>
      <c r="D61" s="23" t="s">
        <v>12</v>
      </c>
      <c r="E61" s="23" t="s">
        <v>14</v>
      </c>
      <c r="F61" s="23" t="s">
        <v>13</v>
      </c>
      <c r="G61" s="24" t="s">
        <v>15</v>
      </c>
      <c r="H61" s="7"/>
      <c r="I61" s="11"/>
      <c r="J61" s="11"/>
      <c r="K61" s="1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25">
      <c r="A62" s="2"/>
      <c r="B62" s="19" t="s">
        <v>4</v>
      </c>
      <c r="C62" s="16">
        <v>1</v>
      </c>
      <c r="D62" s="16">
        <v>0</v>
      </c>
      <c r="E62" s="14"/>
      <c r="F62" s="14"/>
      <c r="G62" s="20">
        <f>MAX(Deployment_Table2332[[#This Row],[Installed]:[Current usage]])</f>
        <v>1</v>
      </c>
      <c r="H62" s="7" t="s">
        <v>458</v>
      </c>
      <c r="I62" s="11"/>
      <c r="J62" s="11"/>
      <c r="K62" s="1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5">
      <c r="A63" s="2"/>
      <c r="B63" s="19" t="s">
        <v>22</v>
      </c>
      <c r="C63" s="16">
        <v>0</v>
      </c>
      <c r="D63" s="16">
        <v>1</v>
      </c>
      <c r="E63" s="14"/>
      <c r="F63" s="14"/>
      <c r="G63" s="20">
        <v>0</v>
      </c>
      <c r="H63" s="7"/>
      <c r="I63" s="11"/>
      <c r="J63" s="11"/>
      <c r="K63" s="1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hidden="1" x14ac:dyDescent="0.25">
      <c r="A64" s="2"/>
      <c r="B64" s="19" t="s">
        <v>23</v>
      </c>
      <c r="C64" s="16">
        <v>0</v>
      </c>
      <c r="D64" s="16">
        <v>0</v>
      </c>
      <c r="E64" s="14"/>
      <c r="F64" s="14"/>
      <c r="G64" s="20">
        <f>MAX(Deployment_Table2332[[#This Row],[Installed]:[Current usage]])</f>
        <v>0</v>
      </c>
      <c r="H64" s="7"/>
      <c r="I64" s="11"/>
      <c r="J64" s="11"/>
      <c r="K64" s="11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hidden="1" x14ac:dyDescent="0.25">
      <c r="A65" s="2"/>
      <c r="B65" s="19" t="s">
        <v>24</v>
      </c>
      <c r="C65" s="16">
        <v>0</v>
      </c>
      <c r="D65" s="16">
        <v>0</v>
      </c>
      <c r="E65" s="14"/>
      <c r="F65" s="14"/>
      <c r="G65" s="20">
        <f>MAX(Deployment_Table2332[[#This Row],[Installed]:[Current usage]])</f>
        <v>0</v>
      </c>
      <c r="H65" s="7"/>
      <c r="I65" s="11"/>
      <c r="J65" s="11"/>
      <c r="K65" s="1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25">
      <c r="A66" s="2"/>
      <c r="B66" s="19" t="s">
        <v>7</v>
      </c>
      <c r="C66" s="16">
        <v>0</v>
      </c>
      <c r="D66" s="16">
        <v>7</v>
      </c>
      <c r="E66" s="16"/>
      <c r="F66" s="13">
        <f>COUNTIF(Slot_Library_Table2231[[#All],[Number of installed slots]],"&gt;=61")-COUNTIF(Slot_Library_Table2231[[#All],[Number of installed slots]],"&gt;250")</f>
        <v>7</v>
      </c>
      <c r="G66" s="20">
        <f>MAX(Deployment_Table2332[[#This Row],[Installed]:[Current usage]])</f>
        <v>7</v>
      </c>
      <c r="H66" s="7"/>
      <c r="I66" s="11"/>
      <c r="J66" s="11"/>
      <c r="K66" s="1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25">
      <c r="A67" s="2"/>
      <c r="B67" s="19" t="s">
        <v>8</v>
      </c>
      <c r="C67" s="16">
        <v>2</v>
      </c>
      <c r="D67" s="16">
        <v>0</v>
      </c>
      <c r="E67" s="14"/>
      <c r="F67" s="13">
        <f>COUNTIF(Slot_Library_Table2231[[#All],[Number of installed slots]],"&gt;=250")</f>
        <v>0</v>
      </c>
      <c r="G67" s="20">
        <f>MAX(Deployment_Table2332[[#This Row],[Installed]:[Current usage]])</f>
        <v>2</v>
      </c>
      <c r="H67" s="7"/>
      <c r="I67" s="11"/>
      <c r="J67" s="11"/>
      <c r="K67" s="1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25">
      <c r="A68" s="2"/>
      <c r="B68" s="19" t="s">
        <v>5</v>
      </c>
      <c r="C68" s="16">
        <v>13</v>
      </c>
      <c r="D68" s="42">
        <v>64</v>
      </c>
      <c r="E68" s="12"/>
      <c r="F68" s="12"/>
      <c r="G68" s="20">
        <f>Deployment_Table2332[[#This Row],[Installed]]</f>
        <v>13</v>
      </c>
      <c r="H68" s="7"/>
      <c r="I68" s="11"/>
      <c r="J68" s="11"/>
      <c r="K68" s="1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25">
      <c r="A69" s="2"/>
      <c r="B69" s="19" t="s">
        <v>6</v>
      </c>
      <c r="C69" s="16">
        <v>0</v>
      </c>
      <c r="D69" s="43">
        <v>38</v>
      </c>
      <c r="E69" s="12"/>
      <c r="F69" s="12"/>
      <c r="G69" s="20">
        <f>Deployment_Table2332[[#This Row],[Installed]]</f>
        <v>0</v>
      </c>
      <c r="H69" s="7"/>
      <c r="I69" s="11"/>
      <c r="J69" s="11"/>
      <c r="K69" s="1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25">
      <c r="A70" s="2"/>
      <c r="B70" s="19" t="s">
        <v>9</v>
      </c>
      <c r="C70" s="16">
        <v>32</v>
      </c>
      <c r="D70" s="44">
        <f>MAX(2,SUM(Online_Backup_Table1230[Online Backup configured Unix]))</f>
        <v>2</v>
      </c>
      <c r="E70" s="13">
        <f>SUM(Online_Backup_Table1230[Historical usage Unix to be counted])</f>
        <v>0</v>
      </c>
      <c r="F70" s="13">
        <f>SUM(Online_Backup_Table1230[Current Usage Unix])</f>
        <v>0</v>
      </c>
      <c r="G70" s="21">
        <f>MAX(Deployment_Table2332[[#This Row],[Installed]:[Current usage]])</f>
        <v>32</v>
      </c>
      <c r="H70" s="7"/>
      <c r="I70" s="11"/>
      <c r="J70" s="11"/>
      <c r="K70" s="1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25">
      <c r="A71" s="2"/>
      <c r="B71" s="19" t="s">
        <v>17</v>
      </c>
      <c r="C71" s="16">
        <v>21</v>
      </c>
      <c r="D71" s="44">
        <f>MAX(136,SUM(Online_Backup_Table1230[Online Backup configured Windows/Linux]))</f>
        <v>136</v>
      </c>
      <c r="E71" s="13">
        <f>SUM(Online_Backup_Table1230[Historical usage Windows/Linux to be counted])</f>
        <v>85</v>
      </c>
      <c r="F71" s="15">
        <f>SUM(Online_Backup_Table1230[Current Usage Windows / Linux])</f>
        <v>84</v>
      </c>
      <c r="G71" s="21">
        <f>MAX(Deployment_Table2332[[#This Row],[Installed]:[Current usage]])</f>
        <v>136</v>
      </c>
      <c r="H71" s="7"/>
      <c r="I71" s="11"/>
      <c r="J71" s="11"/>
      <c r="K71" s="1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25">
      <c r="A72" s="2"/>
      <c r="B72" s="19" t="s">
        <v>10</v>
      </c>
      <c r="C72" s="16">
        <v>20</v>
      </c>
      <c r="D72" s="16">
        <v>0</v>
      </c>
      <c r="E72" s="14"/>
      <c r="F72" s="14"/>
      <c r="G72" s="21">
        <f>MAX(Deployment_Table2332[[#This Row],[Installed]:[Current usage]])</f>
        <v>20</v>
      </c>
      <c r="H72" s="7"/>
      <c r="I72" s="11"/>
      <c r="J72" s="11"/>
      <c r="K72" s="1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hidden="1" x14ac:dyDescent="0.25">
      <c r="A73" s="2"/>
      <c r="B73" s="7" t="s">
        <v>418</v>
      </c>
      <c r="C73" s="28">
        <v>0</v>
      </c>
      <c r="D73" s="28">
        <v>0</v>
      </c>
      <c r="E73" s="26"/>
      <c r="F73" s="26"/>
      <c r="G73" s="21">
        <f>MAX(Deployment_Table2332[[#This Row],[Installed]:[Current usage]])</f>
        <v>0</v>
      </c>
      <c r="H73" s="7"/>
      <c r="I73" s="11"/>
      <c r="J73" s="11"/>
      <c r="K73" s="1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hidden="1" x14ac:dyDescent="0.25">
      <c r="A74" s="2"/>
      <c r="B74" s="7" t="s">
        <v>419</v>
      </c>
      <c r="C74" s="28">
        <v>0</v>
      </c>
      <c r="D74" s="28">
        <v>0</v>
      </c>
      <c r="E74" s="26"/>
      <c r="F74" s="26"/>
      <c r="G74" s="21">
        <f>MAX(Deployment_Table2332[[#This Row],[Installed]:[Current usage]])</f>
        <v>0</v>
      </c>
      <c r="H74" s="7"/>
      <c r="I74" s="11"/>
      <c r="J74" s="11"/>
      <c r="K74" s="1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hidden="1" x14ac:dyDescent="0.25">
      <c r="A75" s="2"/>
      <c r="B75" s="7" t="s">
        <v>420</v>
      </c>
      <c r="C75" s="28">
        <v>0</v>
      </c>
      <c r="D75" s="28">
        <v>0</v>
      </c>
      <c r="E75" s="26"/>
      <c r="F75" s="26"/>
      <c r="G75" s="21">
        <f>MAX(Deployment_Table2332[[#This Row],[Installed]:[Current usage]])</f>
        <v>0</v>
      </c>
      <c r="H75" s="7"/>
      <c r="I75" s="11"/>
      <c r="J75" s="11"/>
      <c r="K75" s="1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hidden="1" x14ac:dyDescent="0.25">
      <c r="A76" s="2"/>
      <c r="B76" s="7" t="s">
        <v>421</v>
      </c>
      <c r="C76" s="28">
        <v>0</v>
      </c>
      <c r="D76" s="28">
        <v>0</v>
      </c>
      <c r="E76" s="26"/>
      <c r="F76" s="26"/>
      <c r="G76" s="21">
        <f>MAX(Deployment_Table2332[[#This Row],[Installed]:[Current usage]])</f>
        <v>0</v>
      </c>
      <c r="H76" s="7"/>
      <c r="I76" s="11"/>
      <c r="J76" s="11"/>
      <c r="K76" s="1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hidden="1" x14ac:dyDescent="0.25">
      <c r="A77" s="2"/>
      <c r="B77" s="7" t="s">
        <v>422</v>
      </c>
      <c r="C77" s="28">
        <v>0</v>
      </c>
      <c r="D77" s="28">
        <v>0</v>
      </c>
      <c r="E77" s="26"/>
      <c r="F77" s="26"/>
      <c r="G77" s="21">
        <f>MAX(Deployment_Table2332[[#This Row],[Installed]:[Current usage]])</f>
        <v>0</v>
      </c>
      <c r="H77" s="7"/>
      <c r="I77" s="11"/>
      <c r="J77" s="11"/>
      <c r="K77" s="1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hidden="1" x14ac:dyDescent="0.25">
      <c r="A78" s="2"/>
      <c r="B78" s="7" t="s">
        <v>423</v>
      </c>
      <c r="C78" s="28">
        <v>0</v>
      </c>
      <c r="D78" s="28">
        <v>0</v>
      </c>
      <c r="E78" s="26"/>
      <c r="F78" s="26"/>
      <c r="G78" s="21">
        <f>MAX(Deployment_Table2332[[#This Row],[Installed]:[Current usage]])</f>
        <v>0</v>
      </c>
      <c r="H78" s="7"/>
      <c r="I78" s="11"/>
      <c r="J78" s="11"/>
      <c r="K78" s="11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hidden="1" x14ac:dyDescent="0.25">
      <c r="A79" s="2"/>
      <c r="B79" s="7" t="s">
        <v>424</v>
      </c>
      <c r="C79" s="28">
        <v>0</v>
      </c>
      <c r="D79" s="28">
        <v>0</v>
      </c>
      <c r="E79" s="26"/>
      <c r="F79" s="26"/>
      <c r="G79" s="21">
        <f>MAX(Deployment_Table2332[[#This Row],[Installed]:[Current usage]])</f>
        <v>0</v>
      </c>
      <c r="H79" s="7"/>
      <c r="I79" s="11"/>
      <c r="J79" s="11"/>
      <c r="K79" s="11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hidden="1" x14ac:dyDescent="0.25">
      <c r="A80" s="2"/>
      <c r="B80" s="7" t="s">
        <v>425</v>
      </c>
      <c r="C80" s="28">
        <v>0</v>
      </c>
      <c r="D80" s="28">
        <v>0</v>
      </c>
      <c r="E80" s="26"/>
      <c r="F80" s="26"/>
      <c r="G80" s="21">
        <f>MAX(Deployment_Table2332[[#This Row],[Installed]:[Current usage]])</f>
        <v>0</v>
      </c>
      <c r="H80" s="7"/>
      <c r="I80" s="11"/>
      <c r="J80" s="11"/>
      <c r="K80" s="11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hidden="1" x14ac:dyDescent="0.25">
      <c r="A81" s="2"/>
      <c r="B81" s="7" t="s">
        <v>426</v>
      </c>
      <c r="C81" s="28">
        <v>0</v>
      </c>
      <c r="D81" s="28">
        <v>0</v>
      </c>
      <c r="E81" s="26"/>
      <c r="F81" s="26"/>
      <c r="G81" s="21">
        <f>MAX(Deployment_Table2332[[#This Row],[Installed]:[Current usage]])</f>
        <v>0</v>
      </c>
      <c r="H81" s="7"/>
      <c r="I81" s="11"/>
      <c r="J81" s="11"/>
      <c r="K81" s="1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hidden="1" x14ac:dyDescent="0.25">
      <c r="A82" s="2"/>
      <c r="B82" s="7" t="s">
        <v>427</v>
      </c>
      <c r="C82" s="28">
        <v>0</v>
      </c>
      <c r="D82" s="28"/>
      <c r="E82" s="26"/>
      <c r="F82" s="26"/>
      <c r="G82" s="21">
        <f>MAX(Deployment_Table2332[[#This Row],[Installed]:[Current usage]])</f>
        <v>0</v>
      </c>
      <c r="H82" s="7"/>
      <c r="I82" s="11"/>
      <c r="J82" s="11"/>
      <c r="K82" s="11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hidden="1" x14ac:dyDescent="0.25">
      <c r="A83" s="2"/>
      <c r="B83" s="7" t="s">
        <v>428</v>
      </c>
      <c r="C83" s="28">
        <v>0</v>
      </c>
      <c r="D83" s="28"/>
      <c r="E83" s="26"/>
      <c r="F83" s="26"/>
      <c r="G83" s="21">
        <f>MAX(Deployment_Table2332[[#This Row],[Installed]:[Current usage]])</f>
        <v>0</v>
      </c>
      <c r="H83" s="7"/>
      <c r="I83" s="11"/>
      <c r="J83" s="11"/>
      <c r="K83" s="11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hidden="1" x14ac:dyDescent="0.25">
      <c r="A84" s="2"/>
      <c r="B84" s="7" t="s">
        <v>429</v>
      </c>
      <c r="C84" s="28">
        <v>0</v>
      </c>
      <c r="D84" s="28"/>
      <c r="E84" s="26"/>
      <c r="F84" s="26"/>
      <c r="G84" s="21">
        <f>MAX(Deployment_Table2332[[#This Row],[Installed]:[Current usage]])</f>
        <v>0</v>
      </c>
      <c r="H84" s="7"/>
      <c r="I84" s="11"/>
      <c r="J84" s="11"/>
      <c r="K84" s="11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idden="1" x14ac:dyDescent="0.25">
      <c r="A85" s="2"/>
      <c r="B85" s="7" t="s">
        <v>430</v>
      </c>
      <c r="C85" s="28">
        <v>0</v>
      </c>
      <c r="D85" s="28"/>
      <c r="E85" s="26"/>
      <c r="F85" s="26"/>
      <c r="G85" s="21">
        <f>MAX(Deployment_Table2332[[#This Row],[Installed]:[Current usage]])</f>
        <v>0</v>
      </c>
      <c r="H85" s="7"/>
      <c r="I85" s="11"/>
      <c r="J85" s="11"/>
      <c r="K85" s="11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hidden="1" x14ac:dyDescent="0.25">
      <c r="A86" s="2"/>
      <c r="B86" s="7" t="s">
        <v>431</v>
      </c>
      <c r="C86" s="28">
        <v>0</v>
      </c>
      <c r="D86" s="28">
        <v>0</v>
      </c>
      <c r="E86" s="26"/>
      <c r="F86" s="26"/>
      <c r="G86" s="21">
        <f>MAX(Deployment_Table2332[[#This Row],[Installed]:[Current usage]])</f>
        <v>0</v>
      </c>
      <c r="H86" s="7"/>
      <c r="I86" s="11"/>
      <c r="J86" s="11"/>
      <c r="K86" s="1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hidden="1" x14ac:dyDescent="0.25">
      <c r="A87" s="2"/>
      <c r="B87" s="7" t="s">
        <v>432</v>
      </c>
      <c r="C87" s="28">
        <v>0</v>
      </c>
      <c r="D87" s="28">
        <v>0</v>
      </c>
      <c r="E87" s="26"/>
      <c r="F87" s="26"/>
      <c r="G87" s="21">
        <f>MAX(Deployment_Table2332[[#This Row],[Installed]:[Current usage]])</f>
        <v>0</v>
      </c>
      <c r="H87" s="7"/>
      <c r="I87" s="11"/>
      <c r="J87" s="11"/>
      <c r="K87" s="11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hidden="1" x14ac:dyDescent="0.25">
      <c r="A88" s="2"/>
      <c r="B88" s="7" t="s">
        <v>433</v>
      </c>
      <c r="C88" s="28">
        <v>0</v>
      </c>
      <c r="D88" s="28">
        <v>0</v>
      </c>
      <c r="E88" s="26"/>
      <c r="F88" s="26"/>
      <c r="G88" s="21">
        <f>MAX(Deployment_Table2332[[#This Row],[Installed]:[Current usage]])</f>
        <v>0</v>
      </c>
      <c r="H88" s="7"/>
      <c r="I88" s="11"/>
      <c r="J88" s="11"/>
      <c r="K88" s="1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idden="1" x14ac:dyDescent="0.25">
      <c r="A89" s="2"/>
      <c r="B89" s="7" t="s">
        <v>434</v>
      </c>
      <c r="C89" s="28">
        <v>0</v>
      </c>
      <c r="D89" s="28">
        <v>0</v>
      </c>
      <c r="E89" s="26"/>
      <c r="F89" s="26"/>
      <c r="G89" s="21">
        <f>MAX(Deployment_Table2332[[#This Row],[Installed]:[Current usage]])</f>
        <v>0</v>
      </c>
      <c r="H89" s="7"/>
      <c r="I89" s="11"/>
      <c r="J89" s="11"/>
      <c r="K89" s="11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hidden="1" x14ac:dyDescent="0.25">
      <c r="A90" s="2"/>
      <c r="B90" s="7" t="s">
        <v>435</v>
      </c>
      <c r="C90" s="28">
        <v>0</v>
      </c>
      <c r="D90" s="28">
        <v>0</v>
      </c>
      <c r="E90" s="26"/>
      <c r="F90" s="26"/>
      <c r="G90" s="21">
        <f>MAX(Deployment_Table2332[[#This Row],[Installed]:[Current usage]])</f>
        <v>0</v>
      </c>
      <c r="H90" s="7"/>
      <c r="I90" s="11"/>
      <c r="J90" s="11"/>
      <c r="K90" s="1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hidden="1" x14ac:dyDescent="0.25">
      <c r="A91" s="2"/>
      <c r="B91" s="7" t="s">
        <v>436</v>
      </c>
      <c r="C91" s="28">
        <v>0</v>
      </c>
      <c r="D91" s="28">
        <v>0</v>
      </c>
      <c r="E91" s="26"/>
      <c r="F91" s="26"/>
      <c r="G91" s="21">
        <f>MAX(Deployment_Table2332[[#This Row],[Installed]:[Current usage]])</f>
        <v>0</v>
      </c>
      <c r="H91" s="7"/>
      <c r="I91" s="11"/>
      <c r="J91" s="11"/>
      <c r="K91" s="1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x14ac:dyDescent="0.25">
      <c r="A92" s="2"/>
      <c r="B92" s="7" t="s">
        <v>437</v>
      </c>
      <c r="C92" s="28">
        <v>0</v>
      </c>
      <c r="D92" s="28">
        <v>1</v>
      </c>
      <c r="E92" s="26"/>
      <c r="F92" s="26"/>
      <c r="G92" s="86">
        <f>MAX(Deployment_Table2332[[#This Row],[Installed]:[Current usage]])</f>
        <v>1</v>
      </c>
      <c r="H92" s="7"/>
      <c r="I92" s="11"/>
      <c r="J92" s="11"/>
      <c r="K92" s="1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x14ac:dyDescent="0.25">
      <c r="A93" s="7"/>
      <c r="B93" s="5" t="s">
        <v>25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hidden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hidden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hidden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hidden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hidden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hidden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hidden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idden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idden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x14ac:dyDescent="0.25">
      <c r="A103" s="6" t="s">
        <v>19</v>
      </c>
      <c r="B103" s="7"/>
      <c r="C103" s="7"/>
      <c r="D103" s="7"/>
      <c r="E103" s="7"/>
      <c r="F103" s="7"/>
      <c r="G103" s="7"/>
      <c r="H103" s="7"/>
      <c r="I103" s="11"/>
      <c r="J103" s="11"/>
      <c r="K103" s="11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x14ac:dyDescent="0.25">
      <c r="A104" s="4"/>
      <c r="B104" s="18" t="s">
        <v>439</v>
      </c>
      <c r="C104" s="18" t="s">
        <v>16</v>
      </c>
      <c r="D104" s="7"/>
      <c r="E104" s="7"/>
      <c r="F104" s="7"/>
      <c r="G104" s="7"/>
      <c r="H104" s="11"/>
      <c r="I104" s="11"/>
      <c r="J104" s="1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x14ac:dyDescent="0.25">
      <c r="A105" s="4"/>
      <c r="B105" s="7" t="s">
        <v>445</v>
      </c>
      <c r="C105" s="17">
        <v>25</v>
      </c>
      <c r="D105" s="7"/>
      <c r="E105" s="7"/>
      <c r="F105" s="7"/>
      <c r="G105" s="7"/>
      <c r="H105" s="11"/>
      <c r="I105" s="11"/>
      <c r="J105" s="1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x14ac:dyDescent="0.25">
      <c r="A106" s="7"/>
      <c r="B106" s="17" t="s">
        <v>446</v>
      </c>
      <c r="C106" s="17">
        <v>60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s="7" customFormat="1" x14ac:dyDescent="0.25">
      <c r="B107" s="97" t="s">
        <v>447</v>
      </c>
      <c r="C107" s="97">
        <v>100</v>
      </c>
    </row>
    <row r="108" spans="1:48" s="7" customFormat="1" x14ac:dyDescent="0.25">
      <c r="B108" s="97" t="s">
        <v>448</v>
      </c>
      <c r="C108" s="97">
        <v>200</v>
      </c>
    </row>
    <row r="109" spans="1:48" s="7" customFormat="1" x14ac:dyDescent="0.25">
      <c r="B109" s="97" t="s">
        <v>449</v>
      </c>
      <c r="C109" s="97">
        <v>150</v>
      </c>
    </row>
    <row r="110" spans="1:48" s="7" customFormat="1" x14ac:dyDescent="0.25">
      <c r="B110" s="97" t="s">
        <v>450</v>
      </c>
      <c r="C110" s="97">
        <v>8</v>
      </c>
    </row>
    <row r="111" spans="1:48" s="7" customFormat="1" x14ac:dyDescent="0.25">
      <c r="B111" s="97" t="s">
        <v>451</v>
      </c>
      <c r="C111" s="97">
        <v>25</v>
      </c>
    </row>
    <row r="112" spans="1:48" x14ac:dyDescent="0.25">
      <c r="A112" s="7"/>
      <c r="B112" s="97" t="s">
        <v>452</v>
      </c>
      <c r="C112" s="97">
        <v>150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x14ac:dyDescent="0.25">
      <c r="A113" s="7"/>
      <c r="B113" s="97" t="s">
        <v>453</v>
      </c>
      <c r="C113" s="97">
        <v>220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x14ac:dyDescent="0.25">
      <c r="A114" s="7"/>
      <c r="B114" s="97" t="s">
        <v>454</v>
      </c>
      <c r="C114" s="97">
        <v>240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x14ac:dyDescent="0.25">
      <c r="A115" s="7"/>
      <c r="B115" s="97" t="s">
        <v>455</v>
      </c>
      <c r="C115" s="97">
        <v>70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x14ac:dyDescent="0.25">
      <c r="A116" s="7"/>
      <c r="B116" s="97" t="s">
        <v>456</v>
      </c>
      <c r="C116" s="97">
        <v>20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ht="257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x14ac:dyDescent="0.25">
      <c r="A121" s="6" t="s">
        <v>20</v>
      </c>
      <c r="B121" s="7"/>
      <c r="C121" s="4"/>
      <c r="D121" s="4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x14ac:dyDescent="0.25">
      <c r="A122" s="7"/>
      <c r="B122" s="3" t="s">
        <v>439</v>
      </c>
      <c r="C122" s="3" t="s">
        <v>26</v>
      </c>
      <c r="D122" s="67">
        <v>43873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60" x14ac:dyDescent="0.25">
      <c r="A123" s="7"/>
      <c r="B123" s="64" t="s">
        <v>1</v>
      </c>
      <c r="C123" s="64" t="s">
        <v>2</v>
      </c>
      <c r="D123" s="64" t="s">
        <v>27</v>
      </c>
      <c r="E123" s="64" t="s">
        <v>21</v>
      </c>
      <c r="F123" s="65" t="s">
        <v>79</v>
      </c>
      <c r="G123" s="66" t="s">
        <v>80</v>
      </c>
      <c r="H123" s="65" t="s">
        <v>81</v>
      </c>
      <c r="I123" s="65" t="s">
        <v>82</v>
      </c>
      <c r="J123" s="65" t="s">
        <v>83</v>
      </c>
      <c r="K123" s="66" t="s">
        <v>84</v>
      </c>
      <c r="L123" s="64" t="s">
        <v>28</v>
      </c>
      <c r="M123" s="64" t="s">
        <v>29</v>
      </c>
      <c r="N123" s="64" t="s">
        <v>30</v>
      </c>
      <c r="O123" s="64" t="s">
        <v>31</v>
      </c>
      <c r="P123" s="64" t="s">
        <v>32</v>
      </c>
      <c r="Q123" s="64" t="s">
        <v>33</v>
      </c>
      <c r="R123" s="64" t="s">
        <v>34</v>
      </c>
      <c r="S123" s="64" t="s">
        <v>35</v>
      </c>
      <c r="T123" s="64" t="s">
        <v>36</v>
      </c>
      <c r="U123" s="64" t="s">
        <v>37</v>
      </c>
      <c r="V123" s="64" t="s">
        <v>38</v>
      </c>
      <c r="W123" s="64" t="s">
        <v>39</v>
      </c>
      <c r="X123" s="64" t="s">
        <v>40</v>
      </c>
      <c r="Y123" s="64" t="s">
        <v>41</v>
      </c>
      <c r="Z123" s="64" t="s">
        <v>42</v>
      </c>
      <c r="AA123" s="64" t="s">
        <v>43</v>
      </c>
      <c r="AB123" s="64" t="s">
        <v>44</v>
      </c>
      <c r="AC123" s="64" t="s">
        <v>45</v>
      </c>
      <c r="AD123" s="64" t="s">
        <v>46</v>
      </c>
      <c r="AE123" s="64" t="s">
        <v>47</v>
      </c>
      <c r="AF123" s="64" t="s">
        <v>48</v>
      </c>
      <c r="AG123" s="64" t="s">
        <v>49</v>
      </c>
      <c r="AH123" s="64" t="s">
        <v>50</v>
      </c>
      <c r="AI123" s="64" t="s">
        <v>51</v>
      </c>
      <c r="AJ123" s="64" t="s">
        <v>52</v>
      </c>
      <c r="AK123" s="64" t="s">
        <v>53</v>
      </c>
      <c r="AL123" s="64" t="s">
        <v>54</v>
      </c>
      <c r="AM123" s="64" t="s">
        <v>85</v>
      </c>
      <c r="AN123" s="64" t="s">
        <v>86</v>
      </c>
      <c r="AO123" s="64" t="s">
        <v>55</v>
      </c>
      <c r="AP123" s="64" t="s">
        <v>56</v>
      </c>
      <c r="AQ123" s="64" t="s">
        <v>57</v>
      </c>
      <c r="AR123" s="64" t="s">
        <v>58</v>
      </c>
      <c r="AS123" s="64" t="s">
        <v>59</v>
      </c>
      <c r="AT123" s="64" t="s">
        <v>60</v>
      </c>
      <c r="AU123" s="64" t="s">
        <v>3</v>
      </c>
      <c r="AV123" s="64" t="s">
        <v>61</v>
      </c>
    </row>
    <row r="124" spans="1:48" x14ac:dyDescent="0.25">
      <c r="A124" s="7"/>
      <c r="B124" s="28" t="s">
        <v>89</v>
      </c>
      <c r="C124" s="28" t="s">
        <v>90</v>
      </c>
      <c r="D12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4" s="45" t="s">
        <v>91</v>
      </c>
      <c r="F124" s="63"/>
      <c r="G124" s="63"/>
      <c r="H124" s="63"/>
      <c r="I124" s="63"/>
      <c r="J124" s="63"/>
      <c r="K124" s="7"/>
      <c r="L124" s="37" t="str">
        <f>IF(IFERROR(SEARCH("-virtual",Online_Backup_Table1230[[#This Row],[Extension types]],1),0)&gt;0,"Yes","-")</f>
        <v>-</v>
      </c>
      <c r="M124" s="28"/>
      <c r="N124" s="37" t="str">
        <f>IF(IFERROR(SEARCH("-clus",Online_Backup_Table1230[[#This Row],[Extension types]],1),0)&gt;0,"Yes","-")</f>
        <v>-</v>
      </c>
      <c r="O124" s="28"/>
      <c r="P124" s="37" t="str">
        <f>IF(IFERROR(SEARCH("-appserver",Online_Backup_Table1230[[#This Row],[Extension types]],1),0)&gt;0,"Yes","-")</f>
        <v>-</v>
      </c>
      <c r="Q124" s="28"/>
      <c r="R124" s="37" t="str">
        <f>IF(IFERROR(SEARCH("-mssql",Online_Backup_Table1230[[#This Row],[Extension types]],1),0)&gt;0,"-mssql","-")</f>
        <v>-</v>
      </c>
      <c r="S124" s="37" t="str">
        <f>IF(IFERROR(SEARCH("-oracle",Online_Backup_Table1230[[#This Row],[Extension types]],1),0)&gt;0,"-oracle","-")</f>
        <v>-</v>
      </c>
      <c r="T124" s="37" t="str">
        <f>IF(IFERROR(SEARCH("-sap",Online_Backup_Table1230[[#This Row],[Extension types]],1),0)&gt;0,"-sap","-")</f>
        <v>-</v>
      </c>
      <c r="U124" s="37" t="str">
        <f>IF(IFERROR(SEARCH("-msexchange",Online_Backup_Table1230[[#This Row],[Extension types]],1),0)&gt;0,"-msexchange","-")</f>
        <v>-</v>
      </c>
      <c r="V124" s="37" t="str">
        <f>IF(IFERROR(SEARCH("-msese",Online_Backup_Table1230[[#This Row],[Extension types]],1),0)&gt;0,"-msese","-")</f>
        <v>-</v>
      </c>
      <c r="W124" s="37" t="str">
        <f>IF(IFERROR(SEARCH("-e2010",Online_Backup_Table1230[[#This Row],[Extension types]],1),0)&gt;0,"-e2010","-")</f>
        <v>-</v>
      </c>
      <c r="X124" s="37" t="str">
        <f>IF(IFERROR(SEARCH("-msmbx",Online_Backup_Table1230[[#This Row],[Extension types]],1),0)&gt;0,"-msmbx","-")</f>
        <v>-</v>
      </c>
      <c r="Y124" s="37" t="str">
        <f>IF(IFERROR(SEARCH("-mbx",Online_Backup_Table1230[[#This Row],[Extension types]],1),0)&gt;0,"-mbx","-")</f>
        <v>-</v>
      </c>
      <c r="Z124" s="37" t="str">
        <f>IF(IFERROR(SEARCH("-informix",Online_Backup_Table1230[[#This Row],[Extension types]],1),0)&gt;0,"-informix","-")</f>
        <v>-</v>
      </c>
      <c r="AA124" s="37" t="str">
        <f>IF(IFERROR(SEARCH("-sybase",Online_Backup_Table1230[[#This Row],[Extension types]],1),0)&gt;0,"-sybase","-")</f>
        <v>-</v>
      </c>
      <c r="AB124" s="37" t="str">
        <f>IF(IFERROR(SEARCH("-lotus",Online_Backup_Table1230[[#This Row],[Extension types]],1),0)&gt;0,"-lotus","-")</f>
        <v>-</v>
      </c>
      <c r="AC124" s="37" t="str">
        <f>IF(IFERROR(SEARCH("-vss",Online_Backup_Table1230[[#This Row],[Extension types]],1),0)&gt;0,"-vss","-")</f>
        <v>-</v>
      </c>
      <c r="AD124" s="37" t="str">
        <f>IF(IFERROR(SEARCH("-db2",Online_Backup_Table1230[[#This Row],[Extension types]],1),0)&gt;0,"-db2","-")</f>
        <v>-</v>
      </c>
      <c r="AE124" s="37" t="str">
        <f>IF(IFERROR(SEARCH("-mssharepoint",Online_Backup_Table1230[[#This Row],[Extension types]],1),0)&gt;0,"-mssharepoint","-")</f>
        <v>-</v>
      </c>
      <c r="AF124" s="37" t="str">
        <f>IF(IFERROR(SEARCH("-mssps",Online_Backup_Table1230[[#This Row],[Extension types]],1),0)&gt;0,"-mssps","-")</f>
        <v>-</v>
      </c>
      <c r="AG124" s="37" t="str">
        <f>IF(IFERROR(SEARCH("-vmware",Online_Backup_Table1230[[#This Row],[Extension types]],1),0)&gt;0,"-vmware","-")</f>
        <v>-</v>
      </c>
      <c r="AH124" s="37" t="str">
        <f>IF(IFERROR(SEARCH("-vepa",Online_Backup_Table1230[[#This Row],[Extension types]],1),0)&gt;0,"-vepa","-")</f>
        <v>-</v>
      </c>
      <c r="AI124" s="37" t="str">
        <f>IF(IFERROR(SEARCH("-veagent",Online_Backup_Table1230[[#This Row],[Extension types]],1),0)&gt;0,"-veagent","-")</f>
        <v>-</v>
      </c>
      <c r="AJ124" s="37" t="str">
        <f>IF(IFERROR(SEARCH("-stream",Online_Backup_Table1230[[#This Row],[Extension types]],1),0)&gt;0,"-stream","-")</f>
        <v>-</v>
      </c>
      <c r="AK124" s="37" t="str">
        <f>IF(IFERROR(SEARCH("-ov",Online_Backup_Table1230[[#This Row],[Extension types]],1),0)&gt;0,"-ov","-")</f>
        <v>-</v>
      </c>
      <c r="AL124" s="37" t="str">
        <f>IF(IFERROR(SEARCH("-opc",Online_Backup_Table1230[[#This Row],[Extension types]],1),0)&gt;0,"-opc","-")</f>
        <v>-</v>
      </c>
      <c r="AM124" s="37" t="str">
        <f>IF(IFERROR(SEARCH("-mysql",Online_Backup_Table1230[[#This Row],[Extension types]],1),0)&gt;0,"-mysql","-")</f>
        <v>-</v>
      </c>
      <c r="AN124" s="37" t="str">
        <f>IF(IFERROR(SEARCH("-postgresql",Online_Backup_Table1230[[#This Row],[Extension types]],1),0)&gt;0,"-postgresql","-")</f>
        <v>-</v>
      </c>
      <c r="AO124" s="62">
        <f>IF(AND(Online_Backup_Table1230[[#This Row],[OS_type]]="WINDOWS / LINUX",COUNTIF(Online_Backup_Table1230[[#This Row],[Check -mssql and -mssql70]:[Check -opc]],"-")&lt;&gt;21),1,0)</f>
        <v>0</v>
      </c>
      <c r="AP124" s="62">
        <f>IF(AND(Online_Backup_Table1230[[#This Row],[OS_type]]="UNIX",COUNTIF(Online_Backup_Table1230[[#This Row],[Check -mssql and -mssql70]:[Check -opc]],"-")&lt;&gt;21),1,0)</f>
        <v>0</v>
      </c>
      <c r="AQ124" s="62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4" s="62">
        <f>IF(AND(Online_Backup_Table1230[[#This Row],[Last connexion date]]&gt;Declaration_Date2433[[#All],[Column1]]-180,Online_Backup_Table1230[[#This Row],[Historical usage Windows/Linux to be counted]]&lt;&gt;0),1,0)</f>
        <v>0</v>
      </c>
      <c r="AS124" s="62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4" s="62">
        <f>IF(AND(Online_Backup_Table1230[[#This Row],[Last connexion date]]&gt;Declaration_Date2433[[#All],[Column1]]-180,Online_Backup_Table1230[[#This Row],[Historical usage Unix to be counted]]&lt;&gt;0),1,0)</f>
        <v>0</v>
      </c>
      <c r="AU124" s="68"/>
      <c r="AV12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5" spans="1:48" x14ac:dyDescent="0.25">
      <c r="A125" s="7"/>
      <c r="B125" s="28" t="s">
        <v>88</v>
      </c>
      <c r="C125" s="28" t="s">
        <v>92</v>
      </c>
      <c r="D12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5" s="45" t="s">
        <v>93</v>
      </c>
      <c r="F125" s="63"/>
      <c r="G125" s="63"/>
      <c r="H125" s="63"/>
      <c r="I125" s="63"/>
      <c r="J125" s="63"/>
      <c r="K125" s="7"/>
      <c r="L125" s="37" t="str">
        <f>IF(IFERROR(SEARCH("-virtual",Online_Backup_Table1230[[#This Row],[Extension types]],1),0)&gt;0,"Yes","-")</f>
        <v>-</v>
      </c>
      <c r="M125" s="28"/>
      <c r="N125" s="37" t="str">
        <f>IF(IFERROR(SEARCH("-clus",Online_Backup_Table1230[[#This Row],[Extension types]],1),0)&gt;0,"Yes","-")</f>
        <v>-</v>
      </c>
      <c r="O125" s="28"/>
      <c r="P125" s="37" t="str">
        <f>IF(IFERROR(SEARCH("-appserver",Online_Backup_Table1230[[#This Row],[Extension types]],1),0)&gt;0,"Yes","-")</f>
        <v>-</v>
      </c>
      <c r="Q125" s="28"/>
      <c r="R125" s="37" t="str">
        <f>IF(IFERROR(SEARCH("-mssql",Online_Backup_Table1230[[#This Row],[Extension types]],1),0)&gt;0,"-mssql","-")</f>
        <v>-</v>
      </c>
      <c r="S125" s="37" t="str">
        <f>IF(IFERROR(SEARCH("-oracle",Online_Backup_Table1230[[#This Row],[Extension types]],1),0)&gt;0,"-oracle","-")</f>
        <v>-</v>
      </c>
      <c r="T125" s="37" t="str">
        <f>IF(IFERROR(SEARCH("-sap",Online_Backup_Table1230[[#This Row],[Extension types]],1),0)&gt;0,"-sap","-")</f>
        <v>-</v>
      </c>
      <c r="U125" s="37" t="str">
        <f>IF(IFERROR(SEARCH("-msexchange",Online_Backup_Table1230[[#This Row],[Extension types]],1),0)&gt;0,"-msexchange","-")</f>
        <v>-</v>
      </c>
      <c r="V125" s="37" t="str">
        <f>IF(IFERROR(SEARCH("-msese",Online_Backup_Table1230[[#This Row],[Extension types]],1),0)&gt;0,"-msese","-")</f>
        <v>-</v>
      </c>
      <c r="W125" s="37" t="str">
        <f>IF(IFERROR(SEARCH("-e2010",Online_Backup_Table1230[[#This Row],[Extension types]],1),0)&gt;0,"-e2010","-")</f>
        <v>-</v>
      </c>
      <c r="X125" s="37" t="str">
        <f>IF(IFERROR(SEARCH("-msmbx",Online_Backup_Table1230[[#This Row],[Extension types]],1),0)&gt;0,"-msmbx","-")</f>
        <v>-</v>
      </c>
      <c r="Y125" s="37" t="str">
        <f>IF(IFERROR(SEARCH("-mbx",Online_Backup_Table1230[[#This Row],[Extension types]],1),0)&gt;0,"-mbx","-")</f>
        <v>-</v>
      </c>
      <c r="Z125" s="37" t="str">
        <f>IF(IFERROR(SEARCH("-informix",Online_Backup_Table1230[[#This Row],[Extension types]],1),0)&gt;0,"-informix","-")</f>
        <v>-</v>
      </c>
      <c r="AA125" s="37" t="str">
        <f>IF(IFERROR(SEARCH("-sybase",Online_Backup_Table1230[[#This Row],[Extension types]],1),0)&gt;0,"-sybase","-")</f>
        <v>-</v>
      </c>
      <c r="AB125" s="37" t="str">
        <f>IF(IFERROR(SEARCH("-lotus",Online_Backup_Table1230[[#This Row],[Extension types]],1),0)&gt;0,"-lotus","-")</f>
        <v>-</v>
      </c>
      <c r="AC125" s="37" t="str">
        <f>IF(IFERROR(SEARCH("-vss",Online_Backup_Table1230[[#This Row],[Extension types]],1),0)&gt;0,"-vss","-")</f>
        <v>-</v>
      </c>
      <c r="AD125" s="37" t="str">
        <f>IF(IFERROR(SEARCH("-db2",Online_Backup_Table1230[[#This Row],[Extension types]],1),0)&gt;0,"-db2","-")</f>
        <v>-</v>
      </c>
      <c r="AE125" s="37" t="str">
        <f>IF(IFERROR(SEARCH("-mssharepoint",Online_Backup_Table1230[[#This Row],[Extension types]],1),0)&gt;0,"-mssharepoint","-")</f>
        <v>-</v>
      </c>
      <c r="AF125" s="37" t="str">
        <f>IF(IFERROR(SEARCH("-mssps",Online_Backup_Table1230[[#This Row],[Extension types]],1),0)&gt;0,"-mssps","-")</f>
        <v>-</v>
      </c>
      <c r="AG125" s="37" t="str">
        <f>IF(IFERROR(SEARCH("-vmware",Online_Backup_Table1230[[#This Row],[Extension types]],1),0)&gt;0,"-vmware","-")</f>
        <v>-</v>
      </c>
      <c r="AH125" s="37" t="str">
        <f>IF(IFERROR(SEARCH("-vepa",Online_Backup_Table1230[[#This Row],[Extension types]],1),0)&gt;0,"-vepa","-")</f>
        <v>-</v>
      </c>
      <c r="AI125" s="37" t="str">
        <f>IF(IFERROR(SEARCH("-veagent",Online_Backup_Table1230[[#This Row],[Extension types]],1),0)&gt;0,"-veagent","-")</f>
        <v>-</v>
      </c>
      <c r="AJ125" s="37" t="str">
        <f>IF(IFERROR(SEARCH("-stream",Online_Backup_Table1230[[#This Row],[Extension types]],1),0)&gt;0,"-stream","-")</f>
        <v>-</v>
      </c>
      <c r="AK125" s="37" t="str">
        <f>IF(IFERROR(SEARCH("-ov",Online_Backup_Table1230[[#This Row],[Extension types]],1),0)&gt;0,"-ov","-")</f>
        <v>-</v>
      </c>
      <c r="AL125" s="37" t="str">
        <f>IF(IFERROR(SEARCH("-opc",Online_Backup_Table1230[[#This Row],[Extension types]],1),0)&gt;0,"-opc","-")</f>
        <v>-</v>
      </c>
      <c r="AM125" s="37" t="str">
        <f>IF(IFERROR(SEARCH("-mysql",Online_Backup_Table1230[[#This Row],[Extension types]],1),0)&gt;0,"-mysql","-")</f>
        <v>-</v>
      </c>
      <c r="AN125" s="37" t="str">
        <f>IF(IFERROR(SEARCH("-postgresql",Online_Backup_Table1230[[#This Row],[Extension types]],1),0)&gt;0,"-postgresql","-")</f>
        <v>-</v>
      </c>
      <c r="AO125" s="88">
        <f>IF(AND(Online_Backup_Table1230[[#This Row],[OS_type]]="WINDOWS / LINUX",COUNTIF(Online_Backup_Table1230[[#This Row],[Check -mssql and -mssql70]:[Check -opc]],"-")&lt;&gt;21),1,0)</f>
        <v>0</v>
      </c>
      <c r="AP125" s="88">
        <f>IF(AND(Online_Backup_Table1230[[#This Row],[OS_type]]="UNIX",COUNTIF(Online_Backup_Table1230[[#This Row],[Check -mssql and -mssql70]:[Check -opc]],"-")&lt;&gt;21),1,0)</f>
        <v>0</v>
      </c>
      <c r="AQ12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5" s="88">
        <f>IF(AND(Online_Backup_Table1230[[#This Row],[Last connexion date]]&gt;Declaration_Date2433[[#All],[Column1]]-180,Online_Backup_Table1230[[#This Row],[Historical usage Windows/Linux to be counted]]&lt;&gt;0),1,0)</f>
        <v>0</v>
      </c>
      <c r="AS12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5" s="88">
        <f>IF(AND(Online_Backup_Table1230[[#This Row],[Last connexion date]]&gt;Declaration_Date2433[[#All],[Column1]]-180,Online_Backup_Table1230[[#This Row],[Historical usage Unix to be counted]]&lt;&gt;0),1,0)</f>
        <v>0</v>
      </c>
      <c r="AU125" s="68"/>
      <c r="AV12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6" spans="1:48" x14ac:dyDescent="0.25">
      <c r="A126" s="7"/>
      <c r="B126" s="28" t="s">
        <v>94</v>
      </c>
      <c r="C126" s="28" t="s">
        <v>92</v>
      </c>
      <c r="D12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6" s="45" t="s">
        <v>95</v>
      </c>
      <c r="F126" s="63"/>
      <c r="G126" s="63"/>
      <c r="H126" s="63"/>
      <c r="I126" s="63"/>
      <c r="J126" s="63"/>
      <c r="K126" s="7"/>
      <c r="L126" s="37" t="str">
        <f>IF(IFERROR(SEARCH("-virtual",Online_Backup_Table1230[[#This Row],[Extension types]],1),0)&gt;0,"Yes","-")</f>
        <v>-</v>
      </c>
      <c r="M126" s="28"/>
      <c r="N126" s="37" t="str">
        <f>IF(IFERROR(SEARCH("-clus",Online_Backup_Table1230[[#This Row],[Extension types]],1),0)&gt;0,"Yes","-")</f>
        <v>-</v>
      </c>
      <c r="O126" s="28"/>
      <c r="P126" s="37" t="str">
        <f>IF(IFERROR(SEARCH("-appserver",Online_Backup_Table1230[[#This Row],[Extension types]],1),0)&gt;0,"Yes","-")</f>
        <v>-</v>
      </c>
      <c r="Q126" s="28"/>
      <c r="R126" s="37" t="str">
        <f>IF(IFERROR(SEARCH("-mssql",Online_Backup_Table1230[[#This Row],[Extension types]],1),0)&gt;0,"-mssql","-")</f>
        <v>-</v>
      </c>
      <c r="S126" s="37" t="str">
        <f>IF(IFERROR(SEARCH("-oracle",Online_Backup_Table1230[[#This Row],[Extension types]],1),0)&gt;0,"-oracle","-")</f>
        <v>-</v>
      </c>
      <c r="T126" s="37" t="str">
        <f>IF(IFERROR(SEARCH("-sap",Online_Backup_Table1230[[#This Row],[Extension types]],1),0)&gt;0,"-sap","-")</f>
        <v>-</v>
      </c>
      <c r="U126" s="37" t="str">
        <f>IF(IFERROR(SEARCH("-msexchange",Online_Backup_Table1230[[#This Row],[Extension types]],1),0)&gt;0,"-msexchange","-")</f>
        <v>-</v>
      </c>
      <c r="V126" s="37" t="str">
        <f>IF(IFERROR(SEARCH("-msese",Online_Backup_Table1230[[#This Row],[Extension types]],1),0)&gt;0,"-msese","-")</f>
        <v>-</v>
      </c>
      <c r="W126" s="37" t="str">
        <f>IF(IFERROR(SEARCH("-e2010",Online_Backup_Table1230[[#This Row],[Extension types]],1),0)&gt;0,"-e2010","-")</f>
        <v>-</v>
      </c>
      <c r="X126" s="37" t="str">
        <f>IF(IFERROR(SEARCH("-msmbx",Online_Backup_Table1230[[#This Row],[Extension types]],1),0)&gt;0,"-msmbx","-")</f>
        <v>-</v>
      </c>
      <c r="Y126" s="37" t="str">
        <f>IF(IFERROR(SEARCH("-mbx",Online_Backup_Table1230[[#This Row],[Extension types]],1),0)&gt;0,"-mbx","-")</f>
        <v>-</v>
      </c>
      <c r="Z126" s="37" t="str">
        <f>IF(IFERROR(SEARCH("-informix",Online_Backup_Table1230[[#This Row],[Extension types]],1),0)&gt;0,"-informix","-")</f>
        <v>-</v>
      </c>
      <c r="AA126" s="37" t="str">
        <f>IF(IFERROR(SEARCH("-sybase",Online_Backup_Table1230[[#This Row],[Extension types]],1),0)&gt;0,"-sybase","-")</f>
        <v>-</v>
      </c>
      <c r="AB126" s="37" t="str">
        <f>IF(IFERROR(SEARCH("-lotus",Online_Backup_Table1230[[#This Row],[Extension types]],1),0)&gt;0,"-lotus","-")</f>
        <v>-</v>
      </c>
      <c r="AC126" s="37" t="str">
        <f>IF(IFERROR(SEARCH("-vss",Online_Backup_Table1230[[#This Row],[Extension types]],1),0)&gt;0,"-vss","-")</f>
        <v>-</v>
      </c>
      <c r="AD126" s="37" t="str">
        <f>IF(IFERROR(SEARCH("-db2",Online_Backup_Table1230[[#This Row],[Extension types]],1),0)&gt;0,"-db2","-")</f>
        <v>-</v>
      </c>
      <c r="AE126" s="37" t="str">
        <f>IF(IFERROR(SEARCH("-mssharepoint",Online_Backup_Table1230[[#This Row],[Extension types]],1),0)&gt;0,"-mssharepoint","-")</f>
        <v>-</v>
      </c>
      <c r="AF126" s="37" t="str">
        <f>IF(IFERROR(SEARCH("-mssps",Online_Backup_Table1230[[#This Row],[Extension types]],1),0)&gt;0,"-mssps","-")</f>
        <v>-</v>
      </c>
      <c r="AG126" s="37" t="str">
        <f>IF(IFERROR(SEARCH("-vmware",Online_Backup_Table1230[[#This Row],[Extension types]],1),0)&gt;0,"-vmware","-")</f>
        <v>-</v>
      </c>
      <c r="AH126" s="37" t="str">
        <f>IF(IFERROR(SEARCH("-vepa",Online_Backup_Table1230[[#This Row],[Extension types]],1),0)&gt;0,"-vepa","-")</f>
        <v>-</v>
      </c>
      <c r="AI126" s="37" t="str">
        <f>IF(IFERROR(SEARCH("-veagent",Online_Backup_Table1230[[#This Row],[Extension types]],1),0)&gt;0,"-veagent","-")</f>
        <v>-</v>
      </c>
      <c r="AJ126" s="37" t="str">
        <f>IF(IFERROR(SEARCH("-stream",Online_Backup_Table1230[[#This Row],[Extension types]],1),0)&gt;0,"-stream","-")</f>
        <v>-</v>
      </c>
      <c r="AK126" s="37" t="str">
        <f>IF(IFERROR(SEARCH("-ov",Online_Backup_Table1230[[#This Row],[Extension types]],1),0)&gt;0,"-ov","-")</f>
        <v>-</v>
      </c>
      <c r="AL126" s="37" t="str">
        <f>IF(IFERROR(SEARCH("-opc",Online_Backup_Table1230[[#This Row],[Extension types]],1),0)&gt;0,"-opc","-")</f>
        <v>-</v>
      </c>
      <c r="AM126" s="37" t="str">
        <f>IF(IFERROR(SEARCH("-mysql",Online_Backup_Table1230[[#This Row],[Extension types]],1),0)&gt;0,"-mysql","-")</f>
        <v>-</v>
      </c>
      <c r="AN126" s="37" t="str">
        <f>IF(IFERROR(SEARCH("-postgresql",Online_Backup_Table1230[[#This Row],[Extension types]],1),0)&gt;0,"-postgresql","-")</f>
        <v>-</v>
      </c>
      <c r="AO126" s="88">
        <f>IF(AND(Online_Backup_Table1230[[#This Row],[OS_type]]="WINDOWS / LINUX",COUNTIF(Online_Backup_Table1230[[#This Row],[Check -mssql and -mssql70]:[Check -opc]],"-")&lt;&gt;21),1,0)</f>
        <v>0</v>
      </c>
      <c r="AP126" s="88">
        <f>IF(AND(Online_Backup_Table1230[[#This Row],[OS_type]]="UNIX",COUNTIF(Online_Backup_Table1230[[#This Row],[Check -mssql and -mssql70]:[Check -opc]],"-")&lt;&gt;21),1,0)</f>
        <v>0</v>
      </c>
      <c r="AQ12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2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6" s="88">
        <f>IF(AND(Online_Backup_Table1230[[#This Row],[Last connexion date]]&gt;Declaration_Date2433[[#All],[Column1]]-180,Online_Backup_Table1230[[#This Row],[Historical usage Unix to be counted]]&lt;&gt;0),1,0)</f>
        <v>0</v>
      </c>
      <c r="AU126" s="68"/>
      <c r="AV12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7" spans="1:48" x14ac:dyDescent="0.25">
      <c r="A127" s="7"/>
      <c r="B127" s="28" t="s">
        <v>96</v>
      </c>
      <c r="C127" s="28" t="s">
        <v>97</v>
      </c>
      <c r="D12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7" s="45" t="s">
        <v>98</v>
      </c>
      <c r="F127" s="63"/>
      <c r="G127" s="63"/>
      <c r="H127" s="63"/>
      <c r="I127" s="63"/>
      <c r="J127" s="63"/>
      <c r="K127" s="7"/>
      <c r="L127" s="37" t="str">
        <f>IF(IFERROR(SEARCH("-virtual",Online_Backup_Table1230[[#This Row],[Extension types]],1),0)&gt;0,"Yes","-")</f>
        <v>-</v>
      </c>
      <c r="M127" s="28"/>
      <c r="N127" s="37" t="str">
        <f>IF(IFERROR(SEARCH("-clus",Online_Backup_Table1230[[#This Row],[Extension types]],1),0)&gt;0,"Yes","-")</f>
        <v>-</v>
      </c>
      <c r="O127" s="28"/>
      <c r="P127" s="37" t="str">
        <f>IF(IFERROR(SEARCH("-appserver",Online_Backup_Table1230[[#This Row],[Extension types]],1),0)&gt;0,"Yes","-")</f>
        <v>-</v>
      </c>
      <c r="Q127" s="28"/>
      <c r="R127" s="37" t="str">
        <f>IF(IFERROR(SEARCH("-mssql",Online_Backup_Table1230[[#This Row],[Extension types]],1),0)&gt;0,"-mssql","-")</f>
        <v>-</v>
      </c>
      <c r="S127" s="37" t="str">
        <f>IF(IFERROR(SEARCH("-oracle",Online_Backup_Table1230[[#This Row],[Extension types]],1),0)&gt;0,"-oracle","-")</f>
        <v>-oracle</v>
      </c>
      <c r="T127" s="37" t="str">
        <f>IF(IFERROR(SEARCH("-sap",Online_Backup_Table1230[[#This Row],[Extension types]],1),0)&gt;0,"-sap","-")</f>
        <v>-</v>
      </c>
      <c r="U127" s="37" t="str">
        <f>IF(IFERROR(SEARCH("-msexchange",Online_Backup_Table1230[[#This Row],[Extension types]],1),0)&gt;0,"-msexchange","-")</f>
        <v>-</v>
      </c>
      <c r="V127" s="37" t="str">
        <f>IF(IFERROR(SEARCH("-msese",Online_Backup_Table1230[[#This Row],[Extension types]],1),0)&gt;0,"-msese","-")</f>
        <v>-</v>
      </c>
      <c r="W127" s="37" t="str">
        <f>IF(IFERROR(SEARCH("-e2010",Online_Backup_Table1230[[#This Row],[Extension types]],1),0)&gt;0,"-e2010","-")</f>
        <v>-</v>
      </c>
      <c r="X127" s="37" t="str">
        <f>IF(IFERROR(SEARCH("-msmbx",Online_Backup_Table1230[[#This Row],[Extension types]],1),0)&gt;0,"-msmbx","-")</f>
        <v>-</v>
      </c>
      <c r="Y127" s="37" t="str">
        <f>IF(IFERROR(SEARCH("-mbx",Online_Backup_Table1230[[#This Row],[Extension types]],1),0)&gt;0,"-mbx","-")</f>
        <v>-</v>
      </c>
      <c r="Z127" s="37" t="str">
        <f>IF(IFERROR(SEARCH("-informix",Online_Backup_Table1230[[#This Row],[Extension types]],1),0)&gt;0,"-informix","-")</f>
        <v>-</v>
      </c>
      <c r="AA127" s="37" t="str">
        <f>IF(IFERROR(SEARCH("-sybase",Online_Backup_Table1230[[#This Row],[Extension types]],1),0)&gt;0,"-sybase","-")</f>
        <v>-</v>
      </c>
      <c r="AB127" s="37" t="str">
        <f>IF(IFERROR(SEARCH("-lotus",Online_Backup_Table1230[[#This Row],[Extension types]],1),0)&gt;0,"-lotus","-")</f>
        <v>-</v>
      </c>
      <c r="AC127" s="37" t="str">
        <f>IF(IFERROR(SEARCH("-vss",Online_Backup_Table1230[[#This Row],[Extension types]],1),0)&gt;0,"-vss","-")</f>
        <v>-</v>
      </c>
      <c r="AD127" s="37" t="str">
        <f>IF(IFERROR(SEARCH("-db2",Online_Backup_Table1230[[#This Row],[Extension types]],1),0)&gt;0,"-db2","-")</f>
        <v>-</v>
      </c>
      <c r="AE127" s="37" t="str">
        <f>IF(IFERROR(SEARCH("-mssharepoint",Online_Backup_Table1230[[#This Row],[Extension types]],1),0)&gt;0,"-mssharepoint","-")</f>
        <v>-</v>
      </c>
      <c r="AF127" s="37" t="str">
        <f>IF(IFERROR(SEARCH("-mssps",Online_Backup_Table1230[[#This Row],[Extension types]],1),0)&gt;0,"-mssps","-")</f>
        <v>-</v>
      </c>
      <c r="AG127" s="37" t="str">
        <f>IF(IFERROR(SEARCH("-vmware",Online_Backup_Table1230[[#This Row],[Extension types]],1),0)&gt;0,"-vmware","-")</f>
        <v>-</v>
      </c>
      <c r="AH127" s="37" t="str">
        <f>IF(IFERROR(SEARCH("-vepa",Online_Backup_Table1230[[#This Row],[Extension types]],1),0)&gt;0,"-vepa","-")</f>
        <v>-</v>
      </c>
      <c r="AI127" s="37" t="str">
        <f>IF(IFERROR(SEARCH("-veagent",Online_Backup_Table1230[[#This Row],[Extension types]],1),0)&gt;0,"-veagent","-")</f>
        <v>-</v>
      </c>
      <c r="AJ127" s="37" t="str">
        <f>IF(IFERROR(SEARCH("-stream",Online_Backup_Table1230[[#This Row],[Extension types]],1),0)&gt;0,"-stream","-")</f>
        <v>-</v>
      </c>
      <c r="AK127" s="37" t="str">
        <f>IF(IFERROR(SEARCH("-ov",Online_Backup_Table1230[[#This Row],[Extension types]],1),0)&gt;0,"-ov","-")</f>
        <v>-</v>
      </c>
      <c r="AL127" s="37" t="str">
        <f>IF(IFERROR(SEARCH("-opc",Online_Backup_Table1230[[#This Row],[Extension types]],1),0)&gt;0,"-opc","-")</f>
        <v>-</v>
      </c>
      <c r="AM127" s="37" t="str">
        <f>IF(IFERROR(SEARCH("-mysql",Online_Backup_Table1230[[#This Row],[Extension types]],1),0)&gt;0,"-mysql","-")</f>
        <v>-</v>
      </c>
      <c r="AN127" s="37" t="str">
        <f>IF(IFERROR(SEARCH("-postgresql",Online_Backup_Table1230[[#This Row],[Extension types]],1),0)&gt;0,"-postgresql","-")</f>
        <v>-postgresql</v>
      </c>
      <c r="AO127" s="88">
        <f>IF(AND(Online_Backup_Table1230[[#This Row],[OS_type]]="WINDOWS / LINUX",COUNTIF(Online_Backup_Table1230[[#This Row],[Check -mssql and -mssql70]:[Check -opc]],"-")&lt;&gt;21),1,0)</f>
        <v>1</v>
      </c>
      <c r="AP127" s="88">
        <f>IF(AND(Online_Backup_Table1230[[#This Row],[OS_type]]="UNIX",COUNTIF(Online_Backup_Table1230[[#This Row],[Check -mssql and -mssql70]:[Check -opc]],"-")&lt;&gt;21),1,0)</f>
        <v>0</v>
      </c>
      <c r="AQ12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2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7" s="88">
        <f>IF(AND(Online_Backup_Table1230[[#This Row],[Last connexion date]]&gt;Declaration_Date2433[[#All],[Column1]]-180,Online_Backup_Table1230[[#This Row],[Historical usage Unix to be counted]]&lt;&gt;0),1,0)</f>
        <v>0</v>
      </c>
      <c r="AU127" s="68"/>
      <c r="AV12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28" spans="1:48" x14ac:dyDescent="0.25">
      <c r="A128" s="7"/>
      <c r="B128" s="28" t="s">
        <v>99</v>
      </c>
      <c r="C128" s="28" t="s">
        <v>100</v>
      </c>
      <c r="D12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8" s="45" t="s">
        <v>101</v>
      </c>
      <c r="F128" s="63"/>
      <c r="G128" s="63"/>
      <c r="H128" s="63"/>
      <c r="I128" s="63"/>
      <c r="J128" s="63"/>
      <c r="K128" s="7"/>
      <c r="L128" s="37" t="str">
        <f>IF(IFERROR(SEARCH("-virtual",Online_Backup_Table1230[[#This Row],[Extension types]],1),0)&gt;0,"Yes","-")</f>
        <v>-</v>
      </c>
      <c r="M128" s="28"/>
      <c r="N128" s="37" t="str">
        <f>IF(IFERROR(SEARCH("-clus",Online_Backup_Table1230[[#This Row],[Extension types]],1),0)&gt;0,"Yes","-")</f>
        <v>-</v>
      </c>
      <c r="O128" s="28"/>
      <c r="P128" s="37" t="str">
        <f>IF(IFERROR(SEARCH("-appserver",Online_Backup_Table1230[[#This Row],[Extension types]],1),0)&gt;0,"Yes","-")</f>
        <v>-</v>
      </c>
      <c r="Q128" s="28"/>
      <c r="R128" s="37" t="str">
        <f>IF(IFERROR(SEARCH("-mssql",Online_Backup_Table1230[[#This Row],[Extension types]],1),0)&gt;0,"-mssql","-")</f>
        <v>-</v>
      </c>
      <c r="S128" s="37" t="str">
        <f>IF(IFERROR(SEARCH("-oracle",Online_Backup_Table1230[[#This Row],[Extension types]],1),0)&gt;0,"-oracle","-")</f>
        <v>-</v>
      </c>
      <c r="T128" s="37" t="str">
        <f>IF(IFERROR(SEARCH("-sap",Online_Backup_Table1230[[#This Row],[Extension types]],1),0)&gt;0,"-sap","-")</f>
        <v>-</v>
      </c>
      <c r="U128" s="37" t="str">
        <f>IF(IFERROR(SEARCH("-msexchange",Online_Backup_Table1230[[#This Row],[Extension types]],1),0)&gt;0,"-msexchange","-")</f>
        <v>-</v>
      </c>
      <c r="V128" s="37" t="str">
        <f>IF(IFERROR(SEARCH("-msese",Online_Backup_Table1230[[#This Row],[Extension types]],1),0)&gt;0,"-msese","-")</f>
        <v>-</v>
      </c>
      <c r="W128" s="37" t="str">
        <f>IF(IFERROR(SEARCH("-e2010",Online_Backup_Table1230[[#This Row],[Extension types]],1),0)&gt;0,"-e2010","-")</f>
        <v>-</v>
      </c>
      <c r="X128" s="37" t="str">
        <f>IF(IFERROR(SEARCH("-msmbx",Online_Backup_Table1230[[#This Row],[Extension types]],1),0)&gt;0,"-msmbx","-")</f>
        <v>-</v>
      </c>
      <c r="Y128" s="37" t="str">
        <f>IF(IFERROR(SEARCH("-mbx",Online_Backup_Table1230[[#This Row],[Extension types]],1),0)&gt;0,"-mbx","-")</f>
        <v>-</v>
      </c>
      <c r="Z128" s="37" t="str">
        <f>IF(IFERROR(SEARCH("-informix",Online_Backup_Table1230[[#This Row],[Extension types]],1),0)&gt;0,"-informix","-")</f>
        <v>-</v>
      </c>
      <c r="AA128" s="37" t="str">
        <f>IF(IFERROR(SEARCH("-sybase",Online_Backup_Table1230[[#This Row],[Extension types]],1),0)&gt;0,"-sybase","-")</f>
        <v>-</v>
      </c>
      <c r="AB128" s="37" t="str">
        <f>IF(IFERROR(SEARCH("-lotus",Online_Backup_Table1230[[#This Row],[Extension types]],1),0)&gt;0,"-lotus","-")</f>
        <v>-</v>
      </c>
      <c r="AC128" s="37" t="str">
        <f>IF(IFERROR(SEARCH("-vss",Online_Backup_Table1230[[#This Row],[Extension types]],1),0)&gt;0,"-vss","-")</f>
        <v>-</v>
      </c>
      <c r="AD128" s="37" t="str">
        <f>IF(IFERROR(SEARCH("-db2",Online_Backup_Table1230[[#This Row],[Extension types]],1),0)&gt;0,"-db2","-")</f>
        <v>-</v>
      </c>
      <c r="AE128" s="37" t="str">
        <f>IF(IFERROR(SEARCH("-mssharepoint",Online_Backup_Table1230[[#This Row],[Extension types]],1),0)&gt;0,"-mssharepoint","-")</f>
        <v>-</v>
      </c>
      <c r="AF128" s="37" t="str">
        <f>IF(IFERROR(SEARCH("-mssps",Online_Backup_Table1230[[#This Row],[Extension types]],1),0)&gt;0,"-mssps","-")</f>
        <v>-</v>
      </c>
      <c r="AG128" s="37" t="str">
        <f>IF(IFERROR(SEARCH("-vmware",Online_Backup_Table1230[[#This Row],[Extension types]],1),0)&gt;0,"-vmware","-")</f>
        <v>-</v>
      </c>
      <c r="AH128" s="37" t="str">
        <f>IF(IFERROR(SEARCH("-vepa",Online_Backup_Table1230[[#This Row],[Extension types]],1),0)&gt;0,"-vepa","-")</f>
        <v>-</v>
      </c>
      <c r="AI128" s="37" t="str">
        <f>IF(IFERROR(SEARCH("-veagent",Online_Backup_Table1230[[#This Row],[Extension types]],1),0)&gt;0,"-veagent","-")</f>
        <v>-</v>
      </c>
      <c r="AJ128" s="37" t="str">
        <f>IF(IFERROR(SEARCH("-stream",Online_Backup_Table1230[[#This Row],[Extension types]],1),0)&gt;0,"-stream","-")</f>
        <v>-</v>
      </c>
      <c r="AK128" s="37" t="str">
        <f>IF(IFERROR(SEARCH("-ov",Online_Backup_Table1230[[#This Row],[Extension types]],1),0)&gt;0,"-ov","-")</f>
        <v>-</v>
      </c>
      <c r="AL128" s="37" t="str">
        <f>IF(IFERROR(SEARCH("-opc",Online_Backup_Table1230[[#This Row],[Extension types]],1),0)&gt;0,"-opc","-")</f>
        <v>-</v>
      </c>
      <c r="AM128" s="37" t="str">
        <f>IF(IFERROR(SEARCH("-mysql",Online_Backup_Table1230[[#This Row],[Extension types]],1),0)&gt;0,"-mysql","-")</f>
        <v>-</v>
      </c>
      <c r="AN128" s="37" t="str">
        <f>IF(IFERROR(SEARCH("-postgresql",Online_Backup_Table1230[[#This Row],[Extension types]],1),0)&gt;0,"-postgresql","-")</f>
        <v>-</v>
      </c>
      <c r="AO128" s="88">
        <f>IF(AND(Online_Backup_Table1230[[#This Row],[OS_type]]="WINDOWS / LINUX",COUNTIF(Online_Backup_Table1230[[#This Row],[Check -mssql and -mssql70]:[Check -opc]],"-")&lt;&gt;21),1,0)</f>
        <v>0</v>
      </c>
      <c r="AP128" s="88">
        <f>IF(AND(Online_Backup_Table1230[[#This Row],[OS_type]]="UNIX",COUNTIF(Online_Backup_Table1230[[#This Row],[Check -mssql and -mssql70]:[Check -opc]],"-")&lt;&gt;21),1,0)</f>
        <v>0</v>
      </c>
      <c r="AQ12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8" s="88">
        <f>IF(AND(Online_Backup_Table1230[[#This Row],[Last connexion date]]&gt;Declaration_Date2433[[#All],[Column1]]-180,Online_Backup_Table1230[[#This Row],[Historical usage Windows/Linux to be counted]]&lt;&gt;0),1,0)</f>
        <v>0</v>
      </c>
      <c r="AS12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8" s="88">
        <f>IF(AND(Online_Backup_Table1230[[#This Row],[Last connexion date]]&gt;Declaration_Date2433[[#All],[Column1]]-180,Online_Backup_Table1230[[#This Row],[Historical usage Unix to be counted]]&lt;&gt;0),1,0)</f>
        <v>0</v>
      </c>
      <c r="AU128" s="68"/>
      <c r="AV12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29" spans="1:48" x14ac:dyDescent="0.25">
      <c r="A129" s="7"/>
      <c r="B129" s="28" t="s">
        <v>102</v>
      </c>
      <c r="C129" s="28" t="s">
        <v>92</v>
      </c>
      <c r="D12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29" s="45" t="s">
        <v>103</v>
      </c>
      <c r="F129" s="63"/>
      <c r="G129" s="63"/>
      <c r="H129" s="63"/>
      <c r="I129" s="63"/>
      <c r="J129" s="63"/>
      <c r="K129" s="7"/>
      <c r="L129" s="37" t="str">
        <f>IF(IFERROR(SEARCH("-virtual",Online_Backup_Table1230[[#This Row],[Extension types]],1),0)&gt;0,"Yes","-")</f>
        <v>-</v>
      </c>
      <c r="M129" s="28"/>
      <c r="N129" s="37" t="str">
        <f>IF(IFERROR(SEARCH("-clus",Online_Backup_Table1230[[#This Row],[Extension types]],1),0)&gt;0,"Yes","-")</f>
        <v>-</v>
      </c>
      <c r="O129" s="28"/>
      <c r="P129" s="37" t="str">
        <f>IF(IFERROR(SEARCH("-appserver",Online_Backup_Table1230[[#This Row],[Extension types]],1),0)&gt;0,"Yes","-")</f>
        <v>-</v>
      </c>
      <c r="Q129" s="28"/>
      <c r="R129" s="37" t="str">
        <f>IF(IFERROR(SEARCH("-mssql",Online_Backup_Table1230[[#This Row],[Extension types]],1),0)&gt;0,"-mssql","-")</f>
        <v>-</v>
      </c>
      <c r="S129" s="37" t="str">
        <f>IF(IFERROR(SEARCH("-oracle",Online_Backup_Table1230[[#This Row],[Extension types]],1),0)&gt;0,"-oracle","-")</f>
        <v>-oracle</v>
      </c>
      <c r="T129" s="37" t="str">
        <f>IF(IFERROR(SEARCH("-sap",Online_Backup_Table1230[[#This Row],[Extension types]],1),0)&gt;0,"-sap","-")</f>
        <v>-</v>
      </c>
      <c r="U129" s="37" t="str">
        <f>IF(IFERROR(SEARCH("-msexchange",Online_Backup_Table1230[[#This Row],[Extension types]],1),0)&gt;0,"-msexchange","-")</f>
        <v>-</v>
      </c>
      <c r="V129" s="37" t="str">
        <f>IF(IFERROR(SEARCH("-msese",Online_Backup_Table1230[[#This Row],[Extension types]],1),0)&gt;0,"-msese","-")</f>
        <v>-</v>
      </c>
      <c r="W129" s="37" t="str">
        <f>IF(IFERROR(SEARCH("-e2010",Online_Backup_Table1230[[#This Row],[Extension types]],1),0)&gt;0,"-e2010","-")</f>
        <v>-</v>
      </c>
      <c r="X129" s="37" t="str">
        <f>IF(IFERROR(SEARCH("-msmbx",Online_Backup_Table1230[[#This Row],[Extension types]],1),0)&gt;0,"-msmbx","-")</f>
        <v>-</v>
      </c>
      <c r="Y129" s="37" t="str">
        <f>IF(IFERROR(SEARCH("-mbx",Online_Backup_Table1230[[#This Row],[Extension types]],1),0)&gt;0,"-mbx","-")</f>
        <v>-</v>
      </c>
      <c r="Z129" s="37" t="str">
        <f>IF(IFERROR(SEARCH("-informix",Online_Backup_Table1230[[#This Row],[Extension types]],1),0)&gt;0,"-informix","-")</f>
        <v>-</v>
      </c>
      <c r="AA129" s="37" t="str">
        <f>IF(IFERROR(SEARCH("-sybase",Online_Backup_Table1230[[#This Row],[Extension types]],1),0)&gt;0,"-sybase","-")</f>
        <v>-</v>
      </c>
      <c r="AB129" s="37" t="str">
        <f>IF(IFERROR(SEARCH("-lotus",Online_Backup_Table1230[[#This Row],[Extension types]],1),0)&gt;0,"-lotus","-")</f>
        <v>-</v>
      </c>
      <c r="AC129" s="37" t="str">
        <f>IF(IFERROR(SEARCH("-vss",Online_Backup_Table1230[[#This Row],[Extension types]],1),0)&gt;0,"-vss","-")</f>
        <v>-</v>
      </c>
      <c r="AD129" s="37" t="str">
        <f>IF(IFERROR(SEARCH("-db2",Online_Backup_Table1230[[#This Row],[Extension types]],1),0)&gt;0,"-db2","-")</f>
        <v>-</v>
      </c>
      <c r="AE129" s="37" t="str">
        <f>IF(IFERROR(SEARCH("-mssharepoint",Online_Backup_Table1230[[#This Row],[Extension types]],1),0)&gt;0,"-mssharepoint","-")</f>
        <v>-</v>
      </c>
      <c r="AF129" s="37" t="str">
        <f>IF(IFERROR(SEARCH("-mssps",Online_Backup_Table1230[[#This Row],[Extension types]],1),0)&gt;0,"-mssps","-")</f>
        <v>-</v>
      </c>
      <c r="AG129" s="37" t="str">
        <f>IF(IFERROR(SEARCH("-vmware",Online_Backup_Table1230[[#This Row],[Extension types]],1),0)&gt;0,"-vmware","-")</f>
        <v>-</v>
      </c>
      <c r="AH129" s="37" t="str">
        <f>IF(IFERROR(SEARCH("-vepa",Online_Backup_Table1230[[#This Row],[Extension types]],1),0)&gt;0,"-vepa","-")</f>
        <v>-</v>
      </c>
      <c r="AI129" s="37" t="str">
        <f>IF(IFERROR(SEARCH("-veagent",Online_Backup_Table1230[[#This Row],[Extension types]],1),0)&gt;0,"-veagent","-")</f>
        <v>-</v>
      </c>
      <c r="AJ129" s="37" t="str">
        <f>IF(IFERROR(SEARCH("-stream",Online_Backup_Table1230[[#This Row],[Extension types]],1),0)&gt;0,"-stream","-")</f>
        <v>-</v>
      </c>
      <c r="AK129" s="37" t="str">
        <f>IF(IFERROR(SEARCH("-ov",Online_Backup_Table1230[[#This Row],[Extension types]],1),0)&gt;0,"-ov","-")</f>
        <v>-</v>
      </c>
      <c r="AL129" s="37" t="str">
        <f>IF(IFERROR(SEARCH("-opc",Online_Backup_Table1230[[#This Row],[Extension types]],1),0)&gt;0,"-opc","-")</f>
        <v>-</v>
      </c>
      <c r="AM129" s="37" t="str">
        <f>IF(IFERROR(SEARCH("-mysql",Online_Backup_Table1230[[#This Row],[Extension types]],1),0)&gt;0,"-mysql","-")</f>
        <v>-</v>
      </c>
      <c r="AN129" s="37" t="str">
        <f>IF(IFERROR(SEARCH("-postgresql",Online_Backup_Table1230[[#This Row],[Extension types]],1),0)&gt;0,"-postgresql","-")</f>
        <v>-</v>
      </c>
      <c r="AO129" s="88">
        <f>IF(AND(Online_Backup_Table1230[[#This Row],[OS_type]]="WINDOWS / LINUX",COUNTIF(Online_Backup_Table1230[[#This Row],[Check -mssql and -mssql70]:[Check -opc]],"-")&lt;&gt;21),1,0)</f>
        <v>1</v>
      </c>
      <c r="AP129" s="88">
        <f>IF(AND(Online_Backup_Table1230[[#This Row],[OS_type]]="UNIX",COUNTIF(Online_Backup_Table1230[[#This Row],[Check -mssql and -mssql70]:[Check -opc]],"-")&lt;&gt;21),1,0)</f>
        <v>0</v>
      </c>
      <c r="AQ12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29" s="88">
        <f>IF(AND(Online_Backup_Table1230[[#This Row],[Last connexion date]]&gt;Declaration_Date2433[[#All],[Column1]]-180,Online_Backup_Table1230[[#This Row],[Historical usage Windows/Linux to be counted]]&lt;&gt;0),1,0)</f>
        <v>0</v>
      </c>
      <c r="AS12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29" s="88">
        <f>IF(AND(Online_Backup_Table1230[[#This Row],[Last connexion date]]&gt;Declaration_Date2433[[#All],[Column1]]-180,Online_Backup_Table1230[[#This Row],[Historical usage Unix to be counted]]&lt;&gt;0),1,0)</f>
        <v>0</v>
      </c>
      <c r="AU129" s="68"/>
      <c r="AV12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30" spans="1:48" x14ac:dyDescent="0.25">
      <c r="A130" s="7"/>
      <c r="B130" s="28" t="s">
        <v>104</v>
      </c>
      <c r="C130" s="28" t="s">
        <v>105</v>
      </c>
      <c r="D13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0" s="45" t="s">
        <v>101</v>
      </c>
      <c r="F130" s="63"/>
      <c r="G130" s="63"/>
      <c r="H130" s="63"/>
      <c r="I130" s="63"/>
      <c r="J130" s="63"/>
      <c r="K130" s="7"/>
      <c r="L130" s="37" t="str">
        <f>IF(IFERROR(SEARCH("-virtual",Online_Backup_Table1230[[#This Row],[Extension types]],1),0)&gt;0,"Yes","-")</f>
        <v>-</v>
      </c>
      <c r="M130" s="28"/>
      <c r="N130" s="37" t="str">
        <f>IF(IFERROR(SEARCH("-clus",Online_Backup_Table1230[[#This Row],[Extension types]],1),0)&gt;0,"Yes","-")</f>
        <v>-</v>
      </c>
      <c r="O130" s="28"/>
      <c r="P130" s="37" t="str">
        <f>IF(IFERROR(SEARCH("-appserver",Online_Backup_Table1230[[#This Row],[Extension types]],1),0)&gt;0,"Yes","-")</f>
        <v>-</v>
      </c>
      <c r="Q130" s="28"/>
      <c r="R130" s="37" t="str">
        <f>IF(IFERROR(SEARCH("-mssql",Online_Backup_Table1230[[#This Row],[Extension types]],1),0)&gt;0,"-mssql","-")</f>
        <v>-</v>
      </c>
      <c r="S130" s="37" t="str">
        <f>IF(IFERROR(SEARCH("-oracle",Online_Backup_Table1230[[#This Row],[Extension types]],1),0)&gt;0,"-oracle","-")</f>
        <v>-</v>
      </c>
      <c r="T130" s="37" t="str">
        <f>IF(IFERROR(SEARCH("-sap",Online_Backup_Table1230[[#This Row],[Extension types]],1),0)&gt;0,"-sap","-")</f>
        <v>-</v>
      </c>
      <c r="U130" s="37" t="str">
        <f>IF(IFERROR(SEARCH("-msexchange",Online_Backup_Table1230[[#This Row],[Extension types]],1),0)&gt;0,"-msexchange","-")</f>
        <v>-</v>
      </c>
      <c r="V130" s="37" t="str">
        <f>IF(IFERROR(SEARCH("-msese",Online_Backup_Table1230[[#This Row],[Extension types]],1),0)&gt;0,"-msese","-")</f>
        <v>-</v>
      </c>
      <c r="W130" s="37" t="str">
        <f>IF(IFERROR(SEARCH("-e2010",Online_Backup_Table1230[[#This Row],[Extension types]],1),0)&gt;0,"-e2010","-")</f>
        <v>-</v>
      </c>
      <c r="X130" s="37" t="str">
        <f>IF(IFERROR(SEARCH("-msmbx",Online_Backup_Table1230[[#This Row],[Extension types]],1),0)&gt;0,"-msmbx","-")</f>
        <v>-</v>
      </c>
      <c r="Y130" s="37" t="str">
        <f>IF(IFERROR(SEARCH("-mbx",Online_Backup_Table1230[[#This Row],[Extension types]],1),0)&gt;0,"-mbx","-")</f>
        <v>-</v>
      </c>
      <c r="Z130" s="37" t="str">
        <f>IF(IFERROR(SEARCH("-informix",Online_Backup_Table1230[[#This Row],[Extension types]],1),0)&gt;0,"-informix","-")</f>
        <v>-</v>
      </c>
      <c r="AA130" s="37" t="str">
        <f>IF(IFERROR(SEARCH("-sybase",Online_Backup_Table1230[[#This Row],[Extension types]],1),0)&gt;0,"-sybase","-")</f>
        <v>-</v>
      </c>
      <c r="AB130" s="37" t="str">
        <f>IF(IFERROR(SEARCH("-lotus",Online_Backup_Table1230[[#This Row],[Extension types]],1),0)&gt;0,"-lotus","-")</f>
        <v>-</v>
      </c>
      <c r="AC130" s="37" t="str">
        <f>IF(IFERROR(SEARCH("-vss",Online_Backup_Table1230[[#This Row],[Extension types]],1),0)&gt;0,"-vss","-")</f>
        <v>-</v>
      </c>
      <c r="AD130" s="37" t="str">
        <f>IF(IFERROR(SEARCH("-db2",Online_Backup_Table1230[[#This Row],[Extension types]],1),0)&gt;0,"-db2","-")</f>
        <v>-</v>
      </c>
      <c r="AE130" s="37" t="str">
        <f>IF(IFERROR(SEARCH("-mssharepoint",Online_Backup_Table1230[[#This Row],[Extension types]],1),0)&gt;0,"-mssharepoint","-")</f>
        <v>-</v>
      </c>
      <c r="AF130" s="37" t="str">
        <f>IF(IFERROR(SEARCH("-mssps",Online_Backup_Table1230[[#This Row],[Extension types]],1),0)&gt;0,"-mssps","-")</f>
        <v>-</v>
      </c>
      <c r="AG130" s="37" t="str">
        <f>IF(IFERROR(SEARCH("-vmware",Online_Backup_Table1230[[#This Row],[Extension types]],1),0)&gt;0,"-vmware","-")</f>
        <v>-</v>
      </c>
      <c r="AH130" s="37" t="str">
        <f>IF(IFERROR(SEARCH("-vepa",Online_Backup_Table1230[[#This Row],[Extension types]],1),0)&gt;0,"-vepa","-")</f>
        <v>-</v>
      </c>
      <c r="AI130" s="37" t="str">
        <f>IF(IFERROR(SEARCH("-veagent",Online_Backup_Table1230[[#This Row],[Extension types]],1),0)&gt;0,"-veagent","-")</f>
        <v>-</v>
      </c>
      <c r="AJ130" s="37" t="str">
        <f>IF(IFERROR(SEARCH("-stream",Online_Backup_Table1230[[#This Row],[Extension types]],1),0)&gt;0,"-stream","-")</f>
        <v>-</v>
      </c>
      <c r="AK130" s="37" t="str">
        <f>IF(IFERROR(SEARCH("-ov",Online_Backup_Table1230[[#This Row],[Extension types]],1),0)&gt;0,"-ov","-")</f>
        <v>-</v>
      </c>
      <c r="AL130" s="37" t="str">
        <f>IF(IFERROR(SEARCH("-opc",Online_Backup_Table1230[[#This Row],[Extension types]],1),0)&gt;0,"-opc","-")</f>
        <v>-</v>
      </c>
      <c r="AM130" s="37" t="str">
        <f>IF(IFERROR(SEARCH("-mysql",Online_Backup_Table1230[[#This Row],[Extension types]],1),0)&gt;0,"-mysql","-")</f>
        <v>-</v>
      </c>
      <c r="AN130" s="37" t="str">
        <f>IF(IFERROR(SEARCH("-postgresql",Online_Backup_Table1230[[#This Row],[Extension types]],1),0)&gt;0,"-postgresql","-")</f>
        <v>-</v>
      </c>
      <c r="AO130" s="88">
        <f>IF(AND(Online_Backup_Table1230[[#This Row],[OS_type]]="WINDOWS / LINUX",COUNTIF(Online_Backup_Table1230[[#This Row],[Check -mssql and -mssql70]:[Check -opc]],"-")&lt;&gt;21),1,0)</f>
        <v>0</v>
      </c>
      <c r="AP130" s="88">
        <f>IF(AND(Online_Backup_Table1230[[#This Row],[OS_type]]="UNIX",COUNTIF(Online_Backup_Table1230[[#This Row],[Check -mssql and -mssql70]:[Check -opc]],"-")&lt;&gt;21),1,0)</f>
        <v>0</v>
      </c>
      <c r="AQ13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0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0" s="88">
        <f>IF(AND(Online_Backup_Table1230[[#This Row],[Last connexion date]]&gt;Declaration_Date2433[[#All],[Column1]]-180,Online_Backup_Table1230[[#This Row],[Historical usage Unix to be counted]]&lt;&gt;0),1,0)</f>
        <v>0</v>
      </c>
      <c r="AU130" s="68"/>
      <c r="AV13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1" spans="1:48" x14ac:dyDescent="0.25">
      <c r="A131" s="7"/>
      <c r="B131" s="28" t="s">
        <v>106</v>
      </c>
      <c r="C131" s="28" t="s">
        <v>105</v>
      </c>
      <c r="D13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1" s="45" t="s">
        <v>101</v>
      </c>
      <c r="F131" s="63"/>
      <c r="G131" s="63"/>
      <c r="H131" s="63"/>
      <c r="I131" s="63"/>
      <c r="J131" s="63"/>
      <c r="K131" s="7"/>
      <c r="L131" s="37" t="str">
        <f>IF(IFERROR(SEARCH("-virtual",Online_Backup_Table1230[[#This Row],[Extension types]],1),0)&gt;0,"Yes","-")</f>
        <v>-</v>
      </c>
      <c r="M131" s="28"/>
      <c r="N131" s="37" t="str">
        <f>IF(IFERROR(SEARCH("-clus",Online_Backup_Table1230[[#This Row],[Extension types]],1),0)&gt;0,"Yes","-")</f>
        <v>-</v>
      </c>
      <c r="O131" s="28"/>
      <c r="P131" s="37" t="str">
        <f>IF(IFERROR(SEARCH("-appserver",Online_Backup_Table1230[[#This Row],[Extension types]],1),0)&gt;0,"Yes","-")</f>
        <v>-</v>
      </c>
      <c r="Q131" s="28"/>
      <c r="R131" s="37" t="str">
        <f>IF(IFERROR(SEARCH("-mssql",Online_Backup_Table1230[[#This Row],[Extension types]],1),0)&gt;0,"-mssql","-")</f>
        <v>-</v>
      </c>
      <c r="S131" s="37" t="str">
        <f>IF(IFERROR(SEARCH("-oracle",Online_Backup_Table1230[[#This Row],[Extension types]],1),0)&gt;0,"-oracle","-")</f>
        <v>-</v>
      </c>
      <c r="T131" s="37" t="str">
        <f>IF(IFERROR(SEARCH("-sap",Online_Backup_Table1230[[#This Row],[Extension types]],1),0)&gt;0,"-sap","-")</f>
        <v>-</v>
      </c>
      <c r="U131" s="37" t="str">
        <f>IF(IFERROR(SEARCH("-msexchange",Online_Backup_Table1230[[#This Row],[Extension types]],1),0)&gt;0,"-msexchange","-")</f>
        <v>-</v>
      </c>
      <c r="V131" s="37" t="str">
        <f>IF(IFERROR(SEARCH("-msese",Online_Backup_Table1230[[#This Row],[Extension types]],1),0)&gt;0,"-msese","-")</f>
        <v>-</v>
      </c>
      <c r="W131" s="37" t="str">
        <f>IF(IFERROR(SEARCH("-e2010",Online_Backup_Table1230[[#This Row],[Extension types]],1),0)&gt;0,"-e2010","-")</f>
        <v>-</v>
      </c>
      <c r="X131" s="37" t="str">
        <f>IF(IFERROR(SEARCH("-msmbx",Online_Backup_Table1230[[#This Row],[Extension types]],1),0)&gt;0,"-msmbx","-")</f>
        <v>-</v>
      </c>
      <c r="Y131" s="37" t="str">
        <f>IF(IFERROR(SEARCH("-mbx",Online_Backup_Table1230[[#This Row],[Extension types]],1),0)&gt;0,"-mbx","-")</f>
        <v>-</v>
      </c>
      <c r="Z131" s="37" t="str">
        <f>IF(IFERROR(SEARCH("-informix",Online_Backup_Table1230[[#This Row],[Extension types]],1),0)&gt;0,"-informix","-")</f>
        <v>-</v>
      </c>
      <c r="AA131" s="37" t="str">
        <f>IF(IFERROR(SEARCH("-sybase",Online_Backup_Table1230[[#This Row],[Extension types]],1),0)&gt;0,"-sybase","-")</f>
        <v>-</v>
      </c>
      <c r="AB131" s="37" t="str">
        <f>IF(IFERROR(SEARCH("-lotus",Online_Backup_Table1230[[#This Row],[Extension types]],1),0)&gt;0,"-lotus","-")</f>
        <v>-</v>
      </c>
      <c r="AC131" s="37" t="str">
        <f>IF(IFERROR(SEARCH("-vss",Online_Backup_Table1230[[#This Row],[Extension types]],1),0)&gt;0,"-vss","-")</f>
        <v>-</v>
      </c>
      <c r="AD131" s="37" t="str">
        <f>IF(IFERROR(SEARCH("-db2",Online_Backup_Table1230[[#This Row],[Extension types]],1),0)&gt;0,"-db2","-")</f>
        <v>-</v>
      </c>
      <c r="AE131" s="37" t="str">
        <f>IF(IFERROR(SEARCH("-mssharepoint",Online_Backup_Table1230[[#This Row],[Extension types]],1),0)&gt;0,"-mssharepoint","-")</f>
        <v>-</v>
      </c>
      <c r="AF131" s="37" t="str">
        <f>IF(IFERROR(SEARCH("-mssps",Online_Backup_Table1230[[#This Row],[Extension types]],1),0)&gt;0,"-mssps","-")</f>
        <v>-</v>
      </c>
      <c r="AG131" s="37" t="str">
        <f>IF(IFERROR(SEARCH("-vmware",Online_Backup_Table1230[[#This Row],[Extension types]],1),0)&gt;0,"-vmware","-")</f>
        <v>-</v>
      </c>
      <c r="AH131" s="37" t="str">
        <f>IF(IFERROR(SEARCH("-vepa",Online_Backup_Table1230[[#This Row],[Extension types]],1),0)&gt;0,"-vepa","-")</f>
        <v>-</v>
      </c>
      <c r="AI131" s="37" t="str">
        <f>IF(IFERROR(SEARCH("-veagent",Online_Backup_Table1230[[#This Row],[Extension types]],1),0)&gt;0,"-veagent","-")</f>
        <v>-</v>
      </c>
      <c r="AJ131" s="37" t="str">
        <f>IF(IFERROR(SEARCH("-stream",Online_Backup_Table1230[[#This Row],[Extension types]],1),0)&gt;0,"-stream","-")</f>
        <v>-</v>
      </c>
      <c r="AK131" s="37" t="str">
        <f>IF(IFERROR(SEARCH("-ov",Online_Backup_Table1230[[#This Row],[Extension types]],1),0)&gt;0,"-ov","-")</f>
        <v>-</v>
      </c>
      <c r="AL131" s="37" t="str">
        <f>IF(IFERROR(SEARCH("-opc",Online_Backup_Table1230[[#This Row],[Extension types]],1),0)&gt;0,"-opc","-")</f>
        <v>-</v>
      </c>
      <c r="AM131" s="37" t="str">
        <f>IF(IFERROR(SEARCH("-mysql",Online_Backup_Table1230[[#This Row],[Extension types]],1),0)&gt;0,"-mysql","-")</f>
        <v>-</v>
      </c>
      <c r="AN131" s="37" t="str">
        <f>IF(IFERROR(SEARCH("-postgresql",Online_Backup_Table1230[[#This Row],[Extension types]],1),0)&gt;0,"-postgresql","-")</f>
        <v>-</v>
      </c>
      <c r="AO131" s="88">
        <f>IF(AND(Online_Backup_Table1230[[#This Row],[OS_type]]="WINDOWS / LINUX",COUNTIF(Online_Backup_Table1230[[#This Row],[Check -mssql and -mssql70]:[Check -opc]],"-")&lt;&gt;21),1,0)</f>
        <v>0</v>
      </c>
      <c r="AP131" s="88">
        <f>IF(AND(Online_Backup_Table1230[[#This Row],[OS_type]]="UNIX",COUNTIF(Online_Backup_Table1230[[#This Row],[Check -mssql and -mssql70]:[Check -opc]],"-")&lt;&gt;21),1,0)</f>
        <v>0</v>
      </c>
      <c r="AQ13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1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1" s="88">
        <f>IF(AND(Online_Backup_Table1230[[#This Row],[Last connexion date]]&gt;Declaration_Date2433[[#All],[Column1]]-180,Online_Backup_Table1230[[#This Row],[Historical usage Unix to be counted]]&lt;&gt;0),1,0)</f>
        <v>0</v>
      </c>
      <c r="AU131" s="68"/>
      <c r="AV13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2" spans="1:48" x14ac:dyDescent="0.25">
      <c r="A132" s="7"/>
      <c r="B132" s="28" t="s">
        <v>107</v>
      </c>
      <c r="C132" s="28" t="s">
        <v>105</v>
      </c>
      <c r="D13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2" s="45" t="s">
        <v>101</v>
      </c>
      <c r="F132" s="63"/>
      <c r="G132" s="63"/>
      <c r="H132" s="63"/>
      <c r="I132" s="63"/>
      <c r="J132" s="63"/>
      <c r="K132" s="7"/>
      <c r="L132" s="37" t="str">
        <f>IF(IFERROR(SEARCH("-virtual",Online_Backup_Table1230[[#This Row],[Extension types]],1),0)&gt;0,"Yes","-")</f>
        <v>-</v>
      </c>
      <c r="M132" s="28"/>
      <c r="N132" s="37" t="str">
        <f>IF(IFERROR(SEARCH("-clus",Online_Backup_Table1230[[#This Row],[Extension types]],1),0)&gt;0,"Yes","-")</f>
        <v>-</v>
      </c>
      <c r="O132" s="28"/>
      <c r="P132" s="37" t="str">
        <f>IF(IFERROR(SEARCH("-appserver",Online_Backup_Table1230[[#This Row],[Extension types]],1),0)&gt;0,"Yes","-")</f>
        <v>-</v>
      </c>
      <c r="Q132" s="28"/>
      <c r="R132" s="37" t="str">
        <f>IF(IFERROR(SEARCH("-mssql",Online_Backup_Table1230[[#This Row],[Extension types]],1),0)&gt;0,"-mssql","-")</f>
        <v>-</v>
      </c>
      <c r="S132" s="37" t="str">
        <f>IF(IFERROR(SEARCH("-oracle",Online_Backup_Table1230[[#This Row],[Extension types]],1),0)&gt;0,"-oracle","-")</f>
        <v>-</v>
      </c>
      <c r="T132" s="37" t="str">
        <f>IF(IFERROR(SEARCH("-sap",Online_Backup_Table1230[[#This Row],[Extension types]],1),0)&gt;0,"-sap","-")</f>
        <v>-</v>
      </c>
      <c r="U132" s="37" t="str">
        <f>IF(IFERROR(SEARCH("-msexchange",Online_Backup_Table1230[[#This Row],[Extension types]],1),0)&gt;0,"-msexchange","-")</f>
        <v>-</v>
      </c>
      <c r="V132" s="37" t="str">
        <f>IF(IFERROR(SEARCH("-msese",Online_Backup_Table1230[[#This Row],[Extension types]],1),0)&gt;0,"-msese","-")</f>
        <v>-</v>
      </c>
      <c r="W132" s="37" t="str">
        <f>IF(IFERROR(SEARCH("-e2010",Online_Backup_Table1230[[#This Row],[Extension types]],1),0)&gt;0,"-e2010","-")</f>
        <v>-</v>
      </c>
      <c r="X132" s="37" t="str">
        <f>IF(IFERROR(SEARCH("-msmbx",Online_Backup_Table1230[[#This Row],[Extension types]],1),0)&gt;0,"-msmbx","-")</f>
        <v>-</v>
      </c>
      <c r="Y132" s="37" t="str">
        <f>IF(IFERROR(SEARCH("-mbx",Online_Backup_Table1230[[#This Row],[Extension types]],1),0)&gt;0,"-mbx","-")</f>
        <v>-</v>
      </c>
      <c r="Z132" s="37" t="str">
        <f>IF(IFERROR(SEARCH("-informix",Online_Backup_Table1230[[#This Row],[Extension types]],1),0)&gt;0,"-informix","-")</f>
        <v>-</v>
      </c>
      <c r="AA132" s="37" t="str">
        <f>IF(IFERROR(SEARCH("-sybase",Online_Backup_Table1230[[#This Row],[Extension types]],1),0)&gt;0,"-sybase","-")</f>
        <v>-</v>
      </c>
      <c r="AB132" s="37" t="str">
        <f>IF(IFERROR(SEARCH("-lotus",Online_Backup_Table1230[[#This Row],[Extension types]],1),0)&gt;0,"-lotus","-")</f>
        <v>-</v>
      </c>
      <c r="AC132" s="37" t="str">
        <f>IF(IFERROR(SEARCH("-vss",Online_Backup_Table1230[[#This Row],[Extension types]],1),0)&gt;0,"-vss","-")</f>
        <v>-</v>
      </c>
      <c r="AD132" s="37" t="str">
        <f>IF(IFERROR(SEARCH("-db2",Online_Backup_Table1230[[#This Row],[Extension types]],1),0)&gt;0,"-db2","-")</f>
        <v>-</v>
      </c>
      <c r="AE132" s="37" t="str">
        <f>IF(IFERROR(SEARCH("-mssharepoint",Online_Backup_Table1230[[#This Row],[Extension types]],1),0)&gt;0,"-mssharepoint","-")</f>
        <v>-</v>
      </c>
      <c r="AF132" s="37" t="str">
        <f>IF(IFERROR(SEARCH("-mssps",Online_Backup_Table1230[[#This Row],[Extension types]],1),0)&gt;0,"-mssps","-")</f>
        <v>-</v>
      </c>
      <c r="AG132" s="37" t="str">
        <f>IF(IFERROR(SEARCH("-vmware",Online_Backup_Table1230[[#This Row],[Extension types]],1),0)&gt;0,"-vmware","-")</f>
        <v>-</v>
      </c>
      <c r="AH132" s="37" t="str">
        <f>IF(IFERROR(SEARCH("-vepa",Online_Backup_Table1230[[#This Row],[Extension types]],1),0)&gt;0,"-vepa","-")</f>
        <v>-</v>
      </c>
      <c r="AI132" s="37" t="str">
        <f>IF(IFERROR(SEARCH("-veagent",Online_Backup_Table1230[[#This Row],[Extension types]],1),0)&gt;0,"-veagent","-")</f>
        <v>-</v>
      </c>
      <c r="AJ132" s="37" t="str">
        <f>IF(IFERROR(SEARCH("-stream",Online_Backup_Table1230[[#This Row],[Extension types]],1),0)&gt;0,"-stream","-")</f>
        <v>-</v>
      </c>
      <c r="AK132" s="37" t="str">
        <f>IF(IFERROR(SEARCH("-ov",Online_Backup_Table1230[[#This Row],[Extension types]],1),0)&gt;0,"-ov","-")</f>
        <v>-</v>
      </c>
      <c r="AL132" s="37" t="str">
        <f>IF(IFERROR(SEARCH("-opc",Online_Backup_Table1230[[#This Row],[Extension types]],1),0)&gt;0,"-opc","-")</f>
        <v>-</v>
      </c>
      <c r="AM132" s="37" t="str">
        <f>IF(IFERROR(SEARCH("-mysql",Online_Backup_Table1230[[#This Row],[Extension types]],1),0)&gt;0,"-mysql","-")</f>
        <v>-</v>
      </c>
      <c r="AN132" s="37" t="str">
        <f>IF(IFERROR(SEARCH("-postgresql",Online_Backup_Table1230[[#This Row],[Extension types]],1),0)&gt;0,"-postgresql","-")</f>
        <v>-</v>
      </c>
      <c r="AO132" s="88">
        <f>IF(AND(Online_Backup_Table1230[[#This Row],[OS_type]]="WINDOWS / LINUX",COUNTIF(Online_Backup_Table1230[[#This Row],[Check -mssql and -mssql70]:[Check -opc]],"-")&lt;&gt;21),1,0)</f>
        <v>0</v>
      </c>
      <c r="AP132" s="88">
        <f>IF(AND(Online_Backup_Table1230[[#This Row],[OS_type]]="UNIX",COUNTIF(Online_Backup_Table1230[[#This Row],[Check -mssql and -mssql70]:[Check -opc]],"-")&lt;&gt;21),1,0)</f>
        <v>0</v>
      </c>
      <c r="AQ13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2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2" s="88">
        <f>IF(AND(Online_Backup_Table1230[[#This Row],[Last connexion date]]&gt;Declaration_Date2433[[#All],[Column1]]-180,Online_Backup_Table1230[[#This Row],[Historical usage Unix to be counted]]&lt;&gt;0),1,0)</f>
        <v>0</v>
      </c>
      <c r="AU132" s="68"/>
      <c r="AV13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3" spans="1:48" x14ac:dyDescent="0.25">
      <c r="A133" s="7"/>
      <c r="B133" s="28" t="s">
        <v>108</v>
      </c>
      <c r="C133" s="28" t="s">
        <v>109</v>
      </c>
      <c r="D13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3" s="45" t="s">
        <v>101</v>
      </c>
      <c r="F133" s="63"/>
      <c r="G133" s="63"/>
      <c r="H133" s="63"/>
      <c r="I133" s="63"/>
      <c r="J133" s="63"/>
      <c r="K133" s="7"/>
      <c r="L133" s="37" t="str">
        <f>IF(IFERROR(SEARCH("-virtual",Online_Backup_Table1230[[#This Row],[Extension types]],1),0)&gt;0,"Yes","-")</f>
        <v>-</v>
      </c>
      <c r="M133" s="28"/>
      <c r="N133" s="37" t="str">
        <f>IF(IFERROR(SEARCH("-clus",Online_Backup_Table1230[[#This Row],[Extension types]],1),0)&gt;0,"Yes","-")</f>
        <v>-</v>
      </c>
      <c r="O133" s="28"/>
      <c r="P133" s="37" t="str">
        <f>IF(IFERROR(SEARCH("-appserver",Online_Backup_Table1230[[#This Row],[Extension types]],1),0)&gt;0,"Yes","-")</f>
        <v>-</v>
      </c>
      <c r="Q133" s="28"/>
      <c r="R133" s="37" t="str">
        <f>IF(IFERROR(SEARCH("-mssql",Online_Backup_Table1230[[#This Row],[Extension types]],1),0)&gt;0,"-mssql","-")</f>
        <v>-</v>
      </c>
      <c r="S133" s="37" t="str">
        <f>IF(IFERROR(SEARCH("-oracle",Online_Backup_Table1230[[#This Row],[Extension types]],1),0)&gt;0,"-oracle","-")</f>
        <v>-</v>
      </c>
      <c r="T133" s="37" t="str">
        <f>IF(IFERROR(SEARCH("-sap",Online_Backup_Table1230[[#This Row],[Extension types]],1),0)&gt;0,"-sap","-")</f>
        <v>-</v>
      </c>
      <c r="U133" s="37" t="str">
        <f>IF(IFERROR(SEARCH("-msexchange",Online_Backup_Table1230[[#This Row],[Extension types]],1),0)&gt;0,"-msexchange","-")</f>
        <v>-</v>
      </c>
      <c r="V133" s="37" t="str">
        <f>IF(IFERROR(SEARCH("-msese",Online_Backup_Table1230[[#This Row],[Extension types]],1),0)&gt;0,"-msese","-")</f>
        <v>-</v>
      </c>
      <c r="W133" s="37" t="str">
        <f>IF(IFERROR(SEARCH("-e2010",Online_Backup_Table1230[[#This Row],[Extension types]],1),0)&gt;0,"-e2010","-")</f>
        <v>-</v>
      </c>
      <c r="X133" s="37" t="str">
        <f>IF(IFERROR(SEARCH("-msmbx",Online_Backup_Table1230[[#This Row],[Extension types]],1),0)&gt;0,"-msmbx","-")</f>
        <v>-</v>
      </c>
      <c r="Y133" s="37" t="str">
        <f>IF(IFERROR(SEARCH("-mbx",Online_Backup_Table1230[[#This Row],[Extension types]],1),0)&gt;0,"-mbx","-")</f>
        <v>-</v>
      </c>
      <c r="Z133" s="37" t="str">
        <f>IF(IFERROR(SEARCH("-informix",Online_Backup_Table1230[[#This Row],[Extension types]],1),0)&gt;0,"-informix","-")</f>
        <v>-</v>
      </c>
      <c r="AA133" s="37" t="str">
        <f>IF(IFERROR(SEARCH("-sybase",Online_Backup_Table1230[[#This Row],[Extension types]],1),0)&gt;0,"-sybase","-")</f>
        <v>-</v>
      </c>
      <c r="AB133" s="37" t="str">
        <f>IF(IFERROR(SEARCH("-lotus",Online_Backup_Table1230[[#This Row],[Extension types]],1),0)&gt;0,"-lotus","-")</f>
        <v>-</v>
      </c>
      <c r="AC133" s="37" t="str">
        <f>IF(IFERROR(SEARCH("-vss",Online_Backup_Table1230[[#This Row],[Extension types]],1),0)&gt;0,"-vss","-")</f>
        <v>-</v>
      </c>
      <c r="AD133" s="37" t="str">
        <f>IF(IFERROR(SEARCH("-db2",Online_Backup_Table1230[[#This Row],[Extension types]],1),0)&gt;0,"-db2","-")</f>
        <v>-</v>
      </c>
      <c r="AE133" s="37" t="str">
        <f>IF(IFERROR(SEARCH("-mssharepoint",Online_Backup_Table1230[[#This Row],[Extension types]],1),0)&gt;0,"-mssharepoint","-")</f>
        <v>-</v>
      </c>
      <c r="AF133" s="37" t="str">
        <f>IF(IFERROR(SEARCH("-mssps",Online_Backup_Table1230[[#This Row],[Extension types]],1),0)&gt;0,"-mssps","-")</f>
        <v>-</v>
      </c>
      <c r="AG133" s="37" t="str">
        <f>IF(IFERROR(SEARCH("-vmware",Online_Backup_Table1230[[#This Row],[Extension types]],1),0)&gt;0,"-vmware","-")</f>
        <v>-</v>
      </c>
      <c r="AH133" s="37" t="str">
        <f>IF(IFERROR(SEARCH("-vepa",Online_Backup_Table1230[[#This Row],[Extension types]],1),0)&gt;0,"-vepa","-")</f>
        <v>-</v>
      </c>
      <c r="AI133" s="37" t="str">
        <f>IF(IFERROR(SEARCH("-veagent",Online_Backup_Table1230[[#This Row],[Extension types]],1),0)&gt;0,"-veagent","-")</f>
        <v>-</v>
      </c>
      <c r="AJ133" s="37" t="str">
        <f>IF(IFERROR(SEARCH("-stream",Online_Backup_Table1230[[#This Row],[Extension types]],1),0)&gt;0,"-stream","-")</f>
        <v>-</v>
      </c>
      <c r="AK133" s="37" t="str">
        <f>IF(IFERROR(SEARCH("-ov",Online_Backup_Table1230[[#This Row],[Extension types]],1),0)&gt;0,"-ov","-")</f>
        <v>-</v>
      </c>
      <c r="AL133" s="37" t="str">
        <f>IF(IFERROR(SEARCH("-opc",Online_Backup_Table1230[[#This Row],[Extension types]],1),0)&gt;0,"-opc","-")</f>
        <v>-</v>
      </c>
      <c r="AM133" s="37" t="str">
        <f>IF(IFERROR(SEARCH("-mysql",Online_Backup_Table1230[[#This Row],[Extension types]],1),0)&gt;0,"-mysql","-")</f>
        <v>-</v>
      </c>
      <c r="AN133" s="37" t="str">
        <f>IF(IFERROR(SEARCH("-postgresql",Online_Backup_Table1230[[#This Row],[Extension types]],1),0)&gt;0,"-postgresql","-")</f>
        <v>-</v>
      </c>
      <c r="AO133" s="88">
        <f>IF(AND(Online_Backup_Table1230[[#This Row],[OS_type]]="WINDOWS / LINUX",COUNTIF(Online_Backup_Table1230[[#This Row],[Check -mssql and -mssql70]:[Check -opc]],"-")&lt;&gt;21),1,0)</f>
        <v>0</v>
      </c>
      <c r="AP133" s="88">
        <f>IF(AND(Online_Backup_Table1230[[#This Row],[OS_type]]="UNIX",COUNTIF(Online_Backup_Table1230[[#This Row],[Check -mssql and -mssql70]:[Check -opc]],"-")&lt;&gt;21),1,0)</f>
        <v>0</v>
      </c>
      <c r="AQ13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3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3" s="88">
        <f>IF(AND(Online_Backup_Table1230[[#This Row],[Last connexion date]]&gt;Declaration_Date2433[[#All],[Column1]]-180,Online_Backup_Table1230[[#This Row],[Historical usage Unix to be counted]]&lt;&gt;0),1,0)</f>
        <v>0</v>
      </c>
      <c r="AU133" s="68"/>
      <c r="AV13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4" spans="1:48" x14ac:dyDescent="0.25">
      <c r="A134" s="7"/>
      <c r="B134" s="28" t="s">
        <v>110</v>
      </c>
      <c r="C134" s="28" t="s">
        <v>109</v>
      </c>
      <c r="D13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4" s="45" t="s">
        <v>101</v>
      </c>
      <c r="F134" s="63"/>
      <c r="G134" s="63"/>
      <c r="H134" s="63"/>
      <c r="I134" s="63"/>
      <c r="J134" s="63"/>
      <c r="K134" s="7"/>
      <c r="L134" s="37" t="str">
        <f>IF(IFERROR(SEARCH("-virtual",Online_Backup_Table1230[[#This Row],[Extension types]],1),0)&gt;0,"Yes","-")</f>
        <v>-</v>
      </c>
      <c r="M134" s="28"/>
      <c r="N134" s="37" t="str">
        <f>IF(IFERROR(SEARCH("-clus",Online_Backup_Table1230[[#This Row],[Extension types]],1),0)&gt;0,"Yes","-")</f>
        <v>-</v>
      </c>
      <c r="O134" s="28"/>
      <c r="P134" s="37" t="str">
        <f>IF(IFERROR(SEARCH("-appserver",Online_Backup_Table1230[[#This Row],[Extension types]],1),0)&gt;0,"Yes","-")</f>
        <v>-</v>
      </c>
      <c r="Q134" s="28"/>
      <c r="R134" s="37" t="str">
        <f>IF(IFERROR(SEARCH("-mssql",Online_Backup_Table1230[[#This Row],[Extension types]],1),0)&gt;0,"-mssql","-")</f>
        <v>-</v>
      </c>
      <c r="S134" s="37" t="str">
        <f>IF(IFERROR(SEARCH("-oracle",Online_Backup_Table1230[[#This Row],[Extension types]],1),0)&gt;0,"-oracle","-")</f>
        <v>-</v>
      </c>
      <c r="T134" s="37" t="str">
        <f>IF(IFERROR(SEARCH("-sap",Online_Backup_Table1230[[#This Row],[Extension types]],1),0)&gt;0,"-sap","-")</f>
        <v>-</v>
      </c>
      <c r="U134" s="37" t="str">
        <f>IF(IFERROR(SEARCH("-msexchange",Online_Backup_Table1230[[#This Row],[Extension types]],1),0)&gt;0,"-msexchange","-")</f>
        <v>-</v>
      </c>
      <c r="V134" s="37" t="str">
        <f>IF(IFERROR(SEARCH("-msese",Online_Backup_Table1230[[#This Row],[Extension types]],1),0)&gt;0,"-msese","-")</f>
        <v>-</v>
      </c>
      <c r="W134" s="37" t="str">
        <f>IF(IFERROR(SEARCH("-e2010",Online_Backup_Table1230[[#This Row],[Extension types]],1),0)&gt;0,"-e2010","-")</f>
        <v>-</v>
      </c>
      <c r="X134" s="37" t="str">
        <f>IF(IFERROR(SEARCH("-msmbx",Online_Backup_Table1230[[#This Row],[Extension types]],1),0)&gt;0,"-msmbx","-")</f>
        <v>-</v>
      </c>
      <c r="Y134" s="37" t="str">
        <f>IF(IFERROR(SEARCH("-mbx",Online_Backup_Table1230[[#This Row],[Extension types]],1),0)&gt;0,"-mbx","-")</f>
        <v>-</v>
      </c>
      <c r="Z134" s="37" t="str">
        <f>IF(IFERROR(SEARCH("-informix",Online_Backup_Table1230[[#This Row],[Extension types]],1),0)&gt;0,"-informix","-")</f>
        <v>-</v>
      </c>
      <c r="AA134" s="37" t="str">
        <f>IF(IFERROR(SEARCH("-sybase",Online_Backup_Table1230[[#This Row],[Extension types]],1),0)&gt;0,"-sybase","-")</f>
        <v>-</v>
      </c>
      <c r="AB134" s="37" t="str">
        <f>IF(IFERROR(SEARCH("-lotus",Online_Backup_Table1230[[#This Row],[Extension types]],1),0)&gt;0,"-lotus","-")</f>
        <v>-</v>
      </c>
      <c r="AC134" s="37" t="str">
        <f>IF(IFERROR(SEARCH("-vss",Online_Backup_Table1230[[#This Row],[Extension types]],1),0)&gt;0,"-vss","-")</f>
        <v>-</v>
      </c>
      <c r="AD134" s="37" t="str">
        <f>IF(IFERROR(SEARCH("-db2",Online_Backup_Table1230[[#This Row],[Extension types]],1),0)&gt;0,"-db2","-")</f>
        <v>-</v>
      </c>
      <c r="AE134" s="37" t="str">
        <f>IF(IFERROR(SEARCH("-mssharepoint",Online_Backup_Table1230[[#This Row],[Extension types]],1),0)&gt;0,"-mssharepoint","-")</f>
        <v>-</v>
      </c>
      <c r="AF134" s="37" t="str">
        <f>IF(IFERROR(SEARCH("-mssps",Online_Backup_Table1230[[#This Row],[Extension types]],1),0)&gt;0,"-mssps","-")</f>
        <v>-</v>
      </c>
      <c r="AG134" s="37" t="str">
        <f>IF(IFERROR(SEARCH("-vmware",Online_Backup_Table1230[[#This Row],[Extension types]],1),0)&gt;0,"-vmware","-")</f>
        <v>-</v>
      </c>
      <c r="AH134" s="37" t="str">
        <f>IF(IFERROR(SEARCH("-vepa",Online_Backup_Table1230[[#This Row],[Extension types]],1),0)&gt;0,"-vepa","-")</f>
        <v>-</v>
      </c>
      <c r="AI134" s="37" t="str">
        <f>IF(IFERROR(SEARCH("-veagent",Online_Backup_Table1230[[#This Row],[Extension types]],1),0)&gt;0,"-veagent","-")</f>
        <v>-</v>
      </c>
      <c r="AJ134" s="37" t="str">
        <f>IF(IFERROR(SEARCH("-stream",Online_Backup_Table1230[[#This Row],[Extension types]],1),0)&gt;0,"-stream","-")</f>
        <v>-</v>
      </c>
      <c r="AK134" s="37" t="str">
        <f>IF(IFERROR(SEARCH("-ov",Online_Backup_Table1230[[#This Row],[Extension types]],1),0)&gt;0,"-ov","-")</f>
        <v>-</v>
      </c>
      <c r="AL134" s="37" t="str">
        <f>IF(IFERROR(SEARCH("-opc",Online_Backup_Table1230[[#This Row],[Extension types]],1),0)&gt;0,"-opc","-")</f>
        <v>-</v>
      </c>
      <c r="AM134" s="37" t="str">
        <f>IF(IFERROR(SEARCH("-mysql",Online_Backup_Table1230[[#This Row],[Extension types]],1),0)&gt;0,"-mysql","-")</f>
        <v>-</v>
      </c>
      <c r="AN134" s="37" t="str">
        <f>IF(IFERROR(SEARCH("-postgresql",Online_Backup_Table1230[[#This Row],[Extension types]],1),0)&gt;0,"-postgresql","-")</f>
        <v>-</v>
      </c>
      <c r="AO134" s="88">
        <f>IF(AND(Online_Backup_Table1230[[#This Row],[OS_type]]="WINDOWS / LINUX",COUNTIF(Online_Backup_Table1230[[#This Row],[Check -mssql and -mssql70]:[Check -opc]],"-")&lt;&gt;21),1,0)</f>
        <v>0</v>
      </c>
      <c r="AP134" s="88">
        <f>IF(AND(Online_Backup_Table1230[[#This Row],[OS_type]]="UNIX",COUNTIF(Online_Backup_Table1230[[#This Row],[Check -mssql and -mssql70]:[Check -opc]],"-")&lt;&gt;21),1,0)</f>
        <v>0</v>
      </c>
      <c r="AQ13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4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4" s="88">
        <f>IF(AND(Online_Backup_Table1230[[#This Row],[Last connexion date]]&gt;Declaration_Date2433[[#All],[Column1]]-180,Online_Backup_Table1230[[#This Row],[Historical usage Unix to be counted]]&lt;&gt;0),1,0)</f>
        <v>0</v>
      </c>
      <c r="AU134" s="68"/>
      <c r="AV13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5" spans="1:48" x14ac:dyDescent="0.25">
      <c r="A135" s="7"/>
      <c r="B135" s="28" t="s">
        <v>111</v>
      </c>
      <c r="C135" s="28" t="s">
        <v>109</v>
      </c>
      <c r="D13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5" s="45" t="s">
        <v>101</v>
      </c>
      <c r="F135" s="63"/>
      <c r="G135" s="63"/>
      <c r="H135" s="63"/>
      <c r="I135" s="63"/>
      <c r="J135" s="63"/>
      <c r="K135" s="7"/>
      <c r="L135" s="37" t="str">
        <f>IF(IFERROR(SEARCH("-virtual",Online_Backup_Table1230[[#This Row],[Extension types]],1),0)&gt;0,"Yes","-")</f>
        <v>-</v>
      </c>
      <c r="M135" s="28"/>
      <c r="N135" s="37" t="str">
        <f>IF(IFERROR(SEARCH("-clus",Online_Backup_Table1230[[#This Row],[Extension types]],1),0)&gt;0,"Yes","-")</f>
        <v>-</v>
      </c>
      <c r="O135" s="28"/>
      <c r="P135" s="37" t="str">
        <f>IF(IFERROR(SEARCH("-appserver",Online_Backup_Table1230[[#This Row],[Extension types]],1),0)&gt;0,"Yes","-")</f>
        <v>-</v>
      </c>
      <c r="Q135" s="28"/>
      <c r="R135" s="37" t="str">
        <f>IF(IFERROR(SEARCH("-mssql",Online_Backup_Table1230[[#This Row],[Extension types]],1),0)&gt;0,"-mssql","-")</f>
        <v>-</v>
      </c>
      <c r="S135" s="37" t="str">
        <f>IF(IFERROR(SEARCH("-oracle",Online_Backup_Table1230[[#This Row],[Extension types]],1),0)&gt;0,"-oracle","-")</f>
        <v>-</v>
      </c>
      <c r="T135" s="37" t="str">
        <f>IF(IFERROR(SEARCH("-sap",Online_Backup_Table1230[[#This Row],[Extension types]],1),0)&gt;0,"-sap","-")</f>
        <v>-</v>
      </c>
      <c r="U135" s="37" t="str">
        <f>IF(IFERROR(SEARCH("-msexchange",Online_Backup_Table1230[[#This Row],[Extension types]],1),0)&gt;0,"-msexchange","-")</f>
        <v>-</v>
      </c>
      <c r="V135" s="37" t="str">
        <f>IF(IFERROR(SEARCH("-msese",Online_Backup_Table1230[[#This Row],[Extension types]],1),0)&gt;0,"-msese","-")</f>
        <v>-</v>
      </c>
      <c r="W135" s="37" t="str">
        <f>IF(IFERROR(SEARCH("-e2010",Online_Backup_Table1230[[#This Row],[Extension types]],1),0)&gt;0,"-e2010","-")</f>
        <v>-</v>
      </c>
      <c r="X135" s="37" t="str">
        <f>IF(IFERROR(SEARCH("-msmbx",Online_Backup_Table1230[[#This Row],[Extension types]],1),0)&gt;0,"-msmbx","-")</f>
        <v>-</v>
      </c>
      <c r="Y135" s="37" t="str">
        <f>IF(IFERROR(SEARCH("-mbx",Online_Backup_Table1230[[#This Row],[Extension types]],1),0)&gt;0,"-mbx","-")</f>
        <v>-</v>
      </c>
      <c r="Z135" s="37" t="str">
        <f>IF(IFERROR(SEARCH("-informix",Online_Backup_Table1230[[#This Row],[Extension types]],1),0)&gt;0,"-informix","-")</f>
        <v>-</v>
      </c>
      <c r="AA135" s="37" t="str">
        <f>IF(IFERROR(SEARCH("-sybase",Online_Backup_Table1230[[#This Row],[Extension types]],1),0)&gt;0,"-sybase","-")</f>
        <v>-</v>
      </c>
      <c r="AB135" s="37" t="str">
        <f>IF(IFERROR(SEARCH("-lotus",Online_Backup_Table1230[[#This Row],[Extension types]],1),0)&gt;0,"-lotus","-")</f>
        <v>-</v>
      </c>
      <c r="AC135" s="37" t="str">
        <f>IF(IFERROR(SEARCH("-vss",Online_Backup_Table1230[[#This Row],[Extension types]],1),0)&gt;0,"-vss","-")</f>
        <v>-</v>
      </c>
      <c r="AD135" s="37" t="str">
        <f>IF(IFERROR(SEARCH("-db2",Online_Backup_Table1230[[#This Row],[Extension types]],1),0)&gt;0,"-db2","-")</f>
        <v>-</v>
      </c>
      <c r="AE135" s="37" t="str">
        <f>IF(IFERROR(SEARCH("-mssharepoint",Online_Backup_Table1230[[#This Row],[Extension types]],1),0)&gt;0,"-mssharepoint","-")</f>
        <v>-</v>
      </c>
      <c r="AF135" s="37" t="str">
        <f>IF(IFERROR(SEARCH("-mssps",Online_Backup_Table1230[[#This Row],[Extension types]],1),0)&gt;0,"-mssps","-")</f>
        <v>-</v>
      </c>
      <c r="AG135" s="37" t="str">
        <f>IF(IFERROR(SEARCH("-vmware",Online_Backup_Table1230[[#This Row],[Extension types]],1),0)&gt;0,"-vmware","-")</f>
        <v>-</v>
      </c>
      <c r="AH135" s="37" t="str">
        <f>IF(IFERROR(SEARCH("-vepa",Online_Backup_Table1230[[#This Row],[Extension types]],1),0)&gt;0,"-vepa","-")</f>
        <v>-</v>
      </c>
      <c r="AI135" s="37" t="str">
        <f>IF(IFERROR(SEARCH("-veagent",Online_Backup_Table1230[[#This Row],[Extension types]],1),0)&gt;0,"-veagent","-")</f>
        <v>-</v>
      </c>
      <c r="AJ135" s="37" t="str">
        <f>IF(IFERROR(SEARCH("-stream",Online_Backup_Table1230[[#This Row],[Extension types]],1),0)&gt;0,"-stream","-")</f>
        <v>-</v>
      </c>
      <c r="AK135" s="37" t="str">
        <f>IF(IFERROR(SEARCH("-ov",Online_Backup_Table1230[[#This Row],[Extension types]],1),0)&gt;0,"-ov","-")</f>
        <v>-</v>
      </c>
      <c r="AL135" s="37" t="str">
        <f>IF(IFERROR(SEARCH("-opc",Online_Backup_Table1230[[#This Row],[Extension types]],1),0)&gt;0,"-opc","-")</f>
        <v>-</v>
      </c>
      <c r="AM135" s="37" t="str">
        <f>IF(IFERROR(SEARCH("-mysql",Online_Backup_Table1230[[#This Row],[Extension types]],1),0)&gt;0,"-mysql","-")</f>
        <v>-</v>
      </c>
      <c r="AN135" s="37" t="str">
        <f>IF(IFERROR(SEARCH("-postgresql",Online_Backup_Table1230[[#This Row],[Extension types]],1),0)&gt;0,"-postgresql","-")</f>
        <v>-</v>
      </c>
      <c r="AO135" s="88">
        <f>IF(AND(Online_Backup_Table1230[[#This Row],[OS_type]]="WINDOWS / LINUX",COUNTIF(Online_Backup_Table1230[[#This Row],[Check -mssql and -mssql70]:[Check -opc]],"-")&lt;&gt;21),1,0)</f>
        <v>0</v>
      </c>
      <c r="AP135" s="88">
        <f>IF(AND(Online_Backup_Table1230[[#This Row],[OS_type]]="UNIX",COUNTIF(Online_Backup_Table1230[[#This Row],[Check -mssql and -mssql70]:[Check -opc]],"-")&lt;&gt;21),1,0)</f>
        <v>0</v>
      </c>
      <c r="AQ13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5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5" s="88">
        <f>IF(AND(Online_Backup_Table1230[[#This Row],[Last connexion date]]&gt;Declaration_Date2433[[#All],[Column1]]-180,Online_Backup_Table1230[[#This Row],[Historical usage Unix to be counted]]&lt;&gt;0),1,0)</f>
        <v>0</v>
      </c>
      <c r="AU135" s="68"/>
      <c r="AV13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6" spans="1:48" x14ac:dyDescent="0.25">
      <c r="A136" s="7"/>
      <c r="B136" s="28" t="s">
        <v>112</v>
      </c>
      <c r="C136" s="28" t="s">
        <v>109</v>
      </c>
      <c r="D13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6" s="45" t="s">
        <v>101</v>
      </c>
      <c r="F136" s="63"/>
      <c r="G136" s="63"/>
      <c r="H136" s="63"/>
      <c r="I136" s="63"/>
      <c r="J136" s="63"/>
      <c r="K136" s="7"/>
      <c r="L136" s="37" t="str">
        <f>IF(IFERROR(SEARCH("-virtual",Online_Backup_Table1230[[#This Row],[Extension types]],1),0)&gt;0,"Yes","-")</f>
        <v>-</v>
      </c>
      <c r="M136" s="28"/>
      <c r="N136" s="37" t="str">
        <f>IF(IFERROR(SEARCH("-clus",Online_Backup_Table1230[[#This Row],[Extension types]],1),0)&gt;0,"Yes","-")</f>
        <v>-</v>
      </c>
      <c r="O136" s="28"/>
      <c r="P136" s="37" t="str">
        <f>IF(IFERROR(SEARCH("-appserver",Online_Backup_Table1230[[#This Row],[Extension types]],1),0)&gt;0,"Yes","-")</f>
        <v>-</v>
      </c>
      <c r="Q136" s="28"/>
      <c r="R136" s="37" t="str">
        <f>IF(IFERROR(SEARCH("-mssql",Online_Backup_Table1230[[#This Row],[Extension types]],1),0)&gt;0,"-mssql","-")</f>
        <v>-</v>
      </c>
      <c r="S136" s="37" t="str">
        <f>IF(IFERROR(SEARCH("-oracle",Online_Backup_Table1230[[#This Row],[Extension types]],1),0)&gt;0,"-oracle","-")</f>
        <v>-</v>
      </c>
      <c r="T136" s="37" t="str">
        <f>IF(IFERROR(SEARCH("-sap",Online_Backup_Table1230[[#This Row],[Extension types]],1),0)&gt;0,"-sap","-")</f>
        <v>-</v>
      </c>
      <c r="U136" s="37" t="str">
        <f>IF(IFERROR(SEARCH("-msexchange",Online_Backup_Table1230[[#This Row],[Extension types]],1),0)&gt;0,"-msexchange","-")</f>
        <v>-</v>
      </c>
      <c r="V136" s="37" t="str">
        <f>IF(IFERROR(SEARCH("-msese",Online_Backup_Table1230[[#This Row],[Extension types]],1),0)&gt;0,"-msese","-")</f>
        <v>-</v>
      </c>
      <c r="W136" s="37" t="str">
        <f>IF(IFERROR(SEARCH("-e2010",Online_Backup_Table1230[[#This Row],[Extension types]],1),0)&gt;0,"-e2010","-")</f>
        <v>-</v>
      </c>
      <c r="X136" s="37" t="str">
        <f>IF(IFERROR(SEARCH("-msmbx",Online_Backup_Table1230[[#This Row],[Extension types]],1),0)&gt;0,"-msmbx","-")</f>
        <v>-</v>
      </c>
      <c r="Y136" s="37" t="str">
        <f>IF(IFERROR(SEARCH("-mbx",Online_Backup_Table1230[[#This Row],[Extension types]],1),0)&gt;0,"-mbx","-")</f>
        <v>-</v>
      </c>
      <c r="Z136" s="37" t="str">
        <f>IF(IFERROR(SEARCH("-informix",Online_Backup_Table1230[[#This Row],[Extension types]],1),0)&gt;0,"-informix","-")</f>
        <v>-</v>
      </c>
      <c r="AA136" s="37" t="str">
        <f>IF(IFERROR(SEARCH("-sybase",Online_Backup_Table1230[[#This Row],[Extension types]],1),0)&gt;0,"-sybase","-")</f>
        <v>-</v>
      </c>
      <c r="AB136" s="37" t="str">
        <f>IF(IFERROR(SEARCH("-lotus",Online_Backup_Table1230[[#This Row],[Extension types]],1),0)&gt;0,"-lotus","-")</f>
        <v>-</v>
      </c>
      <c r="AC136" s="37" t="str">
        <f>IF(IFERROR(SEARCH("-vss",Online_Backup_Table1230[[#This Row],[Extension types]],1),0)&gt;0,"-vss","-")</f>
        <v>-</v>
      </c>
      <c r="AD136" s="37" t="str">
        <f>IF(IFERROR(SEARCH("-db2",Online_Backup_Table1230[[#This Row],[Extension types]],1),0)&gt;0,"-db2","-")</f>
        <v>-</v>
      </c>
      <c r="AE136" s="37" t="str">
        <f>IF(IFERROR(SEARCH("-mssharepoint",Online_Backup_Table1230[[#This Row],[Extension types]],1),0)&gt;0,"-mssharepoint","-")</f>
        <v>-</v>
      </c>
      <c r="AF136" s="37" t="str">
        <f>IF(IFERROR(SEARCH("-mssps",Online_Backup_Table1230[[#This Row],[Extension types]],1),0)&gt;0,"-mssps","-")</f>
        <v>-</v>
      </c>
      <c r="AG136" s="37" t="str">
        <f>IF(IFERROR(SEARCH("-vmware",Online_Backup_Table1230[[#This Row],[Extension types]],1),0)&gt;0,"-vmware","-")</f>
        <v>-</v>
      </c>
      <c r="AH136" s="37" t="str">
        <f>IF(IFERROR(SEARCH("-vepa",Online_Backup_Table1230[[#This Row],[Extension types]],1),0)&gt;0,"-vepa","-")</f>
        <v>-</v>
      </c>
      <c r="AI136" s="37" t="str">
        <f>IF(IFERROR(SEARCH("-veagent",Online_Backup_Table1230[[#This Row],[Extension types]],1),0)&gt;0,"-veagent","-")</f>
        <v>-</v>
      </c>
      <c r="AJ136" s="37" t="str">
        <f>IF(IFERROR(SEARCH("-stream",Online_Backup_Table1230[[#This Row],[Extension types]],1),0)&gt;0,"-stream","-")</f>
        <v>-</v>
      </c>
      <c r="AK136" s="37" t="str">
        <f>IF(IFERROR(SEARCH("-ov",Online_Backup_Table1230[[#This Row],[Extension types]],1),0)&gt;0,"-ov","-")</f>
        <v>-</v>
      </c>
      <c r="AL136" s="37" t="str">
        <f>IF(IFERROR(SEARCH("-opc",Online_Backup_Table1230[[#This Row],[Extension types]],1),0)&gt;0,"-opc","-")</f>
        <v>-</v>
      </c>
      <c r="AM136" s="37" t="str">
        <f>IF(IFERROR(SEARCH("-mysql",Online_Backup_Table1230[[#This Row],[Extension types]],1),0)&gt;0,"-mysql","-")</f>
        <v>-</v>
      </c>
      <c r="AN136" s="37" t="str">
        <f>IF(IFERROR(SEARCH("-postgresql",Online_Backup_Table1230[[#This Row],[Extension types]],1),0)&gt;0,"-postgresql","-")</f>
        <v>-</v>
      </c>
      <c r="AO136" s="88">
        <f>IF(AND(Online_Backup_Table1230[[#This Row],[OS_type]]="WINDOWS / LINUX",COUNTIF(Online_Backup_Table1230[[#This Row],[Check -mssql and -mssql70]:[Check -opc]],"-")&lt;&gt;21),1,0)</f>
        <v>0</v>
      </c>
      <c r="AP136" s="88">
        <f>IF(AND(Online_Backup_Table1230[[#This Row],[OS_type]]="UNIX",COUNTIF(Online_Backup_Table1230[[#This Row],[Check -mssql and -mssql70]:[Check -opc]],"-")&lt;&gt;21),1,0)</f>
        <v>0</v>
      </c>
      <c r="AQ13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6" s="88">
        <f>IF(AND(Online_Backup_Table1230[[#This Row],[Last connexion date]]&gt;Declaration_Date2433[[#All],[Column1]]-180,Online_Backup_Table1230[[#This Row],[Historical usage Unix to be counted]]&lt;&gt;0),1,0)</f>
        <v>0</v>
      </c>
      <c r="AU136" s="68"/>
      <c r="AV13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7" spans="1:48" x14ac:dyDescent="0.25">
      <c r="A137" s="7"/>
      <c r="B137" s="28" t="s">
        <v>113</v>
      </c>
      <c r="C137" s="28" t="s">
        <v>109</v>
      </c>
      <c r="D13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7" s="45" t="s">
        <v>101</v>
      </c>
      <c r="F137" s="63"/>
      <c r="G137" s="63"/>
      <c r="H137" s="63"/>
      <c r="I137" s="63"/>
      <c r="J137" s="63"/>
      <c r="K137" s="7"/>
      <c r="L137" s="37" t="str">
        <f>IF(IFERROR(SEARCH("-virtual",Online_Backup_Table1230[[#This Row],[Extension types]],1),0)&gt;0,"Yes","-")</f>
        <v>-</v>
      </c>
      <c r="M137" s="28"/>
      <c r="N137" s="37" t="str">
        <f>IF(IFERROR(SEARCH("-clus",Online_Backup_Table1230[[#This Row],[Extension types]],1),0)&gt;0,"Yes","-")</f>
        <v>-</v>
      </c>
      <c r="O137" s="28"/>
      <c r="P137" s="37" t="str">
        <f>IF(IFERROR(SEARCH("-appserver",Online_Backup_Table1230[[#This Row],[Extension types]],1),0)&gt;0,"Yes","-")</f>
        <v>-</v>
      </c>
      <c r="Q137" s="28"/>
      <c r="R137" s="37" t="str">
        <f>IF(IFERROR(SEARCH("-mssql",Online_Backup_Table1230[[#This Row],[Extension types]],1),0)&gt;0,"-mssql","-")</f>
        <v>-</v>
      </c>
      <c r="S137" s="37" t="str">
        <f>IF(IFERROR(SEARCH("-oracle",Online_Backup_Table1230[[#This Row],[Extension types]],1),0)&gt;0,"-oracle","-")</f>
        <v>-</v>
      </c>
      <c r="T137" s="37" t="str">
        <f>IF(IFERROR(SEARCH("-sap",Online_Backup_Table1230[[#This Row],[Extension types]],1),0)&gt;0,"-sap","-")</f>
        <v>-</v>
      </c>
      <c r="U137" s="37" t="str">
        <f>IF(IFERROR(SEARCH("-msexchange",Online_Backup_Table1230[[#This Row],[Extension types]],1),0)&gt;0,"-msexchange","-")</f>
        <v>-</v>
      </c>
      <c r="V137" s="37" t="str">
        <f>IF(IFERROR(SEARCH("-msese",Online_Backup_Table1230[[#This Row],[Extension types]],1),0)&gt;0,"-msese","-")</f>
        <v>-</v>
      </c>
      <c r="W137" s="37" t="str">
        <f>IF(IFERROR(SEARCH("-e2010",Online_Backup_Table1230[[#This Row],[Extension types]],1),0)&gt;0,"-e2010","-")</f>
        <v>-</v>
      </c>
      <c r="X137" s="37" t="str">
        <f>IF(IFERROR(SEARCH("-msmbx",Online_Backup_Table1230[[#This Row],[Extension types]],1),0)&gt;0,"-msmbx","-")</f>
        <v>-</v>
      </c>
      <c r="Y137" s="37" t="str">
        <f>IF(IFERROR(SEARCH("-mbx",Online_Backup_Table1230[[#This Row],[Extension types]],1),0)&gt;0,"-mbx","-")</f>
        <v>-</v>
      </c>
      <c r="Z137" s="37" t="str">
        <f>IF(IFERROR(SEARCH("-informix",Online_Backup_Table1230[[#This Row],[Extension types]],1),0)&gt;0,"-informix","-")</f>
        <v>-</v>
      </c>
      <c r="AA137" s="37" t="str">
        <f>IF(IFERROR(SEARCH("-sybase",Online_Backup_Table1230[[#This Row],[Extension types]],1),0)&gt;0,"-sybase","-")</f>
        <v>-</v>
      </c>
      <c r="AB137" s="37" t="str">
        <f>IF(IFERROR(SEARCH("-lotus",Online_Backup_Table1230[[#This Row],[Extension types]],1),0)&gt;0,"-lotus","-")</f>
        <v>-</v>
      </c>
      <c r="AC137" s="37" t="str">
        <f>IF(IFERROR(SEARCH("-vss",Online_Backup_Table1230[[#This Row],[Extension types]],1),0)&gt;0,"-vss","-")</f>
        <v>-</v>
      </c>
      <c r="AD137" s="37" t="str">
        <f>IF(IFERROR(SEARCH("-db2",Online_Backup_Table1230[[#This Row],[Extension types]],1),0)&gt;0,"-db2","-")</f>
        <v>-</v>
      </c>
      <c r="AE137" s="37" t="str">
        <f>IF(IFERROR(SEARCH("-mssharepoint",Online_Backup_Table1230[[#This Row],[Extension types]],1),0)&gt;0,"-mssharepoint","-")</f>
        <v>-</v>
      </c>
      <c r="AF137" s="37" t="str">
        <f>IF(IFERROR(SEARCH("-mssps",Online_Backup_Table1230[[#This Row],[Extension types]],1),0)&gt;0,"-mssps","-")</f>
        <v>-</v>
      </c>
      <c r="AG137" s="37" t="str">
        <f>IF(IFERROR(SEARCH("-vmware",Online_Backup_Table1230[[#This Row],[Extension types]],1),0)&gt;0,"-vmware","-")</f>
        <v>-</v>
      </c>
      <c r="AH137" s="37" t="str">
        <f>IF(IFERROR(SEARCH("-vepa",Online_Backup_Table1230[[#This Row],[Extension types]],1),0)&gt;0,"-vepa","-")</f>
        <v>-</v>
      </c>
      <c r="AI137" s="37" t="str">
        <f>IF(IFERROR(SEARCH("-veagent",Online_Backup_Table1230[[#This Row],[Extension types]],1),0)&gt;0,"-veagent","-")</f>
        <v>-</v>
      </c>
      <c r="AJ137" s="37" t="str">
        <f>IF(IFERROR(SEARCH("-stream",Online_Backup_Table1230[[#This Row],[Extension types]],1),0)&gt;0,"-stream","-")</f>
        <v>-</v>
      </c>
      <c r="AK137" s="37" t="str">
        <f>IF(IFERROR(SEARCH("-ov",Online_Backup_Table1230[[#This Row],[Extension types]],1),0)&gt;0,"-ov","-")</f>
        <v>-</v>
      </c>
      <c r="AL137" s="37" t="str">
        <f>IF(IFERROR(SEARCH("-opc",Online_Backup_Table1230[[#This Row],[Extension types]],1),0)&gt;0,"-opc","-")</f>
        <v>-</v>
      </c>
      <c r="AM137" s="37" t="str">
        <f>IF(IFERROR(SEARCH("-mysql",Online_Backup_Table1230[[#This Row],[Extension types]],1),0)&gt;0,"-mysql","-")</f>
        <v>-</v>
      </c>
      <c r="AN137" s="37" t="str">
        <f>IF(IFERROR(SEARCH("-postgresql",Online_Backup_Table1230[[#This Row],[Extension types]],1),0)&gt;0,"-postgresql","-")</f>
        <v>-</v>
      </c>
      <c r="AO137" s="88">
        <f>IF(AND(Online_Backup_Table1230[[#This Row],[OS_type]]="WINDOWS / LINUX",COUNTIF(Online_Backup_Table1230[[#This Row],[Check -mssql and -mssql70]:[Check -opc]],"-")&lt;&gt;21),1,0)</f>
        <v>0</v>
      </c>
      <c r="AP137" s="88">
        <f>IF(AND(Online_Backup_Table1230[[#This Row],[OS_type]]="UNIX",COUNTIF(Online_Backup_Table1230[[#This Row],[Check -mssql and -mssql70]:[Check -opc]],"-")&lt;&gt;21),1,0)</f>
        <v>0</v>
      </c>
      <c r="AQ13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7" s="88">
        <f>IF(AND(Online_Backup_Table1230[[#This Row],[Last connexion date]]&gt;Declaration_Date2433[[#All],[Column1]]-180,Online_Backup_Table1230[[#This Row],[Historical usage Unix to be counted]]&lt;&gt;0),1,0)</f>
        <v>0</v>
      </c>
      <c r="AU137" s="68"/>
      <c r="AV13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8" spans="1:48" x14ac:dyDescent="0.25">
      <c r="A138" s="7"/>
      <c r="B138" s="28" t="s">
        <v>114</v>
      </c>
      <c r="C138" s="28" t="s">
        <v>115</v>
      </c>
      <c r="D13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8" s="45" t="s">
        <v>101</v>
      </c>
      <c r="F138" s="63"/>
      <c r="G138" s="63"/>
      <c r="H138" s="63"/>
      <c r="I138" s="63"/>
      <c r="J138" s="63"/>
      <c r="K138" s="7"/>
      <c r="L138" s="37" t="str">
        <f>IF(IFERROR(SEARCH("-virtual",Online_Backup_Table1230[[#This Row],[Extension types]],1),0)&gt;0,"Yes","-")</f>
        <v>-</v>
      </c>
      <c r="M138" s="28"/>
      <c r="N138" s="37" t="str">
        <f>IF(IFERROR(SEARCH("-clus",Online_Backup_Table1230[[#This Row],[Extension types]],1),0)&gt;0,"Yes","-")</f>
        <v>-</v>
      </c>
      <c r="O138" s="28"/>
      <c r="P138" s="37" t="str">
        <f>IF(IFERROR(SEARCH("-appserver",Online_Backup_Table1230[[#This Row],[Extension types]],1),0)&gt;0,"Yes","-")</f>
        <v>-</v>
      </c>
      <c r="Q138" s="28"/>
      <c r="R138" s="37" t="str">
        <f>IF(IFERROR(SEARCH("-mssql",Online_Backup_Table1230[[#This Row],[Extension types]],1),0)&gt;0,"-mssql","-")</f>
        <v>-</v>
      </c>
      <c r="S138" s="37" t="str">
        <f>IF(IFERROR(SEARCH("-oracle",Online_Backup_Table1230[[#This Row],[Extension types]],1),0)&gt;0,"-oracle","-")</f>
        <v>-</v>
      </c>
      <c r="T138" s="37" t="str">
        <f>IF(IFERROR(SEARCH("-sap",Online_Backup_Table1230[[#This Row],[Extension types]],1),0)&gt;0,"-sap","-")</f>
        <v>-</v>
      </c>
      <c r="U138" s="37" t="str">
        <f>IF(IFERROR(SEARCH("-msexchange",Online_Backup_Table1230[[#This Row],[Extension types]],1),0)&gt;0,"-msexchange","-")</f>
        <v>-</v>
      </c>
      <c r="V138" s="37" t="str">
        <f>IF(IFERROR(SEARCH("-msese",Online_Backup_Table1230[[#This Row],[Extension types]],1),0)&gt;0,"-msese","-")</f>
        <v>-</v>
      </c>
      <c r="W138" s="37" t="str">
        <f>IF(IFERROR(SEARCH("-e2010",Online_Backup_Table1230[[#This Row],[Extension types]],1),0)&gt;0,"-e2010","-")</f>
        <v>-</v>
      </c>
      <c r="X138" s="37" t="str">
        <f>IF(IFERROR(SEARCH("-msmbx",Online_Backup_Table1230[[#This Row],[Extension types]],1),0)&gt;0,"-msmbx","-")</f>
        <v>-</v>
      </c>
      <c r="Y138" s="37" t="str">
        <f>IF(IFERROR(SEARCH("-mbx",Online_Backup_Table1230[[#This Row],[Extension types]],1),0)&gt;0,"-mbx","-")</f>
        <v>-</v>
      </c>
      <c r="Z138" s="37" t="str">
        <f>IF(IFERROR(SEARCH("-informix",Online_Backup_Table1230[[#This Row],[Extension types]],1),0)&gt;0,"-informix","-")</f>
        <v>-</v>
      </c>
      <c r="AA138" s="37" t="str">
        <f>IF(IFERROR(SEARCH("-sybase",Online_Backup_Table1230[[#This Row],[Extension types]],1),0)&gt;0,"-sybase","-")</f>
        <v>-</v>
      </c>
      <c r="AB138" s="37" t="str">
        <f>IF(IFERROR(SEARCH("-lotus",Online_Backup_Table1230[[#This Row],[Extension types]],1),0)&gt;0,"-lotus","-")</f>
        <v>-</v>
      </c>
      <c r="AC138" s="37" t="str">
        <f>IF(IFERROR(SEARCH("-vss",Online_Backup_Table1230[[#This Row],[Extension types]],1),0)&gt;0,"-vss","-")</f>
        <v>-</v>
      </c>
      <c r="AD138" s="37" t="str">
        <f>IF(IFERROR(SEARCH("-db2",Online_Backup_Table1230[[#This Row],[Extension types]],1),0)&gt;0,"-db2","-")</f>
        <v>-</v>
      </c>
      <c r="AE138" s="37" t="str">
        <f>IF(IFERROR(SEARCH("-mssharepoint",Online_Backup_Table1230[[#This Row],[Extension types]],1),0)&gt;0,"-mssharepoint","-")</f>
        <v>-</v>
      </c>
      <c r="AF138" s="37" t="str">
        <f>IF(IFERROR(SEARCH("-mssps",Online_Backup_Table1230[[#This Row],[Extension types]],1),0)&gt;0,"-mssps","-")</f>
        <v>-</v>
      </c>
      <c r="AG138" s="37" t="str">
        <f>IF(IFERROR(SEARCH("-vmware",Online_Backup_Table1230[[#This Row],[Extension types]],1),0)&gt;0,"-vmware","-")</f>
        <v>-</v>
      </c>
      <c r="AH138" s="37" t="str">
        <f>IF(IFERROR(SEARCH("-vepa",Online_Backup_Table1230[[#This Row],[Extension types]],1),0)&gt;0,"-vepa","-")</f>
        <v>-</v>
      </c>
      <c r="AI138" s="37" t="str">
        <f>IF(IFERROR(SEARCH("-veagent",Online_Backup_Table1230[[#This Row],[Extension types]],1),0)&gt;0,"-veagent","-")</f>
        <v>-</v>
      </c>
      <c r="AJ138" s="37" t="str">
        <f>IF(IFERROR(SEARCH("-stream",Online_Backup_Table1230[[#This Row],[Extension types]],1),0)&gt;0,"-stream","-")</f>
        <v>-</v>
      </c>
      <c r="AK138" s="37" t="str">
        <f>IF(IFERROR(SEARCH("-ov",Online_Backup_Table1230[[#This Row],[Extension types]],1),0)&gt;0,"-ov","-")</f>
        <v>-</v>
      </c>
      <c r="AL138" s="37" t="str">
        <f>IF(IFERROR(SEARCH("-opc",Online_Backup_Table1230[[#This Row],[Extension types]],1),0)&gt;0,"-opc","-")</f>
        <v>-</v>
      </c>
      <c r="AM138" s="37" t="str">
        <f>IF(IFERROR(SEARCH("-mysql",Online_Backup_Table1230[[#This Row],[Extension types]],1),0)&gt;0,"-mysql","-")</f>
        <v>-</v>
      </c>
      <c r="AN138" s="37" t="str">
        <f>IF(IFERROR(SEARCH("-postgresql",Online_Backup_Table1230[[#This Row],[Extension types]],1),0)&gt;0,"-postgresql","-")</f>
        <v>-</v>
      </c>
      <c r="AO138" s="88">
        <f>IF(AND(Online_Backup_Table1230[[#This Row],[OS_type]]="WINDOWS / LINUX",COUNTIF(Online_Backup_Table1230[[#This Row],[Check -mssql and -mssql70]:[Check -opc]],"-")&lt;&gt;21),1,0)</f>
        <v>0</v>
      </c>
      <c r="AP138" s="88">
        <f>IF(AND(Online_Backup_Table1230[[#This Row],[OS_type]]="UNIX",COUNTIF(Online_Backup_Table1230[[#This Row],[Check -mssql and -mssql70]:[Check -opc]],"-")&lt;&gt;21),1,0)</f>
        <v>0</v>
      </c>
      <c r="AQ13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8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8" s="88">
        <f>IF(AND(Online_Backup_Table1230[[#This Row],[Last connexion date]]&gt;Declaration_Date2433[[#All],[Column1]]-180,Online_Backup_Table1230[[#This Row],[Historical usage Unix to be counted]]&lt;&gt;0),1,0)</f>
        <v>0</v>
      </c>
      <c r="AU138" s="68"/>
      <c r="AV13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39" spans="1:48" x14ac:dyDescent="0.25">
      <c r="A139" s="7"/>
      <c r="B139" s="28" t="s">
        <v>116</v>
      </c>
      <c r="C139" s="28" t="s">
        <v>115</v>
      </c>
      <c r="D13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39" s="45" t="s">
        <v>101</v>
      </c>
      <c r="F139" s="63"/>
      <c r="G139" s="63"/>
      <c r="H139" s="63"/>
      <c r="I139" s="63"/>
      <c r="J139" s="63"/>
      <c r="K139" s="7"/>
      <c r="L139" s="37" t="str">
        <f>IF(IFERROR(SEARCH("-virtual",Online_Backup_Table1230[[#This Row],[Extension types]],1),0)&gt;0,"Yes","-")</f>
        <v>-</v>
      </c>
      <c r="M139" s="28"/>
      <c r="N139" s="37" t="str">
        <f>IF(IFERROR(SEARCH("-clus",Online_Backup_Table1230[[#This Row],[Extension types]],1),0)&gt;0,"Yes","-")</f>
        <v>-</v>
      </c>
      <c r="O139" s="28"/>
      <c r="P139" s="37" t="str">
        <f>IF(IFERROR(SEARCH("-appserver",Online_Backup_Table1230[[#This Row],[Extension types]],1),0)&gt;0,"Yes","-")</f>
        <v>-</v>
      </c>
      <c r="Q139" s="28"/>
      <c r="R139" s="37" t="str">
        <f>IF(IFERROR(SEARCH("-mssql",Online_Backup_Table1230[[#This Row],[Extension types]],1),0)&gt;0,"-mssql","-")</f>
        <v>-</v>
      </c>
      <c r="S139" s="37" t="str">
        <f>IF(IFERROR(SEARCH("-oracle",Online_Backup_Table1230[[#This Row],[Extension types]],1),0)&gt;0,"-oracle","-")</f>
        <v>-</v>
      </c>
      <c r="T139" s="37" t="str">
        <f>IF(IFERROR(SEARCH("-sap",Online_Backup_Table1230[[#This Row],[Extension types]],1),0)&gt;0,"-sap","-")</f>
        <v>-</v>
      </c>
      <c r="U139" s="37" t="str">
        <f>IF(IFERROR(SEARCH("-msexchange",Online_Backup_Table1230[[#This Row],[Extension types]],1),0)&gt;0,"-msexchange","-")</f>
        <v>-</v>
      </c>
      <c r="V139" s="37" t="str">
        <f>IF(IFERROR(SEARCH("-msese",Online_Backup_Table1230[[#This Row],[Extension types]],1),0)&gt;0,"-msese","-")</f>
        <v>-</v>
      </c>
      <c r="W139" s="37" t="str">
        <f>IF(IFERROR(SEARCH("-e2010",Online_Backup_Table1230[[#This Row],[Extension types]],1),0)&gt;0,"-e2010","-")</f>
        <v>-</v>
      </c>
      <c r="X139" s="37" t="str">
        <f>IF(IFERROR(SEARCH("-msmbx",Online_Backup_Table1230[[#This Row],[Extension types]],1),0)&gt;0,"-msmbx","-")</f>
        <v>-</v>
      </c>
      <c r="Y139" s="37" t="str">
        <f>IF(IFERROR(SEARCH("-mbx",Online_Backup_Table1230[[#This Row],[Extension types]],1),0)&gt;0,"-mbx","-")</f>
        <v>-</v>
      </c>
      <c r="Z139" s="37" t="str">
        <f>IF(IFERROR(SEARCH("-informix",Online_Backup_Table1230[[#This Row],[Extension types]],1),0)&gt;0,"-informix","-")</f>
        <v>-</v>
      </c>
      <c r="AA139" s="37" t="str">
        <f>IF(IFERROR(SEARCH("-sybase",Online_Backup_Table1230[[#This Row],[Extension types]],1),0)&gt;0,"-sybase","-")</f>
        <v>-</v>
      </c>
      <c r="AB139" s="37" t="str">
        <f>IF(IFERROR(SEARCH("-lotus",Online_Backup_Table1230[[#This Row],[Extension types]],1),0)&gt;0,"-lotus","-")</f>
        <v>-</v>
      </c>
      <c r="AC139" s="37" t="str">
        <f>IF(IFERROR(SEARCH("-vss",Online_Backup_Table1230[[#This Row],[Extension types]],1),0)&gt;0,"-vss","-")</f>
        <v>-</v>
      </c>
      <c r="AD139" s="37" t="str">
        <f>IF(IFERROR(SEARCH("-db2",Online_Backup_Table1230[[#This Row],[Extension types]],1),0)&gt;0,"-db2","-")</f>
        <v>-</v>
      </c>
      <c r="AE139" s="37" t="str">
        <f>IF(IFERROR(SEARCH("-mssharepoint",Online_Backup_Table1230[[#This Row],[Extension types]],1),0)&gt;0,"-mssharepoint","-")</f>
        <v>-</v>
      </c>
      <c r="AF139" s="37" t="str">
        <f>IF(IFERROR(SEARCH("-mssps",Online_Backup_Table1230[[#This Row],[Extension types]],1),0)&gt;0,"-mssps","-")</f>
        <v>-</v>
      </c>
      <c r="AG139" s="37" t="str">
        <f>IF(IFERROR(SEARCH("-vmware",Online_Backup_Table1230[[#This Row],[Extension types]],1),0)&gt;0,"-vmware","-")</f>
        <v>-</v>
      </c>
      <c r="AH139" s="37" t="str">
        <f>IF(IFERROR(SEARCH("-vepa",Online_Backup_Table1230[[#This Row],[Extension types]],1),0)&gt;0,"-vepa","-")</f>
        <v>-</v>
      </c>
      <c r="AI139" s="37" t="str">
        <f>IF(IFERROR(SEARCH("-veagent",Online_Backup_Table1230[[#This Row],[Extension types]],1),0)&gt;0,"-veagent","-")</f>
        <v>-</v>
      </c>
      <c r="AJ139" s="37" t="str">
        <f>IF(IFERROR(SEARCH("-stream",Online_Backup_Table1230[[#This Row],[Extension types]],1),0)&gt;0,"-stream","-")</f>
        <v>-</v>
      </c>
      <c r="AK139" s="37" t="str">
        <f>IF(IFERROR(SEARCH("-ov",Online_Backup_Table1230[[#This Row],[Extension types]],1),0)&gt;0,"-ov","-")</f>
        <v>-</v>
      </c>
      <c r="AL139" s="37" t="str">
        <f>IF(IFERROR(SEARCH("-opc",Online_Backup_Table1230[[#This Row],[Extension types]],1),0)&gt;0,"-opc","-")</f>
        <v>-</v>
      </c>
      <c r="AM139" s="37" t="str">
        <f>IF(IFERROR(SEARCH("-mysql",Online_Backup_Table1230[[#This Row],[Extension types]],1),0)&gt;0,"-mysql","-")</f>
        <v>-</v>
      </c>
      <c r="AN139" s="37" t="str">
        <f>IF(IFERROR(SEARCH("-postgresql",Online_Backup_Table1230[[#This Row],[Extension types]],1),0)&gt;0,"-postgresql","-")</f>
        <v>-</v>
      </c>
      <c r="AO139" s="88">
        <f>IF(AND(Online_Backup_Table1230[[#This Row],[OS_type]]="WINDOWS / LINUX",COUNTIF(Online_Backup_Table1230[[#This Row],[Check -mssql and -mssql70]:[Check -opc]],"-")&lt;&gt;21),1,0)</f>
        <v>0</v>
      </c>
      <c r="AP139" s="88">
        <f>IF(AND(Online_Backup_Table1230[[#This Row],[OS_type]]="UNIX",COUNTIF(Online_Backup_Table1230[[#This Row],[Check -mssql and -mssql70]:[Check -opc]],"-")&lt;&gt;21),1,0)</f>
        <v>0</v>
      </c>
      <c r="AQ13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39" s="88">
        <f>IF(AND(Online_Backup_Table1230[[#This Row],[Last connexion date]]&gt;Declaration_Date2433[[#All],[Column1]]-180,Online_Backup_Table1230[[#This Row],[Historical usage Windows/Linux to be counted]]&lt;&gt;0),1,0)</f>
        <v>0</v>
      </c>
      <c r="AS13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39" s="88">
        <f>IF(AND(Online_Backup_Table1230[[#This Row],[Last connexion date]]&gt;Declaration_Date2433[[#All],[Column1]]-180,Online_Backup_Table1230[[#This Row],[Historical usage Unix to be counted]]&lt;&gt;0),1,0)</f>
        <v>0</v>
      </c>
      <c r="AU139" s="68"/>
      <c r="AV13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0" spans="1:48" x14ac:dyDescent="0.25">
      <c r="A140" s="7"/>
      <c r="B140" s="28" t="s">
        <v>117</v>
      </c>
      <c r="C140" s="28" t="s">
        <v>115</v>
      </c>
      <c r="D14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0" s="45" t="s">
        <v>118</v>
      </c>
      <c r="F140" s="63"/>
      <c r="G140" s="63"/>
      <c r="H140" s="63"/>
      <c r="I140" s="63"/>
      <c r="J140" s="63"/>
      <c r="K140" s="7"/>
      <c r="L140" s="37" t="str">
        <f>IF(IFERROR(SEARCH("-virtual",Online_Backup_Table1230[[#This Row],[Extension types]],1),0)&gt;0,"Yes","-")</f>
        <v>-</v>
      </c>
      <c r="M140" s="28"/>
      <c r="N140" s="37" t="str">
        <f>IF(IFERROR(SEARCH("-clus",Online_Backup_Table1230[[#This Row],[Extension types]],1),0)&gt;0,"Yes","-")</f>
        <v>-</v>
      </c>
      <c r="O140" s="28"/>
      <c r="P140" s="37" t="str">
        <f>IF(IFERROR(SEARCH("-appserver",Online_Backup_Table1230[[#This Row],[Extension types]],1),0)&gt;0,"Yes","-")</f>
        <v>-</v>
      </c>
      <c r="Q140" s="28"/>
      <c r="R140" s="37" t="str">
        <f>IF(IFERROR(SEARCH("-mssql",Online_Backup_Table1230[[#This Row],[Extension types]],1),0)&gt;0,"-mssql","-")</f>
        <v>-</v>
      </c>
      <c r="S140" s="37" t="str">
        <f>IF(IFERROR(SEARCH("-oracle",Online_Backup_Table1230[[#This Row],[Extension types]],1),0)&gt;0,"-oracle","-")</f>
        <v>-oracle</v>
      </c>
      <c r="T140" s="37" t="str">
        <f>IF(IFERROR(SEARCH("-sap",Online_Backup_Table1230[[#This Row],[Extension types]],1),0)&gt;0,"-sap","-")</f>
        <v>-</v>
      </c>
      <c r="U140" s="37" t="str">
        <f>IF(IFERROR(SEARCH("-msexchange",Online_Backup_Table1230[[#This Row],[Extension types]],1),0)&gt;0,"-msexchange","-")</f>
        <v>-</v>
      </c>
      <c r="V140" s="37" t="str">
        <f>IF(IFERROR(SEARCH("-msese",Online_Backup_Table1230[[#This Row],[Extension types]],1),0)&gt;0,"-msese","-")</f>
        <v>-</v>
      </c>
      <c r="W140" s="37" t="str">
        <f>IF(IFERROR(SEARCH("-e2010",Online_Backup_Table1230[[#This Row],[Extension types]],1),0)&gt;0,"-e2010","-")</f>
        <v>-</v>
      </c>
      <c r="X140" s="37" t="str">
        <f>IF(IFERROR(SEARCH("-msmbx",Online_Backup_Table1230[[#This Row],[Extension types]],1),0)&gt;0,"-msmbx","-")</f>
        <v>-</v>
      </c>
      <c r="Y140" s="37" t="str">
        <f>IF(IFERROR(SEARCH("-mbx",Online_Backup_Table1230[[#This Row],[Extension types]],1),0)&gt;0,"-mbx","-")</f>
        <v>-</v>
      </c>
      <c r="Z140" s="37" t="str">
        <f>IF(IFERROR(SEARCH("-informix",Online_Backup_Table1230[[#This Row],[Extension types]],1),0)&gt;0,"-informix","-")</f>
        <v>-</v>
      </c>
      <c r="AA140" s="37" t="str">
        <f>IF(IFERROR(SEARCH("-sybase",Online_Backup_Table1230[[#This Row],[Extension types]],1),0)&gt;0,"-sybase","-")</f>
        <v>-</v>
      </c>
      <c r="AB140" s="37" t="str">
        <f>IF(IFERROR(SEARCH("-lotus",Online_Backup_Table1230[[#This Row],[Extension types]],1),0)&gt;0,"-lotus","-")</f>
        <v>-</v>
      </c>
      <c r="AC140" s="37" t="str">
        <f>IF(IFERROR(SEARCH("-vss",Online_Backup_Table1230[[#This Row],[Extension types]],1),0)&gt;0,"-vss","-")</f>
        <v>-</v>
      </c>
      <c r="AD140" s="37" t="str">
        <f>IF(IFERROR(SEARCH("-db2",Online_Backup_Table1230[[#This Row],[Extension types]],1),0)&gt;0,"-db2","-")</f>
        <v>-</v>
      </c>
      <c r="AE140" s="37" t="str">
        <f>IF(IFERROR(SEARCH("-mssharepoint",Online_Backup_Table1230[[#This Row],[Extension types]],1),0)&gt;0,"-mssharepoint","-")</f>
        <v>-</v>
      </c>
      <c r="AF140" s="37" t="str">
        <f>IF(IFERROR(SEARCH("-mssps",Online_Backup_Table1230[[#This Row],[Extension types]],1),0)&gt;0,"-mssps","-")</f>
        <v>-</v>
      </c>
      <c r="AG140" s="37" t="str">
        <f>IF(IFERROR(SEARCH("-vmware",Online_Backup_Table1230[[#This Row],[Extension types]],1),0)&gt;0,"-vmware","-")</f>
        <v>-</v>
      </c>
      <c r="AH140" s="37" t="str">
        <f>IF(IFERROR(SEARCH("-vepa",Online_Backup_Table1230[[#This Row],[Extension types]],1),0)&gt;0,"-vepa","-")</f>
        <v>-</v>
      </c>
      <c r="AI140" s="37" t="str">
        <f>IF(IFERROR(SEARCH("-veagent",Online_Backup_Table1230[[#This Row],[Extension types]],1),0)&gt;0,"-veagent","-")</f>
        <v>-</v>
      </c>
      <c r="AJ140" s="37" t="str">
        <f>IF(IFERROR(SEARCH("-stream",Online_Backup_Table1230[[#This Row],[Extension types]],1),0)&gt;0,"-stream","-")</f>
        <v>-</v>
      </c>
      <c r="AK140" s="37" t="str">
        <f>IF(IFERROR(SEARCH("-ov",Online_Backup_Table1230[[#This Row],[Extension types]],1),0)&gt;0,"-ov","-")</f>
        <v>-</v>
      </c>
      <c r="AL140" s="37" t="str">
        <f>IF(IFERROR(SEARCH("-opc",Online_Backup_Table1230[[#This Row],[Extension types]],1),0)&gt;0,"-opc","-")</f>
        <v>-</v>
      </c>
      <c r="AM140" s="37" t="str">
        <f>IF(IFERROR(SEARCH("-mysql",Online_Backup_Table1230[[#This Row],[Extension types]],1),0)&gt;0,"-mysql","-")</f>
        <v>-</v>
      </c>
      <c r="AN140" s="37" t="str">
        <f>IF(IFERROR(SEARCH("-postgresql",Online_Backup_Table1230[[#This Row],[Extension types]],1),0)&gt;0,"-postgresql","-")</f>
        <v>-</v>
      </c>
      <c r="AO140" s="88">
        <f>IF(AND(Online_Backup_Table1230[[#This Row],[OS_type]]="WINDOWS / LINUX",COUNTIF(Online_Backup_Table1230[[#This Row],[Check -mssql and -mssql70]:[Check -opc]],"-")&lt;&gt;21),1,0)</f>
        <v>1</v>
      </c>
      <c r="AP140" s="88">
        <f>IF(AND(Online_Backup_Table1230[[#This Row],[OS_type]]="UNIX",COUNTIF(Online_Backup_Table1230[[#This Row],[Check -mssql and -mssql70]:[Check -opc]],"-")&lt;&gt;21),1,0)</f>
        <v>0</v>
      </c>
      <c r="AQ14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0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0" s="88">
        <f>IF(AND(Online_Backup_Table1230[[#This Row],[Last connexion date]]&gt;Declaration_Date2433[[#All],[Column1]]-180,Online_Backup_Table1230[[#This Row],[Historical usage Unix to be counted]]&lt;&gt;0),1,0)</f>
        <v>0</v>
      </c>
      <c r="AU140" s="68"/>
      <c r="AV14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41" spans="1:48" x14ac:dyDescent="0.25">
      <c r="A141" s="7"/>
      <c r="B141" s="28" t="s">
        <v>119</v>
      </c>
      <c r="C141" s="28" t="s">
        <v>115</v>
      </c>
      <c r="D14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1" s="45" t="s">
        <v>101</v>
      </c>
      <c r="F141" s="63"/>
      <c r="G141" s="63"/>
      <c r="H141" s="63"/>
      <c r="I141" s="63"/>
      <c r="J141" s="63"/>
      <c r="K141" s="7"/>
      <c r="L141" s="37" t="str">
        <f>IF(IFERROR(SEARCH("-virtual",Online_Backup_Table1230[[#This Row],[Extension types]],1),0)&gt;0,"Yes","-")</f>
        <v>-</v>
      </c>
      <c r="M141" s="28"/>
      <c r="N141" s="37" t="str">
        <f>IF(IFERROR(SEARCH("-clus",Online_Backup_Table1230[[#This Row],[Extension types]],1),0)&gt;0,"Yes","-")</f>
        <v>-</v>
      </c>
      <c r="O141" s="28"/>
      <c r="P141" s="37" t="str">
        <f>IF(IFERROR(SEARCH("-appserver",Online_Backup_Table1230[[#This Row],[Extension types]],1),0)&gt;0,"Yes","-")</f>
        <v>-</v>
      </c>
      <c r="Q141" s="28"/>
      <c r="R141" s="37" t="str">
        <f>IF(IFERROR(SEARCH("-mssql",Online_Backup_Table1230[[#This Row],[Extension types]],1),0)&gt;0,"-mssql","-")</f>
        <v>-</v>
      </c>
      <c r="S141" s="37" t="str">
        <f>IF(IFERROR(SEARCH("-oracle",Online_Backup_Table1230[[#This Row],[Extension types]],1),0)&gt;0,"-oracle","-")</f>
        <v>-</v>
      </c>
      <c r="T141" s="37" t="str">
        <f>IF(IFERROR(SEARCH("-sap",Online_Backup_Table1230[[#This Row],[Extension types]],1),0)&gt;0,"-sap","-")</f>
        <v>-</v>
      </c>
      <c r="U141" s="37" t="str">
        <f>IF(IFERROR(SEARCH("-msexchange",Online_Backup_Table1230[[#This Row],[Extension types]],1),0)&gt;0,"-msexchange","-")</f>
        <v>-</v>
      </c>
      <c r="V141" s="37" t="str">
        <f>IF(IFERROR(SEARCH("-msese",Online_Backup_Table1230[[#This Row],[Extension types]],1),0)&gt;0,"-msese","-")</f>
        <v>-</v>
      </c>
      <c r="W141" s="37" t="str">
        <f>IF(IFERROR(SEARCH("-e2010",Online_Backup_Table1230[[#This Row],[Extension types]],1),0)&gt;0,"-e2010","-")</f>
        <v>-</v>
      </c>
      <c r="X141" s="37" t="str">
        <f>IF(IFERROR(SEARCH("-msmbx",Online_Backup_Table1230[[#This Row],[Extension types]],1),0)&gt;0,"-msmbx","-")</f>
        <v>-</v>
      </c>
      <c r="Y141" s="37" t="str">
        <f>IF(IFERROR(SEARCH("-mbx",Online_Backup_Table1230[[#This Row],[Extension types]],1),0)&gt;0,"-mbx","-")</f>
        <v>-</v>
      </c>
      <c r="Z141" s="37" t="str">
        <f>IF(IFERROR(SEARCH("-informix",Online_Backup_Table1230[[#This Row],[Extension types]],1),0)&gt;0,"-informix","-")</f>
        <v>-</v>
      </c>
      <c r="AA141" s="37" t="str">
        <f>IF(IFERROR(SEARCH("-sybase",Online_Backup_Table1230[[#This Row],[Extension types]],1),0)&gt;0,"-sybase","-")</f>
        <v>-</v>
      </c>
      <c r="AB141" s="37" t="str">
        <f>IF(IFERROR(SEARCH("-lotus",Online_Backup_Table1230[[#This Row],[Extension types]],1),0)&gt;0,"-lotus","-")</f>
        <v>-</v>
      </c>
      <c r="AC141" s="37" t="str">
        <f>IF(IFERROR(SEARCH("-vss",Online_Backup_Table1230[[#This Row],[Extension types]],1),0)&gt;0,"-vss","-")</f>
        <v>-</v>
      </c>
      <c r="AD141" s="37" t="str">
        <f>IF(IFERROR(SEARCH("-db2",Online_Backup_Table1230[[#This Row],[Extension types]],1),0)&gt;0,"-db2","-")</f>
        <v>-</v>
      </c>
      <c r="AE141" s="37" t="str">
        <f>IF(IFERROR(SEARCH("-mssharepoint",Online_Backup_Table1230[[#This Row],[Extension types]],1),0)&gt;0,"-mssharepoint","-")</f>
        <v>-</v>
      </c>
      <c r="AF141" s="37" t="str">
        <f>IF(IFERROR(SEARCH("-mssps",Online_Backup_Table1230[[#This Row],[Extension types]],1),0)&gt;0,"-mssps","-")</f>
        <v>-</v>
      </c>
      <c r="AG141" s="37" t="str">
        <f>IF(IFERROR(SEARCH("-vmware",Online_Backup_Table1230[[#This Row],[Extension types]],1),0)&gt;0,"-vmware","-")</f>
        <v>-</v>
      </c>
      <c r="AH141" s="37" t="str">
        <f>IF(IFERROR(SEARCH("-vepa",Online_Backup_Table1230[[#This Row],[Extension types]],1),0)&gt;0,"-vepa","-")</f>
        <v>-</v>
      </c>
      <c r="AI141" s="37" t="str">
        <f>IF(IFERROR(SEARCH("-veagent",Online_Backup_Table1230[[#This Row],[Extension types]],1),0)&gt;0,"-veagent","-")</f>
        <v>-</v>
      </c>
      <c r="AJ141" s="37" t="str">
        <f>IF(IFERROR(SEARCH("-stream",Online_Backup_Table1230[[#This Row],[Extension types]],1),0)&gt;0,"-stream","-")</f>
        <v>-</v>
      </c>
      <c r="AK141" s="37" t="str">
        <f>IF(IFERROR(SEARCH("-ov",Online_Backup_Table1230[[#This Row],[Extension types]],1),0)&gt;0,"-ov","-")</f>
        <v>-</v>
      </c>
      <c r="AL141" s="37" t="str">
        <f>IF(IFERROR(SEARCH("-opc",Online_Backup_Table1230[[#This Row],[Extension types]],1),0)&gt;0,"-opc","-")</f>
        <v>-</v>
      </c>
      <c r="AM141" s="37" t="str">
        <f>IF(IFERROR(SEARCH("-mysql",Online_Backup_Table1230[[#This Row],[Extension types]],1),0)&gt;0,"-mysql","-")</f>
        <v>-</v>
      </c>
      <c r="AN141" s="37" t="str">
        <f>IF(IFERROR(SEARCH("-postgresql",Online_Backup_Table1230[[#This Row],[Extension types]],1),0)&gt;0,"-postgresql","-")</f>
        <v>-</v>
      </c>
      <c r="AO141" s="88">
        <f>IF(AND(Online_Backup_Table1230[[#This Row],[OS_type]]="WINDOWS / LINUX",COUNTIF(Online_Backup_Table1230[[#This Row],[Check -mssql and -mssql70]:[Check -opc]],"-")&lt;&gt;21),1,0)</f>
        <v>0</v>
      </c>
      <c r="AP141" s="88">
        <f>IF(AND(Online_Backup_Table1230[[#This Row],[OS_type]]="UNIX",COUNTIF(Online_Backup_Table1230[[#This Row],[Check -mssql and -mssql70]:[Check -opc]],"-")&lt;&gt;21),1,0)</f>
        <v>0</v>
      </c>
      <c r="AQ14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1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1" s="88">
        <f>IF(AND(Online_Backup_Table1230[[#This Row],[Last connexion date]]&gt;Declaration_Date2433[[#All],[Column1]]-180,Online_Backup_Table1230[[#This Row],[Historical usage Unix to be counted]]&lt;&gt;0),1,0)</f>
        <v>0</v>
      </c>
      <c r="AU141" s="68"/>
      <c r="AV14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2" spans="1:48" x14ac:dyDescent="0.25">
      <c r="A142" s="7"/>
      <c r="B142" s="28" t="s">
        <v>120</v>
      </c>
      <c r="C142" s="28" t="s">
        <v>115</v>
      </c>
      <c r="D14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2" s="45" t="s">
        <v>101</v>
      </c>
      <c r="F142" s="63"/>
      <c r="G142" s="63"/>
      <c r="H142" s="63"/>
      <c r="I142" s="63"/>
      <c r="J142" s="63"/>
      <c r="K142" s="7"/>
      <c r="L142" s="37" t="str">
        <f>IF(IFERROR(SEARCH("-virtual",Online_Backup_Table1230[[#This Row],[Extension types]],1),0)&gt;0,"Yes","-")</f>
        <v>-</v>
      </c>
      <c r="M142" s="28"/>
      <c r="N142" s="37" t="str">
        <f>IF(IFERROR(SEARCH("-clus",Online_Backup_Table1230[[#This Row],[Extension types]],1),0)&gt;0,"Yes","-")</f>
        <v>-</v>
      </c>
      <c r="O142" s="28"/>
      <c r="P142" s="37" t="str">
        <f>IF(IFERROR(SEARCH("-appserver",Online_Backup_Table1230[[#This Row],[Extension types]],1),0)&gt;0,"Yes","-")</f>
        <v>-</v>
      </c>
      <c r="Q142" s="28"/>
      <c r="R142" s="37" t="str">
        <f>IF(IFERROR(SEARCH("-mssql",Online_Backup_Table1230[[#This Row],[Extension types]],1),0)&gt;0,"-mssql","-")</f>
        <v>-</v>
      </c>
      <c r="S142" s="37" t="str">
        <f>IF(IFERROR(SEARCH("-oracle",Online_Backup_Table1230[[#This Row],[Extension types]],1),0)&gt;0,"-oracle","-")</f>
        <v>-</v>
      </c>
      <c r="T142" s="37" t="str">
        <f>IF(IFERROR(SEARCH("-sap",Online_Backup_Table1230[[#This Row],[Extension types]],1),0)&gt;0,"-sap","-")</f>
        <v>-</v>
      </c>
      <c r="U142" s="37" t="str">
        <f>IF(IFERROR(SEARCH("-msexchange",Online_Backup_Table1230[[#This Row],[Extension types]],1),0)&gt;0,"-msexchange","-")</f>
        <v>-</v>
      </c>
      <c r="V142" s="37" t="str">
        <f>IF(IFERROR(SEARCH("-msese",Online_Backup_Table1230[[#This Row],[Extension types]],1),0)&gt;0,"-msese","-")</f>
        <v>-</v>
      </c>
      <c r="W142" s="37" t="str">
        <f>IF(IFERROR(SEARCH("-e2010",Online_Backup_Table1230[[#This Row],[Extension types]],1),0)&gt;0,"-e2010","-")</f>
        <v>-</v>
      </c>
      <c r="X142" s="37" t="str">
        <f>IF(IFERROR(SEARCH("-msmbx",Online_Backup_Table1230[[#This Row],[Extension types]],1),0)&gt;0,"-msmbx","-")</f>
        <v>-</v>
      </c>
      <c r="Y142" s="37" t="str">
        <f>IF(IFERROR(SEARCH("-mbx",Online_Backup_Table1230[[#This Row],[Extension types]],1),0)&gt;0,"-mbx","-")</f>
        <v>-</v>
      </c>
      <c r="Z142" s="37" t="str">
        <f>IF(IFERROR(SEARCH("-informix",Online_Backup_Table1230[[#This Row],[Extension types]],1),0)&gt;0,"-informix","-")</f>
        <v>-</v>
      </c>
      <c r="AA142" s="37" t="str">
        <f>IF(IFERROR(SEARCH("-sybase",Online_Backup_Table1230[[#This Row],[Extension types]],1),0)&gt;0,"-sybase","-")</f>
        <v>-</v>
      </c>
      <c r="AB142" s="37" t="str">
        <f>IF(IFERROR(SEARCH("-lotus",Online_Backup_Table1230[[#This Row],[Extension types]],1),0)&gt;0,"-lotus","-")</f>
        <v>-</v>
      </c>
      <c r="AC142" s="37" t="str">
        <f>IF(IFERROR(SEARCH("-vss",Online_Backup_Table1230[[#This Row],[Extension types]],1),0)&gt;0,"-vss","-")</f>
        <v>-</v>
      </c>
      <c r="AD142" s="37" t="str">
        <f>IF(IFERROR(SEARCH("-db2",Online_Backup_Table1230[[#This Row],[Extension types]],1),0)&gt;0,"-db2","-")</f>
        <v>-</v>
      </c>
      <c r="AE142" s="37" t="str">
        <f>IF(IFERROR(SEARCH("-mssharepoint",Online_Backup_Table1230[[#This Row],[Extension types]],1),0)&gt;0,"-mssharepoint","-")</f>
        <v>-</v>
      </c>
      <c r="AF142" s="37" t="str">
        <f>IF(IFERROR(SEARCH("-mssps",Online_Backup_Table1230[[#This Row],[Extension types]],1),0)&gt;0,"-mssps","-")</f>
        <v>-</v>
      </c>
      <c r="AG142" s="37" t="str">
        <f>IF(IFERROR(SEARCH("-vmware",Online_Backup_Table1230[[#This Row],[Extension types]],1),0)&gt;0,"-vmware","-")</f>
        <v>-</v>
      </c>
      <c r="AH142" s="37" t="str">
        <f>IF(IFERROR(SEARCH("-vepa",Online_Backup_Table1230[[#This Row],[Extension types]],1),0)&gt;0,"-vepa","-")</f>
        <v>-</v>
      </c>
      <c r="AI142" s="37" t="str">
        <f>IF(IFERROR(SEARCH("-veagent",Online_Backup_Table1230[[#This Row],[Extension types]],1),0)&gt;0,"-veagent","-")</f>
        <v>-</v>
      </c>
      <c r="AJ142" s="37" t="str">
        <f>IF(IFERROR(SEARCH("-stream",Online_Backup_Table1230[[#This Row],[Extension types]],1),0)&gt;0,"-stream","-")</f>
        <v>-</v>
      </c>
      <c r="AK142" s="37" t="str">
        <f>IF(IFERROR(SEARCH("-ov",Online_Backup_Table1230[[#This Row],[Extension types]],1),0)&gt;0,"-ov","-")</f>
        <v>-</v>
      </c>
      <c r="AL142" s="37" t="str">
        <f>IF(IFERROR(SEARCH("-opc",Online_Backup_Table1230[[#This Row],[Extension types]],1),0)&gt;0,"-opc","-")</f>
        <v>-</v>
      </c>
      <c r="AM142" s="37" t="str">
        <f>IF(IFERROR(SEARCH("-mysql",Online_Backup_Table1230[[#This Row],[Extension types]],1),0)&gt;0,"-mysql","-")</f>
        <v>-</v>
      </c>
      <c r="AN142" s="37" t="str">
        <f>IF(IFERROR(SEARCH("-postgresql",Online_Backup_Table1230[[#This Row],[Extension types]],1),0)&gt;0,"-postgresql","-")</f>
        <v>-</v>
      </c>
      <c r="AO142" s="88">
        <f>IF(AND(Online_Backup_Table1230[[#This Row],[OS_type]]="WINDOWS / LINUX",COUNTIF(Online_Backup_Table1230[[#This Row],[Check -mssql and -mssql70]:[Check -opc]],"-")&lt;&gt;21),1,0)</f>
        <v>0</v>
      </c>
      <c r="AP142" s="88">
        <f>IF(AND(Online_Backup_Table1230[[#This Row],[OS_type]]="UNIX",COUNTIF(Online_Backup_Table1230[[#This Row],[Check -mssql and -mssql70]:[Check -opc]],"-")&lt;&gt;21),1,0)</f>
        <v>0</v>
      </c>
      <c r="AQ14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2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2" s="88">
        <f>IF(AND(Online_Backup_Table1230[[#This Row],[Last connexion date]]&gt;Declaration_Date2433[[#All],[Column1]]-180,Online_Backup_Table1230[[#This Row],[Historical usage Unix to be counted]]&lt;&gt;0),1,0)</f>
        <v>0</v>
      </c>
      <c r="AU142" s="68"/>
      <c r="AV14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3" spans="1:48" x14ac:dyDescent="0.25">
      <c r="A143" s="7"/>
      <c r="B143" s="28" t="s">
        <v>121</v>
      </c>
      <c r="C143" s="28" t="s">
        <v>115</v>
      </c>
      <c r="D14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3" s="45" t="s">
        <v>101</v>
      </c>
      <c r="F143" s="63"/>
      <c r="G143" s="63"/>
      <c r="H143" s="63"/>
      <c r="I143" s="63"/>
      <c r="J143" s="63"/>
      <c r="K143" s="7"/>
      <c r="L143" s="37" t="str">
        <f>IF(IFERROR(SEARCH("-virtual",Online_Backup_Table1230[[#This Row],[Extension types]],1),0)&gt;0,"Yes","-")</f>
        <v>-</v>
      </c>
      <c r="M143" s="28"/>
      <c r="N143" s="37" t="str">
        <f>IF(IFERROR(SEARCH("-clus",Online_Backup_Table1230[[#This Row],[Extension types]],1),0)&gt;0,"Yes","-")</f>
        <v>-</v>
      </c>
      <c r="O143" s="28"/>
      <c r="P143" s="37" t="str">
        <f>IF(IFERROR(SEARCH("-appserver",Online_Backup_Table1230[[#This Row],[Extension types]],1),0)&gt;0,"Yes","-")</f>
        <v>-</v>
      </c>
      <c r="Q143" s="28"/>
      <c r="R143" s="37" t="str">
        <f>IF(IFERROR(SEARCH("-mssql",Online_Backup_Table1230[[#This Row],[Extension types]],1),0)&gt;0,"-mssql","-")</f>
        <v>-</v>
      </c>
      <c r="S143" s="37" t="str">
        <f>IF(IFERROR(SEARCH("-oracle",Online_Backup_Table1230[[#This Row],[Extension types]],1),0)&gt;0,"-oracle","-")</f>
        <v>-</v>
      </c>
      <c r="T143" s="37" t="str">
        <f>IF(IFERROR(SEARCH("-sap",Online_Backup_Table1230[[#This Row],[Extension types]],1),0)&gt;0,"-sap","-")</f>
        <v>-</v>
      </c>
      <c r="U143" s="37" t="str">
        <f>IF(IFERROR(SEARCH("-msexchange",Online_Backup_Table1230[[#This Row],[Extension types]],1),0)&gt;0,"-msexchange","-")</f>
        <v>-</v>
      </c>
      <c r="V143" s="37" t="str">
        <f>IF(IFERROR(SEARCH("-msese",Online_Backup_Table1230[[#This Row],[Extension types]],1),0)&gt;0,"-msese","-")</f>
        <v>-</v>
      </c>
      <c r="W143" s="37" t="str">
        <f>IF(IFERROR(SEARCH("-e2010",Online_Backup_Table1230[[#This Row],[Extension types]],1),0)&gt;0,"-e2010","-")</f>
        <v>-</v>
      </c>
      <c r="X143" s="37" t="str">
        <f>IF(IFERROR(SEARCH("-msmbx",Online_Backup_Table1230[[#This Row],[Extension types]],1),0)&gt;0,"-msmbx","-")</f>
        <v>-</v>
      </c>
      <c r="Y143" s="37" t="str">
        <f>IF(IFERROR(SEARCH("-mbx",Online_Backup_Table1230[[#This Row],[Extension types]],1),0)&gt;0,"-mbx","-")</f>
        <v>-</v>
      </c>
      <c r="Z143" s="37" t="str">
        <f>IF(IFERROR(SEARCH("-informix",Online_Backup_Table1230[[#This Row],[Extension types]],1),0)&gt;0,"-informix","-")</f>
        <v>-</v>
      </c>
      <c r="AA143" s="37" t="str">
        <f>IF(IFERROR(SEARCH("-sybase",Online_Backup_Table1230[[#This Row],[Extension types]],1),0)&gt;0,"-sybase","-")</f>
        <v>-</v>
      </c>
      <c r="AB143" s="37" t="str">
        <f>IF(IFERROR(SEARCH("-lotus",Online_Backup_Table1230[[#This Row],[Extension types]],1),0)&gt;0,"-lotus","-")</f>
        <v>-</v>
      </c>
      <c r="AC143" s="37" t="str">
        <f>IF(IFERROR(SEARCH("-vss",Online_Backup_Table1230[[#This Row],[Extension types]],1),0)&gt;0,"-vss","-")</f>
        <v>-</v>
      </c>
      <c r="AD143" s="37" t="str">
        <f>IF(IFERROR(SEARCH("-db2",Online_Backup_Table1230[[#This Row],[Extension types]],1),0)&gt;0,"-db2","-")</f>
        <v>-</v>
      </c>
      <c r="AE143" s="37" t="str">
        <f>IF(IFERROR(SEARCH("-mssharepoint",Online_Backup_Table1230[[#This Row],[Extension types]],1),0)&gt;0,"-mssharepoint","-")</f>
        <v>-</v>
      </c>
      <c r="AF143" s="37" t="str">
        <f>IF(IFERROR(SEARCH("-mssps",Online_Backup_Table1230[[#This Row],[Extension types]],1),0)&gt;0,"-mssps","-")</f>
        <v>-</v>
      </c>
      <c r="AG143" s="37" t="str">
        <f>IF(IFERROR(SEARCH("-vmware",Online_Backup_Table1230[[#This Row],[Extension types]],1),0)&gt;0,"-vmware","-")</f>
        <v>-</v>
      </c>
      <c r="AH143" s="37" t="str">
        <f>IF(IFERROR(SEARCH("-vepa",Online_Backup_Table1230[[#This Row],[Extension types]],1),0)&gt;0,"-vepa","-")</f>
        <v>-</v>
      </c>
      <c r="AI143" s="37" t="str">
        <f>IF(IFERROR(SEARCH("-veagent",Online_Backup_Table1230[[#This Row],[Extension types]],1),0)&gt;0,"-veagent","-")</f>
        <v>-</v>
      </c>
      <c r="AJ143" s="37" t="str">
        <f>IF(IFERROR(SEARCH("-stream",Online_Backup_Table1230[[#This Row],[Extension types]],1),0)&gt;0,"-stream","-")</f>
        <v>-</v>
      </c>
      <c r="AK143" s="37" t="str">
        <f>IF(IFERROR(SEARCH("-ov",Online_Backup_Table1230[[#This Row],[Extension types]],1),0)&gt;0,"-ov","-")</f>
        <v>-</v>
      </c>
      <c r="AL143" s="37" t="str">
        <f>IF(IFERROR(SEARCH("-opc",Online_Backup_Table1230[[#This Row],[Extension types]],1),0)&gt;0,"-opc","-")</f>
        <v>-</v>
      </c>
      <c r="AM143" s="37" t="str">
        <f>IF(IFERROR(SEARCH("-mysql",Online_Backup_Table1230[[#This Row],[Extension types]],1),0)&gt;0,"-mysql","-")</f>
        <v>-</v>
      </c>
      <c r="AN143" s="37" t="str">
        <f>IF(IFERROR(SEARCH("-postgresql",Online_Backup_Table1230[[#This Row],[Extension types]],1),0)&gt;0,"-postgresql","-")</f>
        <v>-</v>
      </c>
      <c r="AO143" s="88">
        <f>IF(AND(Online_Backup_Table1230[[#This Row],[OS_type]]="WINDOWS / LINUX",COUNTIF(Online_Backup_Table1230[[#This Row],[Check -mssql and -mssql70]:[Check -opc]],"-")&lt;&gt;21),1,0)</f>
        <v>0</v>
      </c>
      <c r="AP143" s="88">
        <f>IF(AND(Online_Backup_Table1230[[#This Row],[OS_type]]="UNIX",COUNTIF(Online_Backup_Table1230[[#This Row],[Check -mssql and -mssql70]:[Check -opc]],"-")&lt;&gt;21),1,0)</f>
        <v>0</v>
      </c>
      <c r="AQ14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3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3" s="88">
        <f>IF(AND(Online_Backup_Table1230[[#This Row],[Last connexion date]]&gt;Declaration_Date2433[[#All],[Column1]]-180,Online_Backup_Table1230[[#This Row],[Historical usage Unix to be counted]]&lt;&gt;0),1,0)</f>
        <v>0</v>
      </c>
      <c r="AU143" s="68"/>
      <c r="AV14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4" spans="1:48" x14ac:dyDescent="0.25">
      <c r="A144" s="7"/>
      <c r="B144" s="28" t="s">
        <v>122</v>
      </c>
      <c r="C144" s="28" t="s">
        <v>115</v>
      </c>
      <c r="D14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4" s="45" t="s">
        <v>103</v>
      </c>
      <c r="F144" s="63"/>
      <c r="G144" s="63"/>
      <c r="H144" s="63"/>
      <c r="I144" s="63"/>
      <c r="J144" s="63"/>
      <c r="K144" s="7"/>
      <c r="L144" s="37" t="str">
        <f>IF(IFERROR(SEARCH("-virtual",Online_Backup_Table1230[[#This Row],[Extension types]],1),0)&gt;0,"Yes","-")</f>
        <v>-</v>
      </c>
      <c r="M144" s="28"/>
      <c r="N144" s="37" t="str">
        <f>IF(IFERROR(SEARCH("-clus",Online_Backup_Table1230[[#This Row],[Extension types]],1),0)&gt;0,"Yes","-")</f>
        <v>-</v>
      </c>
      <c r="O144" s="28"/>
      <c r="P144" s="37" t="str">
        <f>IF(IFERROR(SEARCH("-appserver",Online_Backup_Table1230[[#This Row],[Extension types]],1),0)&gt;0,"Yes","-")</f>
        <v>-</v>
      </c>
      <c r="Q144" s="28"/>
      <c r="R144" s="37" t="str">
        <f>IF(IFERROR(SEARCH("-mssql",Online_Backup_Table1230[[#This Row],[Extension types]],1),0)&gt;0,"-mssql","-")</f>
        <v>-</v>
      </c>
      <c r="S144" s="37" t="str">
        <f>IF(IFERROR(SEARCH("-oracle",Online_Backup_Table1230[[#This Row],[Extension types]],1),0)&gt;0,"-oracle","-")</f>
        <v>-oracle</v>
      </c>
      <c r="T144" s="37" t="str">
        <f>IF(IFERROR(SEARCH("-sap",Online_Backup_Table1230[[#This Row],[Extension types]],1),0)&gt;0,"-sap","-")</f>
        <v>-</v>
      </c>
      <c r="U144" s="37" t="str">
        <f>IF(IFERROR(SEARCH("-msexchange",Online_Backup_Table1230[[#This Row],[Extension types]],1),0)&gt;0,"-msexchange","-")</f>
        <v>-</v>
      </c>
      <c r="V144" s="37" t="str">
        <f>IF(IFERROR(SEARCH("-msese",Online_Backup_Table1230[[#This Row],[Extension types]],1),0)&gt;0,"-msese","-")</f>
        <v>-</v>
      </c>
      <c r="W144" s="37" t="str">
        <f>IF(IFERROR(SEARCH("-e2010",Online_Backup_Table1230[[#This Row],[Extension types]],1),0)&gt;0,"-e2010","-")</f>
        <v>-</v>
      </c>
      <c r="X144" s="37" t="str">
        <f>IF(IFERROR(SEARCH("-msmbx",Online_Backup_Table1230[[#This Row],[Extension types]],1),0)&gt;0,"-msmbx","-")</f>
        <v>-</v>
      </c>
      <c r="Y144" s="37" t="str">
        <f>IF(IFERROR(SEARCH("-mbx",Online_Backup_Table1230[[#This Row],[Extension types]],1),0)&gt;0,"-mbx","-")</f>
        <v>-</v>
      </c>
      <c r="Z144" s="37" t="str">
        <f>IF(IFERROR(SEARCH("-informix",Online_Backup_Table1230[[#This Row],[Extension types]],1),0)&gt;0,"-informix","-")</f>
        <v>-</v>
      </c>
      <c r="AA144" s="37" t="str">
        <f>IF(IFERROR(SEARCH("-sybase",Online_Backup_Table1230[[#This Row],[Extension types]],1),0)&gt;0,"-sybase","-")</f>
        <v>-</v>
      </c>
      <c r="AB144" s="37" t="str">
        <f>IF(IFERROR(SEARCH("-lotus",Online_Backup_Table1230[[#This Row],[Extension types]],1),0)&gt;0,"-lotus","-")</f>
        <v>-</v>
      </c>
      <c r="AC144" s="37" t="str">
        <f>IF(IFERROR(SEARCH("-vss",Online_Backup_Table1230[[#This Row],[Extension types]],1),0)&gt;0,"-vss","-")</f>
        <v>-</v>
      </c>
      <c r="AD144" s="37" t="str">
        <f>IF(IFERROR(SEARCH("-db2",Online_Backup_Table1230[[#This Row],[Extension types]],1),0)&gt;0,"-db2","-")</f>
        <v>-</v>
      </c>
      <c r="AE144" s="37" t="str">
        <f>IF(IFERROR(SEARCH("-mssharepoint",Online_Backup_Table1230[[#This Row],[Extension types]],1),0)&gt;0,"-mssharepoint","-")</f>
        <v>-</v>
      </c>
      <c r="AF144" s="37" t="str">
        <f>IF(IFERROR(SEARCH("-mssps",Online_Backup_Table1230[[#This Row],[Extension types]],1),0)&gt;0,"-mssps","-")</f>
        <v>-</v>
      </c>
      <c r="AG144" s="37" t="str">
        <f>IF(IFERROR(SEARCH("-vmware",Online_Backup_Table1230[[#This Row],[Extension types]],1),0)&gt;0,"-vmware","-")</f>
        <v>-</v>
      </c>
      <c r="AH144" s="37" t="str">
        <f>IF(IFERROR(SEARCH("-vepa",Online_Backup_Table1230[[#This Row],[Extension types]],1),0)&gt;0,"-vepa","-")</f>
        <v>-</v>
      </c>
      <c r="AI144" s="37" t="str">
        <f>IF(IFERROR(SEARCH("-veagent",Online_Backup_Table1230[[#This Row],[Extension types]],1),0)&gt;0,"-veagent","-")</f>
        <v>-</v>
      </c>
      <c r="AJ144" s="37" t="str">
        <f>IF(IFERROR(SEARCH("-stream",Online_Backup_Table1230[[#This Row],[Extension types]],1),0)&gt;0,"-stream","-")</f>
        <v>-</v>
      </c>
      <c r="AK144" s="37" t="str">
        <f>IF(IFERROR(SEARCH("-ov",Online_Backup_Table1230[[#This Row],[Extension types]],1),0)&gt;0,"-ov","-")</f>
        <v>-</v>
      </c>
      <c r="AL144" s="37" t="str">
        <f>IF(IFERROR(SEARCH("-opc",Online_Backup_Table1230[[#This Row],[Extension types]],1),0)&gt;0,"-opc","-")</f>
        <v>-</v>
      </c>
      <c r="AM144" s="37" t="str">
        <f>IF(IFERROR(SEARCH("-mysql",Online_Backup_Table1230[[#This Row],[Extension types]],1),0)&gt;0,"-mysql","-")</f>
        <v>-</v>
      </c>
      <c r="AN144" s="37" t="str">
        <f>IF(IFERROR(SEARCH("-postgresql",Online_Backup_Table1230[[#This Row],[Extension types]],1),0)&gt;0,"-postgresql","-")</f>
        <v>-</v>
      </c>
      <c r="AO144" s="88">
        <f>IF(AND(Online_Backup_Table1230[[#This Row],[OS_type]]="WINDOWS / LINUX",COUNTIF(Online_Backup_Table1230[[#This Row],[Check -mssql and -mssql70]:[Check -opc]],"-")&lt;&gt;21),1,0)</f>
        <v>1</v>
      </c>
      <c r="AP144" s="88">
        <f>IF(AND(Online_Backup_Table1230[[#This Row],[OS_type]]="UNIX",COUNTIF(Online_Backup_Table1230[[#This Row],[Check -mssql and -mssql70]:[Check -opc]],"-")&lt;&gt;21),1,0)</f>
        <v>0</v>
      </c>
      <c r="AQ14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4" s="88">
        <f>IF(AND(Online_Backup_Table1230[[#This Row],[Last connexion date]]&gt;Declaration_Date2433[[#All],[Column1]]-180,Online_Backup_Table1230[[#This Row],[Historical usage Windows/Linux to be counted]]&lt;&gt;0),1,0)</f>
        <v>1</v>
      </c>
      <c r="AS14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4" s="88">
        <f>IF(AND(Online_Backup_Table1230[[#This Row],[Last connexion date]]&gt;Declaration_Date2433[[#All],[Column1]]-180,Online_Backup_Table1230[[#This Row],[Historical usage Unix to be counted]]&lt;&gt;0),1,0)</f>
        <v>0</v>
      </c>
      <c r="AU144" s="68">
        <v>43873.147453703707</v>
      </c>
      <c r="AV14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5" spans="1:48" x14ac:dyDescent="0.25">
      <c r="A145" s="7"/>
      <c r="B145" s="28" t="s">
        <v>123</v>
      </c>
      <c r="C145" s="28" t="s">
        <v>115</v>
      </c>
      <c r="D14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45" s="45" t="s">
        <v>103</v>
      </c>
      <c r="F145" s="63"/>
      <c r="G145" s="63"/>
      <c r="H145" s="63"/>
      <c r="I145" s="63"/>
      <c r="J145" s="63"/>
      <c r="K145" s="7"/>
      <c r="L145" s="37" t="str">
        <f>IF(IFERROR(SEARCH("-virtual",Online_Backup_Table1230[[#This Row],[Extension types]],1),0)&gt;0,"Yes","-")</f>
        <v>-</v>
      </c>
      <c r="M145" s="28"/>
      <c r="N145" s="37" t="str">
        <f>IF(IFERROR(SEARCH("-clus",Online_Backup_Table1230[[#This Row],[Extension types]],1),0)&gt;0,"Yes","-")</f>
        <v>-</v>
      </c>
      <c r="O145" s="28"/>
      <c r="P145" s="37" t="str">
        <f>IF(IFERROR(SEARCH("-appserver",Online_Backup_Table1230[[#This Row],[Extension types]],1),0)&gt;0,"Yes","-")</f>
        <v>-</v>
      </c>
      <c r="Q145" s="28"/>
      <c r="R145" s="37" t="str">
        <f>IF(IFERROR(SEARCH("-mssql",Online_Backup_Table1230[[#This Row],[Extension types]],1),0)&gt;0,"-mssql","-")</f>
        <v>-</v>
      </c>
      <c r="S145" s="37" t="str">
        <f>IF(IFERROR(SEARCH("-oracle",Online_Backup_Table1230[[#This Row],[Extension types]],1),0)&gt;0,"-oracle","-")</f>
        <v>-oracle</v>
      </c>
      <c r="T145" s="37" t="str">
        <f>IF(IFERROR(SEARCH("-sap",Online_Backup_Table1230[[#This Row],[Extension types]],1),0)&gt;0,"-sap","-")</f>
        <v>-</v>
      </c>
      <c r="U145" s="37" t="str">
        <f>IF(IFERROR(SEARCH("-msexchange",Online_Backup_Table1230[[#This Row],[Extension types]],1),0)&gt;0,"-msexchange","-")</f>
        <v>-</v>
      </c>
      <c r="V145" s="37" t="str">
        <f>IF(IFERROR(SEARCH("-msese",Online_Backup_Table1230[[#This Row],[Extension types]],1),0)&gt;0,"-msese","-")</f>
        <v>-</v>
      </c>
      <c r="W145" s="37" t="str">
        <f>IF(IFERROR(SEARCH("-e2010",Online_Backup_Table1230[[#This Row],[Extension types]],1),0)&gt;0,"-e2010","-")</f>
        <v>-</v>
      </c>
      <c r="X145" s="37" t="str">
        <f>IF(IFERROR(SEARCH("-msmbx",Online_Backup_Table1230[[#This Row],[Extension types]],1),0)&gt;0,"-msmbx","-")</f>
        <v>-</v>
      </c>
      <c r="Y145" s="37" t="str">
        <f>IF(IFERROR(SEARCH("-mbx",Online_Backup_Table1230[[#This Row],[Extension types]],1),0)&gt;0,"-mbx","-")</f>
        <v>-</v>
      </c>
      <c r="Z145" s="37" t="str">
        <f>IF(IFERROR(SEARCH("-informix",Online_Backup_Table1230[[#This Row],[Extension types]],1),0)&gt;0,"-informix","-")</f>
        <v>-</v>
      </c>
      <c r="AA145" s="37" t="str">
        <f>IF(IFERROR(SEARCH("-sybase",Online_Backup_Table1230[[#This Row],[Extension types]],1),0)&gt;0,"-sybase","-")</f>
        <v>-</v>
      </c>
      <c r="AB145" s="37" t="str">
        <f>IF(IFERROR(SEARCH("-lotus",Online_Backup_Table1230[[#This Row],[Extension types]],1),0)&gt;0,"-lotus","-")</f>
        <v>-</v>
      </c>
      <c r="AC145" s="37" t="str">
        <f>IF(IFERROR(SEARCH("-vss",Online_Backup_Table1230[[#This Row],[Extension types]],1),0)&gt;0,"-vss","-")</f>
        <v>-</v>
      </c>
      <c r="AD145" s="37" t="str">
        <f>IF(IFERROR(SEARCH("-db2",Online_Backup_Table1230[[#This Row],[Extension types]],1),0)&gt;0,"-db2","-")</f>
        <v>-</v>
      </c>
      <c r="AE145" s="37" t="str">
        <f>IF(IFERROR(SEARCH("-mssharepoint",Online_Backup_Table1230[[#This Row],[Extension types]],1),0)&gt;0,"-mssharepoint","-")</f>
        <v>-</v>
      </c>
      <c r="AF145" s="37" t="str">
        <f>IF(IFERROR(SEARCH("-mssps",Online_Backup_Table1230[[#This Row],[Extension types]],1),0)&gt;0,"-mssps","-")</f>
        <v>-</v>
      </c>
      <c r="AG145" s="37" t="str">
        <f>IF(IFERROR(SEARCH("-vmware",Online_Backup_Table1230[[#This Row],[Extension types]],1),0)&gt;0,"-vmware","-")</f>
        <v>-</v>
      </c>
      <c r="AH145" s="37" t="str">
        <f>IF(IFERROR(SEARCH("-vepa",Online_Backup_Table1230[[#This Row],[Extension types]],1),0)&gt;0,"-vepa","-")</f>
        <v>-</v>
      </c>
      <c r="AI145" s="37" t="str">
        <f>IF(IFERROR(SEARCH("-veagent",Online_Backup_Table1230[[#This Row],[Extension types]],1),0)&gt;0,"-veagent","-")</f>
        <v>-</v>
      </c>
      <c r="AJ145" s="37" t="str">
        <f>IF(IFERROR(SEARCH("-stream",Online_Backup_Table1230[[#This Row],[Extension types]],1),0)&gt;0,"-stream","-")</f>
        <v>-</v>
      </c>
      <c r="AK145" s="37" t="str">
        <f>IF(IFERROR(SEARCH("-ov",Online_Backup_Table1230[[#This Row],[Extension types]],1),0)&gt;0,"-ov","-")</f>
        <v>-</v>
      </c>
      <c r="AL145" s="37" t="str">
        <f>IF(IFERROR(SEARCH("-opc",Online_Backup_Table1230[[#This Row],[Extension types]],1),0)&gt;0,"-opc","-")</f>
        <v>-</v>
      </c>
      <c r="AM145" s="37" t="str">
        <f>IF(IFERROR(SEARCH("-mysql",Online_Backup_Table1230[[#This Row],[Extension types]],1),0)&gt;0,"-mysql","-")</f>
        <v>-</v>
      </c>
      <c r="AN145" s="37" t="str">
        <f>IF(IFERROR(SEARCH("-postgresql",Online_Backup_Table1230[[#This Row],[Extension types]],1),0)&gt;0,"-postgresql","-")</f>
        <v>-</v>
      </c>
      <c r="AO145" s="88">
        <f>IF(AND(Online_Backup_Table1230[[#This Row],[OS_type]]="WINDOWS / LINUX",COUNTIF(Online_Backup_Table1230[[#This Row],[Check -mssql and -mssql70]:[Check -opc]],"-")&lt;&gt;21),1,0)</f>
        <v>1</v>
      </c>
      <c r="AP145" s="88">
        <f>IF(AND(Online_Backup_Table1230[[#This Row],[OS_type]]="UNIX",COUNTIF(Online_Backup_Table1230[[#This Row],[Check -mssql and -mssql70]:[Check -opc]],"-")&lt;&gt;21),1,0)</f>
        <v>0</v>
      </c>
      <c r="AQ14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45" s="88">
        <f>IF(AND(Online_Backup_Table1230[[#This Row],[Last connexion date]]&gt;Declaration_Date2433[[#All],[Column1]]-180,Online_Backup_Table1230[[#This Row],[Historical usage Windows/Linux to be counted]]&lt;&gt;0),1,0)</f>
        <v>1</v>
      </c>
      <c r="AS14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5" s="88">
        <f>IF(AND(Online_Backup_Table1230[[#This Row],[Last connexion date]]&gt;Declaration_Date2433[[#All],[Column1]]-180,Online_Backup_Table1230[[#This Row],[Historical usage Unix to be counted]]&lt;&gt;0),1,0)</f>
        <v>0</v>
      </c>
      <c r="AU145" s="68">
        <v>43873.182476851849</v>
      </c>
      <c r="AV14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6" spans="1:48" x14ac:dyDescent="0.25">
      <c r="A146" s="7"/>
      <c r="B146" s="28" t="s">
        <v>124</v>
      </c>
      <c r="C146" s="28" t="s">
        <v>125</v>
      </c>
      <c r="D14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6" s="45" t="s">
        <v>101</v>
      </c>
      <c r="F146" s="63"/>
      <c r="G146" s="63"/>
      <c r="H146" s="63"/>
      <c r="I146" s="63"/>
      <c r="J146" s="63"/>
      <c r="K146" s="7"/>
      <c r="L146" s="37" t="str">
        <f>IF(IFERROR(SEARCH("-virtual",Online_Backup_Table1230[[#This Row],[Extension types]],1),0)&gt;0,"Yes","-")</f>
        <v>-</v>
      </c>
      <c r="M146" s="28"/>
      <c r="N146" s="37" t="str">
        <f>IF(IFERROR(SEARCH("-clus",Online_Backup_Table1230[[#This Row],[Extension types]],1),0)&gt;0,"Yes","-")</f>
        <v>-</v>
      </c>
      <c r="O146" s="28"/>
      <c r="P146" s="37" t="str">
        <f>IF(IFERROR(SEARCH("-appserver",Online_Backup_Table1230[[#This Row],[Extension types]],1),0)&gt;0,"Yes","-")</f>
        <v>-</v>
      </c>
      <c r="Q146" s="28"/>
      <c r="R146" s="37" t="str">
        <f>IF(IFERROR(SEARCH("-mssql",Online_Backup_Table1230[[#This Row],[Extension types]],1),0)&gt;0,"-mssql","-")</f>
        <v>-</v>
      </c>
      <c r="S146" s="37" t="str">
        <f>IF(IFERROR(SEARCH("-oracle",Online_Backup_Table1230[[#This Row],[Extension types]],1),0)&gt;0,"-oracle","-")</f>
        <v>-</v>
      </c>
      <c r="T146" s="37" t="str">
        <f>IF(IFERROR(SEARCH("-sap",Online_Backup_Table1230[[#This Row],[Extension types]],1),0)&gt;0,"-sap","-")</f>
        <v>-</v>
      </c>
      <c r="U146" s="37" t="str">
        <f>IF(IFERROR(SEARCH("-msexchange",Online_Backup_Table1230[[#This Row],[Extension types]],1),0)&gt;0,"-msexchange","-")</f>
        <v>-</v>
      </c>
      <c r="V146" s="37" t="str">
        <f>IF(IFERROR(SEARCH("-msese",Online_Backup_Table1230[[#This Row],[Extension types]],1),0)&gt;0,"-msese","-")</f>
        <v>-</v>
      </c>
      <c r="W146" s="37" t="str">
        <f>IF(IFERROR(SEARCH("-e2010",Online_Backup_Table1230[[#This Row],[Extension types]],1),0)&gt;0,"-e2010","-")</f>
        <v>-</v>
      </c>
      <c r="X146" s="37" t="str">
        <f>IF(IFERROR(SEARCH("-msmbx",Online_Backup_Table1230[[#This Row],[Extension types]],1),0)&gt;0,"-msmbx","-")</f>
        <v>-</v>
      </c>
      <c r="Y146" s="37" t="str">
        <f>IF(IFERROR(SEARCH("-mbx",Online_Backup_Table1230[[#This Row],[Extension types]],1),0)&gt;0,"-mbx","-")</f>
        <v>-</v>
      </c>
      <c r="Z146" s="37" t="str">
        <f>IF(IFERROR(SEARCH("-informix",Online_Backup_Table1230[[#This Row],[Extension types]],1),0)&gt;0,"-informix","-")</f>
        <v>-</v>
      </c>
      <c r="AA146" s="37" t="str">
        <f>IF(IFERROR(SEARCH("-sybase",Online_Backup_Table1230[[#This Row],[Extension types]],1),0)&gt;0,"-sybase","-")</f>
        <v>-</v>
      </c>
      <c r="AB146" s="37" t="str">
        <f>IF(IFERROR(SEARCH("-lotus",Online_Backup_Table1230[[#This Row],[Extension types]],1),0)&gt;0,"-lotus","-")</f>
        <v>-</v>
      </c>
      <c r="AC146" s="37" t="str">
        <f>IF(IFERROR(SEARCH("-vss",Online_Backup_Table1230[[#This Row],[Extension types]],1),0)&gt;0,"-vss","-")</f>
        <v>-</v>
      </c>
      <c r="AD146" s="37" t="str">
        <f>IF(IFERROR(SEARCH("-db2",Online_Backup_Table1230[[#This Row],[Extension types]],1),0)&gt;0,"-db2","-")</f>
        <v>-</v>
      </c>
      <c r="AE146" s="37" t="str">
        <f>IF(IFERROR(SEARCH("-mssharepoint",Online_Backup_Table1230[[#This Row],[Extension types]],1),0)&gt;0,"-mssharepoint","-")</f>
        <v>-</v>
      </c>
      <c r="AF146" s="37" t="str">
        <f>IF(IFERROR(SEARCH("-mssps",Online_Backup_Table1230[[#This Row],[Extension types]],1),0)&gt;0,"-mssps","-")</f>
        <v>-</v>
      </c>
      <c r="AG146" s="37" t="str">
        <f>IF(IFERROR(SEARCH("-vmware",Online_Backup_Table1230[[#This Row],[Extension types]],1),0)&gt;0,"-vmware","-")</f>
        <v>-</v>
      </c>
      <c r="AH146" s="37" t="str">
        <f>IF(IFERROR(SEARCH("-vepa",Online_Backup_Table1230[[#This Row],[Extension types]],1),0)&gt;0,"-vepa","-")</f>
        <v>-</v>
      </c>
      <c r="AI146" s="37" t="str">
        <f>IF(IFERROR(SEARCH("-veagent",Online_Backup_Table1230[[#This Row],[Extension types]],1),0)&gt;0,"-veagent","-")</f>
        <v>-</v>
      </c>
      <c r="AJ146" s="37" t="str">
        <f>IF(IFERROR(SEARCH("-stream",Online_Backup_Table1230[[#This Row],[Extension types]],1),0)&gt;0,"-stream","-")</f>
        <v>-</v>
      </c>
      <c r="AK146" s="37" t="str">
        <f>IF(IFERROR(SEARCH("-ov",Online_Backup_Table1230[[#This Row],[Extension types]],1),0)&gt;0,"-ov","-")</f>
        <v>-</v>
      </c>
      <c r="AL146" s="37" t="str">
        <f>IF(IFERROR(SEARCH("-opc",Online_Backup_Table1230[[#This Row],[Extension types]],1),0)&gt;0,"-opc","-")</f>
        <v>-</v>
      </c>
      <c r="AM146" s="37" t="str">
        <f>IF(IFERROR(SEARCH("-mysql",Online_Backup_Table1230[[#This Row],[Extension types]],1),0)&gt;0,"-mysql","-")</f>
        <v>-</v>
      </c>
      <c r="AN146" s="37" t="str">
        <f>IF(IFERROR(SEARCH("-postgresql",Online_Backup_Table1230[[#This Row],[Extension types]],1),0)&gt;0,"-postgresql","-")</f>
        <v>-</v>
      </c>
      <c r="AO146" s="88">
        <f>IF(AND(Online_Backup_Table1230[[#This Row],[OS_type]]="WINDOWS / LINUX",COUNTIF(Online_Backup_Table1230[[#This Row],[Check -mssql and -mssql70]:[Check -opc]],"-")&lt;&gt;21),1,0)</f>
        <v>0</v>
      </c>
      <c r="AP146" s="88">
        <f>IF(AND(Online_Backup_Table1230[[#This Row],[OS_type]]="UNIX",COUNTIF(Online_Backup_Table1230[[#This Row],[Check -mssql and -mssql70]:[Check -opc]],"-")&lt;&gt;21),1,0)</f>
        <v>0</v>
      </c>
      <c r="AQ14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6" s="88">
        <f>IF(AND(Online_Backup_Table1230[[#This Row],[Last connexion date]]&gt;Declaration_Date2433[[#All],[Column1]]-180,Online_Backup_Table1230[[#This Row],[Historical usage Unix to be counted]]&lt;&gt;0),1,0)</f>
        <v>0</v>
      </c>
      <c r="AU146" s="68"/>
      <c r="AV14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7" spans="1:48" x14ac:dyDescent="0.25">
      <c r="A147" s="7"/>
      <c r="B147" s="28" t="s">
        <v>126</v>
      </c>
      <c r="C147" s="28" t="s">
        <v>125</v>
      </c>
      <c r="D14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7" s="45" t="s">
        <v>101</v>
      </c>
      <c r="F147" s="63"/>
      <c r="G147" s="63"/>
      <c r="H147" s="63"/>
      <c r="I147" s="63"/>
      <c r="J147" s="63"/>
      <c r="K147" s="7"/>
      <c r="L147" s="37" t="str">
        <f>IF(IFERROR(SEARCH("-virtual",Online_Backup_Table1230[[#This Row],[Extension types]],1),0)&gt;0,"Yes","-")</f>
        <v>-</v>
      </c>
      <c r="M147" s="28"/>
      <c r="N147" s="37" t="str">
        <f>IF(IFERROR(SEARCH("-clus",Online_Backup_Table1230[[#This Row],[Extension types]],1),0)&gt;0,"Yes","-")</f>
        <v>-</v>
      </c>
      <c r="O147" s="28"/>
      <c r="P147" s="37" t="str">
        <f>IF(IFERROR(SEARCH("-appserver",Online_Backup_Table1230[[#This Row],[Extension types]],1),0)&gt;0,"Yes","-")</f>
        <v>-</v>
      </c>
      <c r="Q147" s="28"/>
      <c r="R147" s="37" t="str">
        <f>IF(IFERROR(SEARCH("-mssql",Online_Backup_Table1230[[#This Row],[Extension types]],1),0)&gt;0,"-mssql","-")</f>
        <v>-</v>
      </c>
      <c r="S147" s="37" t="str">
        <f>IF(IFERROR(SEARCH("-oracle",Online_Backup_Table1230[[#This Row],[Extension types]],1),0)&gt;0,"-oracle","-")</f>
        <v>-</v>
      </c>
      <c r="T147" s="37" t="str">
        <f>IF(IFERROR(SEARCH("-sap",Online_Backup_Table1230[[#This Row],[Extension types]],1),0)&gt;0,"-sap","-")</f>
        <v>-</v>
      </c>
      <c r="U147" s="37" t="str">
        <f>IF(IFERROR(SEARCH("-msexchange",Online_Backup_Table1230[[#This Row],[Extension types]],1),0)&gt;0,"-msexchange","-")</f>
        <v>-</v>
      </c>
      <c r="V147" s="37" t="str">
        <f>IF(IFERROR(SEARCH("-msese",Online_Backup_Table1230[[#This Row],[Extension types]],1),0)&gt;0,"-msese","-")</f>
        <v>-</v>
      </c>
      <c r="W147" s="37" t="str">
        <f>IF(IFERROR(SEARCH("-e2010",Online_Backup_Table1230[[#This Row],[Extension types]],1),0)&gt;0,"-e2010","-")</f>
        <v>-</v>
      </c>
      <c r="X147" s="37" t="str">
        <f>IF(IFERROR(SEARCH("-msmbx",Online_Backup_Table1230[[#This Row],[Extension types]],1),0)&gt;0,"-msmbx","-")</f>
        <v>-</v>
      </c>
      <c r="Y147" s="37" t="str">
        <f>IF(IFERROR(SEARCH("-mbx",Online_Backup_Table1230[[#This Row],[Extension types]],1),0)&gt;0,"-mbx","-")</f>
        <v>-</v>
      </c>
      <c r="Z147" s="37" t="str">
        <f>IF(IFERROR(SEARCH("-informix",Online_Backup_Table1230[[#This Row],[Extension types]],1),0)&gt;0,"-informix","-")</f>
        <v>-</v>
      </c>
      <c r="AA147" s="37" t="str">
        <f>IF(IFERROR(SEARCH("-sybase",Online_Backup_Table1230[[#This Row],[Extension types]],1),0)&gt;0,"-sybase","-")</f>
        <v>-</v>
      </c>
      <c r="AB147" s="37" t="str">
        <f>IF(IFERROR(SEARCH("-lotus",Online_Backup_Table1230[[#This Row],[Extension types]],1),0)&gt;0,"-lotus","-")</f>
        <v>-</v>
      </c>
      <c r="AC147" s="37" t="str">
        <f>IF(IFERROR(SEARCH("-vss",Online_Backup_Table1230[[#This Row],[Extension types]],1),0)&gt;0,"-vss","-")</f>
        <v>-</v>
      </c>
      <c r="AD147" s="37" t="str">
        <f>IF(IFERROR(SEARCH("-db2",Online_Backup_Table1230[[#This Row],[Extension types]],1),0)&gt;0,"-db2","-")</f>
        <v>-</v>
      </c>
      <c r="AE147" s="37" t="str">
        <f>IF(IFERROR(SEARCH("-mssharepoint",Online_Backup_Table1230[[#This Row],[Extension types]],1),0)&gt;0,"-mssharepoint","-")</f>
        <v>-</v>
      </c>
      <c r="AF147" s="37" t="str">
        <f>IF(IFERROR(SEARCH("-mssps",Online_Backup_Table1230[[#This Row],[Extension types]],1),0)&gt;0,"-mssps","-")</f>
        <v>-</v>
      </c>
      <c r="AG147" s="37" t="str">
        <f>IF(IFERROR(SEARCH("-vmware",Online_Backup_Table1230[[#This Row],[Extension types]],1),0)&gt;0,"-vmware","-")</f>
        <v>-</v>
      </c>
      <c r="AH147" s="37" t="str">
        <f>IF(IFERROR(SEARCH("-vepa",Online_Backup_Table1230[[#This Row],[Extension types]],1),0)&gt;0,"-vepa","-")</f>
        <v>-</v>
      </c>
      <c r="AI147" s="37" t="str">
        <f>IF(IFERROR(SEARCH("-veagent",Online_Backup_Table1230[[#This Row],[Extension types]],1),0)&gt;0,"-veagent","-")</f>
        <v>-</v>
      </c>
      <c r="AJ147" s="37" t="str">
        <f>IF(IFERROR(SEARCH("-stream",Online_Backup_Table1230[[#This Row],[Extension types]],1),0)&gt;0,"-stream","-")</f>
        <v>-</v>
      </c>
      <c r="AK147" s="37" t="str">
        <f>IF(IFERROR(SEARCH("-ov",Online_Backup_Table1230[[#This Row],[Extension types]],1),0)&gt;0,"-ov","-")</f>
        <v>-</v>
      </c>
      <c r="AL147" s="37" t="str">
        <f>IF(IFERROR(SEARCH("-opc",Online_Backup_Table1230[[#This Row],[Extension types]],1),0)&gt;0,"-opc","-")</f>
        <v>-</v>
      </c>
      <c r="AM147" s="37" t="str">
        <f>IF(IFERROR(SEARCH("-mysql",Online_Backup_Table1230[[#This Row],[Extension types]],1),0)&gt;0,"-mysql","-")</f>
        <v>-</v>
      </c>
      <c r="AN147" s="37" t="str">
        <f>IF(IFERROR(SEARCH("-postgresql",Online_Backup_Table1230[[#This Row],[Extension types]],1),0)&gt;0,"-postgresql","-")</f>
        <v>-</v>
      </c>
      <c r="AO147" s="88">
        <f>IF(AND(Online_Backup_Table1230[[#This Row],[OS_type]]="WINDOWS / LINUX",COUNTIF(Online_Backup_Table1230[[#This Row],[Check -mssql and -mssql70]:[Check -opc]],"-")&lt;&gt;21),1,0)</f>
        <v>0</v>
      </c>
      <c r="AP147" s="88">
        <f>IF(AND(Online_Backup_Table1230[[#This Row],[OS_type]]="UNIX",COUNTIF(Online_Backup_Table1230[[#This Row],[Check -mssql and -mssql70]:[Check -opc]],"-")&lt;&gt;21),1,0)</f>
        <v>0</v>
      </c>
      <c r="AQ14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7" s="88">
        <f>IF(AND(Online_Backup_Table1230[[#This Row],[Last connexion date]]&gt;Declaration_Date2433[[#All],[Column1]]-180,Online_Backup_Table1230[[#This Row],[Historical usage Unix to be counted]]&lt;&gt;0),1,0)</f>
        <v>0</v>
      </c>
      <c r="AU147" s="68"/>
      <c r="AV14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8" spans="1:48" x14ac:dyDescent="0.25">
      <c r="A148" s="7"/>
      <c r="B148" s="28" t="s">
        <v>127</v>
      </c>
      <c r="C148" s="28" t="s">
        <v>125</v>
      </c>
      <c r="D14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8" s="45" t="s">
        <v>101</v>
      </c>
      <c r="F148" s="63"/>
      <c r="G148" s="63"/>
      <c r="H148" s="63"/>
      <c r="I148" s="63"/>
      <c r="J148" s="63"/>
      <c r="K148" s="7"/>
      <c r="L148" s="37" t="str">
        <f>IF(IFERROR(SEARCH("-virtual",Online_Backup_Table1230[[#This Row],[Extension types]],1),0)&gt;0,"Yes","-")</f>
        <v>-</v>
      </c>
      <c r="M148" s="28"/>
      <c r="N148" s="37" t="str">
        <f>IF(IFERROR(SEARCH("-clus",Online_Backup_Table1230[[#This Row],[Extension types]],1),0)&gt;0,"Yes","-")</f>
        <v>-</v>
      </c>
      <c r="O148" s="28"/>
      <c r="P148" s="37" t="str">
        <f>IF(IFERROR(SEARCH("-appserver",Online_Backup_Table1230[[#This Row],[Extension types]],1),0)&gt;0,"Yes","-")</f>
        <v>-</v>
      </c>
      <c r="Q148" s="28"/>
      <c r="R148" s="37" t="str">
        <f>IF(IFERROR(SEARCH("-mssql",Online_Backup_Table1230[[#This Row],[Extension types]],1),0)&gt;0,"-mssql","-")</f>
        <v>-</v>
      </c>
      <c r="S148" s="37" t="str">
        <f>IF(IFERROR(SEARCH("-oracle",Online_Backup_Table1230[[#This Row],[Extension types]],1),0)&gt;0,"-oracle","-")</f>
        <v>-</v>
      </c>
      <c r="T148" s="37" t="str">
        <f>IF(IFERROR(SEARCH("-sap",Online_Backup_Table1230[[#This Row],[Extension types]],1),0)&gt;0,"-sap","-")</f>
        <v>-</v>
      </c>
      <c r="U148" s="37" t="str">
        <f>IF(IFERROR(SEARCH("-msexchange",Online_Backup_Table1230[[#This Row],[Extension types]],1),0)&gt;0,"-msexchange","-")</f>
        <v>-</v>
      </c>
      <c r="V148" s="37" t="str">
        <f>IF(IFERROR(SEARCH("-msese",Online_Backup_Table1230[[#This Row],[Extension types]],1),0)&gt;0,"-msese","-")</f>
        <v>-</v>
      </c>
      <c r="W148" s="37" t="str">
        <f>IF(IFERROR(SEARCH("-e2010",Online_Backup_Table1230[[#This Row],[Extension types]],1),0)&gt;0,"-e2010","-")</f>
        <v>-</v>
      </c>
      <c r="X148" s="37" t="str">
        <f>IF(IFERROR(SEARCH("-msmbx",Online_Backup_Table1230[[#This Row],[Extension types]],1),0)&gt;0,"-msmbx","-")</f>
        <v>-</v>
      </c>
      <c r="Y148" s="37" t="str">
        <f>IF(IFERROR(SEARCH("-mbx",Online_Backup_Table1230[[#This Row],[Extension types]],1),0)&gt;0,"-mbx","-")</f>
        <v>-</v>
      </c>
      <c r="Z148" s="37" t="str">
        <f>IF(IFERROR(SEARCH("-informix",Online_Backup_Table1230[[#This Row],[Extension types]],1),0)&gt;0,"-informix","-")</f>
        <v>-</v>
      </c>
      <c r="AA148" s="37" t="str">
        <f>IF(IFERROR(SEARCH("-sybase",Online_Backup_Table1230[[#This Row],[Extension types]],1),0)&gt;0,"-sybase","-")</f>
        <v>-</v>
      </c>
      <c r="AB148" s="37" t="str">
        <f>IF(IFERROR(SEARCH("-lotus",Online_Backup_Table1230[[#This Row],[Extension types]],1),0)&gt;0,"-lotus","-")</f>
        <v>-</v>
      </c>
      <c r="AC148" s="37" t="str">
        <f>IF(IFERROR(SEARCH("-vss",Online_Backup_Table1230[[#This Row],[Extension types]],1),0)&gt;0,"-vss","-")</f>
        <v>-</v>
      </c>
      <c r="AD148" s="37" t="str">
        <f>IF(IFERROR(SEARCH("-db2",Online_Backup_Table1230[[#This Row],[Extension types]],1),0)&gt;0,"-db2","-")</f>
        <v>-</v>
      </c>
      <c r="AE148" s="37" t="str">
        <f>IF(IFERROR(SEARCH("-mssharepoint",Online_Backup_Table1230[[#This Row],[Extension types]],1),0)&gt;0,"-mssharepoint","-")</f>
        <v>-</v>
      </c>
      <c r="AF148" s="37" t="str">
        <f>IF(IFERROR(SEARCH("-mssps",Online_Backup_Table1230[[#This Row],[Extension types]],1),0)&gt;0,"-mssps","-")</f>
        <v>-</v>
      </c>
      <c r="AG148" s="37" t="str">
        <f>IF(IFERROR(SEARCH("-vmware",Online_Backup_Table1230[[#This Row],[Extension types]],1),0)&gt;0,"-vmware","-")</f>
        <v>-</v>
      </c>
      <c r="AH148" s="37" t="str">
        <f>IF(IFERROR(SEARCH("-vepa",Online_Backup_Table1230[[#This Row],[Extension types]],1),0)&gt;0,"-vepa","-")</f>
        <v>-</v>
      </c>
      <c r="AI148" s="37" t="str">
        <f>IF(IFERROR(SEARCH("-veagent",Online_Backup_Table1230[[#This Row],[Extension types]],1),0)&gt;0,"-veagent","-")</f>
        <v>-</v>
      </c>
      <c r="AJ148" s="37" t="str">
        <f>IF(IFERROR(SEARCH("-stream",Online_Backup_Table1230[[#This Row],[Extension types]],1),0)&gt;0,"-stream","-")</f>
        <v>-</v>
      </c>
      <c r="AK148" s="37" t="str">
        <f>IF(IFERROR(SEARCH("-ov",Online_Backup_Table1230[[#This Row],[Extension types]],1),0)&gt;0,"-ov","-")</f>
        <v>-</v>
      </c>
      <c r="AL148" s="37" t="str">
        <f>IF(IFERROR(SEARCH("-opc",Online_Backup_Table1230[[#This Row],[Extension types]],1),0)&gt;0,"-opc","-")</f>
        <v>-</v>
      </c>
      <c r="AM148" s="37" t="str">
        <f>IF(IFERROR(SEARCH("-mysql",Online_Backup_Table1230[[#This Row],[Extension types]],1),0)&gt;0,"-mysql","-")</f>
        <v>-</v>
      </c>
      <c r="AN148" s="37" t="str">
        <f>IF(IFERROR(SEARCH("-postgresql",Online_Backup_Table1230[[#This Row],[Extension types]],1),0)&gt;0,"-postgresql","-")</f>
        <v>-</v>
      </c>
      <c r="AO148" s="88">
        <f>IF(AND(Online_Backup_Table1230[[#This Row],[OS_type]]="WINDOWS / LINUX",COUNTIF(Online_Backup_Table1230[[#This Row],[Check -mssql and -mssql70]:[Check -opc]],"-")&lt;&gt;21),1,0)</f>
        <v>0</v>
      </c>
      <c r="AP148" s="88">
        <f>IF(AND(Online_Backup_Table1230[[#This Row],[OS_type]]="UNIX",COUNTIF(Online_Backup_Table1230[[#This Row],[Check -mssql and -mssql70]:[Check -opc]],"-")&lt;&gt;21),1,0)</f>
        <v>0</v>
      </c>
      <c r="AQ14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8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8" s="88">
        <f>IF(AND(Online_Backup_Table1230[[#This Row],[Last connexion date]]&gt;Declaration_Date2433[[#All],[Column1]]-180,Online_Backup_Table1230[[#This Row],[Historical usage Unix to be counted]]&lt;&gt;0),1,0)</f>
        <v>0</v>
      </c>
      <c r="AU148" s="68"/>
      <c r="AV14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49" spans="1:48" x14ac:dyDescent="0.25">
      <c r="A149" s="7"/>
      <c r="B149" s="28" t="s">
        <v>128</v>
      </c>
      <c r="C149" s="28" t="s">
        <v>125</v>
      </c>
      <c r="D14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49" s="45" t="s">
        <v>101</v>
      </c>
      <c r="F149" s="63"/>
      <c r="G149" s="63"/>
      <c r="H149" s="63"/>
      <c r="I149" s="63"/>
      <c r="J149" s="63"/>
      <c r="K149" s="7"/>
      <c r="L149" s="37" t="str">
        <f>IF(IFERROR(SEARCH("-virtual",Online_Backup_Table1230[[#This Row],[Extension types]],1),0)&gt;0,"Yes","-")</f>
        <v>-</v>
      </c>
      <c r="M149" s="28"/>
      <c r="N149" s="37" t="str">
        <f>IF(IFERROR(SEARCH("-clus",Online_Backup_Table1230[[#This Row],[Extension types]],1),0)&gt;0,"Yes","-")</f>
        <v>-</v>
      </c>
      <c r="O149" s="28"/>
      <c r="P149" s="37" t="str">
        <f>IF(IFERROR(SEARCH("-appserver",Online_Backup_Table1230[[#This Row],[Extension types]],1),0)&gt;0,"Yes","-")</f>
        <v>-</v>
      </c>
      <c r="Q149" s="28"/>
      <c r="R149" s="37" t="str">
        <f>IF(IFERROR(SEARCH("-mssql",Online_Backup_Table1230[[#This Row],[Extension types]],1),0)&gt;0,"-mssql","-")</f>
        <v>-</v>
      </c>
      <c r="S149" s="37" t="str">
        <f>IF(IFERROR(SEARCH("-oracle",Online_Backup_Table1230[[#This Row],[Extension types]],1),0)&gt;0,"-oracle","-")</f>
        <v>-</v>
      </c>
      <c r="T149" s="37" t="str">
        <f>IF(IFERROR(SEARCH("-sap",Online_Backup_Table1230[[#This Row],[Extension types]],1),0)&gt;0,"-sap","-")</f>
        <v>-</v>
      </c>
      <c r="U149" s="37" t="str">
        <f>IF(IFERROR(SEARCH("-msexchange",Online_Backup_Table1230[[#This Row],[Extension types]],1),0)&gt;0,"-msexchange","-")</f>
        <v>-</v>
      </c>
      <c r="V149" s="37" t="str">
        <f>IF(IFERROR(SEARCH("-msese",Online_Backup_Table1230[[#This Row],[Extension types]],1),0)&gt;0,"-msese","-")</f>
        <v>-</v>
      </c>
      <c r="W149" s="37" t="str">
        <f>IF(IFERROR(SEARCH("-e2010",Online_Backup_Table1230[[#This Row],[Extension types]],1),0)&gt;0,"-e2010","-")</f>
        <v>-</v>
      </c>
      <c r="X149" s="37" t="str">
        <f>IF(IFERROR(SEARCH("-msmbx",Online_Backup_Table1230[[#This Row],[Extension types]],1),0)&gt;0,"-msmbx","-")</f>
        <v>-</v>
      </c>
      <c r="Y149" s="37" t="str">
        <f>IF(IFERROR(SEARCH("-mbx",Online_Backup_Table1230[[#This Row],[Extension types]],1),0)&gt;0,"-mbx","-")</f>
        <v>-</v>
      </c>
      <c r="Z149" s="37" t="str">
        <f>IF(IFERROR(SEARCH("-informix",Online_Backup_Table1230[[#This Row],[Extension types]],1),0)&gt;0,"-informix","-")</f>
        <v>-</v>
      </c>
      <c r="AA149" s="37" t="str">
        <f>IF(IFERROR(SEARCH("-sybase",Online_Backup_Table1230[[#This Row],[Extension types]],1),0)&gt;0,"-sybase","-")</f>
        <v>-</v>
      </c>
      <c r="AB149" s="37" t="str">
        <f>IF(IFERROR(SEARCH("-lotus",Online_Backup_Table1230[[#This Row],[Extension types]],1),0)&gt;0,"-lotus","-")</f>
        <v>-</v>
      </c>
      <c r="AC149" s="37" t="str">
        <f>IF(IFERROR(SEARCH("-vss",Online_Backup_Table1230[[#This Row],[Extension types]],1),0)&gt;0,"-vss","-")</f>
        <v>-</v>
      </c>
      <c r="AD149" s="37" t="str">
        <f>IF(IFERROR(SEARCH("-db2",Online_Backup_Table1230[[#This Row],[Extension types]],1),0)&gt;0,"-db2","-")</f>
        <v>-</v>
      </c>
      <c r="AE149" s="37" t="str">
        <f>IF(IFERROR(SEARCH("-mssharepoint",Online_Backup_Table1230[[#This Row],[Extension types]],1),0)&gt;0,"-mssharepoint","-")</f>
        <v>-</v>
      </c>
      <c r="AF149" s="37" t="str">
        <f>IF(IFERROR(SEARCH("-mssps",Online_Backup_Table1230[[#This Row],[Extension types]],1),0)&gt;0,"-mssps","-")</f>
        <v>-</v>
      </c>
      <c r="AG149" s="37" t="str">
        <f>IF(IFERROR(SEARCH("-vmware",Online_Backup_Table1230[[#This Row],[Extension types]],1),0)&gt;0,"-vmware","-")</f>
        <v>-</v>
      </c>
      <c r="AH149" s="37" t="str">
        <f>IF(IFERROR(SEARCH("-vepa",Online_Backup_Table1230[[#This Row],[Extension types]],1),0)&gt;0,"-vepa","-")</f>
        <v>-</v>
      </c>
      <c r="AI149" s="37" t="str">
        <f>IF(IFERROR(SEARCH("-veagent",Online_Backup_Table1230[[#This Row],[Extension types]],1),0)&gt;0,"-veagent","-")</f>
        <v>-</v>
      </c>
      <c r="AJ149" s="37" t="str">
        <f>IF(IFERROR(SEARCH("-stream",Online_Backup_Table1230[[#This Row],[Extension types]],1),0)&gt;0,"-stream","-")</f>
        <v>-</v>
      </c>
      <c r="AK149" s="37" t="str">
        <f>IF(IFERROR(SEARCH("-ov",Online_Backup_Table1230[[#This Row],[Extension types]],1),0)&gt;0,"-ov","-")</f>
        <v>-</v>
      </c>
      <c r="AL149" s="37" t="str">
        <f>IF(IFERROR(SEARCH("-opc",Online_Backup_Table1230[[#This Row],[Extension types]],1),0)&gt;0,"-opc","-")</f>
        <v>-</v>
      </c>
      <c r="AM149" s="37" t="str">
        <f>IF(IFERROR(SEARCH("-mysql",Online_Backup_Table1230[[#This Row],[Extension types]],1),0)&gt;0,"-mysql","-")</f>
        <v>-</v>
      </c>
      <c r="AN149" s="37" t="str">
        <f>IF(IFERROR(SEARCH("-postgresql",Online_Backup_Table1230[[#This Row],[Extension types]],1),0)&gt;0,"-postgresql","-")</f>
        <v>-</v>
      </c>
      <c r="AO149" s="88">
        <f>IF(AND(Online_Backup_Table1230[[#This Row],[OS_type]]="WINDOWS / LINUX",COUNTIF(Online_Backup_Table1230[[#This Row],[Check -mssql and -mssql70]:[Check -opc]],"-")&lt;&gt;21),1,0)</f>
        <v>0</v>
      </c>
      <c r="AP149" s="88">
        <f>IF(AND(Online_Backup_Table1230[[#This Row],[OS_type]]="UNIX",COUNTIF(Online_Backup_Table1230[[#This Row],[Check -mssql and -mssql70]:[Check -opc]],"-")&lt;&gt;21),1,0)</f>
        <v>0</v>
      </c>
      <c r="AQ14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49" s="88">
        <f>IF(AND(Online_Backup_Table1230[[#This Row],[Last connexion date]]&gt;Declaration_Date2433[[#All],[Column1]]-180,Online_Backup_Table1230[[#This Row],[Historical usage Windows/Linux to be counted]]&lt;&gt;0),1,0)</f>
        <v>0</v>
      </c>
      <c r="AS14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49" s="88">
        <f>IF(AND(Online_Backup_Table1230[[#This Row],[Last connexion date]]&gt;Declaration_Date2433[[#All],[Column1]]-180,Online_Backup_Table1230[[#This Row],[Historical usage Unix to be counted]]&lt;&gt;0),1,0)</f>
        <v>0</v>
      </c>
      <c r="AU149" s="68"/>
      <c r="AV14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0" spans="1:48" x14ac:dyDescent="0.25">
      <c r="A150" s="7"/>
      <c r="B150" s="28" t="s">
        <v>129</v>
      </c>
      <c r="C150" s="28" t="s">
        <v>125</v>
      </c>
      <c r="D15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0" s="45" t="s">
        <v>101</v>
      </c>
      <c r="F150" s="63"/>
      <c r="G150" s="63"/>
      <c r="H150" s="63"/>
      <c r="I150" s="63"/>
      <c r="J150" s="63"/>
      <c r="K150" s="7"/>
      <c r="L150" s="37" t="str">
        <f>IF(IFERROR(SEARCH("-virtual",Online_Backup_Table1230[[#This Row],[Extension types]],1),0)&gt;0,"Yes","-")</f>
        <v>-</v>
      </c>
      <c r="M150" s="28"/>
      <c r="N150" s="37" t="str">
        <f>IF(IFERROR(SEARCH("-clus",Online_Backup_Table1230[[#This Row],[Extension types]],1),0)&gt;0,"Yes","-")</f>
        <v>-</v>
      </c>
      <c r="O150" s="28"/>
      <c r="P150" s="37" t="str">
        <f>IF(IFERROR(SEARCH("-appserver",Online_Backup_Table1230[[#This Row],[Extension types]],1),0)&gt;0,"Yes","-")</f>
        <v>-</v>
      </c>
      <c r="Q150" s="28"/>
      <c r="R150" s="37" t="str">
        <f>IF(IFERROR(SEARCH("-mssql",Online_Backup_Table1230[[#This Row],[Extension types]],1),0)&gt;0,"-mssql","-")</f>
        <v>-</v>
      </c>
      <c r="S150" s="37" t="str">
        <f>IF(IFERROR(SEARCH("-oracle",Online_Backup_Table1230[[#This Row],[Extension types]],1),0)&gt;0,"-oracle","-")</f>
        <v>-</v>
      </c>
      <c r="T150" s="37" t="str">
        <f>IF(IFERROR(SEARCH("-sap",Online_Backup_Table1230[[#This Row],[Extension types]],1),0)&gt;0,"-sap","-")</f>
        <v>-</v>
      </c>
      <c r="U150" s="37" t="str">
        <f>IF(IFERROR(SEARCH("-msexchange",Online_Backup_Table1230[[#This Row],[Extension types]],1),0)&gt;0,"-msexchange","-")</f>
        <v>-</v>
      </c>
      <c r="V150" s="37" t="str">
        <f>IF(IFERROR(SEARCH("-msese",Online_Backup_Table1230[[#This Row],[Extension types]],1),0)&gt;0,"-msese","-")</f>
        <v>-</v>
      </c>
      <c r="W150" s="37" t="str">
        <f>IF(IFERROR(SEARCH("-e2010",Online_Backup_Table1230[[#This Row],[Extension types]],1),0)&gt;0,"-e2010","-")</f>
        <v>-</v>
      </c>
      <c r="X150" s="37" t="str">
        <f>IF(IFERROR(SEARCH("-msmbx",Online_Backup_Table1230[[#This Row],[Extension types]],1),0)&gt;0,"-msmbx","-")</f>
        <v>-</v>
      </c>
      <c r="Y150" s="37" t="str">
        <f>IF(IFERROR(SEARCH("-mbx",Online_Backup_Table1230[[#This Row],[Extension types]],1),0)&gt;0,"-mbx","-")</f>
        <v>-</v>
      </c>
      <c r="Z150" s="37" t="str">
        <f>IF(IFERROR(SEARCH("-informix",Online_Backup_Table1230[[#This Row],[Extension types]],1),0)&gt;0,"-informix","-")</f>
        <v>-</v>
      </c>
      <c r="AA150" s="37" t="str">
        <f>IF(IFERROR(SEARCH("-sybase",Online_Backup_Table1230[[#This Row],[Extension types]],1),0)&gt;0,"-sybase","-")</f>
        <v>-</v>
      </c>
      <c r="AB150" s="37" t="str">
        <f>IF(IFERROR(SEARCH("-lotus",Online_Backup_Table1230[[#This Row],[Extension types]],1),0)&gt;0,"-lotus","-")</f>
        <v>-</v>
      </c>
      <c r="AC150" s="37" t="str">
        <f>IF(IFERROR(SEARCH("-vss",Online_Backup_Table1230[[#This Row],[Extension types]],1),0)&gt;0,"-vss","-")</f>
        <v>-</v>
      </c>
      <c r="AD150" s="37" t="str">
        <f>IF(IFERROR(SEARCH("-db2",Online_Backup_Table1230[[#This Row],[Extension types]],1),0)&gt;0,"-db2","-")</f>
        <v>-</v>
      </c>
      <c r="AE150" s="37" t="str">
        <f>IF(IFERROR(SEARCH("-mssharepoint",Online_Backup_Table1230[[#This Row],[Extension types]],1),0)&gt;0,"-mssharepoint","-")</f>
        <v>-</v>
      </c>
      <c r="AF150" s="37" t="str">
        <f>IF(IFERROR(SEARCH("-mssps",Online_Backup_Table1230[[#This Row],[Extension types]],1),0)&gt;0,"-mssps","-")</f>
        <v>-</v>
      </c>
      <c r="AG150" s="37" t="str">
        <f>IF(IFERROR(SEARCH("-vmware",Online_Backup_Table1230[[#This Row],[Extension types]],1),0)&gt;0,"-vmware","-")</f>
        <v>-</v>
      </c>
      <c r="AH150" s="37" t="str">
        <f>IF(IFERROR(SEARCH("-vepa",Online_Backup_Table1230[[#This Row],[Extension types]],1),0)&gt;0,"-vepa","-")</f>
        <v>-</v>
      </c>
      <c r="AI150" s="37" t="str">
        <f>IF(IFERROR(SEARCH("-veagent",Online_Backup_Table1230[[#This Row],[Extension types]],1),0)&gt;0,"-veagent","-")</f>
        <v>-</v>
      </c>
      <c r="AJ150" s="37" t="str">
        <f>IF(IFERROR(SEARCH("-stream",Online_Backup_Table1230[[#This Row],[Extension types]],1),0)&gt;0,"-stream","-")</f>
        <v>-</v>
      </c>
      <c r="AK150" s="37" t="str">
        <f>IF(IFERROR(SEARCH("-ov",Online_Backup_Table1230[[#This Row],[Extension types]],1),0)&gt;0,"-ov","-")</f>
        <v>-</v>
      </c>
      <c r="AL150" s="37" t="str">
        <f>IF(IFERROR(SEARCH("-opc",Online_Backup_Table1230[[#This Row],[Extension types]],1),0)&gt;0,"-opc","-")</f>
        <v>-</v>
      </c>
      <c r="AM150" s="37" t="str">
        <f>IF(IFERROR(SEARCH("-mysql",Online_Backup_Table1230[[#This Row],[Extension types]],1),0)&gt;0,"-mysql","-")</f>
        <v>-</v>
      </c>
      <c r="AN150" s="37" t="str">
        <f>IF(IFERROR(SEARCH("-postgresql",Online_Backup_Table1230[[#This Row],[Extension types]],1),0)&gt;0,"-postgresql","-")</f>
        <v>-</v>
      </c>
      <c r="AO150" s="88">
        <f>IF(AND(Online_Backup_Table1230[[#This Row],[OS_type]]="WINDOWS / LINUX",COUNTIF(Online_Backup_Table1230[[#This Row],[Check -mssql and -mssql70]:[Check -opc]],"-")&lt;&gt;21),1,0)</f>
        <v>0</v>
      </c>
      <c r="AP150" s="88">
        <f>IF(AND(Online_Backup_Table1230[[#This Row],[OS_type]]="UNIX",COUNTIF(Online_Backup_Table1230[[#This Row],[Check -mssql and -mssql70]:[Check -opc]],"-")&lt;&gt;21),1,0)</f>
        <v>0</v>
      </c>
      <c r="AQ15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0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0" s="88">
        <f>IF(AND(Online_Backup_Table1230[[#This Row],[Last connexion date]]&gt;Declaration_Date2433[[#All],[Column1]]-180,Online_Backup_Table1230[[#This Row],[Historical usage Unix to be counted]]&lt;&gt;0),1,0)</f>
        <v>0</v>
      </c>
      <c r="AU150" s="68"/>
      <c r="AV15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1" spans="1:48" x14ac:dyDescent="0.25">
      <c r="A151" s="7"/>
      <c r="B151" s="28" t="s">
        <v>130</v>
      </c>
      <c r="C151" s="28" t="s">
        <v>125</v>
      </c>
      <c r="D15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1" s="45" t="s">
        <v>101</v>
      </c>
      <c r="F151" s="63"/>
      <c r="G151" s="63"/>
      <c r="H151" s="63"/>
      <c r="I151" s="63"/>
      <c r="J151" s="63"/>
      <c r="K151" s="7"/>
      <c r="L151" s="37" t="str">
        <f>IF(IFERROR(SEARCH("-virtual",Online_Backup_Table1230[[#This Row],[Extension types]],1),0)&gt;0,"Yes","-")</f>
        <v>-</v>
      </c>
      <c r="M151" s="28"/>
      <c r="N151" s="37" t="str">
        <f>IF(IFERROR(SEARCH("-clus",Online_Backup_Table1230[[#This Row],[Extension types]],1),0)&gt;0,"Yes","-")</f>
        <v>-</v>
      </c>
      <c r="O151" s="28"/>
      <c r="P151" s="37" t="str">
        <f>IF(IFERROR(SEARCH("-appserver",Online_Backup_Table1230[[#This Row],[Extension types]],1),0)&gt;0,"Yes","-")</f>
        <v>-</v>
      </c>
      <c r="Q151" s="28"/>
      <c r="R151" s="37" t="str">
        <f>IF(IFERROR(SEARCH("-mssql",Online_Backup_Table1230[[#This Row],[Extension types]],1),0)&gt;0,"-mssql","-")</f>
        <v>-</v>
      </c>
      <c r="S151" s="37" t="str">
        <f>IF(IFERROR(SEARCH("-oracle",Online_Backup_Table1230[[#This Row],[Extension types]],1),0)&gt;0,"-oracle","-")</f>
        <v>-</v>
      </c>
      <c r="T151" s="37" t="str">
        <f>IF(IFERROR(SEARCH("-sap",Online_Backup_Table1230[[#This Row],[Extension types]],1),0)&gt;0,"-sap","-")</f>
        <v>-</v>
      </c>
      <c r="U151" s="37" t="str">
        <f>IF(IFERROR(SEARCH("-msexchange",Online_Backup_Table1230[[#This Row],[Extension types]],1),0)&gt;0,"-msexchange","-")</f>
        <v>-</v>
      </c>
      <c r="V151" s="37" t="str">
        <f>IF(IFERROR(SEARCH("-msese",Online_Backup_Table1230[[#This Row],[Extension types]],1),0)&gt;0,"-msese","-")</f>
        <v>-</v>
      </c>
      <c r="W151" s="37" t="str">
        <f>IF(IFERROR(SEARCH("-e2010",Online_Backup_Table1230[[#This Row],[Extension types]],1),0)&gt;0,"-e2010","-")</f>
        <v>-</v>
      </c>
      <c r="X151" s="37" t="str">
        <f>IF(IFERROR(SEARCH("-msmbx",Online_Backup_Table1230[[#This Row],[Extension types]],1),0)&gt;0,"-msmbx","-")</f>
        <v>-</v>
      </c>
      <c r="Y151" s="37" t="str">
        <f>IF(IFERROR(SEARCH("-mbx",Online_Backup_Table1230[[#This Row],[Extension types]],1),0)&gt;0,"-mbx","-")</f>
        <v>-</v>
      </c>
      <c r="Z151" s="37" t="str">
        <f>IF(IFERROR(SEARCH("-informix",Online_Backup_Table1230[[#This Row],[Extension types]],1),0)&gt;0,"-informix","-")</f>
        <v>-</v>
      </c>
      <c r="AA151" s="37" t="str">
        <f>IF(IFERROR(SEARCH("-sybase",Online_Backup_Table1230[[#This Row],[Extension types]],1),0)&gt;0,"-sybase","-")</f>
        <v>-</v>
      </c>
      <c r="AB151" s="37" t="str">
        <f>IF(IFERROR(SEARCH("-lotus",Online_Backup_Table1230[[#This Row],[Extension types]],1),0)&gt;0,"-lotus","-")</f>
        <v>-</v>
      </c>
      <c r="AC151" s="37" t="str">
        <f>IF(IFERROR(SEARCH("-vss",Online_Backup_Table1230[[#This Row],[Extension types]],1),0)&gt;0,"-vss","-")</f>
        <v>-</v>
      </c>
      <c r="AD151" s="37" t="str">
        <f>IF(IFERROR(SEARCH("-db2",Online_Backup_Table1230[[#This Row],[Extension types]],1),0)&gt;0,"-db2","-")</f>
        <v>-</v>
      </c>
      <c r="AE151" s="37" t="str">
        <f>IF(IFERROR(SEARCH("-mssharepoint",Online_Backup_Table1230[[#This Row],[Extension types]],1),0)&gt;0,"-mssharepoint","-")</f>
        <v>-</v>
      </c>
      <c r="AF151" s="37" t="str">
        <f>IF(IFERROR(SEARCH("-mssps",Online_Backup_Table1230[[#This Row],[Extension types]],1),0)&gt;0,"-mssps","-")</f>
        <v>-</v>
      </c>
      <c r="AG151" s="37" t="str">
        <f>IF(IFERROR(SEARCH("-vmware",Online_Backup_Table1230[[#This Row],[Extension types]],1),0)&gt;0,"-vmware","-")</f>
        <v>-</v>
      </c>
      <c r="AH151" s="37" t="str">
        <f>IF(IFERROR(SEARCH("-vepa",Online_Backup_Table1230[[#This Row],[Extension types]],1),0)&gt;0,"-vepa","-")</f>
        <v>-</v>
      </c>
      <c r="AI151" s="37" t="str">
        <f>IF(IFERROR(SEARCH("-veagent",Online_Backup_Table1230[[#This Row],[Extension types]],1),0)&gt;0,"-veagent","-")</f>
        <v>-</v>
      </c>
      <c r="AJ151" s="37" t="str">
        <f>IF(IFERROR(SEARCH("-stream",Online_Backup_Table1230[[#This Row],[Extension types]],1),0)&gt;0,"-stream","-")</f>
        <v>-</v>
      </c>
      <c r="AK151" s="37" t="str">
        <f>IF(IFERROR(SEARCH("-ov",Online_Backup_Table1230[[#This Row],[Extension types]],1),0)&gt;0,"-ov","-")</f>
        <v>-</v>
      </c>
      <c r="AL151" s="37" t="str">
        <f>IF(IFERROR(SEARCH("-opc",Online_Backup_Table1230[[#This Row],[Extension types]],1),0)&gt;0,"-opc","-")</f>
        <v>-</v>
      </c>
      <c r="AM151" s="37" t="str">
        <f>IF(IFERROR(SEARCH("-mysql",Online_Backup_Table1230[[#This Row],[Extension types]],1),0)&gt;0,"-mysql","-")</f>
        <v>-</v>
      </c>
      <c r="AN151" s="37" t="str">
        <f>IF(IFERROR(SEARCH("-postgresql",Online_Backup_Table1230[[#This Row],[Extension types]],1),0)&gt;0,"-postgresql","-")</f>
        <v>-</v>
      </c>
      <c r="AO151" s="88">
        <f>IF(AND(Online_Backup_Table1230[[#This Row],[OS_type]]="WINDOWS / LINUX",COUNTIF(Online_Backup_Table1230[[#This Row],[Check -mssql and -mssql70]:[Check -opc]],"-")&lt;&gt;21),1,0)</f>
        <v>0</v>
      </c>
      <c r="AP151" s="88">
        <f>IF(AND(Online_Backup_Table1230[[#This Row],[OS_type]]="UNIX",COUNTIF(Online_Backup_Table1230[[#This Row],[Check -mssql and -mssql70]:[Check -opc]],"-")&lt;&gt;21),1,0)</f>
        <v>0</v>
      </c>
      <c r="AQ15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1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1" s="88">
        <f>IF(AND(Online_Backup_Table1230[[#This Row],[Last connexion date]]&gt;Declaration_Date2433[[#All],[Column1]]-180,Online_Backup_Table1230[[#This Row],[Historical usage Unix to be counted]]&lt;&gt;0),1,0)</f>
        <v>0</v>
      </c>
      <c r="AU151" s="68"/>
      <c r="AV15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2" spans="1:48" x14ac:dyDescent="0.25">
      <c r="A152" s="7"/>
      <c r="B152" s="28" t="s">
        <v>131</v>
      </c>
      <c r="C152" s="28" t="s">
        <v>125</v>
      </c>
      <c r="D15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2" s="45" t="s">
        <v>101</v>
      </c>
      <c r="F152" s="63"/>
      <c r="G152" s="63"/>
      <c r="H152" s="63"/>
      <c r="I152" s="63"/>
      <c r="J152" s="63"/>
      <c r="K152" s="7"/>
      <c r="L152" s="37" t="str">
        <f>IF(IFERROR(SEARCH("-virtual",Online_Backup_Table1230[[#This Row],[Extension types]],1),0)&gt;0,"Yes","-")</f>
        <v>-</v>
      </c>
      <c r="M152" s="28"/>
      <c r="N152" s="37" t="str">
        <f>IF(IFERROR(SEARCH("-clus",Online_Backup_Table1230[[#This Row],[Extension types]],1),0)&gt;0,"Yes","-")</f>
        <v>-</v>
      </c>
      <c r="O152" s="28"/>
      <c r="P152" s="37" t="str">
        <f>IF(IFERROR(SEARCH("-appserver",Online_Backup_Table1230[[#This Row],[Extension types]],1),0)&gt;0,"Yes","-")</f>
        <v>-</v>
      </c>
      <c r="Q152" s="28"/>
      <c r="R152" s="37" t="str">
        <f>IF(IFERROR(SEARCH("-mssql",Online_Backup_Table1230[[#This Row],[Extension types]],1),0)&gt;0,"-mssql","-")</f>
        <v>-</v>
      </c>
      <c r="S152" s="37" t="str">
        <f>IF(IFERROR(SEARCH("-oracle",Online_Backup_Table1230[[#This Row],[Extension types]],1),0)&gt;0,"-oracle","-")</f>
        <v>-</v>
      </c>
      <c r="T152" s="37" t="str">
        <f>IF(IFERROR(SEARCH("-sap",Online_Backup_Table1230[[#This Row],[Extension types]],1),0)&gt;0,"-sap","-")</f>
        <v>-</v>
      </c>
      <c r="U152" s="37" t="str">
        <f>IF(IFERROR(SEARCH("-msexchange",Online_Backup_Table1230[[#This Row],[Extension types]],1),0)&gt;0,"-msexchange","-")</f>
        <v>-</v>
      </c>
      <c r="V152" s="37" t="str">
        <f>IF(IFERROR(SEARCH("-msese",Online_Backup_Table1230[[#This Row],[Extension types]],1),0)&gt;0,"-msese","-")</f>
        <v>-</v>
      </c>
      <c r="W152" s="37" t="str">
        <f>IF(IFERROR(SEARCH("-e2010",Online_Backup_Table1230[[#This Row],[Extension types]],1),0)&gt;0,"-e2010","-")</f>
        <v>-</v>
      </c>
      <c r="X152" s="37" t="str">
        <f>IF(IFERROR(SEARCH("-msmbx",Online_Backup_Table1230[[#This Row],[Extension types]],1),0)&gt;0,"-msmbx","-")</f>
        <v>-</v>
      </c>
      <c r="Y152" s="37" t="str">
        <f>IF(IFERROR(SEARCH("-mbx",Online_Backup_Table1230[[#This Row],[Extension types]],1),0)&gt;0,"-mbx","-")</f>
        <v>-</v>
      </c>
      <c r="Z152" s="37" t="str">
        <f>IF(IFERROR(SEARCH("-informix",Online_Backup_Table1230[[#This Row],[Extension types]],1),0)&gt;0,"-informix","-")</f>
        <v>-</v>
      </c>
      <c r="AA152" s="37" t="str">
        <f>IF(IFERROR(SEARCH("-sybase",Online_Backup_Table1230[[#This Row],[Extension types]],1),0)&gt;0,"-sybase","-")</f>
        <v>-</v>
      </c>
      <c r="AB152" s="37" t="str">
        <f>IF(IFERROR(SEARCH("-lotus",Online_Backup_Table1230[[#This Row],[Extension types]],1),0)&gt;0,"-lotus","-")</f>
        <v>-</v>
      </c>
      <c r="AC152" s="37" t="str">
        <f>IF(IFERROR(SEARCH("-vss",Online_Backup_Table1230[[#This Row],[Extension types]],1),0)&gt;0,"-vss","-")</f>
        <v>-</v>
      </c>
      <c r="AD152" s="37" t="str">
        <f>IF(IFERROR(SEARCH("-db2",Online_Backup_Table1230[[#This Row],[Extension types]],1),0)&gt;0,"-db2","-")</f>
        <v>-</v>
      </c>
      <c r="AE152" s="37" t="str">
        <f>IF(IFERROR(SEARCH("-mssharepoint",Online_Backup_Table1230[[#This Row],[Extension types]],1),0)&gt;0,"-mssharepoint","-")</f>
        <v>-</v>
      </c>
      <c r="AF152" s="37" t="str">
        <f>IF(IFERROR(SEARCH("-mssps",Online_Backup_Table1230[[#This Row],[Extension types]],1),0)&gt;0,"-mssps","-")</f>
        <v>-</v>
      </c>
      <c r="AG152" s="37" t="str">
        <f>IF(IFERROR(SEARCH("-vmware",Online_Backup_Table1230[[#This Row],[Extension types]],1),0)&gt;0,"-vmware","-")</f>
        <v>-</v>
      </c>
      <c r="AH152" s="37" t="str">
        <f>IF(IFERROR(SEARCH("-vepa",Online_Backup_Table1230[[#This Row],[Extension types]],1),0)&gt;0,"-vepa","-")</f>
        <v>-</v>
      </c>
      <c r="AI152" s="37" t="str">
        <f>IF(IFERROR(SEARCH("-veagent",Online_Backup_Table1230[[#This Row],[Extension types]],1),0)&gt;0,"-veagent","-")</f>
        <v>-</v>
      </c>
      <c r="AJ152" s="37" t="str">
        <f>IF(IFERROR(SEARCH("-stream",Online_Backup_Table1230[[#This Row],[Extension types]],1),0)&gt;0,"-stream","-")</f>
        <v>-</v>
      </c>
      <c r="AK152" s="37" t="str">
        <f>IF(IFERROR(SEARCH("-ov",Online_Backup_Table1230[[#This Row],[Extension types]],1),0)&gt;0,"-ov","-")</f>
        <v>-</v>
      </c>
      <c r="AL152" s="37" t="str">
        <f>IF(IFERROR(SEARCH("-opc",Online_Backup_Table1230[[#This Row],[Extension types]],1),0)&gt;0,"-opc","-")</f>
        <v>-</v>
      </c>
      <c r="AM152" s="37" t="str">
        <f>IF(IFERROR(SEARCH("-mysql",Online_Backup_Table1230[[#This Row],[Extension types]],1),0)&gt;0,"-mysql","-")</f>
        <v>-</v>
      </c>
      <c r="AN152" s="37" t="str">
        <f>IF(IFERROR(SEARCH("-postgresql",Online_Backup_Table1230[[#This Row],[Extension types]],1),0)&gt;0,"-postgresql","-")</f>
        <v>-</v>
      </c>
      <c r="AO152" s="88">
        <f>IF(AND(Online_Backup_Table1230[[#This Row],[OS_type]]="WINDOWS / LINUX",COUNTIF(Online_Backup_Table1230[[#This Row],[Check -mssql and -mssql70]:[Check -opc]],"-")&lt;&gt;21),1,0)</f>
        <v>0</v>
      </c>
      <c r="AP152" s="88">
        <f>IF(AND(Online_Backup_Table1230[[#This Row],[OS_type]]="UNIX",COUNTIF(Online_Backup_Table1230[[#This Row],[Check -mssql and -mssql70]:[Check -opc]],"-")&lt;&gt;21),1,0)</f>
        <v>0</v>
      </c>
      <c r="AQ15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2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2" s="88">
        <f>IF(AND(Online_Backup_Table1230[[#This Row],[Last connexion date]]&gt;Declaration_Date2433[[#All],[Column1]]-180,Online_Backup_Table1230[[#This Row],[Historical usage Unix to be counted]]&lt;&gt;0),1,0)</f>
        <v>0</v>
      </c>
      <c r="AU152" s="68"/>
      <c r="AV15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3" spans="1:48" x14ac:dyDescent="0.25">
      <c r="A153" s="7"/>
      <c r="B153" s="28" t="s">
        <v>132</v>
      </c>
      <c r="C153" s="28" t="s">
        <v>125</v>
      </c>
      <c r="D15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3" s="45" t="s">
        <v>101</v>
      </c>
      <c r="F153" s="63"/>
      <c r="G153" s="63"/>
      <c r="H153" s="63"/>
      <c r="I153" s="63"/>
      <c r="J153" s="63"/>
      <c r="K153" s="7"/>
      <c r="L153" s="37" t="str">
        <f>IF(IFERROR(SEARCH("-virtual",Online_Backup_Table1230[[#This Row],[Extension types]],1),0)&gt;0,"Yes","-")</f>
        <v>-</v>
      </c>
      <c r="M153" s="28"/>
      <c r="N153" s="37" t="str">
        <f>IF(IFERROR(SEARCH("-clus",Online_Backup_Table1230[[#This Row],[Extension types]],1),0)&gt;0,"Yes","-")</f>
        <v>-</v>
      </c>
      <c r="O153" s="28"/>
      <c r="P153" s="37" t="str">
        <f>IF(IFERROR(SEARCH("-appserver",Online_Backup_Table1230[[#This Row],[Extension types]],1),0)&gt;0,"Yes","-")</f>
        <v>-</v>
      </c>
      <c r="Q153" s="28"/>
      <c r="R153" s="37" t="str">
        <f>IF(IFERROR(SEARCH("-mssql",Online_Backup_Table1230[[#This Row],[Extension types]],1),0)&gt;0,"-mssql","-")</f>
        <v>-</v>
      </c>
      <c r="S153" s="37" t="str">
        <f>IF(IFERROR(SEARCH("-oracle",Online_Backup_Table1230[[#This Row],[Extension types]],1),0)&gt;0,"-oracle","-")</f>
        <v>-</v>
      </c>
      <c r="T153" s="37" t="str">
        <f>IF(IFERROR(SEARCH("-sap",Online_Backup_Table1230[[#This Row],[Extension types]],1),0)&gt;0,"-sap","-")</f>
        <v>-</v>
      </c>
      <c r="U153" s="37" t="str">
        <f>IF(IFERROR(SEARCH("-msexchange",Online_Backup_Table1230[[#This Row],[Extension types]],1),0)&gt;0,"-msexchange","-")</f>
        <v>-</v>
      </c>
      <c r="V153" s="37" t="str">
        <f>IF(IFERROR(SEARCH("-msese",Online_Backup_Table1230[[#This Row],[Extension types]],1),0)&gt;0,"-msese","-")</f>
        <v>-</v>
      </c>
      <c r="W153" s="37" t="str">
        <f>IF(IFERROR(SEARCH("-e2010",Online_Backup_Table1230[[#This Row],[Extension types]],1),0)&gt;0,"-e2010","-")</f>
        <v>-</v>
      </c>
      <c r="X153" s="37" t="str">
        <f>IF(IFERROR(SEARCH("-msmbx",Online_Backup_Table1230[[#This Row],[Extension types]],1),0)&gt;0,"-msmbx","-")</f>
        <v>-</v>
      </c>
      <c r="Y153" s="37" t="str">
        <f>IF(IFERROR(SEARCH("-mbx",Online_Backup_Table1230[[#This Row],[Extension types]],1),0)&gt;0,"-mbx","-")</f>
        <v>-</v>
      </c>
      <c r="Z153" s="37" t="str">
        <f>IF(IFERROR(SEARCH("-informix",Online_Backup_Table1230[[#This Row],[Extension types]],1),0)&gt;0,"-informix","-")</f>
        <v>-</v>
      </c>
      <c r="AA153" s="37" t="str">
        <f>IF(IFERROR(SEARCH("-sybase",Online_Backup_Table1230[[#This Row],[Extension types]],1),0)&gt;0,"-sybase","-")</f>
        <v>-</v>
      </c>
      <c r="AB153" s="37" t="str">
        <f>IF(IFERROR(SEARCH("-lotus",Online_Backup_Table1230[[#This Row],[Extension types]],1),0)&gt;0,"-lotus","-")</f>
        <v>-</v>
      </c>
      <c r="AC153" s="37" t="str">
        <f>IF(IFERROR(SEARCH("-vss",Online_Backup_Table1230[[#This Row],[Extension types]],1),0)&gt;0,"-vss","-")</f>
        <v>-</v>
      </c>
      <c r="AD153" s="37" t="str">
        <f>IF(IFERROR(SEARCH("-db2",Online_Backup_Table1230[[#This Row],[Extension types]],1),0)&gt;0,"-db2","-")</f>
        <v>-</v>
      </c>
      <c r="AE153" s="37" t="str">
        <f>IF(IFERROR(SEARCH("-mssharepoint",Online_Backup_Table1230[[#This Row],[Extension types]],1),0)&gt;0,"-mssharepoint","-")</f>
        <v>-</v>
      </c>
      <c r="AF153" s="37" t="str">
        <f>IF(IFERROR(SEARCH("-mssps",Online_Backup_Table1230[[#This Row],[Extension types]],1),0)&gt;0,"-mssps","-")</f>
        <v>-</v>
      </c>
      <c r="AG153" s="37" t="str">
        <f>IF(IFERROR(SEARCH("-vmware",Online_Backup_Table1230[[#This Row],[Extension types]],1),0)&gt;0,"-vmware","-")</f>
        <v>-</v>
      </c>
      <c r="AH153" s="37" t="str">
        <f>IF(IFERROR(SEARCH("-vepa",Online_Backup_Table1230[[#This Row],[Extension types]],1),0)&gt;0,"-vepa","-")</f>
        <v>-</v>
      </c>
      <c r="AI153" s="37" t="str">
        <f>IF(IFERROR(SEARCH("-veagent",Online_Backup_Table1230[[#This Row],[Extension types]],1),0)&gt;0,"-veagent","-")</f>
        <v>-</v>
      </c>
      <c r="AJ153" s="37" t="str">
        <f>IF(IFERROR(SEARCH("-stream",Online_Backup_Table1230[[#This Row],[Extension types]],1),0)&gt;0,"-stream","-")</f>
        <v>-</v>
      </c>
      <c r="AK153" s="37" t="str">
        <f>IF(IFERROR(SEARCH("-ov",Online_Backup_Table1230[[#This Row],[Extension types]],1),0)&gt;0,"-ov","-")</f>
        <v>-</v>
      </c>
      <c r="AL153" s="37" t="str">
        <f>IF(IFERROR(SEARCH("-opc",Online_Backup_Table1230[[#This Row],[Extension types]],1),0)&gt;0,"-opc","-")</f>
        <v>-</v>
      </c>
      <c r="AM153" s="37" t="str">
        <f>IF(IFERROR(SEARCH("-mysql",Online_Backup_Table1230[[#This Row],[Extension types]],1),0)&gt;0,"-mysql","-")</f>
        <v>-</v>
      </c>
      <c r="AN153" s="37" t="str">
        <f>IF(IFERROR(SEARCH("-postgresql",Online_Backup_Table1230[[#This Row],[Extension types]],1),0)&gt;0,"-postgresql","-")</f>
        <v>-</v>
      </c>
      <c r="AO153" s="88">
        <f>IF(AND(Online_Backup_Table1230[[#This Row],[OS_type]]="WINDOWS / LINUX",COUNTIF(Online_Backup_Table1230[[#This Row],[Check -mssql and -mssql70]:[Check -opc]],"-")&lt;&gt;21),1,0)</f>
        <v>0</v>
      </c>
      <c r="AP153" s="88">
        <f>IF(AND(Online_Backup_Table1230[[#This Row],[OS_type]]="UNIX",COUNTIF(Online_Backup_Table1230[[#This Row],[Check -mssql and -mssql70]:[Check -opc]],"-")&lt;&gt;21),1,0)</f>
        <v>0</v>
      </c>
      <c r="AQ15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3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3" s="88">
        <f>IF(AND(Online_Backup_Table1230[[#This Row],[Last connexion date]]&gt;Declaration_Date2433[[#All],[Column1]]-180,Online_Backup_Table1230[[#This Row],[Historical usage Unix to be counted]]&lt;&gt;0),1,0)</f>
        <v>0</v>
      </c>
      <c r="AU153" s="68"/>
      <c r="AV15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4" spans="1:48" x14ac:dyDescent="0.25">
      <c r="A154" s="7"/>
      <c r="B154" s="28" t="s">
        <v>133</v>
      </c>
      <c r="C154" s="28" t="s">
        <v>125</v>
      </c>
      <c r="D15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4" s="45" t="s">
        <v>101</v>
      </c>
      <c r="F154" s="63"/>
      <c r="G154" s="63"/>
      <c r="H154" s="63"/>
      <c r="I154" s="63"/>
      <c r="J154" s="63"/>
      <c r="K154" s="7"/>
      <c r="L154" s="37" t="str">
        <f>IF(IFERROR(SEARCH("-virtual",Online_Backup_Table1230[[#This Row],[Extension types]],1),0)&gt;0,"Yes","-")</f>
        <v>-</v>
      </c>
      <c r="M154" s="28"/>
      <c r="N154" s="37" t="str">
        <f>IF(IFERROR(SEARCH("-clus",Online_Backup_Table1230[[#This Row],[Extension types]],1),0)&gt;0,"Yes","-")</f>
        <v>-</v>
      </c>
      <c r="O154" s="28"/>
      <c r="P154" s="37" t="str">
        <f>IF(IFERROR(SEARCH("-appserver",Online_Backup_Table1230[[#This Row],[Extension types]],1),0)&gt;0,"Yes","-")</f>
        <v>-</v>
      </c>
      <c r="Q154" s="28"/>
      <c r="R154" s="37" t="str">
        <f>IF(IFERROR(SEARCH("-mssql",Online_Backup_Table1230[[#This Row],[Extension types]],1),0)&gt;0,"-mssql","-")</f>
        <v>-</v>
      </c>
      <c r="S154" s="37" t="str">
        <f>IF(IFERROR(SEARCH("-oracle",Online_Backup_Table1230[[#This Row],[Extension types]],1),0)&gt;0,"-oracle","-")</f>
        <v>-</v>
      </c>
      <c r="T154" s="37" t="str">
        <f>IF(IFERROR(SEARCH("-sap",Online_Backup_Table1230[[#This Row],[Extension types]],1),0)&gt;0,"-sap","-")</f>
        <v>-</v>
      </c>
      <c r="U154" s="37" t="str">
        <f>IF(IFERROR(SEARCH("-msexchange",Online_Backup_Table1230[[#This Row],[Extension types]],1),0)&gt;0,"-msexchange","-")</f>
        <v>-</v>
      </c>
      <c r="V154" s="37" t="str">
        <f>IF(IFERROR(SEARCH("-msese",Online_Backup_Table1230[[#This Row],[Extension types]],1),0)&gt;0,"-msese","-")</f>
        <v>-</v>
      </c>
      <c r="W154" s="37" t="str">
        <f>IF(IFERROR(SEARCH("-e2010",Online_Backup_Table1230[[#This Row],[Extension types]],1),0)&gt;0,"-e2010","-")</f>
        <v>-</v>
      </c>
      <c r="X154" s="37" t="str">
        <f>IF(IFERROR(SEARCH("-msmbx",Online_Backup_Table1230[[#This Row],[Extension types]],1),0)&gt;0,"-msmbx","-")</f>
        <v>-</v>
      </c>
      <c r="Y154" s="37" t="str">
        <f>IF(IFERROR(SEARCH("-mbx",Online_Backup_Table1230[[#This Row],[Extension types]],1),0)&gt;0,"-mbx","-")</f>
        <v>-</v>
      </c>
      <c r="Z154" s="37" t="str">
        <f>IF(IFERROR(SEARCH("-informix",Online_Backup_Table1230[[#This Row],[Extension types]],1),0)&gt;0,"-informix","-")</f>
        <v>-</v>
      </c>
      <c r="AA154" s="37" t="str">
        <f>IF(IFERROR(SEARCH("-sybase",Online_Backup_Table1230[[#This Row],[Extension types]],1),0)&gt;0,"-sybase","-")</f>
        <v>-</v>
      </c>
      <c r="AB154" s="37" t="str">
        <f>IF(IFERROR(SEARCH("-lotus",Online_Backup_Table1230[[#This Row],[Extension types]],1),0)&gt;0,"-lotus","-")</f>
        <v>-</v>
      </c>
      <c r="AC154" s="37" t="str">
        <f>IF(IFERROR(SEARCH("-vss",Online_Backup_Table1230[[#This Row],[Extension types]],1),0)&gt;0,"-vss","-")</f>
        <v>-</v>
      </c>
      <c r="AD154" s="37" t="str">
        <f>IF(IFERROR(SEARCH("-db2",Online_Backup_Table1230[[#This Row],[Extension types]],1),0)&gt;0,"-db2","-")</f>
        <v>-</v>
      </c>
      <c r="AE154" s="37" t="str">
        <f>IF(IFERROR(SEARCH("-mssharepoint",Online_Backup_Table1230[[#This Row],[Extension types]],1),0)&gt;0,"-mssharepoint","-")</f>
        <v>-</v>
      </c>
      <c r="AF154" s="37" t="str">
        <f>IF(IFERROR(SEARCH("-mssps",Online_Backup_Table1230[[#This Row],[Extension types]],1),0)&gt;0,"-mssps","-")</f>
        <v>-</v>
      </c>
      <c r="AG154" s="37" t="str">
        <f>IF(IFERROR(SEARCH("-vmware",Online_Backup_Table1230[[#This Row],[Extension types]],1),0)&gt;0,"-vmware","-")</f>
        <v>-</v>
      </c>
      <c r="AH154" s="37" t="str">
        <f>IF(IFERROR(SEARCH("-vepa",Online_Backup_Table1230[[#This Row],[Extension types]],1),0)&gt;0,"-vepa","-")</f>
        <v>-</v>
      </c>
      <c r="AI154" s="37" t="str">
        <f>IF(IFERROR(SEARCH("-veagent",Online_Backup_Table1230[[#This Row],[Extension types]],1),0)&gt;0,"-veagent","-")</f>
        <v>-</v>
      </c>
      <c r="AJ154" s="37" t="str">
        <f>IF(IFERROR(SEARCH("-stream",Online_Backup_Table1230[[#This Row],[Extension types]],1),0)&gt;0,"-stream","-")</f>
        <v>-</v>
      </c>
      <c r="AK154" s="37" t="str">
        <f>IF(IFERROR(SEARCH("-ov",Online_Backup_Table1230[[#This Row],[Extension types]],1),0)&gt;0,"-ov","-")</f>
        <v>-</v>
      </c>
      <c r="AL154" s="37" t="str">
        <f>IF(IFERROR(SEARCH("-opc",Online_Backup_Table1230[[#This Row],[Extension types]],1),0)&gt;0,"-opc","-")</f>
        <v>-</v>
      </c>
      <c r="AM154" s="37" t="str">
        <f>IF(IFERROR(SEARCH("-mysql",Online_Backup_Table1230[[#This Row],[Extension types]],1),0)&gt;0,"-mysql","-")</f>
        <v>-</v>
      </c>
      <c r="AN154" s="37" t="str">
        <f>IF(IFERROR(SEARCH("-postgresql",Online_Backup_Table1230[[#This Row],[Extension types]],1),0)&gt;0,"-postgresql","-")</f>
        <v>-</v>
      </c>
      <c r="AO154" s="88">
        <f>IF(AND(Online_Backup_Table1230[[#This Row],[OS_type]]="WINDOWS / LINUX",COUNTIF(Online_Backup_Table1230[[#This Row],[Check -mssql and -mssql70]:[Check -opc]],"-")&lt;&gt;21),1,0)</f>
        <v>0</v>
      </c>
      <c r="AP154" s="88">
        <f>IF(AND(Online_Backup_Table1230[[#This Row],[OS_type]]="UNIX",COUNTIF(Online_Backup_Table1230[[#This Row],[Check -mssql and -mssql70]:[Check -opc]],"-")&lt;&gt;21),1,0)</f>
        <v>0</v>
      </c>
      <c r="AQ15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4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4" s="88">
        <f>IF(AND(Online_Backup_Table1230[[#This Row],[Last connexion date]]&gt;Declaration_Date2433[[#All],[Column1]]-180,Online_Backup_Table1230[[#This Row],[Historical usage Unix to be counted]]&lt;&gt;0),1,0)</f>
        <v>0</v>
      </c>
      <c r="AU154" s="68"/>
      <c r="AV15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5" spans="1:48" x14ac:dyDescent="0.25">
      <c r="A155" s="7"/>
      <c r="B155" s="28" t="s">
        <v>134</v>
      </c>
      <c r="C155" s="28" t="s">
        <v>125</v>
      </c>
      <c r="D15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5" s="45" t="s">
        <v>101</v>
      </c>
      <c r="F155" s="63"/>
      <c r="G155" s="63"/>
      <c r="H155" s="63"/>
      <c r="I155" s="63"/>
      <c r="J155" s="63"/>
      <c r="K155" s="7"/>
      <c r="L155" s="37" t="str">
        <f>IF(IFERROR(SEARCH("-virtual",Online_Backup_Table1230[[#This Row],[Extension types]],1),0)&gt;0,"Yes","-")</f>
        <v>-</v>
      </c>
      <c r="M155" s="28"/>
      <c r="N155" s="37" t="str">
        <f>IF(IFERROR(SEARCH("-clus",Online_Backup_Table1230[[#This Row],[Extension types]],1),0)&gt;0,"Yes","-")</f>
        <v>-</v>
      </c>
      <c r="O155" s="28"/>
      <c r="P155" s="37" t="str">
        <f>IF(IFERROR(SEARCH("-appserver",Online_Backup_Table1230[[#This Row],[Extension types]],1),0)&gt;0,"Yes","-")</f>
        <v>-</v>
      </c>
      <c r="Q155" s="28"/>
      <c r="R155" s="37" t="str">
        <f>IF(IFERROR(SEARCH("-mssql",Online_Backup_Table1230[[#This Row],[Extension types]],1),0)&gt;0,"-mssql","-")</f>
        <v>-</v>
      </c>
      <c r="S155" s="37" t="str">
        <f>IF(IFERROR(SEARCH("-oracle",Online_Backup_Table1230[[#This Row],[Extension types]],1),0)&gt;0,"-oracle","-")</f>
        <v>-</v>
      </c>
      <c r="T155" s="37" t="str">
        <f>IF(IFERROR(SEARCH("-sap",Online_Backup_Table1230[[#This Row],[Extension types]],1),0)&gt;0,"-sap","-")</f>
        <v>-</v>
      </c>
      <c r="U155" s="37" t="str">
        <f>IF(IFERROR(SEARCH("-msexchange",Online_Backup_Table1230[[#This Row],[Extension types]],1),0)&gt;0,"-msexchange","-")</f>
        <v>-</v>
      </c>
      <c r="V155" s="37" t="str">
        <f>IF(IFERROR(SEARCH("-msese",Online_Backup_Table1230[[#This Row],[Extension types]],1),0)&gt;0,"-msese","-")</f>
        <v>-</v>
      </c>
      <c r="W155" s="37" t="str">
        <f>IF(IFERROR(SEARCH("-e2010",Online_Backup_Table1230[[#This Row],[Extension types]],1),0)&gt;0,"-e2010","-")</f>
        <v>-</v>
      </c>
      <c r="X155" s="37" t="str">
        <f>IF(IFERROR(SEARCH("-msmbx",Online_Backup_Table1230[[#This Row],[Extension types]],1),0)&gt;0,"-msmbx","-")</f>
        <v>-</v>
      </c>
      <c r="Y155" s="37" t="str">
        <f>IF(IFERROR(SEARCH("-mbx",Online_Backup_Table1230[[#This Row],[Extension types]],1),0)&gt;0,"-mbx","-")</f>
        <v>-</v>
      </c>
      <c r="Z155" s="37" t="str">
        <f>IF(IFERROR(SEARCH("-informix",Online_Backup_Table1230[[#This Row],[Extension types]],1),0)&gt;0,"-informix","-")</f>
        <v>-</v>
      </c>
      <c r="AA155" s="37" t="str">
        <f>IF(IFERROR(SEARCH("-sybase",Online_Backup_Table1230[[#This Row],[Extension types]],1),0)&gt;0,"-sybase","-")</f>
        <v>-</v>
      </c>
      <c r="AB155" s="37" t="str">
        <f>IF(IFERROR(SEARCH("-lotus",Online_Backup_Table1230[[#This Row],[Extension types]],1),0)&gt;0,"-lotus","-")</f>
        <v>-</v>
      </c>
      <c r="AC155" s="37" t="str">
        <f>IF(IFERROR(SEARCH("-vss",Online_Backup_Table1230[[#This Row],[Extension types]],1),0)&gt;0,"-vss","-")</f>
        <v>-</v>
      </c>
      <c r="AD155" s="37" t="str">
        <f>IF(IFERROR(SEARCH("-db2",Online_Backup_Table1230[[#This Row],[Extension types]],1),0)&gt;0,"-db2","-")</f>
        <v>-</v>
      </c>
      <c r="AE155" s="37" t="str">
        <f>IF(IFERROR(SEARCH("-mssharepoint",Online_Backup_Table1230[[#This Row],[Extension types]],1),0)&gt;0,"-mssharepoint","-")</f>
        <v>-</v>
      </c>
      <c r="AF155" s="37" t="str">
        <f>IF(IFERROR(SEARCH("-mssps",Online_Backup_Table1230[[#This Row],[Extension types]],1),0)&gt;0,"-mssps","-")</f>
        <v>-</v>
      </c>
      <c r="AG155" s="37" t="str">
        <f>IF(IFERROR(SEARCH("-vmware",Online_Backup_Table1230[[#This Row],[Extension types]],1),0)&gt;0,"-vmware","-")</f>
        <v>-</v>
      </c>
      <c r="AH155" s="37" t="str">
        <f>IF(IFERROR(SEARCH("-vepa",Online_Backup_Table1230[[#This Row],[Extension types]],1),0)&gt;0,"-vepa","-")</f>
        <v>-</v>
      </c>
      <c r="AI155" s="37" t="str">
        <f>IF(IFERROR(SEARCH("-veagent",Online_Backup_Table1230[[#This Row],[Extension types]],1),0)&gt;0,"-veagent","-")</f>
        <v>-</v>
      </c>
      <c r="AJ155" s="37" t="str">
        <f>IF(IFERROR(SEARCH("-stream",Online_Backup_Table1230[[#This Row],[Extension types]],1),0)&gt;0,"-stream","-")</f>
        <v>-</v>
      </c>
      <c r="AK155" s="37" t="str">
        <f>IF(IFERROR(SEARCH("-ov",Online_Backup_Table1230[[#This Row],[Extension types]],1),0)&gt;0,"-ov","-")</f>
        <v>-</v>
      </c>
      <c r="AL155" s="37" t="str">
        <f>IF(IFERROR(SEARCH("-opc",Online_Backup_Table1230[[#This Row],[Extension types]],1),0)&gt;0,"-opc","-")</f>
        <v>-</v>
      </c>
      <c r="AM155" s="37" t="str">
        <f>IF(IFERROR(SEARCH("-mysql",Online_Backup_Table1230[[#This Row],[Extension types]],1),0)&gt;0,"-mysql","-")</f>
        <v>-</v>
      </c>
      <c r="AN155" s="37" t="str">
        <f>IF(IFERROR(SEARCH("-postgresql",Online_Backup_Table1230[[#This Row],[Extension types]],1),0)&gt;0,"-postgresql","-")</f>
        <v>-</v>
      </c>
      <c r="AO155" s="88">
        <f>IF(AND(Online_Backup_Table1230[[#This Row],[OS_type]]="WINDOWS / LINUX",COUNTIF(Online_Backup_Table1230[[#This Row],[Check -mssql and -mssql70]:[Check -opc]],"-")&lt;&gt;21),1,0)</f>
        <v>0</v>
      </c>
      <c r="AP155" s="88">
        <f>IF(AND(Online_Backup_Table1230[[#This Row],[OS_type]]="UNIX",COUNTIF(Online_Backup_Table1230[[#This Row],[Check -mssql and -mssql70]:[Check -opc]],"-")&lt;&gt;21),1,0)</f>
        <v>0</v>
      </c>
      <c r="AQ15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5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5" s="88">
        <f>IF(AND(Online_Backup_Table1230[[#This Row],[Last connexion date]]&gt;Declaration_Date2433[[#All],[Column1]]-180,Online_Backup_Table1230[[#This Row],[Historical usage Unix to be counted]]&lt;&gt;0),1,0)</f>
        <v>0</v>
      </c>
      <c r="AU155" s="68"/>
      <c r="AV15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6" spans="1:48" x14ac:dyDescent="0.25">
      <c r="A156" s="7"/>
      <c r="B156" s="28" t="s">
        <v>135</v>
      </c>
      <c r="C156" s="28" t="s">
        <v>125</v>
      </c>
      <c r="D15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6" s="45" t="s">
        <v>101</v>
      </c>
      <c r="F156" s="63"/>
      <c r="G156" s="63"/>
      <c r="H156" s="63"/>
      <c r="I156" s="63"/>
      <c r="J156" s="63"/>
      <c r="K156" s="7"/>
      <c r="L156" s="37" t="str">
        <f>IF(IFERROR(SEARCH("-virtual",Online_Backup_Table1230[[#This Row],[Extension types]],1),0)&gt;0,"Yes","-")</f>
        <v>-</v>
      </c>
      <c r="M156" s="28"/>
      <c r="N156" s="37" t="str">
        <f>IF(IFERROR(SEARCH("-clus",Online_Backup_Table1230[[#This Row],[Extension types]],1),0)&gt;0,"Yes","-")</f>
        <v>-</v>
      </c>
      <c r="O156" s="28"/>
      <c r="P156" s="37" t="str">
        <f>IF(IFERROR(SEARCH("-appserver",Online_Backup_Table1230[[#This Row],[Extension types]],1),0)&gt;0,"Yes","-")</f>
        <v>-</v>
      </c>
      <c r="Q156" s="28"/>
      <c r="R156" s="37" t="str">
        <f>IF(IFERROR(SEARCH("-mssql",Online_Backup_Table1230[[#This Row],[Extension types]],1),0)&gt;0,"-mssql","-")</f>
        <v>-</v>
      </c>
      <c r="S156" s="37" t="str">
        <f>IF(IFERROR(SEARCH("-oracle",Online_Backup_Table1230[[#This Row],[Extension types]],1),0)&gt;0,"-oracle","-")</f>
        <v>-</v>
      </c>
      <c r="T156" s="37" t="str">
        <f>IF(IFERROR(SEARCH("-sap",Online_Backup_Table1230[[#This Row],[Extension types]],1),0)&gt;0,"-sap","-")</f>
        <v>-</v>
      </c>
      <c r="U156" s="37" t="str">
        <f>IF(IFERROR(SEARCH("-msexchange",Online_Backup_Table1230[[#This Row],[Extension types]],1),0)&gt;0,"-msexchange","-")</f>
        <v>-</v>
      </c>
      <c r="V156" s="37" t="str">
        <f>IF(IFERROR(SEARCH("-msese",Online_Backup_Table1230[[#This Row],[Extension types]],1),0)&gt;0,"-msese","-")</f>
        <v>-</v>
      </c>
      <c r="W156" s="37" t="str">
        <f>IF(IFERROR(SEARCH("-e2010",Online_Backup_Table1230[[#This Row],[Extension types]],1),0)&gt;0,"-e2010","-")</f>
        <v>-</v>
      </c>
      <c r="X156" s="37" t="str">
        <f>IF(IFERROR(SEARCH("-msmbx",Online_Backup_Table1230[[#This Row],[Extension types]],1),0)&gt;0,"-msmbx","-")</f>
        <v>-</v>
      </c>
      <c r="Y156" s="37" t="str">
        <f>IF(IFERROR(SEARCH("-mbx",Online_Backup_Table1230[[#This Row],[Extension types]],1),0)&gt;0,"-mbx","-")</f>
        <v>-</v>
      </c>
      <c r="Z156" s="37" t="str">
        <f>IF(IFERROR(SEARCH("-informix",Online_Backup_Table1230[[#This Row],[Extension types]],1),0)&gt;0,"-informix","-")</f>
        <v>-</v>
      </c>
      <c r="AA156" s="37" t="str">
        <f>IF(IFERROR(SEARCH("-sybase",Online_Backup_Table1230[[#This Row],[Extension types]],1),0)&gt;0,"-sybase","-")</f>
        <v>-</v>
      </c>
      <c r="AB156" s="37" t="str">
        <f>IF(IFERROR(SEARCH("-lotus",Online_Backup_Table1230[[#This Row],[Extension types]],1),0)&gt;0,"-lotus","-")</f>
        <v>-</v>
      </c>
      <c r="AC156" s="37" t="str">
        <f>IF(IFERROR(SEARCH("-vss",Online_Backup_Table1230[[#This Row],[Extension types]],1),0)&gt;0,"-vss","-")</f>
        <v>-</v>
      </c>
      <c r="AD156" s="37" t="str">
        <f>IF(IFERROR(SEARCH("-db2",Online_Backup_Table1230[[#This Row],[Extension types]],1),0)&gt;0,"-db2","-")</f>
        <v>-</v>
      </c>
      <c r="AE156" s="37" t="str">
        <f>IF(IFERROR(SEARCH("-mssharepoint",Online_Backup_Table1230[[#This Row],[Extension types]],1),0)&gt;0,"-mssharepoint","-")</f>
        <v>-</v>
      </c>
      <c r="AF156" s="37" t="str">
        <f>IF(IFERROR(SEARCH("-mssps",Online_Backup_Table1230[[#This Row],[Extension types]],1),0)&gt;0,"-mssps","-")</f>
        <v>-</v>
      </c>
      <c r="AG156" s="37" t="str">
        <f>IF(IFERROR(SEARCH("-vmware",Online_Backup_Table1230[[#This Row],[Extension types]],1),0)&gt;0,"-vmware","-")</f>
        <v>-</v>
      </c>
      <c r="AH156" s="37" t="str">
        <f>IF(IFERROR(SEARCH("-vepa",Online_Backup_Table1230[[#This Row],[Extension types]],1),0)&gt;0,"-vepa","-")</f>
        <v>-</v>
      </c>
      <c r="AI156" s="37" t="str">
        <f>IF(IFERROR(SEARCH("-veagent",Online_Backup_Table1230[[#This Row],[Extension types]],1),0)&gt;0,"-veagent","-")</f>
        <v>-</v>
      </c>
      <c r="AJ156" s="37" t="str">
        <f>IF(IFERROR(SEARCH("-stream",Online_Backup_Table1230[[#This Row],[Extension types]],1),0)&gt;0,"-stream","-")</f>
        <v>-</v>
      </c>
      <c r="AK156" s="37" t="str">
        <f>IF(IFERROR(SEARCH("-ov",Online_Backup_Table1230[[#This Row],[Extension types]],1),0)&gt;0,"-ov","-")</f>
        <v>-</v>
      </c>
      <c r="AL156" s="37" t="str">
        <f>IF(IFERROR(SEARCH("-opc",Online_Backup_Table1230[[#This Row],[Extension types]],1),0)&gt;0,"-opc","-")</f>
        <v>-</v>
      </c>
      <c r="AM156" s="37" t="str">
        <f>IF(IFERROR(SEARCH("-mysql",Online_Backup_Table1230[[#This Row],[Extension types]],1),0)&gt;0,"-mysql","-")</f>
        <v>-</v>
      </c>
      <c r="AN156" s="37" t="str">
        <f>IF(IFERROR(SEARCH("-postgresql",Online_Backup_Table1230[[#This Row],[Extension types]],1),0)&gt;0,"-postgresql","-")</f>
        <v>-</v>
      </c>
      <c r="AO156" s="88">
        <f>IF(AND(Online_Backup_Table1230[[#This Row],[OS_type]]="WINDOWS / LINUX",COUNTIF(Online_Backup_Table1230[[#This Row],[Check -mssql and -mssql70]:[Check -opc]],"-")&lt;&gt;21),1,0)</f>
        <v>0</v>
      </c>
      <c r="AP156" s="88">
        <f>IF(AND(Online_Backup_Table1230[[#This Row],[OS_type]]="UNIX",COUNTIF(Online_Backup_Table1230[[#This Row],[Check -mssql and -mssql70]:[Check -opc]],"-")&lt;&gt;21),1,0)</f>
        <v>0</v>
      </c>
      <c r="AQ15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6" s="88">
        <f>IF(AND(Online_Backup_Table1230[[#This Row],[Last connexion date]]&gt;Declaration_Date2433[[#All],[Column1]]-180,Online_Backup_Table1230[[#This Row],[Historical usage Unix to be counted]]&lt;&gt;0),1,0)</f>
        <v>0</v>
      </c>
      <c r="AU156" s="68"/>
      <c r="AV15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7" spans="1:48" x14ac:dyDescent="0.25">
      <c r="A157" s="7"/>
      <c r="B157" s="28" t="s">
        <v>136</v>
      </c>
      <c r="C157" s="28" t="s">
        <v>125</v>
      </c>
      <c r="D15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57" s="45" t="s">
        <v>101</v>
      </c>
      <c r="F157" s="63"/>
      <c r="G157" s="63"/>
      <c r="H157" s="63"/>
      <c r="I157" s="63"/>
      <c r="J157" s="63"/>
      <c r="K157" s="7"/>
      <c r="L157" s="37" t="str">
        <f>IF(IFERROR(SEARCH("-virtual",Online_Backup_Table1230[[#This Row],[Extension types]],1),0)&gt;0,"Yes","-")</f>
        <v>-</v>
      </c>
      <c r="M157" s="28"/>
      <c r="N157" s="37" t="str">
        <f>IF(IFERROR(SEARCH("-clus",Online_Backup_Table1230[[#This Row],[Extension types]],1),0)&gt;0,"Yes","-")</f>
        <v>-</v>
      </c>
      <c r="O157" s="28"/>
      <c r="P157" s="37" t="str">
        <f>IF(IFERROR(SEARCH("-appserver",Online_Backup_Table1230[[#This Row],[Extension types]],1),0)&gt;0,"Yes","-")</f>
        <v>-</v>
      </c>
      <c r="Q157" s="28"/>
      <c r="R157" s="37" t="str">
        <f>IF(IFERROR(SEARCH("-mssql",Online_Backup_Table1230[[#This Row],[Extension types]],1),0)&gt;0,"-mssql","-")</f>
        <v>-</v>
      </c>
      <c r="S157" s="37" t="str">
        <f>IF(IFERROR(SEARCH("-oracle",Online_Backup_Table1230[[#This Row],[Extension types]],1),0)&gt;0,"-oracle","-")</f>
        <v>-</v>
      </c>
      <c r="T157" s="37" t="str">
        <f>IF(IFERROR(SEARCH("-sap",Online_Backup_Table1230[[#This Row],[Extension types]],1),0)&gt;0,"-sap","-")</f>
        <v>-</v>
      </c>
      <c r="U157" s="37" t="str">
        <f>IF(IFERROR(SEARCH("-msexchange",Online_Backup_Table1230[[#This Row],[Extension types]],1),0)&gt;0,"-msexchange","-")</f>
        <v>-</v>
      </c>
      <c r="V157" s="37" t="str">
        <f>IF(IFERROR(SEARCH("-msese",Online_Backup_Table1230[[#This Row],[Extension types]],1),0)&gt;0,"-msese","-")</f>
        <v>-</v>
      </c>
      <c r="W157" s="37" t="str">
        <f>IF(IFERROR(SEARCH("-e2010",Online_Backup_Table1230[[#This Row],[Extension types]],1),0)&gt;0,"-e2010","-")</f>
        <v>-</v>
      </c>
      <c r="X157" s="37" t="str">
        <f>IF(IFERROR(SEARCH("-msmbx",Online_Backup_Table1230[[#This Row],[Extension types]],1),0)&gt;0,"-msmbx","-")</f>
        <v>-</v>
      </c>
      <c r="Y157" s="37" t="str">
        <f>IF(IFERROR(SEARCH("-mbx",Online_Backup_Table1230[[#This Row],[Extension types]],1),0)&gt;0,"-mbx","-")</f>
        <v>-</v>
      </c>
      <c r="Z157" s="37" t="str">
        <f>IF(IFERROR(SEARCH("-informix",Online_Backup_Table1230[[#This Row],[Extension types]],1),0)&gt;0,"-informix","-")</f>
        <v>-</v>
      </c>
      <c r="AA157" s="37" t="str">
        <f>IF(IFERROR(SEARCH("-sybase",Online_Backup_Table1230[[#This Row],[Extension types]],1),0)&gt;0,"-sybase","-")</f>
        <v>-</v>
      </c>
      <c r="AB157" s="37" t="str">
        <f>IF(IFERROR(SEARCH("-lotus",Online_Backup_Table1230[[#This Row],[Extension types]],1),0)&gt;0,"-lotus","-")</f>
        <v>-</v>
      </c>
      <c r="AC157" s="37" t="str">
        <f>IF(IFERROR(SEARCH("-vss",Online_Backup_Table1230[[#This Row],[Extension types]],1),0)&gt;0,"-vss","-")</f>
        <v>-</v>
      </c>
      <c r="AD157" s="37" t="str">
        <f>IF(IFERROR(SEARCH("-db2",Online_Backup_Table1230[[#This Row],[Extension types]],1),0)&gt;0,"-db2","-")</f>
        <v>-</v>
      </c>
      <c r="AE157" s="37" t="str">
        <f>IF(IFERROR(SEARCH("-mssharepoint",Online_Backup_Table1230[[#This Row],[Extension types]],1),0)&gt;0,"-mssharepoint","-")</f>
        <v>-</v>
      </c>
      <c r="AF157" s="37" t="str">
        <f>IF(IFERROR(SEARCH("-mssps",Online_Backup_Table1230[[#This Row],[Extension types]],1),0)&gt;0,"-mssps","-")</f>
        <v>-</v>
      </c>
      <c r="AG157" s="37" t="str">
        <f>IF(IFERROR(SEARCH("-vmware",Online_Backup_Table1230[[#This Row],[Extension types]],1),0)&gt;0,"-vmware","-")</f>
        <v>-</v>
      </c>
      <c r="AH157" s="37" t="str">
        <f>IF(IFERROR(SEARCH("-vepa",Online_Backup_Table1230[[#This Row],[Extension types]],1),0)&gt;0,"-vepa","-")</f>
        <v>-</v>
      </c>
      <c r="AI157" s="37" t="str">
        <f>IF(IFERROR(SEARCH("-veagent",Online_Backup_Table1230[[#This Row],[Extension types]],1),0)&gt;0,"-veagent","-")</f>
        <v>-</v>
      </c>
      <c r="AJ157" s="37" t="str">
        <f>IF(IFERROR(SEARCH("-stream",Online_Backup_Table1230[[#This Row],[Extension types]],1),0)&gt;0,"-stream","-")</f>
        <v>-</v>
      </c>
      <c r="AK157" s="37" t="str">
        <f>IF(IFERROR(SEARCH("-ov",Online_Backup_Table1230[[#This Row],[Extension types]],1),0)&gt;0,"-ov","-")</f>
        <v>-</v>
      </c>
      <c r="AL157" s="37" t="str">
        <f>IF(IFERROR(SEARCH("-opc",Online_Backup_Table1230[[#This Row],[Extension types]],1),0)&gt;0,"-opc","-")</f>
        <v>-</v>
      </c>
      <c r="AM157" s="37" t="str">
        <f>IF(IFERROR(SEARCH("-mysql",Online_Backup_Table1230[[#This Row],[Extension types]],1),0)&gt;0,"-mysql","-")</f>
        <v>-</v>
      </c>
      <c r="AN157" s="37" t="str">
        <f>IF(IFERROR(SEARCH("-postgresql",Online_Backup_Table1230[[#This Row],[Extension types]],1),0)&gt;0,"-postgresql","-")</f>
        <v>-</v>
      </c>
      <c r="AO157" s="88">
        <f>IF(AND(Online_Backup_Table1230[[#This Row],[OS_type]]="WINDOWS / LINUX",COUNTIF(Online_Backup_Table1230[[#This Row],[Check -mssql and -mssql70]:[Check -opc]],"-")&lt;&gt;21),1,0)</f>
        <v>0</v>
      </c>
      <c r="AP157" s="88">
        <f>IF(AND(Online_Backup_Table1230[[#This Row],[OS_type]]="UNIX",COUNTIF(Online_Backup_Table1230[[#This Row],[Check -mssql and -mssql70]:[Check -opc]],"-")&lt;&gt;21),1,0)</f>
        <v>0</v>
      </c>
      <c r="AQ15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5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5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7" s="88">
        <f>IF(AND(Online_Backup_Table1230[[#This Row],[Last connexion date]]&gt;Declaration_Date2433[[#All],[Column1]]-180,Online_Backup_Table1230[[#This Row],[Historical usage Unix to be counted]]&lt;&gt;0),1,0)</f>
        <v>0</v>
      </c>
      <c r="AU157" s="68"/>
      <c r="AV15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8" spans="1:48" x14ac:dyDescent="0.25">
      <c r="A158" s="7"/>
      <c r="B158" s="28" t="s">
        <v>137</v>
      </c>
      <c r="C158" s="28" t="s">
        <v>138</v>
      </c>
      <c r="D15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8" s="45" t="s">
        <v>139</v>
      </c>
      <c r="F158" s="63"/>
      <c r="G158" s="63"/>
      <c r="H158" s="63"/>
      <c r="I158" s="63"/>
      <c r="J158" s="63"/>
      <c r="K158" s="7"/>
      <c r="L158" s="37" t="str">
        <f>IF(IFERROR(SEARCH("-virtual",Online_Backup_Table1230[[#This Row],[Extension types]],1),0)&gt;0,"Yes","-")</f>
        <v>-</v>
      </c>
      <c r="M158" s="28"/>
      <c r="N158" s="37" t="str">
        <f>IF(IFERROR(SEARCH("-clus",Online_Backup_Table1230[[#This Row],[Extension types]],1),0)&gt;0,"Yes","-")</f>
        <v>-</v>
      </c>
      <c r="O158" s="28"/>
      <c r="P158" s="37" t="str">
        <f>IF(IFERROR(SEARCH("-appserver",Online_Backup_Table1230[[#This Row],[Extension types]],1),0)&gt;0,"Yes","-")</f>
        <v>-</v>
      </c>
      <c r="Q158" s="28"/>
      <c r="R158" s="37" t="str">
        <f>IF(IFERROR(SEARCH("-mssql",Online_Backup_Table1230[[#This Row],[Extension types]],1),0)&gt;0,"-mssql","-")</f>
        <v>-mssql</v>
      </c>
      <c r="S158" s="37" t="str">
        <f>IF(IFERROR(SEARCH("-oracle",Online_Backup_Table1230[[#This Row],[Extension types]],1),0)&gt;0,"-oracle","-")</f>
        <v>-</v>
      </c>
      <c r="T158" s="37" t="str">
        <f>IF(IFERROR(SEARCH("-sap",Online_Backup_Table1230[[#This Row],[Extension types]],1),0)&gt;0,"-sap","-")</f>
        <v>-</v>
      </c>
      <c r="U158" s="37" t="str">
        <f>IF(IFERROR(SEARCH("-msexchange",Online_Backup_Table1230[[#This Row],[Extension types]],1),0)&gt;0,"-msexchange","-")</f>
        <v>-</v>
      </c>
      <c r="V158" s="37" t="str">
        <f>IF(IFERROR(SEARCH("-msese",Online_Backup_Table1230[[#This Row],[Extension types]],1),0)&gt;0,"-msese","-")</f>
        <v>-</v>
      </c>
      <c r="W158" s="37" t="str">
        <f>IF(IFERROR(SEARCH("-e2010",Online_Backup_Table1230[[#This Row],[Extension types]],1),0)&gt;0,"-e2010","-")</f>
        <v>-</v>
      </c>
      <c r="X158" s="37" t="str">
        <f>IF(IFERROR(SEARCH("-msmbx",Online_Backup_Table1230[[#This Row],[Extension types]],1),0)&gt;0,"-msmbx","-")</f>
        <v>-</v>
      </c>
      <c r="Y158" s="37" t="str">
        <f>IF(IFERROR(SEARCH("-mbx",Online_Backup_Table1230[[#This Row],[Extension types]],1),0)&gt;0,"-mbx","-")</f>
        <v>-</v>
      </c>
      <c r="Z158" s="37" t="str">
        <f>IF(IFERROR(SEARCH("-informix",Online_Backup_Table1230[[#This Row],[Extension types]],1),0)&gt;0,"-informix","-")</f>
        <v>-</v>
      </c>
      <c r="AA158" s="37" t="str">
        <f>IF(IFERROR(SEARCH("-sybase",Online_Backup_Table1230[[#This Row],[Extension types]],1),0)&gt;0,"-sybase","-")</f>
        <v>-</v>
      </c>
      <c r="AB158" s="37" t="str">
        <f>IF(IFERROR(SEARCH("-lotus",Online_Backup_Table1230[[#This Row],[Extension types]],1),0)&gt;0,"-lotus","-")</f>
        <v>-</v>
      </c>
      <c r="AC158" s="37" t="str">
        <f>IF(IFERROR(SEARCH("-vss",Online_Backup_Table1230[[#This Row],[Extension types]],1),0)&gt;0,"-vss","-")</f>
        <v>-vss</v>
      </c>
      <c r="AD158" s="37" t="str">
        <f>IF(IFERROR(SEARCH("-db2",Online_Backup_Table1230[[#This Row],[Extension types]],1),0)&gt;0,"-db2","-")</f>
        <v>-</v>
      </c>
      <c r="AE158" s="37" t="str">
        <f>IF(IFERROR(SEARCH("-mssharepoint",Online_Backup_Table1230[[#This Row],[Extension types]],1),0)&gt;0,"-mssharepoint","-")</f>
        <v>-</v>
      </c>
      <c r="AF158" s="37" t="str">
        <f>IF(IFERROR(SEARCH("-mssps",Online_Backup_Table1230[[#This Row],[Extension types]],1),0)&gt;0,"-mssps","-")</f>
        <v>-</v>
      </c>
      <c r="AG158" s="37" t="str">
        <f>IF(IFERROR(SEARCH("-vmware",Online_Backup_Table1230[[#This Row],[Extension types]],1),0)&gt;0,"-vmware","-")</f>
        <v>-</v>
      </c>
      <c r="AH158" s="37" t="str">
        <f>IF(IFERROR(SEARCH("-vepa",Online_Backup_Table1230[[#This Row],[Extension types]],1),0)&gt;0,"-vepa","-")</f>
        <v>-</v>
      </c>
      <c r="AI158" s="37" t="str">
        <f>IF(IFERROR(SEARCH("-veagent",Online_Backup_Table1230[[#This Row],[Extension types]],1),0)&gt;0,"-veagent","-")</f>
        <v>-</v>
      </c>
      <c r="AJ158" s="37" t="str">
        <f>IF(IFERROR(SEARCH("-stream",Online_Backup_Table1230[[#This Row],[Extension types]],1),0)&gt;0,"-stream","-")</f>
        <v>-</v>
      </c>
      <c r="AK158" s="37" t="str">
        <f>IF(IFERROR(SEARCH("-ov",Online_Backup_Table1230[[#This Row],[Extension types]],1),0)&gt;0,"-ov","-")</f>
        <v>-</v>
      </c>
      <c r="AL158" s="37" t="str">
        <f>IF(IFERROR(SEARCH("-opc",Online_Backup_Table1230[[#This Row],[Extension types]],1),0)&gt;0,"-opc","-")</f>
        <v>-</v>
      </c>
      <c r="AM158" s="37" t="str">
        <f>IF(IFERROR(SEARCH("-mysql",Online_Backup_Table1230[[#This Row],[Extension types]],1),0)&gt;0,"-mysql","-")</f>
        <v>-</v>
      </c>
      <c r="AN158" s="37" t="str">
        <f>IF(IFERROR(SEARCH("-postgresql",Online_Backup_Table1230[[#This Row],[Extension types]],1),0)&gt;0,"-postgresql","-")</f>
        <v>-</v>
      </c>
      <c r="AO158" s="88">
        <f>IF(AND(Online_Backup_Table1230[[#This Row],[OS_type]]="WINDOWS / LINUX",COUNTIF(Online_Backup_Table1230[[#This Row],[Check -mssql and -mssql70]:[Check -opc]],"-")&lt;&gt;21),1,0)</f>
        <v>1</v>
      </c>
      <c r="AP158" s="88">
        <f>IF(AND(Online_Backup_Table1230[[#This Row],[OS_type]]="UNIX",COUNTIF(Online_Backup_Table1230[[#This Row],[Check -mssql and -mssql70]:[Check -opc]],"-")&lt;&gt;21),1,0)</f>
        <v>0</v>
      </c>
      <c r="AQ15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8" s="88">
        <f>IF(AND(Online_Backup_Table1230[[#This Row],[Last connexion date]]&gt;Declaration_Date2433[[#All],[Column1]]-180,Online_Backup_Table1230[[#This Row],[Historical usage Windows/Linux to be counted]]&lt;&gt;0),1,0)</f>
        <v>1</v>
      </c>
      <c r="AS15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8" s="88">
        <f>IF(AND(Online_Backup_Table1230[[#This Row],[Last connexion date]]&gt;Declaration_Date2433[[#All],[Column1]]-180,Online_Backup_Table1230[[#This Row],[Historical usage Unix to be counted]]&lt;&gt;0),1,0)</f>
        <v>0</v>
      </c>
      <c r="AU158" s="68">
        <v>43867.125092592592</v>
      </c>
      <c r="AV15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59" spans="1:48" x14ac:dyDescent="0.25">
      <c r="A159" s="7"/>
      <c r="B159" s="28" t="s">
        <v>140</v>
      </c>
      <c r="C159" s="28" t="s">
        <v>141</v>
      </c>
      <c r="D15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59" s="45" t="s">
        <v>142</v>
      </c>
      <c r="F159" s="63"/>
      <c r="G159" s="63"/>
      <c r="H159" s="63"/>
      <c r="I159" s="63"/>
      <c r="J159" s="63"/>
      <c r="K159" s="7"/>
      <c r="L159" s="37" t="str">
        <f>IF(IFERROR(SEARCH("-virtual",Online_Backup_Table1230[[#This Row],[Extension types]],1),0)&gt;0,"Yes","-")</f>
        <v>-</v>
      </c>
      <c r="M159" s="28"/>
      <c r="N159" s="37" t="str">
        <f>IF(IFERROR(SEARCH("-clus",Online_Backup_Table1230[[#This Row],[Extension types]],1),0)&gt;0,"Yes","-")</f>
        <v>-</v>
      </c>
      <c r="O159" s="28"/>
      <c r="P159" s="37" t="str">
        <f>IF(IFERROR(SEARCH("-appserver",Online_Backup_Table1230[[#This Row],[Extension types]],1),0)&gt;0,"Yes","-")</f>
        <v>-</v>
      </c>
      <c r="Q159" s="28"/>
      <c r="R159" s="37" t="str">
        <f>IF(IFERROR(SEARCH("-mssql",Online_Backup_Table1230[[#This Row],[Extension types]],1),0)&gt;0,"-mssql","-")</f>
        <v>-mssql</v>
      </c>
      <c r="S159" s="37" t="str">
        <f>IF(IFERROR(SEARCH("-oracle",Online_Backup_Table1230[[#This Row],[Extension types]],1),0)&gt;0,"-oracle","-")</f>
        <v>-</v>
      </c>
      <c r="T159" s="37" t="str">
        <f>IF(IFERROR(SEARCH("-sap",Online_Backup_Table1230[[#This Row],[Extension types]],1),0)&gt;0,"-sap","-")</f>
        <v>-</v>
      </c>
      <c r="U159" s="37" t="str">
        <f>IF(IFERROR(SEARCH("-msexchange",Online_Backup_Table1230[[#This Row],[Extension types]],1),0)&gt;0,"-msexchange","-")</f>
        <v>-</v>
      </c>
      <c r="V159" s="37" t="str">
        <f>IF(IFERROR(SEARCH("-msese",Online_Backup_Table1230[[#This Row],[Extension types]],1),0)&gt;0,"-msese","-")</f>
        <v>-</v>
      </c>
      <c r="W159" s="37" t="str">
        <f>IF(IFERROR(SEARCH("-e2010",Online_Backup_Table1230[[#This Row],[Extension types]],1),0)&gt;0,"-e2010","-")</f>
        <v>-</v>
      </c>
      <c r="X159" s="37" t="str">
        <f>IF(IFERROR(SEARCH("-msmbx",Online_Backup_Table1230[[#This Row],[Extension types]],1),0)&gt;0,"-msmbx","-")</f>
        <v>-</v>
      </c>
      <c r="Y159" s="37" t="str">
        <f>IF(IFERROR(SEARCH("-mbx",Online_Backup_Table1230[[#This Row],[Extension types]],1),0)&gt;0,"-mbx","-")</f>
        <v>-</v>
      </c>
      <c r="Z159" s="37" t="str">
        <f>IF(IFERROR(SEARCH("-informix",Online_Backup_Table1230[[#This Row],[Extension types]],1),0)&gt;0,"-informix","-")</f>
        <v>-</v>
      </c>
      <c r="AA159" s="37" t="str">
        <f>IF(IFERROR(SEARCH("-sybase",Online_Backup_Table1230[[#This Row],[Extension types]],1),0)&gt;0,"-sybase","-")</f>
        <v>-</v>
      </c>
      <c r="AB159" s="37" t="str">
        <f>IF(IFERROR(SEARCH("-lotus",Online_Backup_Table1230[[#This Row],[Extension types]],1),0)&gt;0,"-lotus","-")</f>
        <v>-</v>
      </c>
      <c r="AC159" s="37" t="str">
        <f>IF(IFERROR(SEARCH("-vss",Online_Backup_Table1230[[#This Row],[Extension types]],1),0)&gt;0,"-vss","-")</f>
        <v>-vss</v>
      </c>
      <c r="AD159" s="37" t="str">
        <f>IF(IFERROR(SEARCH("-db2",Online_Backup_Table1230[[#This Row],[Extension types]],1),0)&gt;0,"-db2","-")</f>
        <v>-</v>
      </c>
      <c r="AE159" s="37" t="str">
        <f>IF(IFERROR(SEARCH("-mssharepoint",Online_Backup_Table1230[[#This Row],[Extension types]],1),0)&gt;0,"-mssharepoint","-")</f>
        <v>-</v>
      </c>
      <c r="AF159" s="37" t="str">
        <f>IF(IFERROR(SEARCH("-mssps",Online_Backup_Table1230[[#This Row],[Extension types]],1),0)&gt;0,"-mssps","-")</f>
        <v>-</v>
      </c>
      <c r="AG159" s="37" t="str">
        <f>IF(IFERROR(SEARCH("-vmware",Online_Backup_Table1230[[#This Row],[Extension types]],1),0)&gt;0,"-vmware","-")</f>
        <v>-</v>
      </c>
      <c r="AH159" s="37" t="str">
        <f>IF(IFERROR(SEARCH("-vepa",Online_Backup_Table1230[[#This Row],[Extension types]],1),0)&gt;0,"-vepa","-")</f>
        <v>-</v>
      </c>
      <c r="AI159" s="37" t="str">
        <f>IF(IFERROR(SEARCH("-veagent",Online_Backup_Table1230[[#This Row],[Extension types]],1),0)&gt;0,"-veagent","-")</f>
        <v>-</v>
      </c>
      <c r="AJ159" s="37" t="str">
        <f>IF(IFERROR(SEARCH("-stream",Online_Backup_Table1230[[#This Row],[Extension types]],1),0)&gt;0,"-stream","-")</f>
        <v>-</v>
      </c>
      <c r="AK159" s="37" t="str">
        <f>IF(IFERROR(SEARCH("-ov",Online_Backup_Table1230[[#This Row],[Extension types]],1),0)&gt;0,"-ov","-")</f>
        <v>-</v>
      </c>
      <c r="AL159" s="37" t="str">
        <f>IF(IFERROR(SEARCH("-opc",Online_Backup_Table1230[[#This Row],[Extension types]],1),0)&gt;0,"-opc","-")</f>
        <v>-</v>
      </c>
      <c r="AM159" s="37" t="str">
        <f>IF(IFERROR(SEARCH("-mysql",Online_Backup_Table1230[[#This Row],[Extension types]],1),0)&gt;0,"-mysql","-")</f>
        <v>-</v>
      </c>
      <c r="AN159" s="37" t="str">
        <f>IF(IFERROR(SEARCH("-postgresql",Online_Backup_Table1230[[#This Row],[Extension types]],1),0)&gt;0,"-postgresql","-")</f>
        <v>-</v>
      </c>
      <c r="AO159" s="88">
        <f>IF(AND(Online_Backup_Table1230[[#This Row],[OS_type]]="WINDOWS / LINUX",COUNTIF(Online_Backup_Table1230[[#This Row],[Check -mssql and -mssql70]:[Check -opc]],"-")&lt;&gt;21),1,0)</f>
        <v>1</v>
      </c>
      <c r="AP159" s="88">
        <f>IF(AND(Online_Backup_Table1230[[#This Row],[OS_type]]="UNIX",COUNTIF(Online_Backup_Table1230[[#This Row],[Check -mssql and -mssql70]:[Check -opc]],"-")&lt;&gt;21),1,0)</f>
        <v>0</v>
      </c>
      <c r="AQ15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59" s="88">
        <f>IF(AND(Online_Backup_Table1230[[#This Row],[Last connexion date]]&gt;Declaration_Date2433[[#All],[Column1]]-180,Online_Backup_Table1230[[#This Row],[Historical usage Windows/Linux to be counted]]&lt;&gt;0),1,0)</f>
        <v>1</v>
      </c>
      <c r="AS15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59" s="88">
        <f>IF(AND(Online_Backup_Table1230[[#This Row],[Last connexion date]]&gt;Declaration_Date2433[[#All],[Column1]]-180,Online_Backup_Table1230[[#This Row],[Historical usage Unix to be counted]]&lt;&gt;0),1,0)</f>
        <v>0</v>
      </c>
      <c r="AU159" s="68">
        <v>43872.274918981479</v>
      </c>
      <c r="AV15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0" spans="1:48" x14ac:dyDescent="0.25">
      <c r="A160" s="7"/>
      <c r="B160" s="28" t="s">
        <v>143</v>
      </c>
      <c r="C160" s="28" t="s">
        <v>141</v>
      </c>
      <c r="D16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0" s="45" t="s">
        <v>144</v>
      </c>
      <c r="F160" s="63"/>
      <c r="G160" s="63"/>
      <c r="H160" s="63"/>
      <c r="I160" s="63"/>
      <c r="J160" s="63"/>
      <c r="K160" s="7"/>
      <c r="L160" s="37" t="str">
        <f>IF(IFERROR(SEARCH("-virtual",Online_Backup_Table1230[[#This Row],[Extension types]],1),0)&gt;0,"Yes","-")</f>
        <v>-</v>
      </c>
      <c r="M160" s="28"/>
      <c r="N160" s="37" t="str">
        <f>IF(IFERROR(SEARCH("-clus",Online_Backup_Table1230[[#This Row],[Extension types]],1),0)&gt;0,"Yes","-")</f>
        <v>-</v>
      </c>
      <c r="O160" s="28"/>
      <c r="P160" s="37" t="str">
        <f>IF(IFERROR(SEARCH("-appserver",Online_Backup_Table1230[[#This Row],[Extension types]],1),0)&gt;0,"Yes","-")</f>
        <v>-</v>
      </c>
      <c r="Q160" s="28"/>
      <c r="R160" s="37" t="str">
        <f>IF(IFERROR(SEARCH("-mssql",Online_Backup_Table1230[[#This Row],[Extension types]],1),0)&gt;0,"-mssql","-")</f>
        <v>-mssql</v>
      </c>
      <c r="S160" s="37" t="str">
        <f>IF(IFERROR(SEARCH("-oracle",Online_Backup_Table1230[[#This Row],[Extension types]],1),0)&gt;0,"-oracle","-")</f>
        <v>-</v>
      </c>
      <c r="T160" s="37" t="str">
        <f>IF(IFERROR(SEARCH("-sap",Online_Backup_Table1230[[#This Row],[Extension types]],1),0)&gt;0,"-sap","-")</f>
        <v>-</v>
      </c>
      <c r="U160" s="37" t="str">
        <f>IF(IFERROR(SEARCH("-msexchange",Online_Backup_Table1230[[#This Row],[Extension types]],1),0)&gt;0,"-msexchange","-")</f>
        <v>-</v>
      </c>
      <c r="V160" s="37" t="str">
        <f>IF(IFERROR(SEARCH("-msese",Online_Backup_Table1230[[#This Row],[Extension types]],1),0)&gt;0,"-msese","-")</f>
        <v>-</v>
      </c>
      <c r="W160" s="37" t="str">
        <f>IF(IFERROR(SEARCH("-e2010",Online_Backup_Table1230[[#This Row],[Extension types]],1),0)&gt;0,"-e2010","-")</f>
        <v>-</v>
      </c>
      <c r="X160" s="37" t="str">
        <f>IF(IFERROR(SEARCH("-msmbx",Online_Backup_Table1230[[#This Row],[Extension types]],1),0)&gt;0,"-msmbx","-")</f>
        <v>-</v>
      </c>
      <c r="Y160" s="37" t="str">
        <f>IF(IFERROR(SEARCH("-mbx",Online_Backup_Table1230[[#This Row],[Extension types]],1),0)&gt;0,"-mbx","-")</f>
        <v>-</v>
      </c>
      <c r="Z160" s="37" t="str">
        <f>IF(IFERROR(SEARCH("-informix",Online_Backup_Table1230[[#This Row],[Extension types]],1),0)&gt;0,"-informix","-")</f>
        <v>-</v>
      </c>
      <c r="AA160" s="37" t="str">
        <f>IF(IFERROR(SEARCH("-sybase",Online_Backup_Table1230[[#This Row],[Extension types]],1),0)&gt;0,"-sybase","-")</f>
        <v>-</v>
      </c>
      <c r="AB160" s="37" t="str">
        <f>IF(IFERROR(SEARCH("-lotus",Online_Backup_Table1230[[#This Row],[Extension types]],1),0)&gt;0,"-lotus","-")</f>
        <v>-</v>
      </c>
      <c r="AC160" s="37" t="str">
        <f>IF(IFERROR(SEARCH("-vss",Online_Backup_Table1230[[#This Row],[Extension types]],1),0)&gt;0,"-vss","-")</f>
        <v>-vss</v>
      </c>
      <c r="AD160" s="37" t="str">
        <f>IF(IFERROR(SEARCH("-db2",Online_Backup_Table1230[[#This Row],[Extension types]],1),0)&gt;0,"-db2","-")</f>
        <v>-</v>
      </c>
      <c r="AE160" s="37" t="str">
        <f>IF(IFERROR(SEARCH("-mssharepoint",Online_Backup_Table1230[[#This Row],[Extension types]],1),0)&gt;0,"-mssharepoint","-")</f>
        <v>-</v>
      </c>
      <c r="AF160" s="37" t="str">
        <f>IF(IFERROR(SEARCH("-mssps",Online_Backup_Table1230[[#This Row],[Extension types]],1),0)&gt;0,"-mssps","-")</f>
        <v>-</v>
      </c>
      <c r="AG160" s="37" t="str">
        <f>IF(IFERROR(SEARCH("-vmware",Online_Backup_Table1230[[#This Row],[Extension types]],1),0)&gt;0,"-vmware","-")</f>
        <v>-</v>
      </c>
      <c r="AH160" s="37" t="str">
        <f>IF(IFERROR(SEARCH("-vepa",Online_Backup_Table1230[[#This Row],[Extension types]],1),0)&gt;0,"-vepa","-")</f>
        <v>-</v>
      </c>
      <c r="AI160" s="37" t="str">
        <f>IF(IFERROR(SEARCH("-veagent",Online_Backup_Table1230[[#This Row],[Extension types]],1),0)&gt;0,"-veagent","-")</f>
        <v>-</v>
      </c>
      <c r="AJ160" s="37" t="str">
        <f>IF(IFERROR(SEARCH("-stream",Online_Backup_Table1230[[#This Row],[Extension types]],1),0)&gt;0,"-stream","-")</f>
        <v>-</v>
      </c>
      <c r="AK160" s="37" t="str">
        <f>IF(IFERROR(SEARCH("-ov",Online_Backup_Table1230[[#This Row],[Extension types]],1),0)&gt;0,"-ov","-")</f>
        <v>-</v>
      </c>
      <c r="AL160" s="37" t="str">
        <f>IF(IFERROR(SEARCH("-opc",Online_Backup_Table1230[[#This Row],[Extension types]],1),0)&gt;0,"-opc","-")</f>
        <v>-</v>
      </c>
      <c r="AM160" s="37" t="str">
        <f>IF(IFERROR(SEARCH("-mysql",Online_Backup_Table1230[[#This Row],[Extension types]],1),0)&gt;0,"-mysql","-")</f>
        <v>-</v>
      </c>
      <c r="AN160" s="37" t="str">
        <f>IF(IFERROR(SEARCH("-postgresql",Online_Backup_Table1230[[#This Row],[Extension types]],1),0)&gt;0,"-postgresql","-")</f>
        <v>-</v>
      </c>
      <c r="AO160" s="88">
        <f>IF(AND(Online_Backup_Table1230[[#This Row],[OS_type]]="WINDOWS / LINUX",COUNTIF(Online_Backup_Table1230[[#This Row],[Check -mssql and -mssql70]:[Check -opc]],"-")&lt;&gt;21),1,0)</f>
        <v>1</v>
      </c>
      <c r="AP160" s="88">
        <f>IF(AND(Online_Backup_Table1230[[#This Row],[OS_type]]="UNIX",COUNTIF(Online_Backup_Table1230[[#This Row],[Check -mssql and -mssql70]:[Check -opc]],"-")&lt;&gt;21),1,0)</f>
        <v>0</v>
      </c>
      <c r="AQ16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0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0" s="88">
        <f>IF(AND(Online_Backup_Table1230[[#This Row],[Last connexion date]]&gt;Declaration_Date2433[[#All],[Column1]]-180,Online_Backup_Table1230[[#This Row],[Historical usage Unix to be counted]]&lt;&gt;0),1,0)</f>
        <v>0</v>
      </c>
      <c r="AU160" s="68">
        <v>43868.526574074072</v>
      </c>
      <c r="AV16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1" spans="1:48" x14ac:dyDescent="0.25">
      <c r="A161" s="7"/>
      <c r="B161" s="28" t="s">
        <v>145</v>
      </c>
      <c r="C161" s="28" t="s">
        <v>141</v>
      </c>
      <c r="D16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1" s="45" t="s">
        <v>146</v>
      </c>
      <c r="F161" s="63"/>
      <c r="G161" s="63"/>
      <c r="H161" s="63"/>
      <c r="I161" s="63"/>
      <c r="J161" s="63"/>
      <c r="K161" s="7"/>
      <c r="L161" s="37" t="str">
        <f>IF(IFERROR(SEARCH("-virtual",Online_Backup_Table1230[[#This Row],[Extension types]],1),0)&gt;0,"Yes","-")</f>
        <v>-</v>
      </c>
      <c r="M161" s="28"/>
      <c r="N161" s="37" t="str">
        <f>IF(IFERROR(SEARCH("-clus",Online_Backup_Table1230[[#This Row],[Extension types]],1),0)&gt;0,"Yes","-")</f>
        <v>-</v>
      </c>
      <c r="O161" s="28"/>
      <c r="P161" s="37" t="str">
        <f>IF(IFERROR(SEARCH("-appserver",Online_Backup_Table1230[[#This Row],[Extension types]],1),0)&gt;0,"Yes","-")</f>
        <v>-</v>
      </c>
      <c r="Q161" s="28"/>
      <c r="R161" s="37" t="str">
        <f>IF(IFERROR(SEARCH("-mssql",Online_Backup_Table1230[[#This Row],[Extension types]],1),0)&gt;0,"-mssql","-")</f>
        <v>-mssql</v>
      </c>
      <c r="S161" s="37" t="str">
        <f>IF(IFERROR(SEARCH("-oracle",Online_Backup_Table1230[[#This Row],[Extension types]],1),0)&gt;0,"-oracle","-")</f>
        <v>-</v>
      </c>
      <c r="T161" s="37" t="str">
        <f>IF(IFERROR(SEARCH("-sap",Online_Backup_Table1230[[#This Row],[Extension types]],1),0)&gt;0,"-sap","-")</f>
        <v>-</v>
      </c>
      <c r="U161" s="37" t="str">
        <f>IF(IFERROR(SEARCH("-msexchange",Online_Backup_Table1230[[#This Row],[Extension types]],1),0)&gt;0,"-msexchange","-")</f>
        <v>-</v>
      </c>
      <c r="V161" s="37" t="str">
        <f>IF(IFERROR(SEARCH("-msese",Online_Backup_Table1230[[#This Row],[Extension types]],1),0)&gt;0,"-msese","-")</f>
        <v>-</v>
      </c>
      <c r="W161" s="37" t="str">
        <f>IF(IFERROR(SEARCH("-e2010",Online_Backup_Table1230[[#This Row],[Extension types]],1),0)&gt;0,"-e2010","-")</f>
        <v>-</v>
      </c>
      <c r="X161" s="37" t="str">
        <f>IF(IFERROR(SEARCH("-msmbx",Online_Backup_Table1230[[#This Row],[Extension types]],1),0)&gt;0,"-msmbx","-")</f>
        <v>-</v>
      </c>
      <c r="Y161" s="37" t="str">
        <f>IF(IFERROR(SEARCH("-mbx",Online_Backup_Table1230[[#This Row],[Extension types]],1),0)&gt;0,"-mbx","-")</f>
        <v>-</v>
      </c>
      <c r="Z161" s="37" t="str">
        <f>IF(IFERROR(SEARCH("-informix",Online_Backup_Table1230[[#This Row],[Extension types]],1),0)&gt;0,"-informix","-")</f>
        <v>-</v>
      </c>
      <c r="AA161" s="37" t="str">
        <f>IF(IFERROR(SEARCH("-sybase",Online_Backup_Table1230[[#This Row],[Extension types]],1),0)&gt;0,"-sybase","-")</f>
        <v>-</v>
      </c>
      <c r="AB161" s="37" t="str">
        <f>IF(IFERROR(SEARCH("-lotus",Online_Backup_Table1230[[#This Row],[Extension types]],1),0)&gt;0,"-lotus","-")</f>
        <v>-</v>
      </c>
      <c r="AC161" s="37" t="str">
        <f>IF(IFERROR(SEARCH("-vss",Online_Backup_Table1230[[#This Row],[Extension types]],1),0)&gt;0,"-vss","-")</f>
        <v>-vss</v>
      </c>
      <c r="AD161" s="37" t="str">
        <f>IF(IFERROR(SEARCH("-db2",Online_Backup_Table1230[[#This Row],[Extension types]],1),0)&gt;0,"-db2","-")</f>
        <v>-</v>
      </c>
      <c r="AE161" s="37" t="str">
        <f>IF(IFERROR(SEARCH("-mssharepoint",Online_Backup_Table1230[[#This Row],[Extension types]],1),0)&gt;0,"-mssharepoint","-")</f>
        <v>-</v>
      </c>
      <c r="AF161" s="37" t="str">
        <f>IF(IFERROR(SEARCH("-mssps",Online_Backup_Table1230[[#This Row],[Extension types]],1),0)&gt;0,"-mssps","-")</f>
        <v>-</v>
      </c>
      <c r="AG161" s="37" t="str">
        <f>IF(IFERROR(SEARCH("-vmware",Online_Backup_Table1230[[#This Row],[Extension types]],1),0)&gt;0,"-vmware","-")</f>
        <v>-</v>
      </c>
      <c r="AH161" s="37" t="str">
        <f>IF(IFERROR(SEARCH("-vepa",Online_Backup_Table1230[[#This Row],[Extension types]],1),0)&gt;0,"-vepa","-")</f>
        <v>-</v>
      </c>
      <c r="AI161" s="37" t="str">
        <f>IF(IFERROR(SEARCH("-veagent",Online_Backup_Table1230[[#This Row],[Extension types]],1),0)&gt;0,"-veagent","-")</f>
        <v>-</v>
      </c>
      <c r="AJ161" s="37" t="str">
        <f>IF(IFERROR(SEARCH("-stream",Online_Backup_Table1230[[#This Row],[Extension types]],1),0)&gt;0,"-stream","-")</f>
        <v>-</v>
      </c>
      <c r="AK161" s="37" t="str">
        <f>IF(IFERROR(SEARCH("-ov",Online_Backup_Table1230[[#This Row],[Extension types]],1),0)&gt;0,"-ov","-")</f>
        <v>-</v>
      </c>
      <c r="AL161" s="37" t="str">
        <f>IF(IFERROR(SEARCH("-opc",Online_Backup_Table1230[[#This Row],[Extension types]],1),0)&gt;0,"-opc","-")</f>
        <v>-</v>
      </c>
      <c r="AM161" s="37" t="str">
        <f>IF(IFERROR(SEARCH("-mysql",Online_Backup_Table1230[[#This Row],[Extension types]],1),0)&gt;0,"-mysql","-")</f>
        <v>-</v>
      </c>
      <c r="AN161" s="37" t="str">
        <f>IF(IFERROR(SEARCH("-postgresql",Online_Backup_Table1230[[#This Row],[Extension types]],1),0)&gt;0,"-postgresql","-")</f>
        <v>-</v>
      </c>
      <c r="AO161" s="88">
        <f>IF(AND(Online_Backup_Table1230[[#This Row],[OS_type]]="WINDOWS / LINUX",COUNTIF(Online_Backup_Table1230[[#This Row],[Check -mssql and -mssql70]:[Check -opc]],"-")&lt;&gt;21),1,0)</f>
        <v>1</v>
      </c>
      <c r="AP161" s="88">
        <f>IF(AND(Online_Backup_Table1230[[#This Row],[OS_type]]="UNIX",COUNTIF(Online_Backup_Table1230[[#This Row],[Check -mssql and -mssql70]:[Check -opc]],"-")&lt;&gt;21),1,0)</f>
        <v>0</v>
      </c>
      <c r="AQ16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1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1" s="88">
        <f>IF(AND(Online_Backup_Table1230[[#This Row],[Last connexion date]]&gt;Declaration_Date2433[[#All],[Column1]]-180,Online_Backup_Table1230[[#This Row],[Historical usage Unix to be counted]]&lt;&gt;0),1,0)</f>
        <v>0</v>
      </c>
      <c r="AU161" s="68">
        <v>43873.532430555555</v>
      </c>
      <c r="AV16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2" spans="1:48" x14ac:dyDescent="0.25">
      <c r="A162" s="7"/>
      <c r="B162" s="28" t="s">
        <v>147</v>
      </c>
      <c r="C162" s="28" t="s">
        <v>141</v>
      </c>
      <c r="D16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2" s="45" t="s">
        <v>148</v>
      </c>
      <c r="F162" s="63"/>
      <c r="G162" s="63"/>
      <c r="H162" s="63"/>
      <c r="I162" s="63"/>
      <c r="J162" s="63"/>
      <c r="K162" s="7"/>
      <c r="L162" s="37" t="str">
        <f>IF(IFERROR(SEARCH("-virtual",Online_Backup_Table1230[[#This Row],[Extension types]],1),0)&gt;0,"Yes","-")</f>
        <v>-</v>
      </c>
      <c r="M162" s="28"/>
      <c r="N162" s="37" t="str">
        <f>IF(IFERROR(SEARCH("-clus",Online_Backup_Table1230[[#This Row],[Extension types]],1),0)&gt;0,"Yes","-")</f>
        <v>-</v>
      </c>
      <c r="O162" s="28"/>
      <c r="P162" s="37" t="str">
        <f>IF(IFERROR(SEARCH("-appserver",Online_Backup_Table1230[[#This Row],[Extension types]],1),0)&gt;0,"Yes","-")</f>
        <v>-</v>
      </c>
      <c r="Q162" s="28"/>
      <c r="R162" s="37" t="str">
        <f>IF(IFERROR(SEARCH("-mssql",Online_Backup_Table1230[[#This Row],[Extension types]],1),0)&gt;0,"-mssql","-")</f>
        <v>-mssql</v>
      </c>
      <c r="S162" s="37" t="str">
        <f>IF(IFERROR(SEARCH("-oracle",Online_Backup_Table1230[[#This Row],[Extension types]],1),0)&gt;0,"-oracle","-")</f>
        <v>-</v>
      </c>
      <c r="T162" s="37" t="str">
        <f>IF(IFERROR(SEARCH("-sap",Online_Backup_Table1230[[#This Row],[Extension types]],1),0)&gt;0,"-sap","-")</f>
        <v>-</v>
      </c>
      <c r="U162" s="37" t="str">
        <f>IF(IFERROR(SEARCH("-msexchange",Online_Backup_Table1230[[#This Row],[Extension types]],1),0)&gt;0,"-msexchange","-")</f>
        <v>-</v>
      </c>
      <c r="V162" s="37" t="str">
        <f>IF(IFERROR(SEARCH("-msese",Online_Backup_Table1230[[#This Row],[Extension types]],1),0)&gt;0,"-msese","-")</f>
        <v>-</v>
      </c>
      <c r="W162" s="37" t="str">
        <f>IF(IFERROR(SEARCH("-e2010",Online_Backup_Table1230[[#This Row],[Extension types]],1),0)&gt;0,"-e2010","-")</f>
        <v>-</v>
      </c>
      <c r="X162" s="37" t="str">
        <f>IF(IFERROR(SEARCH("-msmbx",Online_Backup_Table1230[[#This Row],[Extension types]],1),0)&gt;0,"-msmbx","-")</f>
        <v>-</v>
      </c>
      <c r="Y162" s="37" t="str">
        <f>IF(IFERROR(SEARCH("-mbx",Online_Backup_Table1230[[#This Row],[Extension types]],1),0)&gt;0,"-mbx","-")</f>
        <v>-</v>
      </c>
      <c r="Z162" s="37" t="str">
        <f>IF(IFERROR(SEARCH("-informix",Online_Backup_Table1230[[#This Row],[Extension types]],1),0)&gt;0,"-informix","-")</f>
        <v>-</v>
      </c>
      <c r="AA162" s="37" t="str">
        <f>IF(IFERROR(SEARCH("-sybase",Online_Backup_Table1230[[#This Row],[Extension types]],1),0)&gt;0,"-sybase","-")</f>
        <v>-</v>
      </c>
      <c r="AB162" s="37" t="str">
        <f>IF(IFERROR(SEARCH("-lotus",Online_Backup_Table1230[[#This Row],[Extension types]],1),0)&gt;0,"-lotus","-")</f>
        <v>-</v>
      </c>
      <c r="AC162" s="37" t="str">
        <f>IF(IFERROR(SEARCH("-vss",Online_Backup_Table1230[[#This Row],[Extension types]],1),0)&gt;0,"-vss","-")</f>
        <v>-vss</v>
      </c>
      <c r="AD162" s="37" t="str">
        <f>IF(IFERROR(SEARCH("-db2",Online_Backup_Table1230[[#This Row],[Extension types]],1),0)&gt;0,"-db2","-")</f>
        <v>-</v>
      </c>
      <c r="AE162" s="37" t="str">
        <f>IF(IFERROR(SEARCH("-mssharepoint",Online_Backup_Table1230[[#This Row],[Extension types]],1),0)&gt;0,"-mssharepoint","-")</f>
        <v>-</v>
      </c>
      <c r="AF162" s="37" t="str">
        <f>IF(IFERROR(SEARCH("-mssps",Online_Backup_Table1230[[#This Row],[Extension types]],1),0)&gt;0,"-mssps","-")</f>
        <v>-</v>
      </c>
      <c r="AG162" s="37" t="str">
        <f>IF(IFERROR(SEARCH("-vmware",Online_Backup_Table1230[[#This Row],[Extension types]],1),0)&gt;0,"-vmware","-")</f>
        <v>-</v>
      </c>
      <c r="AH162" s="37" t="str">
        <f>IF(IFERROR(SEARCH("-vepa",Online_Backup_Table1230[[#This Row],[Extension types]],1),0)&gt;0,"-vepa","-")</f>
        <v>-</v>
      </c>
      <c r="AI162" s="37" t="str">
        <f>IF(IFERROR(SEARCH("-veagent",Online_Backup_Table1230[[#This Row],[Extension types]],1),0)&gt;0,"-veagent","-")</f>
        <v>-</v>
      </c>
      <c r="AJ162" s="37" t="str">
        <f>IF(IFERROR(SEARCH("-stream",Online_Backup_Table1230[[#This Row],[Extension types]],1),0)&gt;0,"-stream","-")</f>
        <v>-</v>
      </c>
      <c r="AK162" s="37" t="str">
        <f>IF(IFERROR(SEARCH("-ov",Online_Backup_Table1230[[#This Row],[Extension types]],1),0)&gt;0,"-ov","-")</f>
        <v>-</v>
      </c>
      <c r="AL162" s="37" t="str">
        <f>IF(IFERROR(SEARCH("-opc",Online_Backup_Table1230[[#This Row],[Extension types]],1),0)&gt;0,"-opc","-")</f>
        <v>-</v>
      </c>
      <c r="AM162" s="37" t="str">
        <f>IF(IFERROR(SEARCH("-mysql",Online_Backup_Table1230[[#This Row],[Extension types]],1),0)&gt;0,"-mysql","-")</f>
        <v>-</v>
      </c>
      <c r="AN162" s="37" t="str">
        <f>IF(IFERROR(SEARCH("-postgresql",Online_Backup_Table1230[[#This Row],[Extension types]],1),0)&gt;0,"-postgresql","-")</f>
        <v>-</v>
      </c>
      <c r="AO162" s="88">
        <f>IF(AND(Online_Backup_Table1230[[#This Row],[OS_type]]="WINDOWS / LINUX",COUNTIF(Online_Backup_Table1230[[#This Row],[Check -mssql and -mssql70]:[Check -opc]],"-")&lt;&gt;21),1,0)</f>
        <v>1</v>
      </c>
      <c r="AP162" s="88">
        <f>IF(AND(Online_Backup_Table1230[[#This Row],[OS_type]]="UNIX",COUNTIF(Online_Backup_Table1230[[#This Row],[Check -mssql and -mssql70]:[Check -opc]],"-")&lt;&gt;21),1,0)</f>
        <v>0</v>
      </c>
      <c r="AQ16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2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2" s="88">
        <f>IF(AND(Online_Backup_Table1230[[#This Row],[Last connexion date]]&gt;Declaration_Date2433[[#All],[Column1]]-180,Online_Backup_Table1230[[#This Row],[Historical usage Unix to be counted]]&lt;&gt;0),1,0)</f>
        <v>0</v>
      </c>
      <c r="AU162" s="68">
        <v>43868.315960648149</v>
      </c>
      <c r="AV16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3" spans="1:48" x14ac:dyDescent="0.25">
      <c r="A163" s="7"/>
      <c r="B163" s="28" t="s">
        <v>149</v>
      </c>
      <c r="C163" s="28" t="s">
        <v>141</v>
      </c>
      <c r="D16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3" s="45" t="s">
        <v>150</v>
      </c>
      <c r="F163" s="63"/>
      <c r="G163" s="63"/>
      <c r="H163" s="63"/>
      <c r="I163" s="63"/>
      <c r="J163" s="63"/>
      <c r="K163" s="7"/>
      <c r="L163" s="37" t="str">
        <f>IF(IFERROR(SEARCH("-virtual",Online_Backup_Table1230[[#This Row],[Extension types]],1),0)&gt;0,"Yes","-")</f>
        <v>-</v>
      </c>
      <c r="M163" s="28"/>
      <c r="N163" s="37" t="str">
        <f>IF(IFERROR(SEARCH("-clus",Online_Backup_Table1230[[#This Row],[Extension types]],1),0)&gt;0,"Yes","-")</f>
        <v>-</v>
      </c>
      <c r="O163" s="28"/>
      <c r="P163" s="37" t="str">
        <f>IF(IFERROR(SEARCH("-appserver",Online_Backup_Table1230[[#This Row],[Extension types]],1),0)&gt;0,"Yes","-")</f>
        <v>-</v>
      </c>
      <c r="Q163" s="28"/>
      <c r="R163" s="37" t="str">
        <f>IF(IFERROR(SEARCH("-mssql",Online_Backup_Table1230[[#This Row],[Extension types]],1),0)&gt;0,"-mssql","-")</f>
        <v>-mssql</v>
      </c>
      <c r="S163" s="37" t="str">
        <f>IF(IFERROR(SEARCH("-oracle",Online_Backup_Table1230[[#This Row],[Extension types]],1),0)&gt;0,"-oracle","-")</f>
        <v>-</v>
      </c>
      <c r="T163" s="37" t="str">
        <f>IF(IFERROR(SEARCH("-sap",Online_Backup_Table1230[[#This Row],[Extension types]],1),0)&gt;0,"-sap","-")</f>
        <v>-</v>
      </c>
      <c r="U163" s="37" t="str">
        <f>IF(IFERROR(SEARCH("-msexchange",Online_Backup_Table1230[[#This Row],[Extension types]],1),0)&gt;0,"-msexchange","-")</f>
        <v>-</v>
      </c>
      <c r="V163" s="37" t="str">
        <f>IF(IFERROR(SEARCH("-msese",Online_Backup_Table1230[[#This Row],[Extension types]],1),0)&gt;0,"-msese","-")</f>
        <v>-</v>
      </c>
      <c r="W163" s="37" t="str">
        <f>IF(IFERROR(SEARCH("-e2010",Online_Backup_Table1230[[#This Row],[Extension types]],1),0)&gt;0,"-e2010","-")</f>
        <v>-</v>
      </c>
      <c r="X163" s="37" t="str">
        <f>IF(IFERROR(SEARCH("-msmbx",Online_Backup_Table1230[[#This Row],[Extension types]],1),0)&gt;0,"-msmbx","-")</f>
        <v>-</v>
      </c>
      <c r="Y163" s="37" t="str">
        <f>IF(IFERROR(SEARCH("-mbx",Online_Backup_Table1230[[#This Row],[Extension types]],1),0)&gt;0,"-mbx","-")</f>
        <v>-</v>
      </c>
      <c r="Z163" s="37" t="str">
        <f>IF(IFERROR(SEARCH("-informix",Online_Backup_Table1230[[#This Row],[Extension types]],1),0)&gt;0,"-informix","-")</f>
        <v>-</v>
      </c>
      <c r="AA163" s="37" t="str">
        <f>IF(IFERROR(SEARCH("-sybase",Online_Backup_Table1230[[#This Row],[Extension types]],1),0)&gt;0,"-sybase","-")</f>
        <v>-</v>
      </c>
      <c r="AB163" s="37" t="str">
        <f>IF(IFERROR(SEARCH("-lotus",Online_Backup_Table1230[[#This Row],[Extension types]],1),0)&gt;0,"-lotus","-")</f>
        <v>-</v>
      </c>
      <c r="AC163" s="37" t="str">
        <f>IF(IFERROR(SEARCH("-vss",Online_Backup_Table1230[[#This Row],[Extension types]],1),0)&gt;0,"-vss","-")</f>
        <v>-vss</v>
      </c>
      <c r="AD163" s="37" t="str">
        <f>IF(IFERROR(SEARCH("-db2",Online_Backup_Table1230[[#This Row],[Extension types]],1),0)&gt;0,"-db2","-")</f>
        <v>-</v>
      </c>
      <c r="AE163" s="37" t="str">
        <f>IF(IFERROR(SEARCH("-mssharepoint",Online_Backup_Table1230[[#This Row],[Extension types]],1),0)&gt;0,"-mssharepoint","-")</f>
        <v>-</v>
      </c>
      <c r="AF163" s="37" t="str">
        <f>IF(IFERROR(SEARCH("-mssps",Online_Backup_Table1230[[#This Row],[Extension types]],1),0)&gt;0,"-mssps","-")</f>
        <v>-</v>
      </c>
      <c r="AG163" s="37" t="str">
        <f>IF(IFERROR(SEARCH("-vmware",Online_Backup_Table1230[[#This Row],[Extension types]],1),0)&gt;0,"-vmware","-")</f>
        <v>-</v>
      </c>
      <c r="AH163" s="37" t="str">
        <f>IF(IFERROR(SEARCH("-vepa",Online_Backup_Table1230[[#This Row],[Extension types]],1),0)&gt;0,"-vepa","-")</f>
        <v>-</v>
      </c>
      <c r="AI163" s="37" t="str">
        <f>IF(IFERROR(SEARCH("-veagent",Online_Backup_Table1230[[#This Row],[Extension types]],1),0)&gt;0,"-veagent","-")</f>
        <v>-</v>
      </c>
      <c r="AJ163" s="37" t="str">
        <f>IF(IFERROR(SEARCH("-stream",Online_Backup_Table1230[[#This Row],[Extension types]],1),0)&gt;0,"-stream","-")</f>
        <v>-</v>
      </c>
      <c r="AK163" s="37" t="str">
        <f>IF(IFERROR(SEARCH("-ov",Online_Backup_Table1230[[#This Row],[Extension types]],1),0)&gt;0,"-ov","-")</f>
        <v>-</v>
      </c>
      <c r="AL163" s="37" t="str">
        <f>IF(IFERROR(SEARCH("-opc",Online_Backup_Table1230[[#This Row],[Extension types]],1),0)&gt;0,"-opc","-")</f>
        <v>-</v>
      </c>
      <c r="AM163" s="37" t="str">
        <f>IF(IFERROR(SEARCH("-mysql",Online_Backup_Table1230[[#This Row],[Extension types]],1),0)&gt;0,"-mysql","-")</f>
        <v>-</v>
      </c>
      <c r="AN163" s="37" t="str">
        <f>IF(IFERROR(SEARCH("-postgresql",Online_Backup_Table1230[[#This Row],[Extension types]],1),0)&gt;0,"-postgresql","-")</f>
        <v>-</v>
      </c>
      <c r="AO163" s="88">
        <f>IF(AND(Online_Backup_Table1230[[#This Row],[OS_type]]="WINDOWS / LINUX",COUNTIF(Online_Backup_Table1230[[#This Row],[Check -mssql and -mssql70]:[Check -opc]],"-")&lt;&gt;21),1,0)</f>
        <v>1</v>
      </c>
      <c r="AP163" s="88">
        <f>IF(AND(Online_Backup_Table1230[[#This Row],[OS_type]]="UNIX",COUNTIF(Online_Backup_Table1230[[#This Row],[Check -mssql and -mssql70]:[Check -opc]],"-")&lt;&gt;21),1,0)</f>
        <v>0</v>
      </c>
      <c r="AQ16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3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3" s="88">
        <f>IF(AND(Online_Backup_Table1230[[#This Row],[Last connexion date]]&gt;Declaration_Date2433[[#All],[Column1]]-180,Online_Backup_Table1230[[#This Row],[Historical usage Unix to be counted]]&lt;&gt;0),1,0)</f>
        <v>0</v>
      </c>
      <c r="AU163" s="68">
        <v>43873.522430555553</v>
      </c>
      <c r="AV16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4" spans="1:48" x14ac:dyDescent="0.25">
      <c r="A164" s="7"/>
      <c r="B164" s="28" t="s">
        <v>151</v>
      </c>
      <c r="C164" s="28" t="s">
        <v>141</v>
      </c>
      <c r="D16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4" s="45" t="s">
        <v>152</v>
      </c>
      <c r="F164" s="63"/>
      <c r="G164" s="63"/>
      <c r="H164" s="63"/>
      <c r="I164" s="63"/>
      <c r="J164" s="63"/>
      <c r="K164" s="7"/>
      <c r="L164" s="37" t="str">
        <f>IF(IFERROR(SEARCH("-virtual",Online_Backup_Table1230[[#This Row],[Extension types]],1),0)&gt;0,"Yes","-")</f>
        <v>-</v>
      </c>
      <c r="M164" s="28"/>
      <c r="N164" s="37" t="str">
        <f>IF(IFERROR(SEARCH("-clus",Online_Backup_Table1230[[#This Row],[Extension types]],1),0)&gt;0,"Yes","-")</f>
        <v>-</v>
      </c>
      <c r="O164" s="28"/>
      <c r="P164" s="37" t="str">
        <f>IF(IFERROR(SEARCH("-appserver",Online_Backup_Table1230[[#This Row],[Extension types]],1),0)&gt;0,"Yes","-")</f>
        <v>-</v>
      </c>
      <c r="Q164" s="28"/>
      <c r="R164" s="37" t="str">
        <f>IF(IFERROR(SEARCH("-mssql",Online_Backup_Table1230[[#This Row],[Extension types]],1),0)&gt;0,"-mssql","-")</f>
        <v>-mssql</v>
      </c>
      <c r="S164" s="37" t="str">
        <f>IF(IFERROR(SEARCH("-oracle",Online_Backup_Table1230[[#This Row],[Extension types]],1),0)&gt;0,"-oracle","-")</f>
        <v>-</v>
      </c>
      <c r="T164" s="37" t="str">
        <f>IF(IFERROR(SEARCH("-sap",Online_Backup_Table1230[[#This Row],[Extension types]],1),0)&gt;0,"-sap","-")</f>
        <v>-</v>
      </c>
      <c r="U164" s="37" t="str">
        <f>IF(IFERROR(SEARCH("-msexchange",Online_Backup_Table1230[[#This Row],[Extension types]],1),0)&gt;0,"-msexchange","-")</f>
        <v>-</v>
      </c>
      <c r="V164" s="37" t="str">
        <f>IF(IFERROR(SEARCH("-msese",Online_Backup_Table1230[[#This Row],[Extension types]],1),0)&gt;0,"-msese","-")</f>
        <v>-</v>
      </c>
      <c r="W164" s="37" t="str">
        <f>IF(IFERROR(SEARCH("-e2010",Online_Backup_Table1230[[#This Row],[Extension types]],1),0)&gt;0,"-e2010","-")</f>
        <v>-</v>
      </c>
      <c r="X164" s="37" t="str">
        <f>IF(IFERROR(SEARCH("-msmbx",Online_Backup_Table1230[[#This Row],[Extension types]],1),0)&gt;0,"-msmbx","-")</f>
        <v>-</v>
      </c>
      <c r="Y164" s="37" t="str">
        <f>IF(IFERROR(SEARCH("-mbx",Online_Backup_Table1230[[#This Row],[Extension types]],1),0)&gt;0,"-mbx","-")</f>
        <v>-</v>
      </c>
      <c r="Z164" s="37" t="str">
        <f>IF(IFERROR(SEARCH("-informix",Online_Backup_Table1230[[#This Row],[Extension types]],1),0)&gt;0,"-informix","-")</f>
        <v>-</v>
      </c>
      <c r="AA164" s="37" t="str">
        <f>IF(IFERROR(SEARCH("-sybase",Online_Backup_Table1230[[#This Row],[Extension types]],1),0)&gt;0,"-sybase","-")</f>
        <v>-</v>
      </c>
      <c r="AB164" s="37" t="str">
        <f>IF(IFERROR(SEARCH("-lotus",Online_Backup_Table1230[[#This Row],[Extension types]],1),0)&gt;0,"-lotus","-")</f>
        <v>-</v>
      </c>
      <c r="AC164" s="37" t="str">
        <f>IF(IFERROR(SEARCH("-vss",Online_Backup_Table1230[[#This Row],[Extension types]],1),0)&gt;0,"-vss","-")</f>
        <v>-vss</v>
      </c>
      <c r="AD164" s="37" t="str">
        <f>IF(IFERROR(SEARCH("-db2",Online_Backup_Table1230[[#This Row],[Extension types]],1),0)&gt;0,"-db2","-")</f>
        <v>-</v>
      </c>
      <c r="AE164" s="37" t="str">
        <f>IF(IFERROR(SEARCH("-mssharepoint",Online_Backup_Table1230[[#This Row],[Extension types]],1),0)&gt;0,"-mssharepoint","-")</f>
        <v>-</v>
      </c>
      <c r="AF164" s="37" t="str">
        <f>IF(IFERROR(SEARCH("-mssps",Online_Backup_Table1230[[#This Row],[Extension types]],1),0)&gt;0,"-mssps","-")</f>
        <v>-</v>
      </c>
      <c r="AG164" s="37" t="str">
        <f>IF(IFERROR(SEARCH("-vmware",Online_Backup_Table1230[[#This Row],[Extension types]],1),0)&gt;0,"-vmware","-")</f>
        <v>-</v>
      </c>
      <c r="AH164" s="37" t="str">
        <f>IF(IFERROR(SEARCH("-vepa",Online_Backup_Table1230[[#This Row],[Extension types]],1),0)&gt;0,"-vepa","-")</f>
        <v>-</v>
      </c>
      <c r="AI164" s="37" t="str">
        <f>IF(IFERROR(SEARCH("-veagent",Online_Backup_Table1230[[#This Row],[Extension types]],1),0)&gt;0,"-veagent","-")</f>
        <v>-</v>
      </c>
      <c r="AJ164" s="37" t="str">
        <f>IF(IFERROR(SEARCH("-stream",Online_Backup_Table1230[[#This Row],[Extension types]],1),0)&gt;0,"-stream","-")</f>
        <v>-</v>
      </c>
      <c r="AK164" s="37" t="str">
        <f>IF(IFERROR(SEARCH("-ov",Online_Backup_Table1230[[#This Row],[Extension types]],1),0)&gt;0,"-ov","-")</f>
        <v>-</v>
      </c>
      <c r="AL164" s="37" t="str">
        <f>IF(IFERROR(SEARCH("-opc",Online_Backup_Table1230[[#This Row],[Extension types]],1),0)&gt;0,"-opc","-")</f>
        <v>-</v>
      </c>
      <c r="AM164" s="37" t="str">
        <f>IF(IFERROR(SEARCH("-mysql",Online_Backup_Table1230[[#This Row],[Extension types]],1),0)&gt;0,"-mysql","-")</f>
        <v>-</v>
      </c>
      <c r="AN164" s="37" t="str">
        <f>IF(IFERROR(SEARCH("-postgresql",Online_Backup_Table1230[[#This Row],[Extension types]],1),0)&gt;0,"-postgresql","-")</f>
        <v>-</v>
      </c>
      <c r="AO164" s="88">
        <f>IF(AND(Online_Backup_Table1230[[#This Row],[OS_type]]="WINDOWS / LINUX",COUNTIF(Online_Backup_Table1230[[#This Row],[Check -mssql and -mssql70]:[Check -opc]],"-")&lt;&gt;21),1,0)</f>
        <v>1</v>
      </c>
      <c r="AP164" s="88">
        <f>IF(AND(Online_Backup_Table1230[[#This Row],[OS_type]]="UNIX",COUNTIF(Online_Backup_Table1230[[#This Row],[Check -mssql and -mssql70]:[Check -opc]],"-")&lt;&gt;21),1,0)</f>
        <v>0</v>
      </c>
      <c r="AQ16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4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4" s="88">
        <f>IF(AND(Online_Backup_Table1230[[#This Row],[Last connexion date]]&gt;Declaration_Date2433[[#All],[Column1]]-180,Online_Backup_Table1230[[#This Row],[Historical usage Unix to be counted]]&lt;&gt;0),1,0)</f>
        <v>0</v>
      </c>
      <c r="AU164" s="68">
        <v>43873.535393518519</v>
      </c>
      <c r="AV16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5" spans="1:48" x14ac:dyDescent="0.25">
      <c r="A165" s="7"/>
      <c r="B165" s="28" t="s">
        <v>153</v>
      </c>
      <c r="C165" s="28" t="s">
        <v>141</v>
      </c>
      <c r="D16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5" s="45" t="s">
        <v>154</v>
      </c>
      <c r="F165" s="63"/>
      <c r="G165" s="63"/>
      <c r="H165" s="63"/>
      <c r="I165" s="63"/>
      <c r="J165" s="63"/>
      <c r="K165" s="7"/>
      <c r="L165" s="37" t="str">
        <f>IF(IFERROR(SEARCH("-virtual",Online_Backup_Table1230[[#This Row],[Extension types]],1),0)&gt;0,"Yes","-")</f>
        <v>-</v>
      </c>
      <c r="M165" s="28"/>
      <c r="N165" s="37" t="str">
        <f>IF(IFERROR(SEARCH("-clus",Online_Backup_Table1230[[#This Row],[Extension types]],1),0)&gt;0,"Yes","-")</f>
        <v>-</v>
      </c>
      <c r="O165" s="28"/>
      <c r="P165" s="37" t="str">
        <f>IF(IFERROR(SEARCH("-appserver",Online_Backup_Table1230[[#This Row],[Extension types]],1),0)&gt;0,"Yes","-")</f>
        <v>-</v>
      </c>
      <c r="Q165" s="28"/>
      <c r="R165" s="37" t="str">
        <f>IF(IFERROR(SEARCH("-mssql",Online_Backup_Table1230[[#This Row],[Extension types]],1),0)&gt;0,"-mssql","-")</f>
        <v>-mssql</v>
      </c>
      <c r="S165" s="37" t="str">
        <f>IF(IFERROR(SEARCH("-oracle",Online_Backup_Table1230[[#This Row],[Extension types]],1),0)&gt;0,"-oracle","-")</f>
        <v>-</v>
      </c>
      <c r="T165" s="37" t="str">
        <f>IF(IFERROR(SEARCH("-sap",Online_Backup_Table1230[[#This Row],[Extension types]],1),0)&gt;0,"-sap","-")</f>
        <v>-</v>
      </c>
      <c r="U165" s="37" t="str">
        <f>IF(IFERROR(SEARCH("-msexchange",Online_Backup_Table1230[[#This Row],[Extension types]],1),0)&gt;0,"-msexchange","-")</f>
        <v>-</v>
      </c>
      <c r="V165" s="37" t="str">
        <f>IF(IFERROR(SEARCH("-msese",Online_Backup_Table1230[[#This Row],[Extension types]],1),0)&gt;0,"-msese","-")</f>
        <v>-</v>
      </c>
      <c r="W165" s="37" t="str">
        <f>IF(IFERROR(SEARCH("-e2010",Online_Backup_Table1230[[#This Row],[Extension types]],1),0)&gt;0,"-e2010","-")</f>
        <v>-</v>
      </c>
      <c r="X165" s="37" t="str">
        <f>IF(IFERROR(SEARCH("-msmbx",Online_Backup_Table1230[[#This Row],[Extension types]],1),0)&gt;0,"-msmbx","-")</f>
        <v>-</v>
      </c>
      <c r="Y165" s="37" t="str">
        <f>IF(IFERROR(SEARCH("-mbx",Online_Backup_Table1230[[#This Row],[Extension types]],1),0)&gt;0,"-mbx","-")</f>
        <v>-</v>
      </c>
      <c r="Z165" s="37" t="str">
        <f>IF(IFERROR(SEARCH("-informix",Online_Backup_Table1230[[#This Row],[Extension types]],1),0)&gt;0,"-informix","-")</f>
        <v>-</v>
      </c>
      <c r="AA165" s="37" t="str">
        <f>IF(IFERROR(SEARCH("-sybase",Online_Backup_Table1230[[#This Row],[Extension types]],1),0)&gt;0,"-sybase","-")</f>
        <v>-</v>
      </c>
      <c r="AB165" s="37" t="str">
        <f>IF(IFERROR(SEARCH("-lotus",Online_Backup_Table1230[[#This Row],[Extension types]],1),0)&gt;0,"-lotus","-")</f>
        <v>-</v>
      </c>
      <c r="AC165" s="37" t="str">
        <f>IF(IFERROR(SEARCH("-vss",Online_Backup_Table1230[[#This Row],[Extension types]],1),0)&gt;0,"-vss","-")</f>
        <v>-vss</v>
      </c>
      <c r="AD165" s="37" t="str">
        <f>IF(IFERROR(SEARCH("-db2",Online_Backup_Table1230[[#This Row],[Extension types]],1),0)&gt;0,"-db2","-")</f>
        <v>-</v>
      </c>
      <c r="AE165" s="37" t="str">
        <f>IF(IFERROR(SEARCH("-mssharepoint",Online_Backup_Table1230[[#This Row],[Extension types]],1),0)&gt;0,"-mssharepoint","-")</f>
        <v>-</v>
      </c>
      <c r="AF165" s="37" t="str">
        <f>IF(IFERROR(SEARCH("-mssps",Online_Backup_Table1230[[#This Row],[Extension types]],1),0)&gt;0,"-mssps","-")</f>
        <v>-</v>
      </c>
      <c r="AG165" s="37" t="str">
        <f>IF(IFERROR(SEARCH("-vmware",Online_Backup_Table1230[[#This Row],[Extension types]],1),0)&gt;0,"-vmware","-")</f>
        <v>-</v>
      </c>
      <c r="AH165" s="37" t="str">
        <f>IF(IFERROR(SEARCH("-vepa",Online_Backup_Table1230[[#This Row],[Extension types]],1),0)&gt;0,"-vepa","-")</f>
        <v>-</v>
      </c>
      <c r="AI165" s="37" t="str">
        <f>IF(IFERROR(SEARCH("-veagent",Online_Backup_Table1230[[#This Row],[Extension types]],1),0)&gt;0,"-veagent","-")</f>
        <v>-</v>
      </c>
      <c r="AJ165" s="37" t="str">
        <f>IF(IFERROR(SEARCH("-stream",Online_Backup_Table1230[[#This Row],[Extension types]],1),0)&gt;0,"-stream","-")</f>
        <v>-</v>
      </c>
      <c r="AK165" s="37" t="str">
        <f>IF(IFERROR(SEARCH("-ov",Online_Backup_Table1230[[#This Row],[Extension types]],1),0)&gt;0,"-ov","-")</f>
        <v>-</v>
      </c>
      <c r="AL165" s="37" t="str">
        <f>IF(IFERROR(SEARCH("-opc",Online_Backup_Table1230[[#This Row],[Extension types]],1),0)&gt;0,"-opc","-")</f>
        <v>-</v>
      </c>
      <c r="AM165" s="37" t="str">
        <f>IF(IFERROR(SEARCH("-mysql",Online_Backup_Table1230[[#This Row],[Extension types]],1),0)&gt;0,"-mysql","-")</f>
        <v>-</v>
      </c>
      <c r="AN165" s="37" t="str">
        <f>IF(IFERROR(SEARCH("-postgresql",Online_Backup_Table1230[[#This Row],[Extension types]],1),0)&gt;0,"-postgresql","-")</f>
        <v>-</v>
      </c>
      <c r="AO165" s="88">
        <f>IF(AND(Online_Backup_Table1230[[#This Row],[OS_type]]="WINDOWS / LINUX",COUNTIF(Online_Backup_Table1230[[#This Row],[Check -mssql and -mssql70]:[Check -opc]],"-")&lt;&gt;21),1,0)</f>
        <v>1</v>
      </c>
      <c r="AP165" s="88">
        <f>IF(AND(Online_Backup_Table1230[[#This Row],[OS_type]]="UNIX",COUNTIF(Online_Backup_Table1230[[#This Row],[Check -mssql and -mssql70]:[Check -opc]],"-")&lt;&gt;21),1,0)</f>
        <v>0</v>
      </c>
      <c r="AQ16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5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5" s="88">
        <f>IF(AND(Online_Backup_Table1230[[#This Row],[Last connexion date]]&gt;Declaration_Date2433[[#All],[Column1]]-180,Online_Backup_Table1230[[#This Row],[Historical usage Unix to be counted]]&lt;&gt;0),1,0)</f>
        <v>0</v>
      </c>
      <c r="AU165" s="68">
        <v>43873.500648148147</v>
      </c>
      <c r="AV16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6" spans="1:48" x14ac:dyDescent="0.25">
      <c r="A166" s="7"/>
      <c r="B166" s="28" t="s">
        <v>155</v>
      </c>
      <c r="C166" s="28" t="s">
        <v>141</v>
      </c>
      <c r="D16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6" s="45" t="s">
        <v>156</v>
      </c>
      <c r="F166" s="63"/>
      <c r="G166" s="63"/>
      <c r="H166" s="63"/>
      <c r="I166" s="63"/>
      <c r="J166" s="63"/>
      <c r="K166" s="7"/>
      <c r="L166" s="37" t="str">
        <f>IF(IFERROR(SEARCH("-virtual",Online_Backup_Table1230[[#This Row],[Extension types]],1),0)&gt;0,"Yes","-")</f>
        <v>-</v>
      </c>
      <c r="M166" s="28"/>
      <c r="N166" s="37" t="str">
        <f>IF(IFERROR(SEARCH("-clus",Online_Backup_Table1230[[#This Row],[Extension types]],1),0)&gt;0,"Yes","-")</f>
        <v>-</v>
      </c>
      <c r="O166" s="28"/>
      <c r="P166" s="37" t="str">
        <f>IF(IFERROR(SEARCH("-appserver",Online_Backup_Table1230[[#This Row],[Extension types]],1),0)&gt;0,"Yes","-")</f>
        <v>-</v>
      </c>
      <c r="Q166" s="28"/>
      <c r="R166" s="37" t="str">
        <f>IF(IFERROR(SEARCH("-mssql",Online_Backup_Table1230[[#This Row],[Extension types]],1),0)&gt;0,"-mssql","-")</f>
        <v>-mssql</v>
      </c>
      <c r="S166" s="37" t="str">
        <f>IF(IFERROR(SEARCH("-oracle",Online_Backup_Table1230[[#This Row],[Extension types]],1),0)&gt;0,"-oracle","-")</f>
        <v>-</v>
      </c>
      <c r="T166" s="37" t="str">
        <f>IF(IFERROR(SEARCH("-sap",Online_Backup_Table1230[[#This Row],[Extension types]],1),0)&gt;0,"-sap","-")</f>
        <v>-</v>
      </c>
      <c r="U166" s="37" t="str">
        <f>IF(IFERROR(SEARCH("-msexchange",Online_Backup_Table1230[[#This Row],[Extension types]],1),0)&gt;0,"-msexchange","-")</f>
        <v>-</v>
      </c>
      <c r="V166" s="37" t="str">
        <f>IF(IFERROR(SEARCH("-msese",Online_Backup_Table1230[[#This Row],[Extension types]],1),0)&gt;0,"-msese","-")</f>
        <v>-</v>
      </c>
      <c r="W166" s="37" t="str">
        <f>IF(IFERROR(SEARCH("-e2010",Online_Backup_Table1230[[#This Row],[Extension types]],1),0)&gt;0,"-e2010","-")</f>
        <v>-</v>
      </c>
      <c r="X166" s="37" t="str">
        <f>IF(IFERROR(SEARCH("-msmbx",Online_Backup_Table1230[[#This Row],[Extension types]],1),0)&gt;0,"-msmbx","-")</f>
        <v>-</v>
      </c>
      <c r="Y166" s="37" t="str">
        <f>IF(IFERROR(SEARCH("-mbx",Online_Backup_Table1230[[#This Row],[Extension types]],1),0)&gt;0,"-mbx","-")</f>
        <v>-</v>
      </c>
      <c r="Z166" s="37" t="str">
        <f>IF(IFERROR(SEARCH("-informix",Online_Backup_Table1230[[#This Row],[Extension types]],1),0)&gt;0,"-informix","-")</f>
        <v>-</v>
      </c>
      <c r="AA166" s="37" t="str">
        <f>IF(IFERROR(SEARCH("-sybase",Online_Backup_Table1230[[#This Row],[Extension types]],1),0)&gt;0,"-sybase","-")</f>
        <v>-</v>
      </c>
      <c r="AB166" s="37" t="str">
        <f>IF(IFERROR(SEARCH("-lotus",Online_Backup_Table1230[[#This Row],[Extension types]],1),0)&gt;0,"-lotus","-")</f>
        <v>-</v>
      </c>
      <c r="AC166" s="37" t="str">
        <f>IF(IFERROR(SEARCH("-vss",Online_Backup_Table1230[[#This Row],[Extension types]],1),0)&gt;0,"-vss","-")</f>
        <v>-vss</v>
      </c>
      <c r="AD166" s="37" t="str">
        <f>IF(IFERROR(SEARCH("-db2",Online_Backup_Table1230[[#This Row],[Extension types]],1),0)&gt;0,"-db2","-")</f>
        <v>-</v>
      </c>
      <c r="AE166" s="37" t="str">
        <f>IF(IFERROR(SEARCH("-mssharepoint",Online_Backup_Table1230[[#This Row],[Extension types]],1),0)&gt;0,"-mssharepoint","-")</f>
        <v>-</v>
      </c>
      <c r="AF166" s="37" t="str">
        <f>IF(IFERROR(SEARCH("-mssps",Online_Backup_Table1230[[#This Row],[Extension types]],1),0)&gt;0,"-mssps","-")</f>
        <v>-</v>
      </c>
      <c r="AG166" s="37" t="str">
        <f>IF(IFERROR(SEARCH("-vmware",Online_Backup_Table1230[[#This Row],[Extension types]],1),0)&gt;0,"-vmware","-")</f>
        <v>-</v>
      </c>
      <c r="AH166" s="37" t="str">
        <f>IF(IFERROR(SEARCH("-vepa",Online_Backup_Table1230[[#This Row],[Extension types]],1),0)&gt;0,"-vepa","-")</f>
        <v>-</v>
      </c>
      <c r="AI166" s="37" t="str">
        <f>IF(IFERROR(SEARCH("-veagent",Online_Backup_Table1230[[#This Row],[Extension types]],1),0)&gt;0,"-veagent","-")</f>
        <v>-</v>
      </c>
      <c r="AJ166" s="37" t="str">
        <f>IF(IFERROR(SEARCH("-stream",Online_Backup_Table1230[[#This Row],[Extension types]],1),0)&gt;0,"-stream","-")</f>
        <v>-</v>
      </c>
      <c r="AK166" s="37" t="str">
        <f>IF(IFERROR(SEARCH("-ov",Online_Backup_Table1230[[#This Row],[Extension types]],1),0)&gt;0,"-ov","-")</f>
        <v>-</v>
      </c>
      <c r="AL166" s="37" t="str">
        <f>IF(IFERROR(SEARCH("-opc",Online_Backup_Table1230[[#This Row],[Extension types]],1),0)&gt;0,"-opc","-")</f>
        <v>-</v>
      </c>
      <c r="AM166" s="37" t="str">
        <f>IF(IFERROR(SEARCH("-mysql",Online_Backup_Table1230[[#This Row],[Extension types]],1),0)&gt;0,"-mysql","-")</f>
        <v>-</v>
      </c>
      <c r="AN166" s="37" t="str">
        <f>IF(IFERROR(SEARCH("-postgresql",Online_Backup_Table1230[[#This Row],[Extension types]],1),0)&gt;0,"-postgresql","-")</f>
        <v>-</v>
      </c>
      <c r="AO166" s="88">
        <f>IF(AND(Online_Backup_Table1230[[#This Row],[OS_type]]="WINDOWS / LINUX",COUNTIF(Online_Backup_Table1230[[#This Row],[Check -mssql and -mssql70]:[Check -opc]],"-")&lt;&gt;21),1,0)</f>
        <v>1</v>
      </c>
      <c r="AP166" s="88">
        <f>IF(AND(Online_Backup_Table1230[[#This Row],[OS_type]]="UNIX",COUNTIF(Online_Backup_Table1230[[#This Row],[Check -mssql and -mssql70]:[Check -opc]],"-")&lt;&gt;21),1,0)</f>
        <v>0</v>
      </c>
      <c r="AQ16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6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6" s="88">
        <f>IF(AND(Online_Backup_Table1230[[#This Row],[Last connexion date]]&gt;Declaration_Date2433[[#All],[Column1]]-180,Online_Backup_Table1230[[#This Row],[Historical usage Unix to be counted]]&lt;&gt;0),1,0)</f>
        <v>0</v>
      </c>
      <c r="AU166" s="68">
        <v>43873.503206018519</v>
      </c>
      <c r="AV16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7" spans="1:48" x14ac:dyDescent="0.25">
      <c r="A167" s="7"/>
      <c r="B167" s="28" t="s">
        <v>157</v>
      </c>
      <c r="C167" s="28" t="s">
        <v>141</v>
      </c>
      <c r="D16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7" s="45" t="s">
        <v>158</v>
      </c>
      <c r="F167" s="63"/>
      <c r="G167" s="63"/>
      <c r="H167" s="63"/>
      <c r="I167" s="63"/>
      <c r="J167" s="63"/>
      <c r="K167" s="7"/>
      <c r="L167" s="37" t="str">
        <f>IF(IFERROR(SEARCH("-virtual",Online_Backup_Table1230[[#This Row],[Extension types]],1),0)&gt;0,"Yes","-")</f>
        <v>-</v>
      </c>
      <c r="M167" s="28"/>
      <c r="N167" s="37" t="str">
        <f>IF(IFERROR(SEARCH("-clus",Online_Backup_Table1230[[#This Row],[Extension types]],1),0)&gt;0,"Yes","-")</f>
        <v>-</v>
      </c>
      <c r="O167" s="28"/>
      <c r="P167" s="37" t="str">
        <f>IF(IFERROR(SEARCH("-appserver",Online_Backup_Table1230[[#This Row],[Extension types]],1),0)&gt;0,"Yes","-")</f>
        <v>-</v>
      </c>
      <c r="Q167" s="28"/>
      <c r="R167" s="37" t="str">
        <f>IF(IFERROR(SEARCH("-mssql",Online_Backup_Table1230[[#This Row],[Extension types]],1),0)&gt;0,"-mssql","-")</f>
        <v>-mssql</v>
      </c>
      <c r="S167" s="37" t="str">
        <f>IF(IFERROR(SEARCH("-oracle",Online_Backup_Table1230[[#This Row],[Extension types]],1),0)&gt;0,"-oracle","-")</f>
        <v>-</v>
      </c>
      <c r="T167" s="37" t="str">
        <f>IF(IFERROR(SEARCH("-sap",Online_Backup_Table1230[[#This Row],[Extension types]],1),0)&gt;0,"-sap","-")</f>
        <v>-</v>
      </c>
      <c r="U167" s="37" t="str">
        <f>IF(IFERROR(SEARCH("-msexchange",Online_Backup_Table1230[[#This Row],[Extension types]],1),0)&gt;0,"-msexchange","-")</f>
        <v>-</v>
      </c>
      <c r="V167" s="37" t="str">
        <f>IF(IFERROR(SEARCH("-msese",Online_Backup_Table1230[[#This Row],[Extension types]],1),0)&gt;0,"-msese","-")</f>
        <v>-</v>
      </c>
      <c r="W167" s="37" t="str">
        <f>IF(IFERROR(SEARCH("-e2010",Online_Backup_Table1230[[#This Row],[Extension types]],1),0)&gt;0,"-e2010","-")</f>
        <v>-</v>
      </c>
      <c r="X167" s="37" t="str">
        <f>IF(IFERROR(SEARCH("-msmbx",Online_Backup_Table1230[[#This Row],[Extension types]],1),0)&gt;0,"-msmbx","-")</f>
        <v>-</v>
      </c>
      <c r="Y167" s="37" t="str">
        <f>IF(IFERROR(SEARCH("-mbx",Online_Backup_Table1230[[#This Row],[Extension types]],1),0)&gt;0,"-mbx","-")</f>
        <v>-</v>
      </c>
      <c r="Z167" s="37" t="str">
        <f>IF(IFERROR(SEARCH("-informix",Online_Backup_Table1230[[#This Row],[Extension types]],1),0)&gt;0,"-informix","-")</f>
        <v>-</v>
      </c>
      <c r="AA167" s="37" t="str">
        <f>IF(IFERROR(SEARCH("-sybase",Online_Backup_Table1230[[#This Row],[Extension types]],1),0)&gt;0,"-sybase","-")</f>
        <v>-</v>
      </c>
      <c r="AB167" s="37" t="str">
        <f>IF(IFERROR(SEARCH("-lotus",Online_Backup_Table1230[[#This Row],[Extension types]],1),0)&gt;0,"-lotus","-")</f>
        <v>-</v>
      </c>
      <c r="AC167" s="37" t="str">
        <f>IF(IFERROR(SEARCH("-vss",Online_Backup_Table1230[[#This Row],[Extension types]],1),0)&gt;0,"-vss","-")</f>
        <v>-vss</v>
      </c>
      <c r="AD167" s="37" t="str">
        <f>IF(IFERROR(SEARCH("-db2",Online_Backup_Table1230[[#This Row],[Extension types]],1),0)&gt;0,"-db2","-")</f>
        <v>-</v>
      </c>
      <c r="AE167" s="37" t="str">
        <f>IF(IFERROR(SEARCH("-mssharepoint",Online_Backup_Table1230[[#This Row],[Extension types]],1),0)&gt;0,"-mssharepoint","-")</f>
        <v>-</v>
      </c>
      <c r="AF167" s="37" t="str">
        <f>IF(IFERROR(SEARCH("-mssps",Online_Backup_Table1230[[#This Row],[Extension types]],1),0)&gt;0,"-mssps","-")</f>
        <v>-</v>
      </c>
      <c r="AG167" s="37" t="str">
        <f>IF(IFERROR(SEARCH("-vmware",Online_Backup_Table1230[[#This Row],[Extension types]],1),0)&gt;0,"-vmware","-")</f>
        <v>-</v>
      </c>
      <c r="AH167" s="37" t="str">
        <f>IF(IFERROR(SEARCH("-vepa",Online_Backup_Table1230[[#This Row],[Extension types]],1),0)&gt;0,"-vepa","-")</f>
        <v>-</v>
      </c>
      <c r="AI167" s="37" t="str">
        <f>IF(IFERROR(SEARCH("-veagent",Online_Backup_Table1230[[#This Row],[Extension types]],1),0)&gt;0,"-veagent","-")</f>
        <v>-</v>
      </c>
      <c r="AJ167" s="37" t="str">
        <f>IF(IFERROR(SEARCH("-stream",Online_Backup_Table1230[[#This Row],[Extension types]],1),0)&gt;0,"-stream","-")</f>
        <v>-</v>
      </c>
      <c r="AK167" s="37" t="str">
        <f>IF(IFERROR(SEARCH("-ov",Online_Backup_Table1230[[#This Row],[Extension types]],1),0)&gt;0,"-ov","-")</f>
        <v>-</v>
      </c>
      <c r="AL167" s="37" t="str">
        <f>IF(IFERROR(SEARCH("-opc",Online_Backup_Table1230[[#This Row],[Extension types]],1),0)&gt;0,"-opc","-")</f>
        <v>-</v>
      </c>
      <c r="AM167" s="37" t="str">
        <f>IF(IFERROR(SEARCH("-mysql",Online_Backup_Table1230[[#This Row],[Extension types]],1),0)&gt;0,"-mysql","-")</f>
        <v>-</v>
      </c>
      <c r="AN167" s="37" t="str">
        <f>IF(IFERROR(SEARCH("-postgresql",Online_Backup_Table1230[[#This Row],[Extension types]],1),0)&gt;0,"-postgresql","-")</f>
        <v>-</v>
      </c>
      <c r="AO167" s="88">
        <f>IF(AND(Online_Backup_Table1230[[#This Row],[OS_type]]="WINDOWS / LINUX",COUNTIF(Online_Backup_Table1230[[#This Row],[Check -mssql and -mssql70]:[Check -opc]],"-")&lt;&gt;21),1,0)</f>
        <v>1</v>
      </c>
      <c r="AP167" s="88">
        <f>IF(AND(Online_Backup_Table1230[[#This Row],[OS_type]]="UNIX",COUNTIF(Online_Backup_Table1230[[#This Row],[Check -mssql and -mssql70]:[Check -opc]],"-")&lt;&gt;21),1,0)</f>
        <v>0</v>
      </c>
      <c r="AQ16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7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7" s="88">
        <f>IF(AND(Online_Backup_Table1230[[#This Row],[Last connexion date]]&gt;Declaration_Date2433[[#All],[Column1]]-180,Online_Backup_Table1230[[#This Row],[Historical usage Unix to be counted]]&lt;&gt;0),1,0)</f>
        <v>0</v>
      </c>
      <c r="AU167" s="68">
        <v>43873.361342592594</v>
      </c>
      <c r="AV16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8" spans="1:48" x14ac:dyDescent="0.25">
      <c r="A168" s="7"/>
      <c r="B168" s="28" t="s">
        <v>159</v>
      </c>
      <c r="C168" s="28" t="s">
        <v>160</v>
      </c>
      <c r="D16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8" s="45" t="s">
        <v>161</v>
      </c>
      <c r="F168" s="63"/>
      <c r="G168" s="63"/>
      <c r="H168" s="63"/>
      <c r="I168" s="63"/>
      <c r="J168" s="63"/>
      <c r="K168" s="7"/>
      <c r="L168" s="37" t="str">
        <f>IF(IFERROR(SEARCH("-virtual",Online_Backup_Table1230[[#This Row],[Extension types]],1),0)&gt;0,"Yes","-")</f>
        <v>-</v>
      </c>
      <c r="M168" s="28"/>
      <c r="N168" s="37" t="str">
        <f>IF(IFERROR(SEARCH("-clus",Online_Backup_Table1230[[#This Row],[Extension types]],1),0)&gt;0,"Yes","-")</f>
        <v>-</v>
      </c>
      <c r="O168" s="28"/>
      <c r="P168" s="37" t="str">
        <f>IF(IFERROR(SEARCH("-appserver",Online_Backup_Table1230[[#This Row],[Extension types]],1),0)&gt;0,"Yes","-")</f>
        <v>-</v>
      </c>
      <c r="Q168" s="28"/>
      <c r="R168" s="37" t="str">
        <f>IF(IFERROR(SEARCH("-mssql",Online_Backup_Table1230[[#This Row],[Extension types]],1),0)&gt;0,"-mssql","-")</f>
        <v>-mssql</v>
      </c>
      <c r="S168" s="37" t="str">
        <f>IF(IFERROR(SEARCH("-oracle",Online_Backup_Table1230[[#This Row],[Extension types]],1),0)&gt;0,"-oracle","-")</f>
        <v>-</v>
      </c>
      <c r="T168" s="37" t="str">
        <f>IF(IFERROR(SEARCH("-sap",Online_Backup_Table1230[[#This Row],[Extension types]],1),0)&gt;0,"-sap","-")</f>
        <v>-</v>
      </c>
      <c r="U168" s="37" t="str">
        <f>IF(IFERROR(SEARCH("-msexchange",Online_Backup_Table1230[[#This Row],[Extension types]],1),0)&gt;0,"-msexchange","-")</f>
        <v>-</v>
      </c>
      <c r="V168" s="37" t="str">
        <f>IF(IFERROR(SEARCH("-msese",Online_Backup_Table1230[[#This Row],[Extension types]],1),0)&gt;0,"-msese","-")</f>
        <v>-</v>
      </c>
      <c r="W168" s="37" t="str">
        <f>IF(IFERROR(SEARCH("-e2010",Online_Backup_Table1230[[#This Row],[Extension types]],1),0)&gt;0,"-e2010","-")</f>
        <v>-</v>
      </c>
      <c r="X168" s="37" t="str">
        <f>IF(IFERROR(SEARCH("-msmbx",Online_Backup_Table1230[[#This Row],[Extension types]],1),0)&gt;0,"-msmbx","-")</f>
        <v>-</v>
      </c>
      <c r="Y168" s="37" t="str">
        <f>IF(IFERROR(SEARCH("-mbx",Online_Backup_Table1230[[#This Row],[Extension types]],1),0)&gt;0,"-mbx","-")</f>
        <v>-</v>
      </c>
      <c r="Z168" s="37" t="str">
        <f>IF(IFERROR(SEARCH("-informix",Online_Backup_Table1230[[#This Row],[Extension types]],1),0)&gt;0,"-informix","-")</f>
        <v>-</v>
      </c>
      <c r="AA168" s="37" t="str">
        <f>IF(IFERROR(SEARCH("-sybase",Online_Backup_Table1230[[#This Row],[Extension types]],1),0)&gt;0,"-sybase","-")</f>
        <v>-</v>
      </c>
      <c r="AB168" s="37" t="str">
        <f>IF(IFERROR(SEARCH("-lotus",Online_Backup_Table1230[[#This Row],[Extension types]],1),0)&gt;0,"-lotus","-")</f>
        <v>-</v>
      </c>
      <c r="AC168" s="37" t="str">
        <f>IF(IFERROR(SEARCH("-vss",Online_Backup_Table1230[[#This Row],[Extension types]],1),0)&gt;0,"-vss","-")</f>
        <v>-vss</v>
      </c>
      <c r="AD168" s="37" t="str">
        <f>IF(IFERROR(SEARCH("-db2",Online_Backup_Table1230[[#This Row],[Extension types]],1),0)&gt;0,"-db2","-")</f>
        <v>-</v>
      </c>
      <c r="AE168" s="37" t="str">
        <f>IF(IFERROR(SEARCH("-mssharepoint",Online_Backup_Table1230[[#This Row],[Extension types]],1),0)&gt;0,"-mssharepoint","-")</f>
        <v>-</v>
      </c>
      <c r="AF168" s="37" t="str">
        <f>IF(IFERROR(SEARCH("-mssps",Online_Backup_Table1230[[#This Row],[Extension types]],1),0)&gt;0,"-mssps","-")</f>
        <v>-</v>
      </c>
      <c r="AG168" s="37" t="str">
        <f>IF(IFERROR(SEARCH("-vmware",Online_Backup_Table1230[[#This Row],[Extension types]],1),0)&gt;0,"-vmware","-")</f>
        <v>-</v>
      </c>
      <c r="AH168" s="37" t="str">
        <f>IF(IFERROR(SEARCH("-vepa",Online_Backup_Table1230[[#This Row],[Extension types]],1),0)&gt;0,"-vepa","-")</f>
        <v>-</v>
      </c>
      <c r="AI168" s="37" t="str">
        <f>IF(IFERROR(SEARCH("-veagent",Online_Backup_Table1230[[#This Row],[Extension types]],1),0)&gt;0,"-veagent","-")</f>
        <v>-</v>
      </c>
      <c r="AJ168" s="37" t="str">
        <f>IF(IFERROR(SEARCH("-stream",Online_Backup_Table1230[[#This Row],[Extension types]],1),0)&gt;0,"-stream","-")</f>
        <v>-</v>
      </c>
      <c r="AK168" s="37" t="str">
        <f>IF(IFERROR(SEARCH("-ov",Online_Backup_Table1230[[#This Row],[Extension types]],1),0)&gt;0,"-ov","-")</f>
        <v>-</v>
      </c>
      <c r="AL168" s="37" t="str">
        <f>IF(IFERROR(SEARCH("-opc",Online_Backup_Table1230[[#This Row],[Extension types]],1),0)&gt;0,"-opc","-")</f>
        <v>-</v>
      </c>
      <c r="AM168" s="37" t="str">
        <f>IF(IFERROR(SEARCH("-mysql",Online_Backup_Table1230[[#This Row],[Extension types]],1),0)&gt;0,"-mysql","-")</f>
        <v>-</v>
      </c>
      <c r="AN168" s="37" t="str">
        <f>IF(IFERROR(SEARCH("-postgresql",Online_Backup_Table1230[[#This Row],[Extension types]],1),0)&gt;0,"-postgresql","-")</f>
        <v>-</v>
      </c>
      <c r="AO168" s="88">
        <f>IF(AND(Online_Backup_Table1230[[#This Row],[OS_type]]="WINDOWS / LINUX",COUNTIF(Online_Backup_Table1230[[#This Row],[Check -mssql and -mssql70]:[Check -opc]],"-")&lt;&gt;21),1,0)</f>
        <v>1</v>
      </c>
      <c r="AP168" s="88">
        <f>IF(AND(Online_Backup_Table1230[[#This Row],[OS_type]]="UNIX",COUNTIF(Online_Backup_Table1230[[#This Row],[Check -mssql and -mssql70]:[Check -opc]],"-")&lt;&gt;21),1,0)</f>
        <v>0</v>
      </c>
      <c r="AQ16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8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8" s="88">
        <f>IF(AND(Online_Backup_Table1230[[#This Row],[Last connexion date]]&gt;Declaration_Date2433[[#All],[Column1]]-180,Online_Backup_Table1230[[#This Row],[Historical usage Unix to be counted]]&lt;&gt;0),1,0)</f>
        <v>0</v>
      </c>
      <c r="AU168" s="68">
        <v>43873.501585648148</v>
      </c>
      <c r="AV16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69" spans="1:48" x14ac:dyDescent="0.25">
      <c r="A169" s="7"/>
      <c r="B169" s="28" t="s">
        <v>162</v>
      </c>
      <c r="C169" s="28" t="s">
        <v>141</v>
      </c>
      <c r="D16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69" s="45" t="s">
        <v>163</v>
      </c>
      <c r="F169" s="63"/>
      <c r="G169" s="63"/>
      <c r="H169" s="63"/>
      <c r="I169" s="63"/>
      <c r="J169" s="63"/>
      <c r="K169" s="7"/>
      <c r="L169" s="37" t="str">
        <f>IF(IFERROR(SEARCH("-virtual",Online_Backup_Table1230[[#This Row],[Extension types]],1),0)&gt;0,"Yes","-")</f>
        <v>-</v>
      </c>
      <c r="M169" s="28"/>
      <c r="N169" s="37" t="str">
        <f>IF(IFERROR(SEARCH("-clus",Online_Backup_Table1230[[#This Row],[Extension types]],1),0)&gt;0,"Yes","-")</f>
        <v>-</v>
      </c>
      <c r="O169" s="28"/>
      <c r="P169" s="37" t="str">
        <f>IF(IFERROR(SEARCH("-appserver",Online_Backup_Table1230[[#This Row],[Extension types]],1),0)&gt;0,"Yes","-")</f>
        <v>-</v>
      </c>
      <c r="Q169" s="28"/>
      <c r="R169" s="37" t="str">
        <f>IF(IFERROR(SEARCH("-mssql",Online_Backup_Table1230[[#This Row],[Extension types]],1),0)&gt;0,"-mssql","-")</f>
        <v>-mssql</v>
      </c>
      <c r="S169" s="37" t="str">
        <f>IF(IFERROR(SEARCH("-oracle",Online_Backup_Table1230[[#This Row],[Extension types]],1),0)&gt;0,"-oracle","-")</f>
        <v>-</v>
      </c>
      <c r="T169" s="37" t="str">
        <f>IF(IFERROR(SEARCH("-sap",Online_Backup_Table1230[[#This Row],[Extension types]],1),0)&gt;0,"-sap","-")</f>
        <v>-</v>
      </c>
      <c r="U169" s="37" t="str">
        <f>IF(IFERROR(SEARCH("-msexchange",Online_Backup_Table1230[[#This Row],[Extension types]],1),0)&gt;0,"-msexchange","-")</f>
        <v>-</v>
      </c>
      <c r="V169" s="37" t="str">
        <f>IF(IFERROR(SEARCH("-msese",Online_Backup_Table1230[[#This Row],[Extension types]],1),0)&gt;0,"-msese","-")</f>
        <v>-</v>
      </c>
      <c r="W169" s="37" t="str">
        <f>IF(IFERROR(SEARCH("-e2010",Online_Backup_Table1230[[#This Row],[Extension types]],1),0)&gt;0,"-e2010","-")</f>
        <v>-</v>
      </c>
      <c r="X169" s="37" t="str">
        <f>IF(IFERROR(SEARCH("-msmbx",Online_Backup_Table1230[[#This Row],[Extension types]],1),0)&gt;0,"-msmbx","-")</f>
        <v>-</v>
      </c>
      <c r="Y169" s="37" t="str">
        <f>IF(IFERROR(SEARCH("-mbx",Online_Backup_Table1230[[#This Row],[Extension types]],1),0)&gt;0,"-mbx","-")</f>
        <v>-</v>
      </c>
      <c r="Z169" s="37" t="str">
        <f>IF(IFERROR(SEARCH("-informix",Online_Backup_Table1230[[#This Row],[Extension types]],1),0)&gt;0,"-informix","-")</f>
        <v>-</v>
      </c>
      <c r="AA169" s="37" t="str">
        <f>IF(IFERROR(SEARCH("-sybase",Online_Backup_Table1230[[#This Row],[Extension types]],1),0)&gt;0,"-sybase","-")</f>
        <v>-</v>
      </c>
      <c r="AB169" s="37" t="str">
        <f>IF(IFERROR(SEARCH("-lotus",Online_Backup_Table1230[[#This Row],[Extension types]],1),0)&gt;0,"-lotus","-")</f>
        <v>-</v>
      </c>
      <c r="AC169" s="37" t="str">
        <f>IF(IFERROR(SEARCH("-vss",Online_Backup_Table1230[[#This Row],[Extension types]],1),0)&gt;0,"-vss","-")</f>
        <v>-vss</v>
      </c>
      <c r="AD169" s="37" t="str">
        <f>IF(IFERROR(SEARCH("-db2",Online_Backup_Table1230[[#This Row],[Extension types]],1),0)&gt;0,"-db2","-")</f>
        <v>-</v>
      </c>
      <c r="AE169" s="37" t="str">
        <f>IF(IFERROR(SEARCH("-mssharepoint",Online_Backup_Table1230[[#This Row],[Extension types]],1),0)&gt;0,"-mssharepoint","-")</f>
        <v>-</v>
      </c>
      <c r="AF169" s="37" t="str">
        <f>IF(IFERROR(SEARCH("-mssps",Online_Backup_Table1230[[#This Row],[Extension types]],1),0)&gt;0,"-mssps","-")</f>
        <v>-</v>
      </c>
      <c r="AG169" s="37" t="str">
        <f>IF(IFERROR(SEARCH("-vmware",Online_Backup_Table1230[[#This Row],[Extension types]],1),0)&gt;0,"-vmware","-")</f>
        <v>-</v>
      </c>
      <c r="AH169" s="37" t="str">
        <f>IF(IFERROR(SEARCH("-vepa",Online_Backup_Table1230[[#This Row],[Extension types]],1),0)&gt;0,"-vepa","-")</f>
        <v>-</v>
      </c>
      <c r="AI169" s="37" t="str">
        <f>IF(IFERROR(SEARCH("-veagent",Online_Backup_Table1230[[#This Row],[Extension types]],1),0)&gt;0,"-veagent","-")</f>
        <v>-</v>
      </c>
      <c r="AJ169" s="37" t="str">
        <f>IF(IFERROR(SEARCH("-stream",Online_Backup_Table1230[[#This Row],[Extension types]],1),0)&gt;0,"-stream","-")</f>
        <v>-</v>
      </c>
      <c r="AK169" s="37" t="str">
        <f>IF(IFERROR(SEARCH("-ov",Online_Backup_Table1230[[#This Row],[Extension types]],1),0)&gt;0,"-ov","-")</f>
        <v>-</v>
      </c>
      <c r="AL169" s="37" t="str">
        <f>IF(IFERROR(SEARCH("-opc",Online_Backup_Table1230[[#This Row],[Extension types]],1),0)&gt;0,"-opc","-")</f>
        <v>-</v>
      </c>
      <c r="AM169" s="37" t="str">
        <f>IF(IFERROR(SEARCH("-mysql",Online_Backup_Table1230[[#This Row],[Extension types]],1),0)&gt;0,"-mysql","-")</f>
        <v>-</v>
      </c>
      <c r="AN169" s="37" t="str">
        <f>IF(IFERROR(SEARCH("-postgresql",Online_Backup_Table1230[[#This Row],[Extension types]],1),0)&gt;0,"-postgresql","-")</f>
        <v>-</v>
      </c>
      <c r="AO169" s="88">
        <f>IF(AND(Online_Backup_Table1230[[#This Row],[OS_type]]="WINDOWS / LINUX",COUNTIF(Online_Backup_Table1230[[#This Row],[Check -mssql and -mssql70]:[Check -opc]],"-")&lt;&gt;21),1,0)</f>
        <v>1</v>
      </c>
      <c r="AP169" s="88">
        <f>IF(AND(Online_Backup_Table1230[[#This Row],[OS_type]]="UNIX",COUNTIF(Online_Backup_Table1230[[#This Row],[Check -mssql and -mssql70]:[Check -opc]],"-")&lt;&gt;21),1,0)</f>
        <v>0</v>
      </c>
      <c r="AQ16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69" s="88">
        <f>IF(AND(Online_Backup_Table1230[[#This Row],[Last connexion date]]&gt;Declaration_Date2433[[#All],[Column1]]-180,Online_Backup_Table1230[[#This Row],[Historical usage Windows/Linux to be counted]]&lt;&gt;0),1,0)</f>
        <v>1</v>
      </c>
      <c r="AS16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69" s="88">
        <f>IF(AND(Online_Backup_Table1230[[#This Row],[Last connexion date]]&gt;Declaration_Date2433[[#All],[Column1]]-180,Online_Backup_Table1230[[#This Row],[Historical usage Unix to be counted]]&lt;&gt;0),1,0)</f>
        <v>0</v>
      </c>
      <c r="AU169" s="68">
        <v>43873.522002314814</v>
      </c>
      <c r="AV16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0" spans="1:48" x14ac:dyDescent="0.25">
      <c r="A170" s="7"/>
      <c r="B170" s="28" t="s">
        <v>164</v>
      </c>
      <c r="C170" s="28" t="s">
        <v>141</v>
      </c>
      <c r="D17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0" s="45" t="s">
        <v>165</v>
      </c>
      <c r="F170" s="63"/>
      <c r="G170" s="63"/>
      <c r="H170" s="63"/>
      <c r="I170" s="63"/>
      <c r="J170" s="63"/>
      <c r="K170" s="7"/>
      <c r="L170" s="37" t="str">
        <f>IF(IFERROR(SEARCH("-virtual",Online_Backup_Table1230[[#This Row],[Extension types]],1),0)&gt;0,"Yes","-")</f>
        <v>-</v>
      </c>
      <c r="M170" s="28"/>
      <c r="N170" s="37" t="str">
        <f>IF(IFERROR(SEARCH("-clus",Online_Backup_Table1230[[#This Row],[Extension types]],1),0)&gt;0,"Yes","-")</f>
        <v>-</v>
      </c>
      <c r="O170" s="28"/>
      <c r="P170" s="37" t="str">
        <f>IF(IFERROR(SEARCH("-appserver",Online_Backup_Table1230[[#This Row],[Extension types]],1),0)&gt;0,"Yes","-")</f>
        <v>-</v>
      </c>
      <c r="Q170" s="28"/>
      <c r="R170" s="37" t="str">
        <f>IF(IFERROR(SEARCH("-mssql",Online_Backup_Table1230[[#This Row],[Extension types]],1),0)&gt;0,"-mssql","-")</f>
        <v>-mssql</v>
      </c>
      <c r="S170" s="37" t="str">
        <f>IF(IFERROR(SEARCH("-oracle",Online_Backup_Table1230[[#This Row],[Extension types]],1),0)&gt;0,"-oracle","-")</f>
        <v>-</v>
      </c>
      <c r="T170" s="37" t="str">
        <f>IF(IFERROR(SEARCH("-sap",Online_Backup_Table1230[[#This Row],[Extension types]],1),0)&gt;0,"-sap","-")</f>
        <v>-</v>
      </c>
      <c r="U170" s="37" t="str">
        <f>IF(IFERROR(SEARCH("-msexchange",Online_Backup_Table1230[[#This Row],[Extension types]],1),0)&gt;0,"-msexchange","-")</f>
        <v>-</v>
      </c>
      <c r="V170" s="37" t="str">
        <f>IF(IFERROR(SEARCH("-msese",Online_Backup_Table1230[[#This Row],[Extension types]],1),0)&gt;0,"-msese","-")</f>
        <v>-</v>
      </c>
      <c r="W170" s="37" t="str">
        <f>IF(IFERROR(SEARCH("-e2010",Online_Backup_Table1230[[#This Row],[Extension types]],1),0)&gt;0,"-e2010","-")</f>
        <v>-</v>
      </c>
      <c r="X170" s="37" t="str">
        <f>IF(IFERROR(SEARCH("-msmbx",Online_Backup_Table1230[[#This Row],[Extension types]],1),0)&gt;0,"-msmbx","-")</f>
        <v>-</v>
      </c>
      <c r="Y170" s="37" t="str">
        <f>IF(IFERROR(SEARCH("-mbx",Online_Backup_Table1230[[#This Row],[Extension types]],1),0)&gt;0,"-mbx","-")</f>
        <v>-</v>
      </c>
      <c r="Z170" s="37" t="str">
        <f>IF(IFERROR(SEARCH("-informix",Online_Backup_Table1230[[#This Row],[Extension types]],1),0)&gt;0,"-informix","-")</f>
        <v>-</v>
      </c>
      <c r="AA170" s="37" t="str">
        <f>IF(IFERROR(SEARCH("-sybase",Online_Backup_Table1230[[#This Row],[Extension types]],1),0)&gt;0,"-sybase","-")</f>
        <v>-</v>
      </c>
      <c r="AB170" s="37" t="str">
        <f>IF(IFERROR(SEARCH("-lotus",Online_Backup_Table1230[[#This Row],[Extension types]],1),0)&gt;0,"-lotus","-")</f>
        <v>-</v>
      </c>
      <c r="AC170" s="37" t="str">
        <f>IF(IFERROR(SEARCH("-vss",Online_Backup_Table1230[[#This Row],[Extension types]],1),0)&gt;0,"-vss","-")</f>
        <v>-vss</v>
      </c>
      <c r="AD170" s="37" t="str">
        <f>IF(IFERROR(SEARCH("-db2",Online_Backup_Table1230[[#This Row],[Extension types]],1),0)&gt;0,"-db2","-")</f>
        <v>-</v>
      </c>
      <c r="AE170" s="37" t="str">
        <f>IF(IFERROR(SEARCH("-mssharepoint",Online_Backup_Table1230[[#This Row],[Extension types]],1),0)&gt;0,"-mssharepoint","-")</f>
        <v>-</v>
      </c>
      <c r="AF170" s="37" t="str">
        <f>IF(IFERROR(SEARCH("-mssps",Online_Backup_Table1230[[#This Row],[Extension types]],1),0)&gt;0,"-mssps","-")</f>
        <v>-</v>
      </c>
      <c r="AG170" s="37" t="str">
        <f>IF(IFERROR(SEARCH("-vmware",Online_Backup_Table1230[[#This Row],[Extension types]],1),0)&gt;0,"-vmware","-")</f>
        <v>-</v>
      </c>
      <c r="AH170" s="37" t="str">
        <f>IF(IFERROR(SEARCH("-vepa",Online_Backup_Table1230[[#This Row],[Extension types]],1),0)&gt;0,"-vepa","-")</f>
        <v>-</v>
      </c>
      <c r="AI170" s="37" t="str">
        <f>IF(IFERROR(SEARCH("-veagent",Online_Backup_Table1230[[#This Row],[Extension types]],1),0)&gt;0,"-veagent","-")</f>
        <v>-</v>
      </c>
      <c r="AJ170" s="37" t="str">
        <f>IF(IFERROR(SEARCH("-stream",Online_Backup_Table1230[[#This Row],[Extension types]],1),0)&gt;0,"-stream","-")</f>
        <v>-</v>
      </c>
      <c r="AK170" s="37" t="str">
        <f>IF(IFERROR(SEARCH("-ov",Online_Backup_Table1230[[#This Row],[Extension types]],1),0)&gt;0,"-ov","-")</f>
        <v>-</v>
      </c>
      <c r="AL170" s="37" t="str">
        <f>IF(IFERROR(SEARCH("-opc",Online_Backup_Table1230[[#This Row],[Extension types]],1),0)&gt;0,"-opc","-")</f>
        <v>-</v>
      </c>
      <c r="AM170" s="37" t="str">
        <f>IF(IFERROR(SEARCH("-mysql",Online_Backup_Table1230[[#This Row],[Extension types]],1),0)&gt;0,"-mysql","-")</f>
        <v>-</v>
      </c>
      <c r="AN170" s="37" t="str">
        <f>IF(IFERROR(SEARCH("-postgresql",Online_Backup_Table1230[[#This Row],[Extension types]],1),0)&gt;0,"-postgresql","-")</f>
        <v>-</v>
      </c>
      <c r="AO170" s="88">
        <f>IF(AND(Online_Backup_Table1230[[#This Row],[OS_type]]="WINDOWS / LINUX",COUNTIF(Online_Backup_Table1230[[#This Row],[Check -mssql and -mssql70]:[Check -opc]],"-")&lt;&gt;21),1,0)</f>
        <v>1</v>
      </c>
      <c r="AP170" s="88">
        <f>IF(AND(Online_Backup_Table1230[[#This Row],[OS_type]]="UNIX",COUNTIF(Online_Backup_Table1230[[#This Row],[Check -mssql and -mssql70]:[Check -opc]],"-")&lt;&gt;21),1,0)</f>
        <v>0</v>
      </c>
      <c r="AQ17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0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0" s="88">
        <f>IF(AND(Online_Backup_Table1230[[#This Row],[Last connexion date]]&gt;Declaration_Date2433[[#All],[Column1]]-180,Online_Backup_Table1230[[#This Row],[Historical usage Unix to be counted]]&lt;&gt;0),1,0)</f>
        <v>0</v>
      </c>
      <c r="AU170" s="68">
        <v>43873.157002314816</v>
      </c>
      <c r="AV17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1" spans="1:48" x14ac:dyDescent="0.25">
      <c r="A171" s="7"/>
      <c r="B171" s="28" t="s">
        <v>166</v>
      </c>
      <c r="C171" s="28" t="s">
        <v>167</v>
      </c>
      <c r="D17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1" s="45" t="s">
        <v>101</v>
      </c>
      <c r="F171" s="63"/>
      <c r="G171" s="63"/>
      <c r="H171" s="63"/>
      <c r="I171" s="63"/>
      <c r="J171" s="63"/>
      <c r="K171" s="7"/>
      <c r="L171" s="37" t="str">
        <f>IF(IFERROR(SEARCH("-virtual",Online_Backup_Table1230[[#This Row],[Extension types]],1),0)&gt;0,"Yes","-")</f>
        <v>-</v>
      </c>
      <c r="M171" s="28"/>
      <c r="N171" s="37" t="str">
        <f>IF(IFERROR(SEARCH("-clus",Online_Backup_Table1230[[#This Row],[Extension types]],1),0)&gt;0,"Yes","-")</f>
        <v>-</v>
      </c>
      <c r="O171" s="28"/>
      <c r="P171" s="37" t="str">
        <f>IF(IFERROR(SEARCH("-appserver",Online_Backup_Table1230[[#This Row],[Extension types]],1),0)&gt;0,"Yes","-")</f>
        <v>-</v>
      </c>
      <c r="Q171" s="28"/>
      <c r="R171" s="37" t="str">
        <f>IF(IFERROR(SEARCH("-mssql",Online_Backup_Table1230[[#This Row],[Extension types]],1),0)&gt;0,"-mssql","-")</f>
        <v>-</v>
      </c>
      <c r="S171" s="37" t="str">
        <f>IF(IFERROR(SEARCH("-oracle",Online_Backup_Table1230[[#This Row],[Extension types]],1),0)&gt;0,"-oracle","-")</f>
        <v>-</v>
      </c>
      <c r="T171" s="37" t="str">
        <f>IF(IFERROR(SEARCH("-sap",Online_Backup_Table1230[[#This Row],[Extension types]],1),0)&gt;0,"-sap","-")</f>
        <v>-</v>
      </c>
      <c r="U171" s="37" t="str">
        <f>IF(IFERROR(SEARCH("-msexchange",Online_Backup_Table1230[[#This Row],[Extension types]],1),0)&gt;0,"-msexchange","-")</f>
        <v>-</v>
      </c>
      <c r="V171" s="37" t="str">
        <f>IF(IFERROR(SEARCH("-msese",Online_Backup_Table1230[[#This Row],[Extension types]],1),0)&gt;0,"-msese","-")</f>
        <v>-</v>
      </c>
      <c r="W171" s="37" t="str">
        <f>IF(IFERROR(SEARCH("-e2010",Online_Backup_Table1230[[#This Row],[Extension types]],1),0)&gt;0,"-e2010","-")</f>
        <v>-</v>
      </c>
      <c r="X171" s="37" t="str">
        <f>IF(IFERROR(SEARCH("-msmbx",Online_Backup_Table1230[[#This Row],[Extension types]],1),0)&gt;0,"-msmbx","-")</f>
        <v>-</v>
      </c>
      <c r="Y171" s="37" t="str">
        <f>IF(IFERROR(SEARCH("-mbx",Online_Backup_Table1230[[#This Row],[Extension types]],1),0)&gt;0,"-mbx","-")</f>
        <v>-</v>
      </c>
      <c r="Z171" s="37" t="str">
        <f>IF(IFERROR(SEARCH("-informix",Online_Backup_Table1230[[#This Row],[Extension types]],1),0)&gt;0,"-informix","-")</f>
        <v>-</v>
      </c>
      <c r="AA171" s="37" t="str">
        <f>IF(IFERROR(SEARCH("-sybase",Online_Backup_Table1230[[#This Row],[Extension types]],1),0)&gt;0,"-sybase","-")</f>
        <v>-</v>
      </c>
      <c r="AB171" s="37" t="str">
        <f>IF(IFERROR(SEARCH("-lotus",Online_Backup_Table1230[[#This Row],[Extension types]],1),0)&gt;0,"-lotus","-")</f>
        <v>-</v>
      </c>
      <c r="AC171" s="37" t="str">
        <f>IF(IFERROR(SEARCH("-vss",Online_Backup_Table1230[[#This Row],[Extension types]],1),0)&gt;0,"-vss","-")</f>
        <v>-</v>
      </c>
      <c r="AD171" s="37" t="str">
        <f>IF(IFERROR(SEARCH("-db2",Online_Backup_Table1230[[#This Row],[Extension types]],1),0)&gt;0,"-db2","-")</f>
        <v>-</v>
      </c>
      <c r="AE171" s="37" t="str">
        <f>IF(IFERROR(SEARCH("-mssharepoint",Online_Backup_Table1230[[#This Row],[Extension types]],1),0)&gt;0,"-mssharepoint","-")</f>
        <v>-</v>
      </c>
      <c r="AF171" s="37" t="str">
        <f>IF(IFERROR(SEARCH("-mssps",Online_Backup_Table1230[[#This Row],[Extension types]],1),0)&gt;0,"-mssps","-")</f>
        <v>-</v>
      </c>
      <c r="AG171" s="37" t="str">
        <f>IF(IFERROR(SEARCH("-vmware",Online_Backup_Table1230[[#This Row],[Extension types]],1),0)&gt;0,"-vmware","-")</f>
        <v>-</v>
      </c>
      <c r="AH171" s="37" t="str">
        <f>IF(IFERROR(SEARCH("-vepa",Online_Backup_Table1230[[#This Row],[Extension types]],1),0)&gt;0,"-vepa","-")</f>
        <v>-</v>
      </c>
      <c r="AI171" s="37" t="str">
        <f>IF(IFERROR(SEARCH("-veagent",Online_Backup_Table1230[[#This Row],[Extension types]],1),0)&gt;0,"-veagent","-")</f>
        <v>-</v>
      </c>
      <c r="AJ171" s="37" t="str">
        <f>IF(IFERROR(SEARCH("-stream",Online_Backup_Table1230[[#This Row],[Extension types]],1),0)&gt;0,"-stream","-")</f>
        <v>-</v>
      </c>
      <c r="AK171" s="37" t="str">
        <f>IF(IFERROR(SEARCH("-ov",Online_Backup_Table1230[[#This Row],[Extension types]],1),0)&gt;0,"-ov","-")</f>
        <v>-</v>
      </c>
      <c r="AL171" s="37" t="str">
        <f>IF(IFERROR(SEARCH("-opc",Online_Backup_Table1230[[#This Row],[Extension types]],1),0)&gt;0,"-opc","-")</f>
        <v>-</v>
      </c>
      <c r="AM171" s="37" t="str">
        <f>IF(IFERROR(SEARCH("-mysql",Online_Backup_Table1230[[#This Row],[Extension types]],1),0)&gt;0,"-mysql","-")</f>
        <v>-</v>
      </c>
      <c r="AN171" s="37" t="str">
        <f>IF(IFERROR(SEARCH("-postgresql",Online_Backup_Table1230[[#This Row],[Extension types]],1),0)&gt;0,"-postgresql","-")</f>
        <v>-</v>
      </c>
      <c r="AO171" s="88">
        <f>IF(AND(Online_Backup_Table1230[[#This Row],[OS_type]]="WINDOWS / LINUX",COUNTIF(Online_Backup_Table1230[[#This Row],[Check -mssql and -mssql70]:[Check -opc]],"-")&lt;&gt;21),1,0)</f>
        <v>0</v>
      </c>
      <c r="AP171" s="88">
        <f>IF(AND(Online_Backup_Table1230[[#This Row],[OS_type]]="UNIX",COUNTIF(Online_Backup_Table1230[[#This Row],[Check -mssql and -mssql70]:[Check -opc]],"-")&lt;&gt;21),1,0)</f>
        <v>0</v>
      </c>
      <c r="AQ17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1" s="88">
        <f>IF(AND(Online_Backup_Table1230[[#This Row],[Last connexion date]]&gt;Declaration_Date2433[[#All],[Column1]]-180,Online_Backup_Table1230[[#This Row],[Historical usage Windows/Linux to be counted]]&lt;&gt;0),1,0)</f>
        <v>0</v>
      </c>
      <c r="AS17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1" s="88">
        <f>IF(AND(Online_Backup_Table1230[[#This Row],[Last connexion date]]&gt;Declaration_Date2433[[#All],[Column1]]-180,Online_Backup_Table1230[[#This Row],[Historical usage Unix to be counted]]&lt;&gt;0),1,0)</f>
        <v>0</v>
      </c>
      <c r="AU171" s="68"/>
      <c r="AV17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2" spans="1:48" x14ac:dyDescent="0.25">
      <c r="A172" s="7"/>
      <c r="B172" s="28" t="s">
        <v>168</v>
      </c>
      <c r="C172" s="28" t="s">
        <v>169</v>
      </c>
      <c r="D17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172" s="45" t="s">
        <v>101</v>
      </c>
      <c r="F172" s="63"/>
      <c r="G172" s="63"/>
      <c r="H172" s="63"/>
      <c r="I172" s="63"/>
      <c r="J172" s="63"/>
      <c r="K172" s="7"/>
      <c r="L172" s="37" t="str">
        <f>IF(IFERROR(SEARCH("-virtual",Online_Backup_Table1230[[#This Row],[Extension types]],1),0)&gt;0,"Yes","-")</f>
        <v>-</v>
      </c>
      <c r="M172" s="28"/>
      <c r="N172" s="37" t="str">
        <f>IF(IFERROR(SEARCH("-clus",Online_Backup_Table1230[[#This Row],[Extension types]],1),0)&gt;0,"Yes","-")</f>
        <v>-</v>
      </c>
      <c r="O172" s="28"/>
      <c r="P172" s="37" t="str">
        <f>IF(IFERROR(SEARCH("-appserver",Online_Backup_Table1230[[#This Row],[Extension types]],1),0)&gt;0,"Yes","-")</f>
        <v>-</v>
      </c>
      <c r="Q172" s="28"/>
      <c r="R172" s="37" t="str">
        <f>IF(IFERROR(SEARCH("-mssql",Online_Backup_Table1230[[#This Row],[Extension types]],1),0)&gt;0,"-mssql","-")</f>
        <v>-</v>
      </c>
      <c r="S172" s="37" t="str">
        <f>IF(IFERROR(SEARCH("-oracle",Online_Backup_Table1230[[#This Row],[Extension types]],1),0)&gt;0,"-oracle","-")</f>
        <v>-</v>
      </c>
      <c r="T172" s="37" t="str">
        <f>IF(IFERROR(SEARCH("-sap",Online_Backup_Table1230[[#This Row],[Extension types]],1),0)&gt;0,"-sap","-")</f>
        <v>-</v>
      </c>
      <c r="U172" s="37" t="str">
        <f>IF(IFERROR(SEARCH("-msexchange",Online_Backup_Table1230[[#This Row],[Extension types]],1),0)&gt;0,"-msexchange","-")</f>
        <v>-</v>
      </c>
      <c r="V172" s="37" t="str">
        <f>IF(IFERROR(SEARCH("-msese",Online_Backup_Table1230[[#This Row],[Extension types]],1),0)&gt;0,"-msese","-")</f>
        <v>-</v>
      </c>
      <c r="W172" s="37" t="str">
        <f>IF(IFERROR(SEARCH("-e2010",Online_Backup_Table1230[[#This Row],[Extension types]],1),0)&gt;0,"-e2010","-")</f>
        <v>-</v>
      </c>
      <c r="X172" s="37" t="str">
        <f>IF(IFERROR(SEARCH("-msmbx",Online_Backup_Table1230[[#This Row],[Extension types]],1),0)&gt;0,"-msmbx","-")</f>
        <v>-</v>
      </c>
      <c r="Y172" s="37" t="str">
        <f>IF(IFERROR(SEARCH("-mbx",Online_Backup_Table1230[[#This Row],[Extension types]],1),0)&gt;0,"-mbx","-")</f>
        <v>-</v>
      </c>
      <c r="Z172" s="37" t="str">
        <f>IF(IFERROR(SEARCH("-informix",Online_Backup_Table1230[[#This Row],[Extension types]],1),0)&gt;0,"-informix","-")</f>
        <v>-</v>
      </c>
      <c r="AA172" s="37" t="str">
        <f>IF(IFERROR(SEARCH("-sybase",Online_Backup_Table1230[[#This Row],[Extension types]],1),0)&gt;0,"-sybase","-")</f>
        <v>-</v>
      </c>
      <c r="AB172" s="37" t="str">
        <f>IF(IFERROR(SEARCH("-lotus",Online_Backup_Table1230[[#This Row],[Extension types]],1),0)&gt;0,"-lotus","-")</f>
        <v>-</v>
      </c>
      <c r="AC172" s="37" t="str">
        <f>IF(IFERROR(SEARCH("-vss",Online_Backup_Table1230[[#This Row],[Extension types]],1),0)&gt;0,"-vss","-")</f>
        <v>-</v>
      </c>
      <c r="AD172" s="37" t="str">
        <f>IF(IFERROR(SEARCH("-db2",Online_Backup_Table1230[[#This Row],[Extension types]],1),0)&gt;0,"-db2","-")</f>
        <v>-</v>
      </c>
      <c r="AE172" s="37" t="str">
        <f>IF(IFERROR(SEARCH("-mssharepoint",Online_Backup_Table1230[[#This Row],[Extension types]],1),0)&gt;0,"-mssharepoint","-")</f>
        <v>-</v>
      </c>
      <c r="AF172" s="37" t="str">
        <f>IF(IFERROR(SEARCH("-mssps",Online_Backup_Table1230[[#This Row],[Extension types]],1),0)&gt;0,"-mssps","-")</f>
        <v>-</v>
      </c>
      <c r="AG172" s="37" t="str">
        <f>IF(IFERROR(SEARCH("-vmware",Online_Backup_Table1230[[#This Row],[Extension types]],1),0)&gt;0,"-vmware","-")</f>
        <v>-</v>
      </c>
      <c r="AH172" s="37" t="str">
        <f>IF(IFERROR(SEARCH("-vepa",Online_Backup_Table1230[[#This Row],[Extension types]],1),0)&gt;0,"-vepa","-")</f>
        <v>-</v>
      </c>
      <c r="AI172" s="37" t="str">
        <f>IF(IFERROR(SEARCH("-veagent",Online_Backup_Table1230[[#This Row],[Extension types]],1),0)&gt;0,"-veagent","-")</f>
        <v>-</v>
      </c>
      <c r="AJ172" s="37" t="str">
        <f>IF(IFERROR(SEARCH("-stream",Online_Backup_Table1230[[#This Row],[Extension types]],1),0)&gt;0,"-stream","-")</f>
        <v>-</v>
      </c>
      <c r="AK172" s="37" t="str">
        <f>IF(IFERROR(SEARCH("-ov",Online_Backup_Table1230[[#This Row],[Extension types]],1),0)&gt;0,"-ov","-")</f>
        <v>-</v>
      </c>
      <c r="AL172" s="37" t="str">
        <f>IF(IFERROR(SEARCH("-opc",Online_Backup_Table1230[[#This Row],[Extension types]],1),0)&gt;0,"-opc","-")</f>
        <v>-</v>
      </c>
      <c r="AM172" s="37" t="str">
        <f>IF(IFERROR(SEARCH("-mysql",Online_Backup_Table1230[[#This Row],[Extension types]],1),0)&gt;0,"-mysql","-")</f>
        <v>-</v>
      </c>
      <c r="AN172" s="37" t="str">
        <f>IF(IFERROR(SEARCH("-postgresql",Online_Backup_Table1230[[#This Row],[Extension types]],1),0)&gt;0,"-postgresql","-")</f>
        <v>-</v>
      </c>
      <c r="AO172" s="88">
        <f>IF(AND(Online_Backup_Table1230[[#This Row],[OS_type]]="WINDOWS / LINUX",COUNTIF(Online_Backup_Table1230[[#This Row],[Check -mssql and -mssql70]:[Check -opc]],"-")&lt;&gt;21),1,0)</f>
        <v>0</v>
      </c>
      <c r="AP172" s="88">
        <f>IF(AND(Online_Backup_Table1230[[#This Row],[OS_type]]="UNIX",COUNTIF(Online_Backup_Table1230[[#This Row],[Check -mssql and -mssql70]:[Check -opc]],"-")&lt;&gt;21),1,0)</f>
        <v>0</v>
      </c>
      <c r="AQ17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72" s="88">
        <f>IF(AND(Online_Backup_Table1230[[#This Row],[Last connexion date]]&gt;Declaration_Date2433[[#All],[Column1]]-180,Online_Backup_Table1230[[#This Row],[Historical usage Windows/Linux to be counted]]&lt;&gt;0),1,0)</f>
        <v>0</v>
      </c>
      <c r="AS17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2" s="88">
        <f>IF(AND(Online_Backup_Table1230[[#This Row],[Last connexion date]]&gt;Declaration_Date2433[[#All],[Column1]]-180,Online_Backup_Table1230[[#This Row],[Historical usage Unix to be counted]]&lt;&gt;0),1,0)</f>
        <v>0</v>
      </c>
      <c r="AU172" s="68"/>
      <c r="AV17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3" spans="1:48" x14ac:dyDescent="0.25">
      <c r="A173" s="7"/>
      <c r="B173" s="28" t="s">
        <v>170</v>
      </c>
      <c r="C173" s="28" t="s">
        <v>160</v>
      </c>
      <c r="D17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3" s="45" t="s">
        <v>171</v>
      </c>
      <c r="F173" s="63"/>
      <c r="G173" s="63"/>
      <c r="H173" s="63"/>
      <c r="I173" s="63"/>
      <c r="J173" s="63"/>
      <c r="K173" s="7"/>
      <c r="L173" s="37" t="str">
        <f>IF(IFERROR(SEARCH("-virtual",Online_Backup_Table1230[[#This Row],[Extension types]],1),0)&gt;0,"Yes","-")</f>
        <v>-</v>
      </c>
      <c r="M173" s="28"/>
      <c r="N173" s="37" t="str">
        <f>IF(IFERROR(SEARCH("-clus",Online_Backup_Table1230[[#This Row],[Extension types]],1),0)&gt;0,"Yes","-")</f>
        <v>-</v>
      </c>
      <c r="O173" s="28"/>
      <c r="P173" s="37" t="str">
        <f>IF(IFERROR(SEARCH("-appserver",Online_Backup_Table1230[[#This Row],[Extension types]],1),0)&gt;0,"Yes","-")</f>
        <v>-</v>
      </c>
      <c r="Q173" s="28"/>
      <c r="R173" s="37" t="str">
        <f>IF(IFERROR(SEARCH("-mssql",Online_Backup_Table1230[[#This Row],[Extension types]],1),0)&gt;0,"-mssql","-")</f>
        <v>-mssql</v>
      </c>
      <c r="S173" s="37" t="str">
        <f>IF(IFERROR(SEARCH("-oracle",Online_Backup_Table1230[[#This Row],[Extension types]],1),0)&gt;0,"-oracle","-")</f>
        <v>-</v>
      </c>
      <c r="T173" s="37" t="str">
        <f>IF(IFERROR(SEARCH("-sap",Online_Backup_Table1230[[#This Row],[Extension types]],1),0)&gt;0,"-sap","-")</f>
        <v>-</v>
      </c>
      <c r="U173" s="37" t="str">
        <f>IF(IFERROR(SEARCH("-msexchange",Online_Backup_Table1230[[#This Row],[Extension types]],1),0)&gt;0,"-msexchange","-")</f>
        <v>-</v>
      </c>
      <c r="V173" s="37" t="str">
        <f>IF(IFERROR(SEARCH("-msese",Online_Backup_Table1230[[#This Row],[Extension types]],1),0)&gt;0,"-msese","-")</f>
        <v>-</v>
      </c>
      <c r="W173" s="37" t="str">
        <f>IF(IFERROR(SEARCH("-e2010",Online_Backup_Table1230[[#This Row],[Extension types]],1),0)&gt;0,"-e2010","-")</f>
        <v>-</v>
      </c>
      <c r="X173" s="37" t="str">
        <f>IF(IFERROR(SEARCH("-msmbx",Online_Backup_Table1230[[#This Row],[Extension types]],1),0)&gt;0,"-msmbx","-")</f>
        <v>-</v>
      </c>
      <c r="Y173" s="37" t="str">
        <f>IF(IFERROR(SEARCH("-mbx",Online_Backup_Table1230[[#This Row],[Extension types]],1),0)&gt;0,"-mbx","-")</f>
        <v>-</v>
      </c>
      <c r="Z173" s="37" t="str">
        <f>IF(IFERROR(SEARCH("-informix",Online_Backup_Table1230[[#This Row],[Extension types]],1),0)&gt;0,"-informix","-")</f>
        <v>-</v>
      </c>
      <c r="AA173" s="37" t="str">
        <f>IF(IFERROR(SEARCH("-sybase",Online_Backup_Table1230[[#This Row],[Extension types]],1),0)&gt;0,"-sybase","-")</f>
        <v>-</v>
      </c>
      <c r="AB173" s="37" t="str">
        <f>IF(IFERROR(SEARCH("-lotus",Online_Backup_Table1230[[#This Row],[Extension types]],1),0)&gt;0,"-lotus","-")</f>
        <v>-</v>
      </c>
      <c r="AC173" s="37" t="str">
        <f>IF(IFERROR(SEARCH("-vss",Online_Backup_Table1230[[#This Row],[Extension types]],1),0)&gt;0,"-vss","-")</f>
        <v>-vss</v>
      </c>
      <c r="AD173" s="37" t="str">
        <f>IF(IFERROR(SEARCH("-db2",Online_Backup_Table1230[[#This Row],[Extension types]],1),0)&gt;0,"-db2","-")</f>
        <v>-</v>
      </c>
      <c r="AE173" s="37" t="str">
        <f>IF(IFERROR(SEARCH("-mssharepoint",Online_Backup_Table1230[[#This Row],[Extension types]],1),0)&gt;0,"-mssharepoint","-")</f>
        <v>-</v>
      </c>
      <c r="AF173" s="37" t="str">
        <f>IF(IFERROR(SEARCH("-mssps",Online_Backup_Table1230[[#This Row],[Extension types]],1),0)&gt;0,"-mssps","-")</f>
        <v>-</v>
      </c>
      <c r="AG173" s="37" t="str">
        <f>IF(IFERROR(SEARCH("-vmware",Online_Backup_Table1230[[#This Row],[Extension types]],1),0)&gt;0,"-vmware","-")</f>
        <v>-</v>
      </c>
      <c r="AH173" s="37" t="str">
        <f>IF(IFERROR(SEARCH("-vepa",Online_Backup_Table1230[[#This Row],[Extension types]],1),0)&gt;0,"-vepa","-")</f>
        <v>-</v>
      </c>
      <c r="AI173" s="37" t="str">
        <f>IF(IFERROR(SEARCH("-veagent",Online_Backup_Table1230[[#This Row],[Extension types]],1),0)&gt;0,"-veagent","-")</f>
        <v>-</v>
      </c>
      <c r="AJ173" s="37" t="str">
        <f>IF(IFERROR(SEARCH("-stream",Online_Backup_Table1230[[#This Row],[Extension types]],1),0)&gt;0,"-stream","-")</f>
        <v>-</v>
      </c>
      <c r="AK173" s="37" t="str">
        <f>IF(IFERROR(SEARCH("-ov",Online_Backup_Table1230[[#This Row],[Extension types]],1),0)&gt;0,"-ov","-")</f>
        <v>-</v>
      </c>
      <c r="AL173" s="37" t="str">
        <f>IF(IFERROR(SEARCH("-opc",Online_Backup_Table1230[[#This Row],[Extension types]],1),0)&gt;0,"-opc","-")</f>
        <v>-</v>
      </c>
      <c r="AM173" s="37" t="str">
        <f>IF(IFERROR(SEARCH("-mysql",Online_Backup_Table1230[[#This Row],[Extension types]],1),0)&gt;0,"-mysql","-")</f>
        <v>-</v>
      </c>
      <c r="AN173" s="37" t="str">
        <f>IF(IFERROR(SEARCH("-postgresql",Online_Backup_Table1230[[#This Row],[Extension types]],1),0)&gt;0,"-postgresql","-")</f>
        <v>-</v>
      </c>
      <c r="AO173" s="88">
        <f>IF(AND(Online_Backup_Table1230[[#This Row],[OS_type]]="WINDOWS / LINUX",COUNTIF(Online_Backup_Table1230[[#This Row],[Check -mssql and -mssql70]:[Check -opc]],"-")&lt;&gt;21),1,0)</f>
        <v>1</v>
      </c>
      <c r="AP173" s="88">
        <f>IF(AND(Online_Backup_Table1230[[#This Row],[OS_type]]="UNIX",COUNTIF(Online_Backup_Table1230[[#This Row],[Check -mssql and -mssql70]:[Check -opc]],"-")&lt;&gt;21),1,0)</f>
        <v>0</v>
      </c>
      <c r="AQ17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3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3" s="88">
        <f>IF(AND(Online_Backup_Table1230[[#This Row],[Last connexion date]]&gt;Declaration_Date2433[[#All],[Column1]]-180,Online_Backup_Table1230[[#This Row],[Historical usage Unix to be counted]]&lt;&gt;0),1,0)</f>
        <v>0</v>
      </c>
      <c r="AU173" s="68">
        <v>43873.502881944441</v>
      </c>
      <c r="AV17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4" spans="1:48" x14ac:dyDescent="0.25">
      <c r="A174" s="7"/>
      <c r="B174" s="28" t="s">
        <v>172</v>
      </c>
      <c r="C174" s="28" t="s">
        <v>160</v>
      </c>
      <c r="D17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4" s="45" t="s">
        <v>173</v>
      </c>
      <c r="F174" s="63"/>
      <c r="G174" s="63"/>
      <c r="H174" s="63"/>
      <c r="I174" s="63"/>
      <c r="J174" s="63"/>
      <c r="K174" s="7"/>
      <c r="L174" s="37" t="str">
        <f>IF(IFERROR(SEARCH("-virtual",Online_Backup_Table1230[[#This Row],[Extension types]],1),0)&gt;0,"Yes","-")</f>
        <v>-</v>
      </c>
      <c r="M174" s="28"/>
      <c r="N174" s="37" t="str">
        <f>IF(IFERROR(SEARCH("-clus",Online_Backup_Table1230[[#This Row],[Extension types]],1),0)&gt;0,"Yes","-")</f>
        <v>-</v>
      </c>
      <c r="O174" s="28"/>
      <c r="P174" s="37" t="str">
        <f>IF(IFERROR(SEARCH("-appserver",Online_Backup_Table1230[[#This Row],[Extension types]],1),0)&gt;0,"Yes","-")</f>
        <v>-</v>
      </c>
      <c r="Q174" s="28"/>
      <c r="R174" s="37" t="str">
        <f>IF(IFERROR(SEARCH("-mssql",Online_Backup_Table1230[[#This Row],[Extension types]],1),0)&gt;0,"-mssql","-")</f>
        <v>-mssql</v>
      </c>
      <c r="S174" s="37" t="str">
        <f>IF(IFERROR(SEARCH("-oracle",Online_Backup_Table1230[[#This Row],[Extension types]],1),0)&gt;0,"-oracle","-")</f>
        <v>-</v>
      </c>
      <c r="T174" s="37" t="str">
        <f>IF(IFERROR(SEARCH("-sap",Online_Backup_Table1230[[#This Row],[Extension types]],1),0)&gt;0,"-sap","-")</f>
        <v>-</v>
      </c>
      <c r="U174" s="37" t="str">
        <f>IF(IFERROR(SEARCH("-msexchange",Online_Backup_Table1230[[#This Row],[Extension types]],1),0)&gt;0,"-msexchange","-")</f>
        <v>-</v>
      </c>
      <c r="V174" s="37" t="str">
        <f>IF(IFERROR(SEARCH("-msese",Online_Backup_Table1230[[#This Row],[Extension types]],1),0)&gt;0,"-msese","-")</f>
        <v>-</v>
      </c>
      <c r="W174" s="37" t="str">
        <f>IF(IFERROR(SEARCH("-e2010",Online_Backup_Table1230[[#This Row],[Extension types]],1),0)&gt;0,"-e2010","-")</f>
        <v>-</v>
      </c>
      <c r="X174" s="37" t="str">
        <f>IF(IFERROR(SEARCH("-msmbx",Online_Backup_Table1230[[#This Row],[Extension types]],1),0)&gt;0,"-msmbx","-")</f>
        <v>-</v>
      </c>
      <c r="Y174" s="37" t="str">
        <f>IF(IFERROR(SEARCH("-mbx",Online_Backup_Table1230[[#This Row],[Extension types]],1),0)&gt;0,"-mbx","-")</f>
        <v>-</v>
      </c>
      <c r="Z174" s="37" t="str">
        <f>IF(IFERROR(SEARCH("-informix",Online_Backup_Table1230[[#This Row],[Extension types]],1),0)&gt;0,"-informix","-")</f>
        <v>-</v>
      </c>
      <c r="AA174" s="37" t="str">
        <f>IF(IFERROR(SEARCH("-sybase",Online_Backup_Table1230[[#This Row],[Extension types]],1),0)&gt;0,"-sybase","-")</f>
        <v>-</v>
      </c>
      <c r="AB174" s="37" t="str">
        <f>IF(IFERROR(SEARCH("-lotus",Online_Backup_Table1230[[#This Row],[Extension types]],1),0)&gt;0,"-lotus","-")</f>
        <v>-</v>
      </c>
      <c r="AC174" s="37" t="str">
        <f>IF(IFERROR(SEARCH("-vss",Online_Backup_Table1230[[#This Row],[Extension types]],1),0)&gt;0,"-vss","-")</f>
        <v>-vss</v>
      </c>
      <c r="AD174" s="37" t="str">
        <f>IF(IFERROR(SEARCH("-db2",Online_Backup_Table1230[[#This Row],[Extension types]],1),0)&gt;0,"-db2","-")</f>
        <v>-</v>
      </c>
      <c r="AE174" s="37" t="str">
        <f>IF(IFERROR(SEARCH("-mssharepoint",Online_Backup_Table1230[[#This Row],[Extension types]],1),0)&gt;0,"-mssharepoint","-")</f>
        <v>-</v>
      </c>
      <c r="AF174" s="37" t="str">
        <f>IF(IFERROR(SEARCH("-mssps",Online_Backup_Table1230[[#This Row],[Extension types]],1),0)&gt;0,"-mssps","-")</f>
        <v>-</v>
      </c>
      <c r="AG174" s="37" t="str">
        <f>IF(IFERROR(SEARCH("-vmware",Online_Backup_Table1230[[#This Row],[Extension types]],1),0)&gt;0,"-vmware","-")</f>
        <v>-</v>
      </c>
      <c r="AH174" s="37" t="str">
        <f>IF(IFERROR(SEARCH("-vepa",Online_Backup_Table1230[[#This Row],[Extension types]],1),0)&gt;0,"-vepa","-")</f>
        <v>-</v>
      </c>
      <c r="AI174" s="37" t="str">
        <f>IF(IFERROR(SEARCH("-veagent",Online_Backup_Table1230[[#This Row],[Extension types]],1),0)&gt;0,"-veagent","-")</f>
        <v>-</v>
      </c>
      <c r="AJ174" s="37" t="str">
        <f>IF(IFERROR(SEARCH("-stream",Online_Backup_Table1230[[#This Row],[Extension types]],1),0)&gt;0,"-stream","-")</f>
        <v>-</v>
      </c>
      <c r="AK174" s="37" t="str">
        <f>IF(IFERROR(SEARCH("-ov",Online_Backup_Table1230[[#This Row],[Extension types]],1),0)&gt;0,"-ov","-")</f>
        <v>-</v>
      </c>
      <c r="AL174" s="37" t="str">
        <f>IF(IFERROR(SEARCH("-opc",Online_Backup_Table1230[[#This Row],[Extension types]],1),0)&gt;0,"-opc","-")</f>
        <v>-</v>
      </c>
      <c r="AM174" s="37" t="str">
        <f>IF(IFERROR(SEARCH("-mysql",Online_Backup_Table1230[[#This Row],[Extension types]],1),0)&gt;0,"-mysql","-")</f>
        <v>-</v>
      </c>
      <c r="AN174" s="37" t="str">
        <f>IF(IFERROR(SEARCH("-postgresql",Online_Backup_Table1230[[#This Row],[Extension types]],1),0)&gt;0,"-postgresql","-")</f>
        <v>-</v>
      </c>
      <c r="AO174" s="88">
        <f>IF(AND(Online_Backup_Table1230[[#This Row],[OS_type]]="WINDOWS / LINUX",COUNTIF(Online_Backup_Table1230[[#This Row],[Check -mssql and -mssql70]:[Check -opc]],"-")&lt;&gt;21),1,0)</f>
        <v>1</v>
      </c>
      <c r="AP174" s="88">
        <f>IF(AND(Online_Backup_Table1230[[#This Row],[OS_type]]="UNIX",COUNTIF(Online_Backup_Table1230[[#This Row],[Check -mssql and -mssql70]:[Check -opc]],"-")&lt;&gt;21),1,0)</f>
        <v>0</v>
      </c>
      <c r="AQ17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4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4" s="88">
        <f>IF(AND(Online_Backup_Table1230[[#This Row],[Last connexion date]]&gt;Declaration_Date2433[[#All],[Column1]]-180,Online_Backup_Table1230[[#This Row],[Historical usage Unix to be counted]]&lt;&gt;0),1,0)</f>
        <v>0</v>
      </c>
      <c r="AU174" s="68">
        <v>43873.11278935185</v>
      </c>
      <c r="AV17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5" spans="1:48" x14ac:dyDescent="0.25">
      <c r="A175" s="7"/>
      <c r="B175" s="28" t="s">
        <v>174</v>
      </c>
      <c r="C175" s="28" t="s">
        <v>160</v>
      </c>
      <c r="D17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5" s="45" t="s">
        <v>175</v>
      </c>
      <c r="F175" s="63"/>
      <c r="G175" s="63"/>
      <c r="H175" s="63"/>
      <c r="I175" s="63"/>
      <c r="J175" s="63"/>
      <c r="K175" s="7"/>
      <c r="L175" s="37" t="str">
        <f>IF(IFERROR(SEARCH("-virtual",Online_Backup_Table1230[[#This Row],[Extension types]],1),0)&gt;0,"Yes","-")</f>
        <v>-</v>
      </c>
      <c r="M175" s="28"/>
      <c r="N175" s="37" t="str">
        <f>IF(IFERROR(SEARCH("-clus",Online_Backup_Table1230[[#This Row],[Extension types]],1),0)&gt;0,"Yes","-")</f>
        <v>-</v>
      </c>
      <c r="O175" s="28"/>
      <c r="P175" s="37" t="str">
        <f>IF(IFERROR(SEARCH("-appserver",Online_Backup_Table1230[[#This Row],[Extension types]],1),0)&gt;0,"Yes","-")</f>
        <v>-</v>
      </c>
      <c r="Q175" s="28"/>
      <c r="R175" s="37" t="str">
        <f>IF(IFERROR(SEARCH("-mssql",Online_Backup_Table1230[[#This Row],[Extension types]],1),0)&gt;0,"-mssql","-")</f>
        <v>-mssql</v>
      </c>
      <c r="S175" s="37" t="str">
        <f>IF(IFERROR(SEARCH("-oracle",Online_Backup_Table1230[[#This Row],[Extension types]],1),0)&gt;0,"-oracle","-")</f>
        <v>-</v>
      </c>
      <c r="T175" s="37" t="str">
        <f>IF(IFERROR(SEARCH("-sap",Online_Backup_Table1230[[#This Row],[Extension types]],1),0)&gt;0,"-sap","-")</f>
        <v>-</v>
      </c>
      <c r="U175" s="37" t="str">
        <f>IF(IFERROR(SEARCH("-msexchange",Online_Backup_Table1230[[#This Row],[Extension types]],1),0)&gt;0,"-msexchange","-")</f>
        <v>-</v>
      </c>
      <c r="V175" s="37" t="str">
        <f>IF(IFERROR(SEARCH("-msese",Online_Backup_Table1230[[#This Row],[Extension types]],1),0)&gt;0,"-msese","-")</f>
        <v>-</v>
      </c>
      <c r="W175" s="37" t="str">
        <f>IF(IFERROR(SEARCH("-e2010",Online_Backup_Table1230[[#This Row],[Extension types]],1),0)&gt;0,"-e2010","-")</f>
        <v>-</v>
      </c>
      <c r="X175" s="37" t="str">
        <f>IF(IFERROR(SEARCH("-msmbx",Online_Backup_Table1230[[#This Row],[Extension types]],1),0)&gt;0,"-msmbx","-")</f>
        <v>-</v>
      </c>
      <c r="Y175" s="37" t="str">
        <f>IF(IFERROR(SEARCH("-mbx",Online_Backup_Table1230[[#This Row],[Extension types]],1),0)&gt;0,"-mbx","-")</f>
        <v>-</v>
      </c>
      <c r="Z175" s="37" t="str">
        <f>IF(IFERROR(SEARCH("-informix",Online_Backup_Table1230[[#This Row],[Extension types]],1),0)&gt;0,"-informix","-")</f>
        <v>-</v>
      </c>
      <c r="AA175" s="37" t="str">
        <f>IF(IFERROR(SEARCH("-sybase",Online_Backup_Table1230[[#This Row],[Extension types]],1),0)&gt;0,"-sybase","-")</f>
        <v>-</v>
      </c>
      <c r="AB175" s="37" t="str">
        <f>IF(IFERROR(SEARCH("-lotus",Online_Backup_Table1230[[#This Row],[Extension types]],1),0)&gt;0,"-lotus","-")</f>
        <v>-</v>
      </c>
      <c r="AC175" s="37" t="str">
        <f>IF(IFERROR(SEARCH("-vss",Online_Backup_Table1230[[#This Row],[Extension types]],1),0)&gt;0,"-vss","-")</f>
        <v>-vss</v>
      </c>
      <c r="AD175" s="37" t="str">
        <f>IF(IFERROR(SEARCH("-db2",Online_Backup_Table1230[[#This Row],[Extension types]],1),0)&gt;0,"-db2","-")</f>
        <v>-</v>
      </c>
      <c r="AE175" s="37" t="str">
        <f>IF(IFERROR(SEARCH("-mssharepoint",Online_Backup_Table1230[[#This Row],[Extension types]],1),0)&gt;0,"-mssharepoint","-")</f>
        <v>-</v>
      </c>
      <c r="AF175" s="37" t="str">
        <f>IF(IFERROR(SEARCH("-mssps",Online_Backup_Table1230[[#This Row],[Extension types]],1),0)&gt;0,"-mssps","-")</f>
        <v>-</v>
      </c>
      <c r="AG175" s="37" t="str">
        <f>IF(IFERROR(SEARCH("-vmware",Online_Backup_Table1230[[#This Row],[Extension types]],1),0)&gt;0,"-vmware","-")</f>
        <v>-</v>
      </c>
      <c r="AH175" s="37" t="str">
        <f>IF(IFERROR(SEARCH("-vepa",Online_Backup_Table1230[[#This Row],[Extension types]],1),0)&gt;0,"-vepa","-")</f>
        <v>-</v>
      </c>
      <c r="AI175" s="37" t="str">
        <f>IF(IFERROR(SEARCH("-veagent",Online_Backup_Table1230[[#This Row],[Extension types]],1),0)&gt;0,"-veagent","-")</f>
        <v>-</v>
      </c>
      <c r="AJ175" s="37" t="str">
        <f>IF(IFERROR(SEARCH("-stream",Online_Backup_Table1230[[#This Row],[Extension types]],1),0)&gt;0,"-stream","-")</f>
        <v>-</v>
      </c>
      <c r="AK175" s="37" t="str">
        <f>IF(IFERROR(SEARCH("-ov",Online_Backup_Table1230[[#This Row],[Extension types]],1),0)&gt;0,"-ov","-")</f>
        <v>-</v>
      </c>
      <c r="AL175" s="37" t="str">
        <f>IF(IFERROR(SEARCH("-opc",Online_Backup_Table1230[[#This Row],[Extension types]],1),0)&gt;0,"-opc","-")</f>
        <v>-</v>
      </c>
      <c r="AM175" s="37" t="str">
        <f>IF(IFERROR(SEARCH("-mysql",Online_Backup_Table1230[[#This Row],[Extension types]],1),0)&gt;0,"-mysql","-")</f>
        <v>-</v>
      </c>
      <c r="AN175" s="37" t="str">
        <f>IF(IFERROR(SEARCH("-postgresql",Online_Backup_Table1230[[#This Row],[Extension types]],1),0)&gt;0,"-postgresql","-")</f>
        <v>-</v>
      </c>
      <c r="AO175" s="88">
        <f>IF(AND(Online_Backup_Table1230[[#This Row],[OS_type]]="WINDOWS / LINUX",COUNTIF(Online_Backup_Table1230[[#This Row],[Check -mssql and -mssql70]:[Check -opc]],"-")&lt;&gt;21),1,0)</f>
        <v>1</v>
      </c>
      <c r="AP175" s="88">
        <f>IF(AND(Online_Backup_Table1230[[#This Row],[OS_type]]="UNIX",COUNTIF(Online_Backup_Table1230[[#This Row],[Check -mssql and -mssql70]:[Check -opc]],"-")&lt;&gt;21),1,0)</f>
        <v>0</v>
      </c>
      <c r="AQ17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5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5" s="88">
        <f>IF(AND(Online_Backup_Table1230[[#This Row],[Last connexion date]]&gt;Declaration_Date2433[[#All],[Column1]]-180,Online_Backup_Table1230[[#This Row],[Historical usage Unix to be counted]]&lt;&gt;0),1,0)</f>
        <v>0</v>
      </c>
      <c r="AU175" s="68">
        <v>43873.504004629627</v>
      </c>
      <c r="AV17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6" spans="1:48" x14ac:dyDescent="0.25">
      <c r="A176" s="7"/>
      <c r="B176" s="28" t="s">
        <v>176</v>
      </c>
      <c r="C176" s="28" t="s">
        <v>141</v>
      </c>
      <c r="D17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6" s="45" t="s">
        <v>177</v>
      </c>
      <c r="F176" s="63"/>
      <c r="G176" s="63"/>
      <c r="H176" s="63"/>
      <c r="I176" s="63"/>
      <c r="J176" s="63"/>
      <c r="K176" s="7"/>
      <c r="L176" s="37" t="str">
        <f>IF(IFERROR(SEARCH("-virtual",Online_Backup_Table1230[[#This Row],[Extension types]],1),0)&gt;0,"Yes","-")</f>
        <v>-</v>
      </c>
      <c r="M176" s="28"/>
      <c r="N176" s="37" t="str">
        <f>IF(IFERROR(SEARCH("-clus",Online_Backup_Table1230[[#This Row],[Extension types]],1),0)&gt;0,"Yes","-")</f>
        <v>-</v>
      </c>
      <c r="O176" s="28"/>
      <c r="P176" s="37" t="str">
        <f>IF(IFERROR(SEARCH("-appserver",Online_Backup_Table1230[[#This Row],[Extension types]],1),0)&gt;0,"Yes","-")</f>
        <v>-</v>
      </c>
      <c r="Q176" s="28"/>
      <c r="R176" s="37" t="str">
        <f>IF(IFERROR(SEARCH("-mssql",Online_Backup_Table1230[[#This Row],[Extension types]],1),0)&gt;0,"-mssql","-")</f>
        <v>-mssql</v>
      </c>
      <c r="S176" s="37" t="str">
        <f>IF(IFERROR(SEARCH("-oracle",Online_Backup_Table1230[[#This Row],[Extension types]],1),0)&gt;0,"-oracle","-")</f>
        <v>-</v>
      </c>
      <c r="T176" s="37" t="str">
        <f>IF(IFERROR(SEARCH("-sap",Online_Backup_Table1230[[#This Row],[Extension types]],1),0)&gt;0,"-sap","-")</f>
        <v>-</v>
      </c>
      <c r="U176" s="37" t="str">
        <f>IF(IFERROR(SEARCH("-msexchange",Online_Backup_Table1230[[#This Row],[Extension types]],1),0)&gt;0,"-msexchange","-")</f>
        <v>-</v>
      </c>
      <c r="V176" s="37" t="str">
        <f>IF(IFERROR(SEARCH("-msese",Online_Backup_Table1230[[#This Row],[Extension types]],1),0)&gt;0,"-msese","-")</f>
        <v>-</v>
      </c>
      <c r="W176" s="37" t="str">
        <f>IF(IFERROR(SEARCH("-e2010",Online_Backup_Table1230[[#This Row],[Extension types]],1),0)&gt;0,"-e2010","-")</f>
        <v>-</v>
      </c>
      <c r="X176" s="37" t="str">
        <f>IF(IFERROR(SEARCH("-msmbx",Online_Backup_Table1230[[#This Row],[Extension types]],1),0)&gt;0,"-msmbx","-")</f>
        <v>-</v>
      </c>
      <c r="Y176" s="37" t="str">
        <f>IF(IFERROR(SEARCH("-mbx",Online_Backup_Table1230[[#This Row],[Extension types]],1),0)&gt;0,"-mbx","-")</f>
        <v>-</v>
      </c>
      <c r="Z176" s="37" t="str">
        <f>IF(IFERROR(SEARCH("-informix",Online_Backup_Table1230[[#This Row],[Extension types]],1),0)&gt;0,"-informix","-")</f>
        <v>-</v>
      </c>
      <c r="AA176" s="37" t="str">
        <f>IF(IFERROR(SEARCH("-sybase",Online_Backup_Table1230[[#This Row],[Extension types]],1),0)&gt;0,"-sybase","-")</f>
        <v>-</v>
      </c>
      <c r="AB176" s="37" t="str">
        <f>IF(IFERROR(SEARCH("-lotus",Online_Backup_Table1230[[#This Row],[Extension types]],1),0)&gt;0,"-lotus","-")</f>
        <v>-</v>
      </c>
      <c r="AC176" s="37" t="str">
        <f>IF(IFERROR(SEARCH("-vss",Online_Backup_Table1230[[#This Row],[Extension types]],1),0)&gt;0,"-vss","-")</f>
        <v>-vss</v>
      </c>
      <c r="AD176" s="37" t="str">
        <f>IF(IFERROR(SEARCH("-db2",Online_Backup_Table1230[[#This Row],[Extension types]],1),0)&gt;0,"-db2","-")</f>
        <v>-</v>
      </c>
      <c r="AE176" s="37" t="str">
        <f>IF(IFERROR(SEARCH("-mssharepoint",Online_Backup_Table1230[[#This Row],[Extension types]],1),0)&gt;0,"-mssharepoint","-")</f>
        <v>-</v>
      </c>
      <c r="AF176" s="37" t="str">
        <f>IF(IFERROR(SEARCH("-mssps",Online_Backup_Table1230[[#This Row],[Extension types]],1),0)&gt;0,"-mssps","-")</f>
        <v>-</v>
      </c>
      <c r="AG176" s="37" t="str">
        <f>IF(IFERROR(SEARCH("-vmware",Online_Backup_Table1230[[#This Row],[Extension types]],1),0)&gt;0,"-vmware","-")</f>
        <v>-</v>
      </c>
      <c r="AH176" s="37" t="str">
        <f>IF(IFERROR(SEARCH("-vepa",Online_Backup_Table1230[[#This Row],[Extension types]],1),0)&gt;0,"-vepa","-")</f>
        <v>-</v>
      </c>
      <c r="AI176" s="37" t="str">
        <f>IF(IFERROR(SEARCH("-veagent",Online_Backup_Table1230[[#This Row],[Extension types]],1),0)&gt;0,"-veagent","-")</f>
        <v>-</v>
      </c>
      <c r="AJ176" s="37" t="str">
        <f>IF(IFERROR(SEARCH("-stream",Online_Backup_Table1230[[#This Row],[Extension types]],1),0)&gt;0,"-stream","-")</f>
        <v>-</v>
      </c>
      <c r="AK176" s="37" t="str">
        <f>IF(IFERROR(SEARCH("-ov",Online_Backup_Table1230[[#This Row],[Extension types]],1),0)&gt;0,"-ov","-")</f>
        <v>-</v>
      </c>
      <c r="AL176" s="37" t="str">
        <f>IF(IFERROR(SEARCH("-opc",Online_Backup_Table1230[[#This Row],[Extension types]],1),0)&gt;0,"-opc","-")</f>
        <v>-</v>
      </c>
      <c r="AM176" s="37" t="str">
        <f>IF(IFERROR(SEARCH("-mysql",Online_Backup_Table1230[[#This Row],[Extension types]],1),0)&gt;0,"-mysql","-")</f>
        <v>-</v>
      </c>
      <c r="AN176" s="37" t="str">
        <f>IF(IFERROR(SEARCH("-postgresql",Online_Backup_Table1230[[#This Row],[Extension types]],1),0)&gt;0,"-postgresql","-")</f>
        <v>-</v>
      </c>
      <c r="AO176" s="88">
        <f>IF(AND(Online_Backup_Table1230[[#This Row],[OS_type]]="WINDOWS / LINUX",COUNTIF(Online_Backup_Table1230[[#This Row],[Check -mssql and -mssql70]:[Check -opc]],"-")&lt;&gt;21),1,0)</f>
        <v>1</v>
      </c>
      <c r="AP176" s="88">
        <f>IF(AND(Online_Backup_Table1230[[#This Row],[OS_type]]="UNIX",COUNTIF(Online_Backup_Table1230[[#This Row],[Check -mssql and -mssql70]:[Check -opc]],"-")&lt;&gt;21),1,0)</f>
        <v>0</v>
      </c>
      <c r="AQ17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6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6" s="88">
        <f>IF(AND(Online_Backup_Table1230[[#This Row],[Last connexion date]]&gt;Declaration_Date2433[[#All],[Column1]]-180,Online_Backup_Table1230[[#This Row],[Historical usage Unix to be counted]]&lt;&gt;0),1,0)</f>
        <v>0</v>
      </c>
      <c r="AU176" s="68">
        <v>43873.50271990741</v>
      </c>
      <c r="AV17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7" spans="1:48" x14ac:dyDescent="0.25">
      <c r="A177" s="7"/>
      <c r="B177" s="28" t="s">
        <v>178</v>
      </c>
      <c r="C177" s="28" t="s">
        <v>160</v>
      </c>
      <c r="D17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7" s="45" t="s">
        <v>179</v>
      </c>
      <c r="F177" s="63"/>
      <c r="G177" s="63"/>
      <c r="H177" s="63"/>
      <c r="I177" s="63"/>
      <c r="J177" s="63"/>
      <c r="K177" s="7"/>
      <c r="L177" s="37" t="str">
        <f>IF(IFERROR(SEARCH("-virtual",Online_Backup_Table1230[[#This Row],[Extension types]],1),0)&gt;0,"Yes","-")</f>
        <v>-</v>
      </c>
      <c r="M177" s="28"/>
      <c r="N177" s="37" t="str">
        <f>IF(IFERROR(SEARCH("-clus",Online_Backup_Table1230[[#This Row],[Extension types]],1),0)&gt;0,"Yes","-")</f>
        <v>-</v>
      </c>
      <c r="O177" s="28"/>
      <c r="P177" s="37" t="str">
        <f>IF(IFERROR(SEARCH("-appserver",Online_Backup_Table1230[[#This Row],[Extension types]],1),0)&gt;0,"Yes","-")</f>
        <v>-</v>
      </c>
      <c r="Q177" s="28"/>
      <c r="R177" s="37" t="str">
        <f>IF(IFERROR(SEARCH("-mssql",Online_Backup_Table1230[[#This Row],[Extension types]],1),0)&gt;0,"-mssql","-")</f>
        <v>-mssql</v>
      </c>
      <c r="S177" s="37" t="str">
        <f>IF(IFERROR(SEARCH("-oracle",Online_Backup_Table1230[[#This Row],[Extension types]],1),0)&gt;0,"-oracle","-")</f>
        <v>-</v>
      </c>
      <c r="T177" s="37" t="str">
        <f>IF(IFERROR(SEARCH("-sap",Online_Backup_Table1230[[#This Row],[Extension types]],1),0)&gt;0,"-sap","-")</f>
        <v>-</v>
      </c>
      <c r="U177" s="37" t="str">
        <f>IF(IFERROR(SEARCH("-msexchange",Online_Backup_Table1230[[#This Row],[Extension types]],1),0)&gt;0,"-msexchange","-")</f>
        <v>-</v>
      </c>
      <c r="V177" s="37" t="str">
        <f>IF(IFERROR(SEARCH("-msese",Online_Backup_Table1230[[#This Row],[Extension types]],1),0)&gt;0,"-msese","-")</f>
        <v>-</v>
      </c>
      <c r="W177" s="37" t="str">
        <f>IF(IFERROR(SEARCH("-e2010",Online_Backup_Table1230[[#This Row],[Extension types]],1),0)&gt;0,"-e2010","-")</f>
        <v>-</v>
      </c>
      <c r="X177" s="37" t="str">
        <f>IF(IFERROR(SEARCH("-msmbx",Online_Backup_Table1230[[#This Row],[Extension types]],1),0)&gt;0,"-msmbx","-")</f>
        <v>-</v>
      </c>
      <c r="Y177" s="37" t="str">
        <f>IF(IFERROR(SEARCH("-mbx",Online_Backup_Table1230[[#This Row],[Extension types]],1),0)&gt;0,"-mbx","-")</f>
        <v>-</v>
      </c>
      <c r="Z177" s="37" t="str">
        <f>IF(IFERROR(SEARCH("-informix",Online_Backup_Table1230[[#This Row],[Extension types]],1),0)&gt;0,"-informix","-")</f>
        <v>-</v>
      </c>
      <c r="AA177" s="37" t="str">
        <f>IF(IFERROR(SEARCH("-sybase",Online_Backup_Table1230[[#This Row],[Extension types]],1),0)&gt;0,"-sybase","-")</f>
        <v>-</v>
      </c>
      <c r="AB177" s="37" t="str">
        <f>IF(IFERROR(SEARCH("-lotus",Online_Backup_Table1230[[#This Row],[Extension types]],1),0)&gt;0,"-lotus","-")</f>
        <v>-</v>
      </c>
      <c r="AC177" s="37" t="str">
        <f>IF(IFERROR(SEARCH("-vss",Online_Backup_Table1230[[#This Row],[Extension types]],1),0)&gt;0,"-vss","-")</f>
        <v>-vss</v>
      </c>
      <c r="AD177" s="37" t="str">
        <f>IF(IFERROR(SEARCH("-db2",Online_Backup_Table1230[[#This Row],[Extension types]],1),0)&gt;0,"-db2","-")</f>
        <v>-</v>
      </c>
      <c r="AE177" s="37" t="str">
        <f>IF(IFERROR(SEARCH("-mssharepoint",Online_Backup_Table1230[[#This Row],[Extension types]],1),0)&gt;0,"-mssharepoint","-")</f>
        <v>-</v>
      </c>
      <c r="AF177" s="37" t="str">
        <f>IF(IFERROR(SEARCH("-mssps",Online_Backup_Table1230[[#This Row],[Extension types]],1),0)&gt;0,"-mssps","-")</f>
        <v>-</v>
      </c>
      <c r="AG177" s="37" t="str">
        <f>IF(IFERROR(SEARCH("-vmware",Online_Backup_Table1230[[#This Row],[Extension types]],1),0)&gt;0,"-vmware","-")</f>
        <v>-</v>
      </c>
      <c r="AH177" s="37" t="str">
        <f>IF(IFERROR(SEARCH("-vepa",Online_Backup_Table1230[[#This Row],[Extension types]],1),0)&gt;0,"-vepa","-")</f>
        <v>-</v>
      </c>
      <c r="AI177" s="37" t="str">
        <f>IF(IFERROR(SEARCH("-veagent",Online_Backup_Table1230[[#This Row],[Extension types]],1),0)&gt;0,"-veagent","-")</f>
        <v>-</v>
      </c>
      <c r="AJ177" s="37" t="str">
        <f>IF(IFERROR(SEARCH("-stream",Online_Backup_Table1230[[#This Row],[Extension types]],1),0)&gt;0,"-stream","-")</f>
        <v>-</v>
      </c>
      <c r="AK177" s="37" t="str">
        <f>IF(IFERROR(SEARCH("-ov",Online_Backup_Table1230[[#This Row],[Extension types]],1),0)&gt;0,"-ov","-")</f>
        <v>-</v>
      </c>
      <c r="AL177" s="37" t="str">
        <f>IF(IFERROR(SEARCH("-opc",Online_Backup_Table1230[[#This Row],[Extension types]],1),0)&gt;0,"-opc","-")</f>
        <v>-</v>
      </c>
      <c r="AM177" s="37" t="str">
        <f>IF(IFERROR(SEARCH("-mysql",Online_Backup_Table1230[[#This Row],[Extension types]],1),0)&gt;0,"-mysql","-")</f>
        <v>-</v>
      </c>
      <c r="AN177" s="37" t="str">
        <f>IF(IFERROR(SEARCH("-postgresql",Online_Backup_Table1230[[#This Row],[Extension types]],1),0)&gt;0,"-postgresql","-")</f>
        <v>-</v>
      </c>
      <c r="AO177" s="88">
        <f>IF(AND(Online_Backup_Table1230[[#This Row],[OS_type]]="WINDOWS / LINUX",COUNTIF(Online_Backup_Table1230[[#This Row],[Check -mssql and -mssql70]:[Check -opc]],"-")&lt;&gt;21),1,0)</f>
        <v>1</v>
      </c>
      <c r="AP177" s="88">
        <f>IF(AND(Online_Backup_Table1230[[#This Row],[OS_type]]="UNIX",COUNTIF(Online_Backup_Table1230[[#This Row],[Check -mssql and -mssql70]:[Check -opc]],"-")&lt;&gt;21),1,0)</f>
        <v>0</v>
      </c>
      <c r="AQ17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7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7" s="88">
        <f>IF(AND(Online_Backup_Table1230[[#This Row],[Last connexion date]]&gt;Declaration_Date2433[[#All],[Column1]]-180,Online_Backup_Table1230[[#This Row],[Historical usage Unix to be counted]]&lt;&gt;0),1,0)</f>
        <v>0</v>
      </c>
      <c r="AU177" s="68">
        <v>43873.510775462964</v>
      </c>
      <c r="AV17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8" spans="1:48" x14ac:dyDescent="0.25">
      <c r="A178" s="7"/>
      <c r="B178" s="28" t="s">
        <v>180</v>
      </c>
      <c r="C178" s="28" t="s">
        <v>141</v>
      </c>
      <c r="D17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8" s="45" t="s">
        <v>181</v>
      </c>
      <c r="F178" s="63"/>
      <c r="G178" s="63"/>
      <c r="H178" s="63"/>
      <c r="I178" s="63"/>
      <c r="J178" s="63"/>
      <c r="K178" s="7"/>
      <c r="L178" s="37" t="str">
        <f>IF(IFERROR(SEARCH("-virtual",Online_Backup_Table1230[[#This Row],[Extension types]],1),0)&gt;0,"Yes","-")</f>
        <v>-</v>
      </c>
      <c r="M178" s="28"/>
      <c r="N178" s="37" t="str">
        <f>IF(IFERROR(SEARCH("-clus",Online_Backup_Table1230[[#This Row],[Extension types]],1),0)&gt;0,"Yes","-")</f>
        <v>-</v>
      </c>
      <c r="O178" s="28"/>
      <c r="P178" s="37" t="str">
        <f>IF(IFERROR(SEARCH("-appserver",Online_Backup_Table1230[[#This Row],[Extension types]],1),0)&gt;0,"Yes","-")</f>
        <v>-</v>
      </c>
      <c r="Q178" s="28"/>
      <c r="R178" s="37" t="str">
        <f>IF(IFERROR(SEARCH("-mssql",Online_Backup_Table1230[[#This Row],[Extension types]],1),0)&gt;0,"-mssql","-")</f>
        <v>-mssql</v>
      </c>
      <c r="S178" s="37" t="str">
        <f>IF(IFERROR(SEARCH("-oracle",Online_Backup_Table1230[[#This Row],[Extension types]],1),0)&gt;0,"-oracle","-")</f>
        <v>-</v>
      </c>
      <c r="T178" s="37" t="str">
        <f>IF(IFERROR(SEARCH("-sap",Online_Backup_Table1230[[#This Row],[Extension types]],1),0)&gt;0,"-sap","-")</f>
        <v>-</v>
      </c>
      <c r="U178" s="37" t="str">
        <f>IF(IFERROR(SEARCH("-msexchange",Online_Backup_Table1230[[#This Row],[Extension types]],1),0)&gt;0,"-msexchange","-")</f>
        <v>-</v>
      </c>
      <c r="V178" s="37" t="str">
        <f>IF(IFERROR(SEARCH("-msese",Online_Backup_Table1230[[#This Row],[Extension types]],1),0)&gt;0,"-msese","-")</f>
        <v>-</v>
      </c>
      <c r="W178" s="37" t="str">
        <f>IF(IFERROR(SEARCH("-e2010",Online_Backup_Table1230[[#This Row],[Extension types]],1),0)&gt;0,"-e2010","-")</f>
        <v>-</v>
      </c>
      <c r="X178" s="37" t="str">
        <f>IF(IFERROR(SEARCH("-msmbx",Online_Backup_Table1230[[#This Row],[Extension types]],1),0)&gt;0,"-msmbx","-")</f>
        <v>-</v>
      </c>
      <c r="Y178" s="37" t="str">
        <f>IF(IFERROR(SEARCH("-mbx",Online_Backup_Table1230[[#This Row],[Extension types]],1),0)&gt;0,"-mbx","-")</f>
        <v>-</v>
      </c>
      <c r="Z178" s="37" t="str">
        <f>IF(IFERROR(SEARCH("-informix",Online_Backup_Table1230[[#This Row],[Extension types]],1),0)&gt;0,"-informix","-")</f>
        <v>-</v>
      </c>
      <c r="AA178" s="37" t="str">
        <f>IF(IFERROR(SEARCH("-sybase",Online_Backup_Table1230[[#This Row],[Extension types]],1),0)&gt;0,"-sybase","-")</f>
        <v>-</v>
      </c>
      <c r="AB178" s="37" t="str">
        <f>IF(IFERROR(SEARCH("-lotus",Online_Backup_Table1230[[#This Row],[Extension types]],1),0)&gt;0,"-lotus","-")</f>
        <v>-</v>
      </c>
      <c r="AC178" s="37" t="str">
        <f>IF(IFERROR(SEARCH("-vss",Online_Backup_Table1230[[#This Row],[Extension types]],1),0)&gt;0,"-vss","-")</f>
        <v>-vss</v>
      </c>
      <c r="AD178" s="37" t="str">
        <f>IF(IFERROR(SEARCH("-db2",Online_Backup_Table1230[[#This Row],[Extension types]],1),0)&gt;0,"-db2","-")</f>
        <v>-</v>
      </c>
      <c r="AE178" s="37" t="str">
        <f>IF(IFERROR(SEARCH("-mssharepoint",Online_Backup_Table1230[[#This Row],[Extension types]],1),0)&gt;0,"-mssharepoint","-")</f>
        <v>-</v>
      </c>
      <c r="AF178" s="37" t="str">
        <f>IF(IFERROR(SEARCH("-mssps",Online_Backup_Table1230[[#This Row],[Extension types]],1),0)&gt;0,"-mssps","-")</f>
        <v>-</v>
      </c>
      <c r="AG178" s="37" t="str">
        <f>IF(IFERROR(SEARCH("-vmware",Online_Backup_Table1230[[#This Row],[Extension types]],1),0)&gt;0,"-vmware","-")</f>
        <v>-</v>
      </c>
      <c r="AH178" s="37" t="str">
        <f>IF(IFERROR(SEARCH("-vepa",Online_Backup_Table1230[[#This Row],[Extension types]],1),0)&gt;0,"-vepa","-")</f>
        <v>-</v>
      </c>
      <c r="AI178" s="37" t="str">
        <f>IF(IFERROR(SEARCH("-veagent",Online_Backup_Table1230[[#This Row],[Extension types]],1),0)&gt;0,"-veagent","-")</f>
        <v>-</v>
      </c>
      <c r="AJ178" s="37" t="str">
        <f>IF(IFERROR(SEARCH("-stream",Online_Backup_Table1230[[#This Row],[Extension types]],1),0)&gt;0,"-stream","-")</f>
        <v>-</v>
      </c>
      <c r="AK178" s="37" t="str">
        <f>IF(IFERROR(SEARCH("-ov",Online_Backup_Table1230[[#This Row],[Extension types]],1),0)&gt;0,"-ov","-")</f>
        <v>-</v>
      </c>
      <c r="AL178" s="37" t="str">
        <f>IF(IFERROR(SEARCH("-opc",Online_Backup_Table1230[[#This Row],[Extension types]],1),0)&gt;0,"-opc","-")</f>
        <v>-</v>
      </c>
      <c r="AM178" s="37" t="str">
        <f>IF(IFERROR(SEARCH("-mysql",Online_Backup_Table1230[[#This Row],[Extension types]],1),0)&gt;0,"-mysql","-")</f>
        <v>-</v>
      </c>
      <c r="AN178" s="37" t="str">
        <f>IF(IFERROR(SEARCH("-postgresql",Online_Backup_Table1230[[#This Row],[Extension types]],1),0)&gt;0,"-postgresql","-")</f>
        <v>-</v>
      </c>
      <c r="AO178" s="88">
        <f>IF(AND(Online_Backup_Table1230[[#This Row],[OS_type]]="WINDOWS / LINUX",COUNTIF(Online_Backup_Table1230[[#This Row],[Check -mssql and -mssql70]:[Check -opc]],"-")&lt;&gt;21),1,0)</f>
        <v>1</v>
      </c>
      <c r="AP178" s="88">
        <f>IF(AND(Online_Backup_Table1230[[#This Row],[OS_type]]="UNIX",COUNTIF(Online_Backup_Table1230[[#This Row],[Check -mssql and -mssql70]:[Check -opc]],"-")&lt;&gt;21),1,0)</f>
        <v>0</v>
      </c>
      <c r="AQ17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8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8" s="88">
        <f>IF(AND(Online_Backup_Table1230[[#This Row],[Last connexion date]]&gt;Declaration_Date2433[[#All],[Column1]]-180,Online_Backup_Table1230[[#This Row],[Historical usage Unix to be counted]]&lt;&gt;0),1,0)</f>
        <v>0</v>
      </c>
      <c r="AU178" s="68">
        <v>43873.501585648148</v>
      </c>
      <c r="AV17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79" spans="1:48" x14ac:dyDescent="0.25">
      <c r="A179" s="7"/>
      <c r="B179" s="28" t="s">
        <v>182</v>
      </c>
      <c r="C179" s="28" t="s">
        <v>141</v>
      </c>
      <c r="D17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79" s="45" t="s">
        <v>183</v>
      </c>
      <c r="F179" s="63"/>
      <c r="G179" s="63"/>
      <c r="H179" s="63"/>
      <c r="I179" s="63"/>
      <c r="J179" s="63"/>
      <c r="K179" s="7"/>
      <c r="L179" s="37" t="str">
        <f>IF(IFERROR(SEARCH("-virtual",Online_Backup_Table1230[[#This Row],[Extension types]],1),0)&gt;0,"Yes","-")</f>
        <v>-</v>
      </c>
      <c r="M179" s="28"/>
      <c r="N179" s="37" t="str">
        <f>IF(IFERROR(SEARCH("-clus",Online_Backup_Table1230[[#This Row],[Extension types]],1),0)&gt;0,"Yes","-")</f>
        <v>-</v>
      </c>
      <c r="O179" s="28"/>
      <c r="P179" s="37" t="str">
        <f>IF(IFERROR(SEARCH("-appserver",Online_Backup_Table1230[[#This Row],[Extension types]],1),0)&gt;0,"Yes","-")</f>
        <v>-</v>
      </c>
      <c r="Q179" s="28"/>
      <c r="R179" s="37" t="str">
        <f>IF(IFERROR(SEARCH("-mssql",Online_Backup_Table1230[[#This Row],[Extension types]],1),0)&gt;0,"-mssql","-")</f>
        <v>-mssql</v>
      </c>
      <c r="S179" s="37" t="str">
        <f>IF(IFERROR(SEARCH("-oracle",Online_Backup_Table1230[[#This Row],[Extension types]],1),0)&gt;0,"-oracle","-")</f>
        <v>-</v>
      </c>
      <c r="T179" s="37" t="str">
        <f>IF(IFERROR(SEARCH("-sap",Online_Backup_Table1230[[#This Row],[Extension types]],1),0)&gt;0,"-sap","-")</f>
        <v>-</v>
      </c>
      <c r="U179" s="37" t="str">
        <f>IF(IFERROR(SEARCH("-msexchange",Online_Backup_Table1230[[#This Row],[Extension types]],1),0)&gt;0,"-msexchange","-")</f>
        <v>-</v>
      </c>
      <c r="V179" s="37" t="str">
        <f>IF(IFERROR(SEARCH("-msese",Online_Backup_Table1230[[#This Row],[Extension types]],1),0)&gt;0,"-msese","-")</f>
        <v>-</v>
      </c>
      <c r="W179" s="37" t="str">
        <f>IF(IFERROR(SEARCH("-e2010",Online_Backup_Table1230[[#This Row],[Extension types]],1),0)&gt;0,"-e2010","-")</f>
        <v>-</v>
      </c>
      <c r="X179" s="37" t="str">
        <f>IF(IFERROR(SEARCH("-msmbx",Online_Backup_Table1230[[#This Row],[Extension types]],1),0)&gt;0,"-msmbx","-")</f>
        <v>-</v>
      </c>
      <c r="Y179" s="37" t="str">
        <f>IF(IFERROR(SEARCH("-mbx",Online_Backup_Table1230[[#This Row],[Extension types]],1),0)&gt;0,"-mbx","-")</f>
        <v>-</v>
      </c>
      <c r="Z179" s="37" t="str">
        <f>IF(IFERROR(SEARCH("-informix",Online_Backup_Table1230[[#This Row],[Extension types]],1),0)&gt;0,"-informix","-")</f>
        <v>-</v>
      </c>
      <c r="AA179" s="37" t="str">
        <f>IF(IFERROR(SEARCH("-sybase",Online_Backup_Table1230[[#This Row],[Extension types]],1),0)&gt;0,"-sybase","-")</f>
        <v>-</v>
      </c>
      <c r="AB179" s="37" t="str">
        <f>IF(IFERROR(SEARCH("-lotus",Online_Backup_Table1230[[#This Row],[Extension types]],1),0)&gt;0,"-lotus","-")</f>
        <v>-</v>
      </c>
      <c r="AC179" s="37" t="str">
        <f>IF(IFERROR(SEARCH("-vss",Online_Backup_Table1230[[#This Row],[Extension types]],1),0)&gt;0,"-vss","-")</f>
        <v>-vss</v>
      </c>
      <c r="AD179" s="37" t="str">
        <f>IF(IFERROR(SEARCH("-db2",Online_Backup_Table1230[[#This Row],[Extension types]],1),0)&gt;0,"-db2","-")</f>
        <v>-</v>
      </c>
      <c r="AE179" s="37" t="str">
        <f>IF(IFERROR(SEARCH("-mssharepoint",Online_Backup_Table1230[[#This Row],[Extension types]],1),0)&gt;0,"-mssharepoint","-")</f>
        <v>-</v>
      </c>
      <c r="AF179" s="37" t="str">
        <f>IF(IFERROR(SEARCH("-mssps",Online_Backup_Table1230[[#This Row],[Extension types]],1),0)&gt;0,"-mssps","-")</f>
        <v>-</v>
      </c>
      <c r="AG179" s="37" t="str">
        <f>IF(IFERROR(SEARCH("-vmware",Online_Backup_Table1230[[#This Row],[Extension types]],1),0)&gt;0,"-vmware","-")</f>
        <v>-</v>
      </c>
      <c r="AH179" s="37" t="str">
        <f>IF(IFERROR(SEARCH("-vepa",Online_Backup_Table1230[[#This Row],[Extension types]],1),0)&gt;0,"-vepa","-")</f>
        <v>-</v>
      </c>
      <c r="AI179" s="37" t="str">
        <f>IF(IFERROR(SEARCH("-veagent",Online_Backup_Table1230[[#This Row],[Extension types]],1),0)&gt;0,"-veagent","-")</f>
        <v>-</v>
      </c>
      <c r="AJ179" s="37" t="str">
        <f>IF(IFERROR(SEARCH("-stream",Online_Backup_Table1230[[#This Row],[Extension types]],1),0)&gt;0,"-stream","-")</f>
        <v>-</v>
      </c>
      <c r="AK179" s="37" t="str">
        <f>IF(IFERROR(SEARCH("-ov",Online_Backup_Table1230[[#This Row],[Extension types]],1),0)&gt;0,"-ov","-")</f>
        <v>-</v>
      </c>
      <c r="AL179" s="37" t="str">
        <f>IF(IFERROR(SEARCH("-opc",Online_Backup_Table1230[[#This Row],[Extension types]],1),0)&gt;0,"-opc","-")</f>
        <v>-</v>
      </c>
      <c r="AM179" s="37" t="str">
        <f>IF(IFERROR(SEARCH("-mysql",Online_Backup_Table1230[[#This Row],[Extension types]],1),0)&gt;0,"-mysql","-")</f>
        <v>-</v>
      </c>
      <c r="AN179" s="37" t="str">
        <f>IF(IFERROR(SEARCH("-postgresql",Online_Backup_Table1230[[#This Row],[Extension types]],1),0)&gt;0,"-postgresql","-")</f>
        <v>-</v>
      </c>
      <c r="AO179" s="88">
        <f>IF(AND(Online_Backup_Table1230[[#This Row],[OS_type]]="WINDOWS / LINUX",COUNTIF(Online_Backup_Table1230[[#This Row],[Check -mssql and -mssql70]:[Check -opc]],"-")&lt;&gt;21),1,0)</f>
        <v>1</v>
      </c>
      <c r="AP179" s="88">
        <f>IF(AND(Online_Backup_Table1230[[#This Row],[OS_type]]="UNIX",COUNTIF(Online_Backup_Table1230[[#This Row],[Check -mssql and -mssql70]:[Check -opc]],"-")&lt;&gt;21),1,0)</f>
        <v>0</v>
      </c>
      <c r="AQ17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79" s="88">
        <f>IF(AND(Online_Backup_Table1230[[#This Row],[Last connexion date]]&gt;Declaration_Date2433[[#All],[Column1]]-180,Online_Backup_Table1230[[#This Row],[Historical usage Windows/Linux to be counted]]&lt;&gt;0),1,0)</f>
        <v>1</v>
      </c>
      <c r="AS17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79" s="88">
        <f>IF(AND(Online_Backup_Table1230[[#This Row],[Last connexion date]]&gt;Declaration_Date2433[[#All],[Column1]]-180,Online_Backup_Table1230[[#This Row],[Historical usage Unix to be counted]]&lt;&gt;0),1,0)</f>
        <v>0</v>
      </c>
      <c r="AU179" s="68">
        <v>43873.502905092595</v>
      </c>
      <c r="AV17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0" spans="1:48" x14ac:dyDescent="0.25">
      <c r="A180" s="7"/>
      <c r="B180" s="28" t="s">
        <v>184</v>
      </c>
      <c r="C180" s="28" t="s">
        <v>141</v>
      </c>
      <c r="D18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0" s="45" t="s">
        <v>139</v>
      </c>
      <c r="F180" s="63"/>
      <c r="G180" s="63"/>
      <c r="H180" s="63"/>
      <c r="I180" s="63"/>
      <c r="J180" s="63"/>
      <c r="K180" s="7"/>
      <c r="L180" s="37" t="str">
        <f>IF(IFERROR(SEARCH("-virtual",Online_Backup_Table1230[[#This Row],[Extension types]],1),0)&gt;0,"Yes","-")</f>
        <v>-</v>
      </c>
      <c r="M180" s="28"/>
      <c r="N180" s="37" t="str">
        <f>IF(IFERROR(SEARCH("-clus",Online_Backup_Table1230[[#This Row],[Extension types]],1),0)&gt;0,"Yes","-")</f>
        <v>-</v>
      </c>
      <c r="O180" s="28"/>
      <c r="P180" s="37" t="str">
        <f>IF(IFERROR(SEARCH("-appserver",Online_Backup_Table1230[[#This Row],[Extension types]],1),0)&gt;0,"Yes","-")</f>
        <v>-</v>
      </c>
      <c r="Q180" s="28"/>
      <c r="R180" s="37" t="str">
        <f>IF(IFERROR(SEARCH("-mssql",Online_Backup_Table1230[[#This Row],[Extension types]],1),0)&gt;0,"-mssql","-")</f>
        <v>-mssql</v>
      </c>
      <c r="S180" s="37" t="str">
        <f>IF(IFERROR(SEARCH("-oracle",Online_Backup_Table1230[[#This Row],[Extension types]],1),0)&gt;0,"-oracle","-")</f>
        <v>-</v>
      </c>
      <c r="T180" s="37" t="str">
        <f>IF(IFERROR(SEARCH("-sap",Online_Backup_Table1230[[#This Row],[Extension types]],1),0)&gt;0,"-sap","-")</f>
        <v>-</v>
      </c>
      <c r="U180" s="37" t="str">
        <f>IF(IFERROR(SEARCH("-msexchange",Online_Backup_Table1230[[#This Row],[Extension types]],1),0)&gt;0,"-msexchange","-")</f>
        <v>-</v>
      </c>
      <c r="V180" s="37" t="str">
        <f>IF(IFERROR(SEARCH("-msese",Online_Backup_Table1230[[#This Row],[Extension types]],1),0)&gt;0,"-msese","-")</f>
        <v>-</v>
      </c>
      <c r="W180" s="37" t="str">
        <f>IF(IFERROR(SEARCH("-e2010",Online_Backup_Table1230[[#This Row],[Extension types]],1),0)&gt;0,"-e2010","-")</f>
        <v>-</v>
      </c>
      <c r="X180" s="37" t="str">
        <f>IF(IFERROR(SEARCH("-msmbx",Online_Backup_Table1230[[#This Row],[Extension types]],1),0)&gt;0,"-msmbx","-")</f>
        <v>-</v>
      </c>
      <c r="Y180" s="37" t="str">
        <f>IF(IFERROR(SEARCH("-mbx",Online_Backup_Table1230[[#This Row],[Extension types]],1),0)&gt;0,"-mbx","-")</f>
        <v>-</v>
      </c>
      <c r="Z180" s="37" t="str">
        <f>IF(IFERROR(SEARCH("-informix",Online_Backup_Table1230[[#This Row],[Extension types]],1),0)&gt;0,"-informix","-")</f>
        <v>-</v>
      </c>
      <c r="AA180" s="37" t="str">
        <f>IF(IFERROR(SEARCH("-sybase",Online_Backup_Table1230[[#This Row],[Extension types]],1),0)&gt;0,"-sybase","-")</f>
        <v>-</v>
      </c>
      <c r="AB180" s="37" t="str">
        <f>IF(IFERROR(SEARCH("-lotus",Online_Backup_Table1230[[#This Row],[Extension types]],1),0)&gt;0,"-lotus","-")</f>
        <v>-</v>
      </c>
      <c r="AC180" s="37" t="str">
        <f>IF(IFERROR(SEARCH("-vss",Online_Backup_Table1230[[#This Row],[Extension types]],1),0)&gt;0,"-vss","-")</f>
        <v>-vss</v>
      </c>
      <c r="AD180" s="37" t="str">
        <f>IF(IFERROR(SEARCH("-db2",Online_Backup_Table1230[[#This Row],[Extension types]],1),0)&gt;0,"-db2","-")</f>
        <v>-</v>
      </c>
      <c r="AE180" s="37" t="str">
        <f>IF(IFERROR(SEARCH("-mssharepoint",Online_Backup_Table1230[[#This Row],[Extension types]],1),0)&gt;0,"-mssharepoint","-")</f>
        <v>-</v>
      </c>
      <c r="AF180" s="37" t="str">
        <f>IF(IFERROR(SEARCH("-mssps",Online_Backup_Table1230[[#This Row],[Extension types]],1),0)&gt;0,"-mssps","-")</f>
        <v>-</v>
      </c>
      <c r="AG180" s="37" t="str">
        <f>IF(IFERROR(SEARCH("-vmware",Online_Backup_Table1230[[#This Row],[Extension types]],1),0)&gt;0,"-vmware","-")</f>
        <v>-</v>
      </c>
      <c r="AH180" s="37" t="str">
        <f>IF(IFERROR(SEARCH("-vepa",Online_Backup_Table1230[[#This Row],[Extension types]],1),0)&gt;0,"-vepa","-")</f>
        <v>-</v>
      </c>
      <c r="AI180" s="37" t="str">
        <f>IF(IFERROR(SEARCH("-veagent",Online_Backup_Table1230[[#This Row],[Extension types]],1),0)&gt;0,"-veagent","-")</f>
        <v>-</v>
      </c>
      <c r="AJ180" s="37" t="str">
        <f>IF(IFERROR(SEARCH("-stream",Online_Backup_Table1230[[#This Row],[Extension types]],1),0)&gt;0,"-stream","-")</f>
        <v>-</v>
      </c>
      <c r="AK180" s="37" t="str">
        <f>IF(IFERROR(SEARCH("-ov",Online_Backup_Table1230[[#This Row],[Extension types]],1),0)&gt;0,"-ov","-")</f>
        <v>-</v>
      </c>
      <c r="AL180" s="37" t="str">
        <f>IF(IFERROR(SEARCH("-opc",Online_Backup_Table1230[[#This Row],[Extension types]],1),0)&gt;0,"-opc","-")</f>
        <v>-</v>
      </c>
      <c r="AM180" s="37" t="str">
        <f>IF(IFERROR(SEARCH("-mysql",Online_Backup_Table1230[[#This Row],[Extension types]],1),0)&gt;0,"-mysql","-")</f>
        <v>-</v>
      </c>
      <c r="AN180" s="37" t="str">
        <f>IF(IFERROR(SEARCH("-postgresql",Online_Backup_Table1230[[#This Row],[Extension types]],1),0)&gt;0,"-postgresql","-")</f>
        <v>-</v>
      </c>
      <c r="AO180" s="88">
        <f>IF(AND(Online_Backup_Table1230[[#This Row],[OS_type]]="WINDOWS / LINUX",COUNTIF(Online_Backup_Table1230[[#This Row],[Check -mssql and -mssql70]:[Check -opc]],"-")&lt;&gt;21),1,0)</f>
        <v>1</v>
      </c>
      <c r="AP180" s="88">
        <f>IF(AND(Online_Backup_Table1230[[#This Row],[OS_type]]="UNIX",COUNTIF(Online_Backup_Table1230[[#This Row],[Check -mssql and -mssql70]:[Check -opc]],"-")&lt;&gt;21),1,0)</f>
        <v>0</v>
      </c>
      <c r="AQ18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80" s="88">
        <f>IF(AND(Online_Backup_Table1230[[#This Row],[Last connexion date]]&gt;Declaration_Date2433[[#All],[Column1]]-180,Online_Backup_Table1230[[#This Row],[Historical usage Windows/Linux to be counted]]&lt;&gt;0),1,0)</f>
        <v>1</v>
      </c>
      <c r="AS18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0" s="88">
        <f>IF(AND(Online_Backup_Table1230[[#This Row],[Last connexion date]]&gt;Declaration_Date2433[[#All],[Column1]]-180,Online_Backup_Table1230[[#This Row],[Historical usage Unix to be counted]]&lt;&gt;0),1,0)</f>
        <v>0</v>
      </c>
      <c r="AU180" s="68">
        <v>43872.137407407405</v>
      </c>
      <c r="AV18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1" spans="1:48" x14ac:dyDescent="0.25">
      <c r="A181" s="7"/>
      <c r="B181" s="28" t="s">
        <v>185</v>
      </c>
      <c r="C181" s="28" t="s">
        <v>109</v>
      </c>
      <c r="D18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1" s="45" t="s">
        <v>101</v>
      </c>
      <c r="F181" s="63"/>
      <c r="G181" s="63"/>
      <c r="H181" s="63"/>
      <c r="I181" s="63"/>
      <c r="J181" s="63"/>
      <c r="K181" s="7"/>
      <c r="L181" s="37" t="str">
        <f>IF(IFERROR(SEARCH("-virtual",Online_Backup_Table1230[[#This Row],[Extension types]],1),0)&gt;0,"Yes","-")</f>
        <v>-</v>
      </c>
      <c r="M181" s="28"/>
      <c r="N181" s="37" t="str">
        <f>IF(IFERROR(SEARCH("-clus",Online_Backup_Table1230[[#This Row],[Extension types]],1),0)&gt;0,"Yes","-")</f>
        <v>-</v>
      </c>
      <c r="O181" s="28"/>
      <c r="P181" s="37" t="str">
        <f>IF(IFERROR(SEARCH("-appserver",Online_Backup_Table1230[[#This Row],[Extension types]],1),0)&gt;0,"Yes","-")</f>
        <v>-</v>
      </c>
      <c r="Q181" s="28"/>
      <c r="R181" s="37" t="str">
        <f>IF(IFERROR(SEARCH("-mssql",Online_Backup_Table1230[[#This Row],[Extension types]],1),0)&gt;0,"-mssql","-")</f>
        <v>-</v>
      </c>
      <c r="S181" s="37" t="str">
        <f>IF(IFERROR(SEARCH("-oracle",Online_Backup_Table1230[[#This Row],[Extension types]],1),0)&gt;0,"-oracle","-")</f>
        <v>-</v>
      </c>
      <c r="T181" s="37" t="str">
        <f>IF(IFERROR(SEARCH("-sap",Online_Backup_Table1230[[#This Row],[Extension types]],1),0)&gt;0,"-sap","-")</f>
        <v>-</v>
      </c>
      <c r="U181" s="37" t="str">
        <f>IF(IFERROR(SEARCH("-msexchange",Online_Backup_Table1230[[#This Row],[Extension types]],1),0)&gt;0,"-msexchange","-")</f>
        <v>-</v>
      </c>
      <c r="V181" s="37" t="str">
        <f>IF(IFERROR(SEARCH("-msese",Online_Backup_Table1230[[#This Row],[Extension types]],1),0)&gt;0,"-msese","-")</f>
        <v>-</v>
      </c>
      <c r="W181" s="37" t="str">
        <f>IF(IFERROR(SEARCH("-e2010",Online_Backup_Table1230[[#This Row],[Extension types]],1),0)&gt;0,"-e2010","-")</f>
        <v>-</v>
      </c>
      <c r="X181" s="37" t="str">
        <f>IF(IFERROR(SEARCH("-msmbx",Online_Backup_Table1230[[#This Row],[Extension types]],1),0)&gt;0,"-msmbx","-")</f>
        <v>-</v>
      </c>
      <c r="Y181" s="37" t="str">
        <f>IF(IFERROR(SEARCH("-mbx",Online_Backup_Table1230[[#This Row],[Extension types]],1),0)&gt;0,"-mbx","-")</f>
        <v>-</v>
      </c>
      <c r="Z181" s="37" t="str">
        <f>IF(IFERROR(SEARCH("-informix",Online_Backup_Table1230[[#This Row],[Extension types]],1),0)&gt;0,"-informix","-")</f>
        <v>-</v>
      </c>
      <c r="AA181" s="37" t="str">
        <f>IF(IFERROR(SEARCH("-sybase",Online_Backup_Table1230[[#This Row],[Extension types]],1),0)&gt;0,"-sybase","-")</f>
        <v>-</v>
      </c>
      <c r="AB181" s="37" t="str">
        <f>IF(IFERROR(SEARCH("-lotus",Online_Backup_Table1230[[#This Row],[Extension types]],1),0)&gt;0,"-lotus","-")</f>
        <v>-</v>
      </c>
      <c r="AC181" s="37" t="str">
        <f>IF(IFERROR(SEARCH("-vss",Online_Backup_Table1230[[#This Row],[Extension types]],1),0)&gt;0,"-vss","-")</f>
        <v>-</v>
      </c>
      <c r="AD181" s="37" t="str">
        <f>IF(IFERROR(SEARCH("-db2",Online_Backup_Table1230[[#This Row],[Extension types]],1),0)&gt;0,"-db2","-")</f>
        <v>-</v>
      </c>
      <c r="AE181" s="37" t="str">
        <f>IF(IFERROR(SEARCH("-mssharepoint",Online_Backup_Table1230[[#This Row],[Extension types]],1),0)&gt;0,"-mssharepoint","-")</f>
        <v>-</v>
      </c>
      <c r="AF181" s="37" t="str">
        <f>IF(IFERROR(SEARCH("-mssps",Online_Backup_Table1230[[#This Row],[Extension types]],1),0)&gt;0,"-mssps","-")</f>
        <v>-</v>
      </c>
      <c r="AG181" s="37" t="str">
        <f>IF(IFERROR(SEARCH("-vmware",Online_Backup_Table1230[[#This Row],[Extension types]],1),0)&gt;0,"-vmware","-")</f>
        <v>-</v>
      </c>
      <c r="AH181" s="37" t="str">
        <f>IF(IFERROR(SEARCH("-vepa",Online_Backup_Table1230[[#This Row],[Extension types]],1),0)&gt;0,"-vepa","-")</f>
        <v>-</v>
      </c>
      <c r="AI181" s="37" t="str">
        <f>IF(IFERROR(SEARCH("-veagent",Online_Backup_Table1230[[#This Row],[Extension types]],1),0)&gt;0,"-veagent","-")</f>
        <v>-</v>
      </c>
      <c r="AJ181" s="37" t="str">
        <f>IF(IFERROR(SEARCH("-stream",Online_Backup_Table1230[[#This Row],[Extension types]],1),0)&gt;0,"-stream","-")</f>
        <v>-</v>
      </c>
      <c r="AK181" s="37" t="str">
        <f>IF(IFERROR(SEARCH("-ov",Online_Backup_Table1230[[#This Row],[Extension types]],1),0)&gt;0,"-ov","-")</f>
        <v>-</v>
      </c>
      <c r="AL181" s="37" t="str">
        <f>IF(IFERROR(SEARCH("-opc",Online_Backup_Table1230[[#This Row],[Extension types]],1),0)&gt;0,"-opc","-")</f>
        <v>-</v>
      </c>
      <c r="AM181" s="37" t="str">
        <f>IF(IFERROR(SEARCH("-mysql",Online_Backup_Table1230[[#This Row],[Extension types]],1),0)&gt;0,"-mysql","-")</f>
        <v>-</v>
      </c>
      <c r="AN181" s="37" t="str">
        <f>IF(IFERROR(SEARCH("-postgresql",Online_Backup_Table1230[[#This Row],[Extension types]],1),0)&gt;0,"-postgresql","-")</f>
        <v>-</v>
      </c>
      <c r="AO181" s="88">
        <f>IF(AND(Online_Backup_Table1230[[#This Row],[OS_type]]="WINDOWS / LINUX",COUNTIF(Online_Backup_Table1230[[#This Row],[Check -mssql and -mssql70]:[Check -opc]],"-")&lt;&gt;21),1,0)</f>
        <v>0</v>
      </c>
      <c r="AP181" s="88">
        <f>IF(AND(Online_Backup_Table1230[[#This Row],[OS_type]]="UNIX",COUNTIF(Online_Backup_Table1230[[#This Row],[Check -mssql and -mssql70]:[Check -opc]],"-")&lt;&gt;21),1,0)</f>
        <v>0</v>
      </c>
      <c r="AQ18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1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1" s="88">
        <f>IF(AND(Online_Backup_Table1230[[#This Row],[Last connexion date]]&gt;Declaration_Date2433[[#All],[Column1]]-180,Online_Backup_Table1230[[#This Row],[Historical usage Unix to be counted]]&lt;&gt;0),1,0)</f>
        <v>0</v>
      </c>
      <c r="AU181" s="68"/>
      <c r="AV18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2" spans="1:48" x14ac:dyDescent="0.25">
      <c r="A182" s="7"/>
      <c r="B182" s="28" t="s">
        <v>186</v>
      </c>
      <c r="C182" s="28" t="s">
        <v>187</v>
      </c>
      <c r="D18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2" s="45" t="s">
        <v>101</v>
      </c>
      <c r="F182" s="63"/>
      <c r="G182" s="63"/>
      <c r="H182" s="63"/>
      <c r="I182" s="63"/>
      <c r="J182" s="63"/>
      <c r="K182" s="7"/>
      <c r="L182" s="37" t="str">
        <f>IF(IFERROR(SEARCH("-virtual",Online_Backup_Table1230[[#This Row],[Extension types]],1),0)&gt;0,"Yes","-")</f>
        <v>-</v>
      </c>
      <c r="M182" s="28"/>
      <c r="N182" s="37" t="str">
        <f>IF(IFERROR(SEARCH("-clus",Online_Backup_Table1230[[#This Row],[Extension types]],1),0)&gt;0,"Yes","-")</f>
        <v>-</v>
      </c>
      <c r="O182" s="28"/>
      <c r="P182" s="37" t="str">
        <f>IF(IFERROR(SEARCH("-appserver",Online_Backup_Table1230[[#This Row],[Extension types]],1),0)&gt;0,"Yes","-")</f>
        <v>-</v>
      </c>
      <c r="Q182" s="28"/>
      <c r="R182" s="37" t="str">
        <f>IF(IFERROR(SEARCH("-mssql",Online_Backup_Table1230[[#This Row],[Extension types]],1),0)&gt;0,"-mssql","-")</f>
        <v>-</v>
      </c>
      <c r="S182" s="37" t="str">
        <f>IF(IFERROR(SEARCH("-oracle",Online_Backup_Table1230[[#This Row],[Extension types]],1),0)&gt;0,"-oracle","-")</f>
        <v>-</v>
      </c>
      <c r="T182" s="37" t="str">
        <f>IF(IFERROR(SEARCH("-sap",Online_Backup_Table1230[[#This Row],[Extension types]],1),0)&gt;0,"-sap","-")</f>
        <v>-</v>
      </c>
      <c r="U182" s="37" t="str">
        <f>IF(IFERROR(SEARCH("-msexchange",Online_Backup_Table1230[[#This Row],[Extension types]],1),0)&gt;0,"-msexchange","-")</f>
        <v>-</v>
      </c>
      <c r="V182" s="37" t="str">
        <f>IF(IFERROR(SEARCH("-msese",Online_Backup_Table1230[[#This Row],[Extension types]],1),0)&gt;0,"-msese","-")</f>
        <v>-</v>
      </c>
      <c r="W182" s="37" t="str">
        <f>IF(IFERROR(SEARCH("-e2010",Online_Backup_Table1230[[#This Row],[Extension types]],1),0)&gt;0,"-e2010","-")</f>
        <v>-</v>
      </c>
      <c r="X182" s="37" t="str">
        <f>IF(IFERROR(SEARCH("-msmbx",Online_Backup_Table1230[[#This Row],[Extension types]],1),0)&gt;0,"-msmbx","-")</f>
        <v>-</v>
      </c>
      <c r="Y182" s="37" t="str">
        <f>IF(IFERROR(SEARCH("-mbx",Online_Backup_Table1230[[#This Row],[Extension types]],1),0)&gt;0,"-mbx","-")</f>
        <v>-</v>
      </c>
      <c r="Z182" s="37" t="str">
        <f>IF(IFERROR(SEARCH("-informix",Online_Backup_Table1230[[#This Row],[Extension types]],1),0)&gt;0,"-informix","-")</f>
        <v>-</v>
      </c>
      <c r="AA182" s="37" t="str">
        <f>IF(IFERROR(SEARCH("-sybase",Online_Backup_Table1230[[#This Row],[Extension types]],1),0)&gt;0,"-sybase","-")</f>
        <v>-</v>
      </c>
      <c r="AB182" s="37" t="str">
        <f>IF(IFERROR(SEARCH("-lotus",Online_Backup_Table1230[[#This Row],[Extension types]],1),0)&gt;0,"-lotus","-")</f>
        <v>-</v>
      </c>
      <c r="AC182" s="37" t="str">
        <f>IF(IFERROR(SEARCH("-vss",Online_Backup_Table1230[[#This Row],[Extension types]],1),0)&gt;0,"-vss","-")</f>
        <v>-</v>
      </c>
      <c r="AD182" s="37" t="str">
        <f>IF(IFERROR(SEARCH("-db2",Online_Backup_Table1230[[#This Row],[Extension types]],1),0)&gt;0,"-db2","-")</f>
        <v>-</v>
      </c>
      <c r="AE182" s="37" t="str">
        <f>IF(IFERROR(SEARCH("-mssharepoint",Online_Backup_Table1230[[#This Row],[Extension types]],1),0)&gt;0,"-mssharepoint","-")</f>
        <v>-</v>
      </c>
      <c r="AF182" s="37" t="str">
        <f>IF(IFERROR(SEARCH("-mssps",Online_Backup_Table1230[[#This Row],[Extension types]],1),0)&gt;0,"-mssps","-")</f>
        <v>-</v>
      </c>
      <c r="AG182" s="37" t="str">
        <f>IF(IFERROR(SEARCH("-vmware",Online_Backup_Table1230[[#This Row],[Extension types]],1),0)&gt;0,"-vmware","-")</f>
        <v>-</v>
      </c>
      <c r="AH182" s="37" t="str">
        <f>IF(IFERROR(SEARCH("-vepa",Online_Backup_Table1230[[#This Row],[Extension types]],1),0)&gt;0,"-vepa","-")</f>
        <v>-</v>
      </c>
      <c r="AI182" s="37" t="str">
        <f>IF(IFERROR(SEARCH("-veagent",Online_Backup_Table1230[[#This Row],[Extension types]],1),0)&gt;0,"-veagent","-")</f>
        <v>-</v>
      </c>
      <c r="AJ182" s="37" t="str">
        <f>IF(IFERROR(SEARCH("-stream",Online_Backup_Table1230[[#This Row],[Extension types]],1),0)&gt;0,"-stream","-")</f>
        <v>-</v>
      </c>
      <c r="AK182" s="37" t="str">
        <f>IF(IFERROR(SEARCH("-ov",Online_Backup_Table1230[[#This Row],[Extension types]],1),0)&gt;0,"-ov","-")</f>
        <v>-</v>
      </c>
      <c r="AL182" s="37" t="str">
        <f>IF(IFERROR(SEARCH("-opc",Online_Backup_Table1230[[#This Row],[Extension types]],1),0)&gt;0,"-opc","-")</f>
        <v>-</v>
      </c>
      <c r="AM182" s="37" t="str">
        <f>IF(IFERROR(SEARCH("-mysql",Online_Backup_Table1230[[#This Row],[Extension types]],1),0)&gt;0,"-mysql","-")</f>
        <v>-</v>
      </c>
      <c r="AN182" s="37" t="str">
        <f>IF(IFERROR(SEARCH("-postgresql",Online_Backup_Table1230[[#This Row],[Extension types]],1),0)&gt;0,"-postgresql","-")</f>
        <v>-</v>
      </c>
      <c r="AO182" s="88">
        <f>IF(AND(Online_Backup_Table1230[[#This Row],[OS_type]]="WINDOWS / LINUX",COUNTIF(Online_Backup_Table1230[[#This Row],[Check -mssql and -mssql70]:[Check -opc]],"-")&lt;&gt;21),1,0)</f>
        <v>0</v>
      </c>
      <c r="AP182" s="88">
        <f>IF(AND(Online_Backup_Table1230[[#This Row],[OS_type]]="UNIX",COUNTIF(Online_Backup_Table1230[[#This Row],[Check -mssql and -mssql70]:[Check -opc]],"-")&lt;&gt;21),1,0)</f>
        <v>0</v>
      </c>
      <c r="AQ18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2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2" s="88">
        <f>IF(AND(Online_Backup_Table1230[[#This Row],[Last connexion date]]&gt;Declaration_Date2433[[#All],[Column1]]-180,Online_Backup_Table1230[[#This Row],[Historical usage Unix to be counted]]&lt;&gt;0),1,0)</f>
        <v>0</v>
      </c>
      <c r="AU182" s="68"/>
      <c r="AV18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3" spans="1:48" x14ac:dyDescent="0.25">
      <c r="A183" s="7"/>
      <c r="B183" s="28" t="s">
        <v>188</v>
      </c>
      <c r="C183" s="28" t="s">
        <v>90</v>
      </c>
      <c r="D18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3" s="45" t="s">
        <v>103</v>
      </c>
      <c r="F183" s="63"/>
      <c r="G183" s="63"/>
      <c r="H183" s="63"/>
      <c r="I183" s="63"/>
      <c r="J183" s="63"/>
      <c r="K183" s="7"/>
      <c r="L183" s="37" t="str">
        <f>IF(IFERROR(SEARCH("-virtual",Online_Backup_Table1230[[#This Row],[Extension types]],1),0)&gt;0,"Yes","-")</f>
        <v>-</v>
      </c>
      <c r="M183" s="28"/>
      <c r="N183" s="37" t="str">
        <f>IF(IFERROR(SEARCH("-clus",Online_Backup_Table1230[[#This Row],[Extension types]],1),0)&gt;0,"Yes","-")</f>
        <v>-</v>
      </c>
      <c r="O183" s="28"/>
      <c r="P183" s="37" t="str">
        <f>IF(IFERROR(SEARCH("-appserver",Online_Backup_Table1230[[#This Row],[Extension types]],1),0)&gt;0,"Yes","-")</f>
        <v>-</v>
      </c>
      <c r="Q183" s="28"/>
      <c r="R183" s="37" t="str">
        <f>IF(IFERROR(SEARCH("-mssql",Online_Backup_Table1230[[#This Row],[Extension types]],1),0)&gt;0,"-mssql","-")</f>
        <v>-</v>
      </c>
      <c r="S183" s="37" t="str">
        <f>IF(IFERROR(SEARCH("-oracle",Online_Backup_Table1230[[#This Row],[Extension types]],1),0)&gt;0,"-oracle","-")</f>
        <v>-oracle</v>
      </c>
      <c r="T183" s="37" t="str">
        <f>IF(IFERROR(SEARCH("-sap",Online_Backup_Table1230[[#This Row],[Extension types]],1),0)&gt;0,"-sap","-")</f>
        <v>-</v>
      </c>
      <c r="U183" s="37" t="str">
        <f>IF(IFERROR(SEARCH("-msexchange",Online_Backup_Table1230[[#This Row],[Extension types]],1),0)&gt;0,"-msexchange","-")</f>
        <v>-</v>
      </c>
      <c r="V183" s="37" t="str">
        <f>IF(IFERROR(SEARCH("-msese",Online_Backup_Table1230[[#This Row],[Extension types]],1),0)&gt;0,"-msese","-")</f>
        <v>-</v>
      </c>
      <c r="W183" s="37" t="str">
        <f>IF(IFERROR(SEARCH("-e2010",Online_Backup_Table1230[[#This Row],[Extension types]],1),0)&gt;0,"-e2010","-")</f>
        <v>-</v>
      </c>
      <c r="X183" s="37" t="str">
        <f>IF(IFERROR(SEARCH("-msmbx",Online_Backup_Table1230[[#This Row],[Extension types]],1),0)&gt;0,"-msmbx","-")</f>
        <v>-</v>
      </c>
      <c r="Y183" s="37" t="str">
        <f>IF(IFERROR(SEARCH("-mbx",Online_Backup_Table1230[[#This Row],[Extension types]],1),0)&gt;0,"-mbx","-")</f>
        <v>-</v>
      </c>
      <c r="Z183" s="37" t="str">
        <f>IF(IFERROR(SEARCH("-informix",Online_Backup_Table1230[[#This Row],[Extension types]],1),0)&gt;0,"-informix","-")</f>
        <v>-</v>
      </c>
      <c r="AA183" s="37" t="str">
        <f>IF(IFERROR(SEARCH("-sybase",Online_Backup_Table1230[[#This Row],[Extension types]],1),0)&gt;0,"-sybase","-")</f>
        <v>-</v>
      </c>
      <c r="AB183" s="37" t="str">
        <f>IF(IFERROR(SEARCH("-lotus",Online_Backup_Table1230[[#This Row],[Extension types]],1),0)&gt;0,"-lotus","-")</f>
        <v>-</v>
      </c>
      <c r="AC183" s="37" t="str">
        <f>IF(IFERROR(SEARCH("-vss",Online_Backup_Table1230[[#This Row],[Extension types]],1),0)&gt;0,"-vss","-")</f>
        <v>-</v>
      </c>
      <c r="AD183" s="37" t="str">
        <f>IF(IFERROR(SEARCH("-db2",Online_Backup_Table1230[[#This Row],[Extension types]],1),0)&gt;0,"-db2","-")</f>
        <v>-</v>
      </c>
      <c r="AE183" s="37" t="str">
        <f>IF(IFERROR(SEARCH("-mssharepoint",Online_Backup_Table1230[[#This Row],[Extension types]],1),0)&gt;0,"-mssharepoint","-")</f>
        <v>-</v>
      </c>
      <c r="AF183" s="37" t="str">
        <f>IF(IFERROR(SEARCH("-mssps",Online_Backup_Table1230[[#This Row],[Extension types]],1),0)&gt;0,"-mssps","-")</f>
        <v>-</v>
      </c>
      <c r="AG183" s="37" t="str">
        <f>IF(IFERROR(SEARCH("-vmware",Online_Backup_Table1230[[#This Row],[Extension types]],1),0)&gt;0,"-vmware","-")</f>
        <v>-</v>
      </c>
      <c r="AH183" s="37" t="str">
        <f>IF(IFERROR(SEARCH("-vepa",Online_Backup_Table1230[[#This Row],[Extension types]],1),0)&gt;0,"-vepa","-")</f>
        <v>-</v>
      </c>
      <c r="AI183" s="37" t="str">
        <f>IF(IFERROR(SEARCH("-veagent",Online_Backup_Table1230[[#This Row],[Extension types]],1),0)&gt;0,"-veagent","-")</f>
        <v>-</v>
      </c>
      <c r="AJ183" s="37" t="str">
        <f>IF(IFERROR(SEARCH("-stream",Online_Backup_Table1230[[#This Row],[Extension types]],1),0)&gt;0,"-stream","-")</f>
        <v>-</v>
      </c>
      <c r="AK183" s="37" t="str">
        <f>IF(IFERROR(SEARCH("-ov",Online_Backup_Table1230[[#This Row],[Extension types]],1),0)&gt;0,"-ov","-")</f>
        <v>-</v>
      </c>
      <c r="AL183" s="37" t="str">
        <f>IF(IFERROR(SEARCH("-opc",Online_Backup_Table1230[[#This Row],[Extension types]],1),0)&gt;0,"-opc","-")</f>
        <v>-</v>
      </c>
      <c r="AM183" s="37" t="str">
        <f>IF(IFERROR(SEARCH("-mysql",Online_Backup_Table1230[[#This Row],[Extension types]],1),0)&gt;0,"-mysql","-")</f>
        <v>-</v>
      </c>
      <c r="AN183" s="37" t="str">
        <f>IF(IFERROR(SEARCH("-postgresql",Online_Backup_Table1230[[#This Row],[Extension types]],1),0)&gt;0,"-postgresql","-")</f>
        <v>-</v>
      </c>
      <c r="AO183" s="88">
        <f>IF(AND(Online_Backup_Table1230[[#This Row],[OS_type]]="WINDOWS / LINUX",COUNTIF(Online_Backup_Table1230[[#This Row],[Check -mssql and -mssql70]:[Check -opc]],"-")&lt;&gt;21),1,0)</f>
        <v>1</v>
      </c>
      <c r="AP183" s="88">
        <f>IF(AND(Online_Backup_Table1230[[#This Row],[OS_type]]="UNIX",COUNTIF(Online_Backup_Table1230[[#This Row],[Check -mssql and -mssql70]:[Check -opc]],"-")&lt;&gt;21),1,0)</f>
        <v>0</v>
      </c>
      <c r="AQ18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3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3" s="88">
        <f>IF(AND(Online_Backup_Table1230[[#This Row],[Last connexion date]]&gt;Declaration_Date2433[[#All],[Column1]]-180,Online_Backup_Table1230[[#This Row],[Historical usage Unix to be counted]]&lt;&gt;0),1,0)</f>
        <v>0</v>
      </c>
      <c r="AU183" s="68"/>
      <c r="AV18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4" spans="1:48" x14ac:dyDescent="0.25">
      <c r="A184" s="7"/>
      <c r="B184" s="28" t="s">
        <v>189</v>
      </c>
      <c r="C184" s="28" t="s">
        <v>190</v>
      </c>
      <c r="D18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4" s="45" t="s">
        <v>103</v>
      </c>
      <c r="F184" s="63"/>
      <c r="G184" s="63"/>
      <c r="H184" s="63"/>
      <c r="I184" s="63"/>
      <c r="J184" s="63"/>
      <c r="K184" s="7"/>
      <c r="L184" s="37" t="str">
        <f>IF(IFERROR(SEARCH("-virtual",Online_Backup_Table1230[[#This Row],[Extension types]],1),0)&gt;0,"Yes","-")</f>
        <v>-</v>
      </c>
      <c r="M184" s="28"/>
      <c r="N184" s="37" t="str">
        <f>IF(IFERROR(SEARCH("-clus",Online_Backup_Table1230[[#This Row],[Extension types]],1),0)&gt;0,"Yes","-")</f>
        <v>-</v>
      </c>
      <c r="O184" s="28"/>
      <c r="P184" s="37" t="str">
        <f>IF(IFERROR(SEARCH("-appserver",Online_Backup_Table1230[[#This Row],[Extension types]],1),0)&gt;0,"Yes","-")</f>
        <v>-</v>
      </c>
      <c r="Q184" s="28"/>
      <c r="R184" s="37" t="str">
        <f>IF(IFERROR(SEARCH("-mssql",Online_Backup_Table1230[[#This Row],[Extension types]],1),0)&gt;0,"-mssql","-")</f>
        <v>-</v>
      </c>
      <c r="S184" s="37" t="str">
        <f>IF(IFERROR(SEARCH("-oracle",Online_Backup_Table1230[[#This Row],[Extension types]],1),0)&gt;0,"-oracle","-")</f>
        <v>-oracle</v>
      </c>
      <c r="T184" s="37" t="str">
        <f>IF(IFERROR(SEARCH("-sap",Online_Backup_Table1230[[#This Row],[Extension types]],1),0)&gt;0,"-sap","-")</f>
        <v>-</v>
      </c>
      <c r="U184" s="37" t="str">
        <f>IF(IFERROR(SEARCH("-msexchange",Online_Backup_Table1230[[#This Row],[Extension types]],1),0)&gt;0,"-msexchange","-")</f>
        <v>-</v>
      </c>
      <c r="V184" s="37" t="str">
        <f>IF(IFERROR(SEARCH("-msese",Online_Backup_Table1230[[#This Row],[Extension types]],1),0)&gt;0,"-msese","-")</f>
        <v>-</v>
      </c>
      <c r="W184" s="37" t="str">
        <f>IF(IFERROR(SEARCH("-e2010",Online_Backup_Table1230[[#This Row],[Extension types]],1),0)&gt;0,"-e2010","-")</f>
        <v>-</v>
      </c>
      <c r="X184" s="37" t="str">
        <f>IF(IFERROR(SEARCH("-msmbx",Online_Backup_Table1230[[#This Row],[Extension types]],1),0)&gt;0,"-msmbx","-")</f>
        <v>-</v>
      </c>
      <c r="Y184" s="37" t="str">
        <f>IF(IFERROR(SEARCH("-mbx",Online_Backup_Table1230[[#This Row],[Extension types]],1),0)&gt;0,"-mbx","-")</f>
        <v>-</v>
      </c>
      <c r="Z184" s="37" t="str">
        <f>IF(IFERROR(SEARCH("-informix",Online_Backup_Table1230[[#This Row],[Extension types]],1),0)&gt;0,"-informix","-")</f>
        <v>-</v>
      </c>
      <c r="AA184" s="37" t="str">
        <f>IF(IFERROR(SEARCH("-sybase",Online_Backup_Table1230[[#This Row],[Extension types]],1),0)&gt;0,"-sybase","-")</f>
        <v>-</v>
      </c>
      <c r="AB184" s="37" t="str">
        <f>IF(IFERROR(SEARCH("-lotus",Online_Backup_Table1230[[#This Row],[Extension types]],1),0)&gt;0,"-lotus","-")</f>
        <v>-</v>
      </c>
      <c r="AC184" s="37" t="str">
        <f>IF(IFERROR(SEARCH("-vss",Online_Backup_Table1230[[#This Row],[Extension types]],1),0)&gt;0,"-vss","-")</f>
        <v>-</v>
      </c>
      <c r="AD184" s="37" t="str">
        <f>IF(IFERROR(SEARCH("-db2",Online_Backup_Table1230[[#This Row],[Extension types]],1),0)&gt;0,"-db2","-")</f>
        <v>-</v>
      </c>
      <c r="AE184" s="37" t="str">
        <f>IF(IFERROR(SEARCH("-mssharepoint",Online_Backup_Table1230[[#This Row],[Extension types]],1),0)&gt;0,"-mssharepoint","-")</f>
        <v>-</v>
      </c>
      <c r="AF184" s="37" t="str">
        <f>IF(IFERROR(SEARCH("-mssps",Online_Backup_Table1230[[#This Row],[Extension types]],1),0)&gt;0,"-mssps","-")</f>
        <v>-</v>
      </c>
      <c r="AG184" s="37" t="str">
        <f>IF(IFERROR(SEARCH("-vmware",Online_Backup_Table1230[[#This Row],[Extension types]],1),0)&gt;0,"-vmware","-")</f>
        <v>-</v>
      </c>
      <c r="AH184" s="37" t="str">
        <f>IF(IFERROR(SEARCH("-vepa",Online_Backup_Table1230[[#This Row],[Extension types]],1),0)&gt;0,"-vepa","-")</f>
        <v>-</v>
      </c>
      <c r="AI184" s="37" t="str">
        <f>IF(IFERROR(SEARCH("-veagent",Online_Backup_Table1230[[#This Row],[Extension types]],1),0)&gt;0,"-veagent","-")</f>
        <v>-</v>
      </c>
      <c r="AJ184" s="37" t="str">
        <f>IF(IFERROR(SEARCH("-stream",Online_Backup_Table1230[[#This Row],[Extension types]],1),0)&gt;0,"-stream","-")</f>
        <v>-</v>
      </c>
      <c r="AK184" s="37" t="str">
        <f>IF(IFERROR(SEARCH("-ov",Online_Backup_Table1230[[#This Row],[Extension types]],1),0)&gt;0,"-ov","-")</f>
        <v>-</v>
      </c>
      <c r="AL184" s="37" t="str">
        <f>IF(IFERROR(SEARCH("-opc",Online_Backup_Table1230[[#This Row],[Extension types]],1),0)&gt;0,"-opc","-")</f>
        <v>-</v>
      </c>
      <c r="AM184" s="37" t="str">
        <f>IF(IFERROR(SEARCH("-mysql",Online_Backup_Table1230[[#This Row],[Extension types]],1),0)&gt;0,"-mysql","-")</f>
        <v>-</v>
      </c>
      <c r="AN184" s="37" t="str">
        <f>IF(IFERROR(SEARCH("-postgresql",Online_Backup_Table1230[[#This Row],[Extension types]],1),0)&gt;0,"-postgresql","-")</f>
        <v>-</v>
      </c>
      <c r="AO184" s="88">
        <f>IF(AND(Online_Backup_Table1230[[#This Row],[OS_type]]="WINDOWS / LINUX",COUNTIF(Online_Backup_Table1230[[#This Row],[Check -mssql and -mssql70]:[Check -opc]],"-")&lt;&gt;21),1,0)</f>
        <v>1</v>
      </c>
      <c r="AP184" s="88">
        <f>IF(AND(Online_Backup_Table1230[[#This Row],[OS_type]]="UNIX",COUNTIF(Online_Backup_Table1230[[#This Row],[Check -mssql and -mssql70]:[Check -opc]],"-")&lt;&gt;21),1,0)</f>
        <v>0</v>
      </c>
      <c r="AQ18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4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4" s="88">
        <f>IF(AND(Online_Backup_Table1230[[#This Row],[Last connexion date]]&gt;Declaration_Date2433[[#All],[Column1]]-180,Online_Backup_Table1230[[#This Row],[Historical usage Unix to be counted]]&lt;&gt;0),1,0)</f>
        <v>0</v>
      </c>
      <c r="AU184" s="68"/>
      <c r="AV18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5" spans="1:48" x14ac:dyDescent="0.25">
      <c r="A185" s="7"/>
      <c r="B185" s="28" t="s">
        <v>191</v>
      </c>
      <c r="C185" s="28" t="s">
        <v>190</v>
      </c>
      <c r="D18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5" s="45" t="s">
        <v>103</v>
      </c>
      <c r="F185" s="63"/>
      <c r="G185" s="63"/>
      <c r="H185" s="63"/>
      <c r="I185" s="63"/>
      <c r="J185" s="63"/>
      <c r="K185" s="7"/>
      <c r="L185" s="37" t="str">
        <f>IF(IFERROR(SEARCH("-virtual",Online_Backup_Table1230[[#This Row],[Extension types]],1),0)&gt;0,"Yes","-")</f>
        <v>-</v>
      </c>
      <c r="M185" s="28"/>
      <c r="N185" s="37" t="str">
        <f>IF(IFERROR(SEARCH("-clus",Online_Backup_Table1230[[#This Row],[Extension types]],1),0)&gt;0,"Yes","-")</f>
        <v>-</v>
      </c>
      <c r="O185" s="28"/>
      <c r="P185" s="37" t="str">
        <f>IF(IFERROR(SEARCH("-appserver",Online_Backup_Table1230[[#This Row],[Extension types]],1),0)&gt;0,"Yes","-")</f>
        <v>-</v>
      </c>
      <c r="Q185" s="28"/>
      <c r="R185" s="37" t="str">
        <f>IF(IFERROR(SEARCH("-mssql",Online_Backup_Table1230[[#This Row],[Extension types]],1),0)&gt;0,"-mssql","-")</f>
        <v>-</v>
      </c>
      <c r="S185" s="37" t="str">
        <f>IF(IFERROR(SEARCH("-oracle",Online_Backup_Table1230[[#This Row],[Extension types]],1),0)&gt;0,"-oracle","-")</f>
        <v>-oracle</v>
      </c>
      <c r="T185" s="37" t="str">
        <f>IF(IFERROR(SEARCH("-sap",Online_Backup_Table1230[[#This Row],[Extension types]],1),0)&gt;0,"-sap","-")</f>
        <v>-</v>
      </c>
      <c r="U185" s="37" t="str">
        <f>IF(IFERROR(SEARCH("-msexchange",Online_Backup_Table1230[[#This Row],[Extension types]],1),0)&gt;0,"-msexchange","-")</f>
        <v>-</v>
      </c>
      <c r="V185" s="37" t="str">
        <f>IF(IFERROR(SEARCH("-msese",Online_Backup_Table1230[[#This Row],[Extension types]],1),0)&gt;0,"-msese","-")</f>
        <v>-</v>
      </c>
      <c r="W185" s="37" t="str">
        <f>IF(IFERROR(SEARCH("-e2010",Online_Backup_Table1230[[#This Row],[Extension types]],1),0)&gt;0,"-e2010","-")</f>
        <v>-</v>
      </c>
      <c r="X185" s="37" t="str">
        <f>IF(IFERROR(SEARCH("-msmbx",Online_Backup_Table1230[[#This Row],[Extension types]],1),0)&gt;0,"-msmbx","-")</f>
        <v>-</v>
      </c>
      <c r="Y185" s="37" t="str">
        <f>IF(IFERROR(SEARCH("-mbx",Online_Backup_Table1230[[#This Row],[Extension types]],1),0)&gt;0,"-mbx","-")</f>
        <v>-</v>
      </c>
      <c r="Z185" s="37" t="str">
        <f>IF(IFERROR(SEARCH("-informix",Online_Backup_Table1230[[#This Row],[Extension types]],1),0)&gt;0,"-informix","-")</f>
        <v>-</v>
      </c>
      <c r="AA185" s="37" t="str">
        <f>IF(IFERROR(SEARCH("-sybase",Online_Backup_Table1230[[#This Row],[Extension types]],1),0)&gt;0,"-sybase","-")</f>
        <v>-</v>
      </c>
      <c r="AB185" s="37" t="str">
        <f>IF(IFERROR(SEARCH("-lotus",Online_Backup_Table1230[[#This Row],[Extension types]],1),0)&gt;0,"-lotus","-")</f>
        <v>-</v>
      </c>
      <c r="AC185" s="37" t="str">
        <f>IF(IFERROR(SEARCH("-vss",Online_Backup_Table1230[[#This Row],[Extension types]],1),0)&gt;0,"-vss","-")</f>
        <v>-</v>
      </c>
      <c r="AD185" s="37" t="str">
        <f>IF(IFERROR(SEARCH("-db2",Online_Backup_Table1230[[#This Row],[Extension types]],1),0)&gt;0,"-db2","-")</f>
        <v>-</v>
      </c>
      <c r="AE185" s="37" t="str">
        <f>IF(IFERROR(SEARCH("-mssharepoint",Online_Backup_Table1230[[#This Row],[Extension types]],1),0)&gt;0,"-mssharepoint","-")</f>
        <v>-</v>
      </c>
      <c r="AF185" s="37" t="str">
        <f>IF(IFERROR(SEARCH("-mssps",Online_Backup_Table1230[[#This Row],[Extension types]],1),0)&gt;0,"-mssps","-")</f>
        <v>-</v>
      </c>
      <c r="AG185" s="37" t="str">
        <f>IF(IFERROR(SEARCH("-vmware",Online_Backup_Table1230[[#This Row],[Extension types]],1),0)&gt;0,"-vmware","-")</f>
        <v>-</v>
      </c>
      <c r="AH185" s="37" t="str">
        <f>IF(IFERROR(SEARCH("-vepa",Online_Backup_Table1230[[#This Row],[Extension types]],1),0)&gt;0,"-vepa","-")</f>
        <v>-</v>
      </c>
      <c r="AI185" s="37" t="str">
        <f>IF(IFERROR(SEARCH("-veagent",Online_Backup_Table1230[[#This Row],[Extension types]],1),0)&gt;0,"-veagent","-")</f>
        <v>-</v>
      </c>
      <c r="AJ185" s="37" t="str">
        <f>IF(IFERROR(SEARCH("-stream",Online_Backup_Table1230[[#This Row],[Extension types]],1),0)&gt;0,"-stream","-")</f>
        <v>-</v>
      </c>
      <c r="AK185" s="37" t="str">
        <f>IF(IFERROR(SEARCH("-ov",Online_Backup_Table1230[[#This Row],[Extension types]],1),0)&gt;0,"-ov","-")</f>
        <v>-</v>
      </c>
      <c r="AL185" s="37" t="str">
        <f>IF(IFERROR(SEARCH("-opc",Online_Backup_Table1230[[#This Row],[Extension types]],1),0)&gt;0,"-opc","-")</f>
        <v>-</v>
      </c>
      <c r="AM185" s="37" t="str">
        <f>IF(IFERROR(SEARCH("-mysql",Online_Backup_Table1230[[#This Row],[Extension types]],1),0)&gt;0,"-mysql","-")</f>
        <v>-</v>
      </c>
      <c r="AN185" s="37" t="str">
        <f>IF(IFERROR(SEARCH("-postgresql",Online_Backup_Table1230[[#This Row],[Extension types]],1),0)&gt;0,"-postgresql","-")</f>
        <v>-</v>
      </c>
      <c r="AO185" s="88">
        <f>IF(AND(Online_Backup_Table1230[[#This Row],[OS_type]]="WINDOWS / LINUX",COUNTIF(Online_Backup_Table1230[[#This Row],[Check -mssql and -mssql70]:[Check -opc]],"-")&lt;&gt;21),1,0)</f>
        <v>1</v>
      </c>
      <c r="AP185" s="88">
        <f>IF(AND(Online_Backup_Table1230[[#This Row],[OS_type]]="UNIX",COUNTIF(Online_Backup_Table1230[[#This Row],[Check -mssql and -mssql70]:[Check -opc]],"-")&lt;&gt;21),1,0)</f>
        <v>0</v>
      </c>
      <c r="AQ18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5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5" s="88">
        <f>IF(AND(Online_Backup_Table1230[[#This Row],[Last connexion date]]&gt;Declaration_Date2433[[#All],[Column1]]-180,Online_Backup_Table1230[[#This Row],[Historical usage Unix to be counted]]&lt;&gt;0),1,0)</f>
        <v>0</v>
      </c>
      <c r="AU185" s="68"/>
      <c r="AV18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6" spans="1:48" x14ac:dyDescent="0.25">
      <c r="A186" s="7"/>
      <c r="B186" s="28" t="s">
        <v>192</v>
      </c>
      <c r="C186" s="28" t="s">
        <v>90</v>
      </c>
      <c r="D18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6" s="45" t="s">
        <v>103</v>
      </c>
      <c r="F186" s="63"/>
      <c r="G186" s="63"/>
      <c r="H186" s="63"/>
      <c r="I186" s="63"/>
      <c r="J186" s="63"/>
      <c r="K186" s="7"/>
      <c r="L186" s="37" t="str">
        <f>IF(IFERROR(SEARCH("-virtual",Online_Backup_Table1230[[#This Row],[Extension types]],1),0)&gt;0,"Yes","-")</f>
        <v>-</v>
      </c>
      <c r="M186" s="28"/>
      <c r="N186" s="37" t="str">
        <f>IF(IFERROR(SEARCH("-clus",Online_Backup_Table1230[[#This Row],[Extension types]],1),0)&gt;0,"Yes","-")</f>
        <v>-</v>
      </c>
      <c r="O186" s="28"/>
      <c r="P186" s="37" t="str">
        <f>IF(IFERROR(SEARCH("-appserver",Online_Backup_Table1230[[#This Row],[Extension types]],1),0)&gt;0,"Yes","-")</f>
        <v>-</v>
      </c>
      <c r="Q186" s="28"/>
      <c r="R186" s="37" t="str">
        <f>IF(IFERROR(SEARCH("-mssql",Online_Backup_Table1230[[#This Row],[Extension types]],1),0)&gt;0,"-mssql","-")</f>
        <v>-</v>
      </c>
      <c r="S186" s="37" t="str">
        <f>IF(IFERROR(SEARCH("-oracle",Online_Backup_Table1230[[#This Row],[Extension types]],1),0)&gt;0,"-oracle","-")</f>
        <v>-oracle</v>
      </c>
      <c r="T186" s="37" t="str">
        <f>IF(IFERROR(SEARCH("-sap",Online_Backup_Table1230[[#This Row],[Extension types]],1),0)&gt;0,"-sap","-")</f>
        <v>-</v>
      </c>
      <c r="U186" s="37" t="str">
        <f>IF(IFERROR(SEARCH("-msexchange",Online_Backup_Table1230[[#This Row],[Extension types]],1),0)&gt;0,"-msexchange","-")</f>
        <v>-</v>
      </c>
      <c r="V186" s="37" t="str">
        <f>IF(IFERROR(SEARCH("-msese",Online_Backup_Table1230[[#This Row],[Extension types]],1),0)&gt;0,"-msese","-")</f>
        <v>-</v>
      </c>
      <c r="W186" s="37" t="str">
        <f>IF(IFERROR(SEARCH("-e2010",Online_Backup_Table1230[[#This Row],[Extension types]],1),0)&gt;0,"-e2010","-")</f>
        <v>-</v>
      </c>
      <c r="X186" s="37" t="str">
        <f>IF(IFERROR(SEARCH("-msmbx",Online_Backup_Table1230[[#This Row],[Extension types]],1),0)&gt;0,"-msmbx","-")</f>
        <v>-</v>
      </c>
      <c r="Y186" s="37" t="str">
        <f>IF(IFERROR(SEARCH("-mbx",Online_Backup_Table1230[[#This Row],[Extension types]],1),0)&gt;0,"-mbx","-")</f>
        <v>-</v>
      </c>
      <c r="Z186" s="37" t="str">
        <f>IF(IFERROR(SEARCH("-informix",Online_Backup_Table1230[[#This Row],[Extension types]],1),0)&gt;0,"-informix","-")</f>
        <v>-</v>
      </c>
      <c r="AA186" s="37" t="str">
        <f>IF(IFERROR(SEARCH("-sybase",Online_Backup_Table1230[[#This Row],[Extension types]],1),0)&gt;0,"-sybase","-")</f>
        <v>-</v>
      </c>
      <c r="AB186" s="37" t="str">
        <f>IF(IFERROR(SEARCH("-lotus",Online_Backup_Table1230[[#This Row],[Extension types]],1),0)&gt;0,"-lotus","-")</f>
        <v>-</v>
      </c>
      <c r="AC186" s="37" t="str">
        <f>IF(IFERROR(SEARCH("-vss",Online_Backup_Table1230[[#This Row],[Extension types]],1),0)&gt;0,"-vss","-")</f>
        <v>-</v>
      </c>
      <c r="AD186" s="37" t="str">
        <f>IF(IFERROR(SEARCH("-db2",Online_Backup_Table1230[[#This Row],[Extension types]],1),0)&gt;0,"-db2","-")</f>
        <v>-</v>
      </c>
      <c r="AE186" s="37" t="str">
        <f>IF(IFERROR(SEARCH("-mssharepoint",Online_Backup_Table1230[[#This Row],[Extension types]],1),0)&gt;0,"-mssharepoint","-")</f>
        <v>-</v>
      </c>
      <c r="AF186" s="37" t="str">
        <f>IF(IFERROR(SEARCH("-mssps",Online_Backup_Table1230[[#This Row],[Extension types]],1),0)&gt;0,"-mssps","-")</f>
        <v>-</v>
      </c>
      <c r="AG186" s="37" t="str">
        <f>IF(IFERROR(SEARCH("-vmware",Online_Backup_Table1230[[#This Row],[Extension types]],1),0)&gt;0,"-vmware","-")</f>
        <v>-</v>
      </c>
      <c r="AH186" s="37" t="str">
        <f>IF(IFERROR(SEARCH("-vepa",Online_Backup_Table1230[[#This Row],[Extension types]],1),0)&gt;0,"-vepa","-")</f>
        <v>-</v>
      </c>
      <c r="AI186" s="37" t="str">
        <f>IF(IFERROR(SEARCH("-veagent",Online_Backup_Table1230[[#This Row],[Extension types]],1),0)&gt;0,"-veagent","-")</f>
        <v>-</v>
      </c>
      <c r="AJ186" s="37" t="str">
        <f>IF(IFERROR(SEARCH("-stream",Online_Backup_Table1230[[#This Row],[Extension types]],1),0)&gt;0,"-stream","-")</f>
        <v>-</v>
      </c>
      <c r="AK186" s="37" t="str">
        <f>IF(IFERROR(SEARCH("-ov",Online_Backup_Table1230[[#This Row],[Extension types]],1),0)&gt;0,"-ov","-")</f>
        <v>-</v>
      </c>
      <c r="AL186" s="37" t="str">
        <f>IF(IFERROR(SEARCH("-opc",Online_Backup_Table1230[[#This Row],[Extension types]],1),0)&gt;0,"-opc","-")</f>
        <v>-</v>
      </c>
      <c r="AM186" s="37" t="str">
        <f>IF(IFERROR(SEARCH("-mysql",Online_Backup_Table1230[[#This Row],[Extension types]],1),0)&gt;0,"-mysql","-")</f>
        <v>-</v>
      </c>
      <c r="AN186" s="37" t="str">
        <f>IF(IFERROR(SEARCH("-postgresql",Online_Backup_Table1230[[#This Row],[Extension types]],1),0)&gt;0,"-postgresql","-")</f>
        <v>-</v>
      </c>
      <c r="AO186" s="88">
        <f>IF(AND(Online_Backup_Table1230[[#This Row],[OS_type]]="WINDOWS / LINUX",COUNTIF(Online_Backup_Table1230[[#This Row],[Check -mssql and -mssql70]:[Check -opc]],"-")&lt;&gt;21),1,0)</f>
        <v>1</v>
      </c>
      <c r="AP186" s="88">
        <f>IF(AND(Online_Backup_Table1230[[#This Row],[OS_type]]="UNIX",COUNTIF(Online_Backup_Table1230[[#This Row],[Check -mssql and -mssql70]:[Check -opc]],"-")&lt;&gt;21),1,0)</f>
        <v>0</v>
      </c>
      <c r="AQ18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6" s="88">
        <f>IF(AND(Online_Backup_Table1230[[#This Row],[Last connexion date]]&gt;Declaration_Date2433[[#All],[Column1]]-180,Online_Backup_Table1230[[#This Row],[Historical usage Unix to be counted]]&lt;&gt;0),1,0)</f>
        <v>0</v>
      </c>
      <c r="AU186" s="68"/>
      <c r="AV18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7" spans="1:48" x14ac:dyDescent="0.25">
      <c r="A187" s="7"/>
      <c r="B187" s="28" t="s">
        <v>193</v>
      </c>
      <c r="C187" s="28" t="s">
        <v>187</v>
      </c>
      <c r="D18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7" s="45" t="s">
        <v>103</v>
      </c>
      <c r="F187" s="63"/>
      <c r="G187" s="63"/>
      <c r="H187" s="63"/>
      <c r="I187" s="63"/>
      <c r="J187" s="63"/>
      <c r="K187" s="7"/>
      <c r="L187" s="37" t="str">
        <f>IF(IFERROR(SEARCH("-virtual",Online_Backup_Table1230[[#This Row],[Extension types]],1),0)&gt;0,"Yes","-")</f>
        <v>-</v>
      </c>
      <c r="M187" s="28"/>
      <c r="N187" s="37" t="str">
        <f>IF(IFERROR(SEARCH("-clus",Online_Backup_Table1230[[#This Row],[Extension types]],1),0)&gt;0,"Yes","-")</f>
        <v>-</v>
      </c>
      <c r="O187" s="28"/>
      <c r="P187" s="37" t="str">
        <f>IF(IFERROR(SEARCH("-appserver",Online_Backup_Table1230[[#This Row],[Extension types]],1),0)&gt;0,"Yes","-")</f>
        <v>-</v>
      </c>
      <c r="Q187" s="28"/>
      <c r="R187" s="37" t="str">
        <f>IF(IFERROR(SEARCH("-mssql",Online_Backup_Table1230[[#This Row],[Extension types]],1),0)&gt;0,"-mssql","-")</f>
        <v>-</v>
      </c>
      <c r="S187" s="37" t="str">
        <f>IF(IFERROR(SEARCH("-oracle",Online_Backup_Table1230[[#This Row],[Extension types]],1),0)&gt;0,"-oracle","-")</f>
        <v>-oracle</v>
      </c>
      <c r="T187" s="37" t="str">
        <f>IF(IFERROR(SEARCH("-sap",Online_Backup_Table1230[[#This Row],[Extension types]],1),0)&gt;0,"-sap","-")</f>
        <v>-</v>
      </c>
      <c r="U187" s="37" t="str">
        <f>IF(IFERROR(SEARCH("-msexchange",Online_Backup_Table1230[[#This Row],[Extension types]],1),0)&gt;0,"-msexchange","-")</f>
        <v>-</v>
      </c>
      <c r="V187" s="37" t="str">
        <f>IF(IFERROR(SEARCH("-msese",Online_Backup_Table1230[[#This Row],[Extension types]],1),0)&gt;0,"-msese","-")</f>
        <v>-</v>
      </c>
      <c r="W187" s="37" t="str">
        <f>IF(IFERROR(SEARCH("-e2010",Online_Backup_Table1230[[#This Row],[Extension types]],1),0)&gt;0,"-e2010","-")</f>
        <v>-</v>
      </c>
      <c r="X187" s="37" t="str">
        <f>IF(IFERROR(SEARCH("-msmbx",Online_Backup_Table1230[[#This Row],[Extension types]],1),0)&gt;0,"-msmbx","-")</f>
        <v>-</v>
      </c>
      <c r="Y187" s="37" t="str">
        <f>IF(IFERROR(SEARCH("-mbx",Online_Backup_Table1230[[#This Row],[Extension types]],1),0)&gt;0,"-mbx","-")</f>
        <v>-</v>
      </c>
      <c r="Z187" s="37" t="str">
        <f>IF(IFERROR(SEARCH("-informix",Online_Backup_Table1230[[#This Row],[Extension types]],1),0)&gt;0,"-informix","-")</f>
        <v>-</v>
      </c>
      <c r="AA187" s="37" t="str">
        <f>IF(IFERROR(SEARCH("-sybase",Online_Backup_Table1230[[#This Row],[Extension types]],1),0)&gt;0,"-sybase","-")</f>
        <v>-</v>
      </c>
      <c r="AB187" s="37" t="str">
        <f>IF(IFERROR(SEARCH("-lotus",Online_Backup_Table1230[[#This Row],[Extension types]],1),0)&gt;0,"-lotus","-")</f>
        <v>-</v>
      </c>
      <c r="AC187" s="37" t="str">
        <f>IF(IFERROR(SEARCH("-vss",Online_Backup_Table1230[[#This Row],[Extension types]],1),0)&gt;0,"-vss","-")</f>
        <v>-</v>
      </c>
      <c r="AD187" s="37" t="str">
        <f>IF(IFERROR(SEARCH("-db2",Online_Backup_Table1230[[#This Row],[Extension types]],1),0)&gt;0,"-db2","-")</f>
        <v>-</v>
      </c>
      <c r="AE187" s="37" t="str">
        <f>IF(IFERROR(SEARCH("-mssharepoint",Online_Backup_Table1230[[#This Row],[Extension types]],1),0)&gt;0,"-mssharepoint","-")</f>
        <v>-</v>
      </c>
      <c r="AF187" s="37" t="str">
        <f>IF(IFERROR(SEARCH("-mssps",Online_Backup_Table1230[[#This Row],[Extension types]],1),0)&gt;0,"-mssps","-")</f>
        <v>-</v>
      </c>
      <c r="AG187" s="37" t="str">
        <f>IF(IFERROR(SEARCH("-vmware",Online_Backup_Table1230[[#This Row],[Extension types]],1),0)&gt;0,"-vmware","-")</f>
        <v>-</v>
      </c>
      <c r="AH187" s="37" t="str">
        <f>IF(IFERROR(SEARCH("-vepa",Online_Backup_Table1230[[#This Row],[Extension types]],1),0)&gt;0,"-vepa","-")</f>
        <v>-</v>
      </c>
      <c r="AI187" s="37" t="str">
        <f>IF(IFERROR(SEARCH("-veagent",Online_Backup_Table1230[[#This Row],[Extension types]],1),0)&gt;0,"-veagent","-")</f>
        <v>-</v>
      </c>
      <c r="AJ187" s="37" t="str">
        <f>IF(IFERROR(SEARCH("-stream",Online_Backup_Table1230[[#This Row],[Extension types]],1),0)&gt;0,"-stream","-")</f>
        <v>-</v>
      </c>
      <c r="AK187" s="37" t="str">
        <f>IF(IFERROR(SEARCH("-ov",Online_Backup_Table1230[[#This Row],[Extension types]],1),0)&gt;0,"-ov","-")</f>
        <v>-</v>
      </c>
      <c r="AL187" s="37" t="str">
        <f>IF(IFERROR(SEARCH("-opc",Online_Backup_Table1230[[#This Row],[Extension types]],1),0)&gt;0,"-opc","-")</f>
        <v>-</v>
      </c>
      <c r="AM187" s="37" t="str">
        <f>IF(IFERROR(SEARCH("-mysql",Online_Backup_Table1230[[#This Row],[Extension types]],1),0)&gt;0,"-mysql","-")</f>
        <v>-</v>
      </c>
      <c r="AN187" s="37" t="str">
        <f>IF(IFERROR(SEARCH("-postgresql",Online_Backup_Table1230[[#This Row],[Extension types]],1),0)&gt;0,"-postgresql","-")</f>
        <v>-</v>
      </c>
      <c r="AO187" s="88">
        <f>IF(AND(Online_Backup_Table1230[[#This Row],[OS_type]]="WINDOWS / LINUX",COUNTIF(Online_Backup_Table1230[[#This Row],[Check -mssql and -mssql70]:[Check -opc]],"-")&lt;&gt;21),1,0)</f>
        <v>1</v>
      </c>
      <c r="AP187" s="88">
        <f>IF(AND(Online_Backup_Table1230[[#This Row],[OS_type]]="UNIX",COUNTIF(Online_Backup_Table1230[[#This Row],[Check -mssql and -mssql70]:[Check -opc]],"-")&lt;&gt;21),1,0)</f>
        <v>0</v>
      </c>
      <c r="AQ18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7" s="88">
        <f>IF(AND(Online_Backup_Table1230[[#This Row],[Last connexion date]]&gt;Declaration_Date2433[[#All],[Column1]]-180,Online_Backup_Table1230[[#This Row],[Historical usage Unix to be counted]]&lt;&gt;0),1,0)</f>
        <v>0</v>
      </c>
      <c r="AU187" s="68"/>
      <c r="AV18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88" spans="1:48" x14ac:dyDescent="0.25">
      <c r="A188" s="7"/>
      <c r="B188" s="28" t="s">
        <v>194</v>
      </c>
      <c r="C188" s="28" t="s">
        <v>187</v>
      </c>
      <c r="D18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8" s="45" t="s">
        <v>101</v>
      </c>
      <c r="F188" s="63"/>
      <c r="G188" s="63"/>
      <c r="H188" s="63"/>
      <c r="I188" s="63"/>
      <c r="J188" s="63"/>
      <c r="K188" s="7"/>
      <c r="L188" s="37" t="str">
        <f>IF(IFERROR(SEARCH("-virtual",Online_Backup_Table1230[[#This Row],[Extension types]],1),0)&gt;0,"Yes","-")</f>
        <v>-</v>
      </c>
      <c r="M188" s="28"/>
      <c r="N188" s="37" t="str">
        <f>IF(IFERROR(SEARCH("-clus",Online_Backup_Table1230[[#This Row],[Extension types]],1),0)&gt;0,"Yes","-")</f>
        <v>-</v>
      </c>
      <c r="O188" s="28"/>
      <c r="P188" s="37" t="str">
        <f>IF(IFERROR(SEARCH("-appserver",Online_Backup_Table1230[[#This Row],[Extension types]],1),0)&gt;0,"Yes","-")</f>
        <v>-</v>
      </c>
      <c r="Q188" s="28"/>
      <c r="R188" s="37" t="str">
        <f>IF(IFERROR(SEARCH("-mssql",Online_Backup_Table1230[[#This Row],[Extension types]],1),0)&gt;0,"-mssql","-")</f>
        <v>-</v>
      </c>
      <c r="S188" s="37" t="str">
        <f>IF(IFERROR(SEARCH("-oracle",Online_Backup_Table1230[[#This Row],[Extension types]],1),0)&gt;0,"-oracle","-")</f>
        <v>-</v>
      </c>
      <c r="T188" s="37" t="str">
        <f>IF(IFERROR(SEARCH("-sap",Online_Backup_Table1230[[#This Row],[Extension types]],1),0)&gt;0,"-sap","-")</f>
        <v>-</v>
      </c>
      <c r="U188" s="37" t="str">
        <f>IF(IFERROR(SEARCH("-msexchange",Online_Backup_Table1230[[#This Row],[Extension types]],1),0)&gt;0,"-msexchange","-")</f>
        <v>-</v>
      </c>
      <c r="V188" s="37" t="str">
        <f>IF(IFERROR(SEARCH("-msese",Online_Backup_Table1230[[#This Row],[Extension types]],1),0)&gt;0,"-msese","-")</f>
        <v>-</v>
      </c>
      <c r="W188" s="37" t="str">
        <f>IF(IFERROR(SEARCH("-e2010",Online_Backup_Table1230[[#This Row],[Extension types]],1),0)&gt;0,"-e2010","-")</f>
        <v>-</v>
      </c>
      <c r="X188" s="37" t="str">
        <f>IF(IFERROR(SEARCH("-msmbx",Online_Backup_Table1230[[#This Row],[Extension types]],1),0)&gt;0,"-msmbx","-")</f>
        <v>-</v>
      </c>
      <c r="Y188" s="37" t="str">
        <f>IF(IFERROR(SEARCH("-mbx",Online_Backup_Table1230[[#This Row],[Extension types]],1),0)&gt;0,"-mbx","-")</f>
        <v>-</v>
      </c>
      <c r="Z188" s="37" t="str">
        <f>IF(IFERROR(SEARCH("-informix",Online_Backup_Table1230[[#This Row],[Extension types]],1),0)&gt;0,"-informix","-")</f>
        <v>-</v>
      </c>
      <c r="AA188" s="37" t="str">
        <f>IF(IFERROR(SEARCH("-sybase",Online_Backup_Table1230[[#This Row],[Extension types]],1),0)&gt;0,"-sybase","-")</f>
        <v>-</v>
      </c>
      <c r="AB188" s="37" t="str">
        <f>IF(IFERROR(SEARCH("-lotus",Online_Backup_Table1230[[#This Row],[Extension types]],1),0)&gt;0,"-lotus","-")</f>
        <v>-</v>
      </c>
      <c r="AC188" s="37" t="str">
        <f>IF(IFERROR(SEARCH("-vss",Online_Backup_Table1230[[#This Row],[Extension types]],1),0)&gt;0,"-vss","-")</f>
        <v>-</v>
      </c>
      <c r="AD188" s="37" t="str">
        <f>IF(IFERROR(SEARCH("-db2",Online_Backup_Table1230[[#This Row],[Extension types]],1),0)&gt;0,"-db2","-")</f>
        <v>-</v>
      </c>
      <c r="AE188" s="37" t="str">
        <f>IF(IFERROR(SEARCH("-mssharepoint",Online_Backup_Table1230[[#This Row],[Extension types]],1),0)&gt;0,"-mssharepoint","-")</f>
        <v>-</v>
      </c>
      <c r="AF188" s="37" t="str">
        <f>IF(IFERROR(SEARCH("-mssps",Online_Backup_Table1230[[#This Row],[Extension types]],1),0)&gt;0,"-mssps","-")</f>
        <v>-</v>
      </c>
      <c r="AG188" s="37" t="str">
        <f>IF(IFERROR(SEARCH("-vmware",Online_Backup_Table1230[[#This Row],[Extension types]],1),0)&gt;0,"-vmware","-")</f>
        <v>-</v>
      </c>
      <c r="AH188" s="37" t="str">
        <f>IF(IFERROR(SEARCH("-vepa",Online_Backup_Table1230[[#This Row],[Extension types]],1),0)&gt;0,"-vepa","-")</f>
        <v>-</v>
      </c>
      <c r="AI188" s="37" t="str">
        <f>IF(IFERROR(SEARCH("-veagent",Online_Backup_Table1230[[#This Row],[Extension types]],1),0)&gt;0,"-veagent","-")</f>
        <v>-</v>
      </c>
      <c r="AJ188" s="37" t="str">
        <f>IF(IFERROR(SEARCH("-stream",Online_Backup_Table1230[[#This Row],[Extension types]],1),0)&gt;0,"-stream","-")</f>
        <v>-</v>
      </c>
      <c r="AK188" s="37" t="str">
        <f>IF(IFERROR(SEARCH("-ov",Online_Backup_Table1230[[#This Row],[Extension types]],1),0)&gt;0,"-ov","-")</f>
        <v>-</v>
      </c>
      <c r="AL188" s="37" t="str">
        <f>IF(IFERROR(SEARCH("-opc",Online_Backup_Table1230[[#This Row],[Extension types]],1),0)&gt;0,"-opc","-")</f>
        <v>-</v>
      </c>
      <c r="AM188" s="37" t="str">
        <f>IF(IFERROR(SEARCH("-mysql",Online_Backup_Table1230[[#This Row],[Extension types]],1),0)&gt;0,"-mysql","-")</f>
        <v>-</v>
      </c>
      <c r="AN188" s="37" t="str">
        <f>IF(IFERROR(SEARCH("-postgresql",Online_Backup_Table1230[[#This Row],[Extension types]],1),0)&gt;0,"-postgresql","-")</f>
        <v>-</v>
      </c>
      <c r="AO188" s="88">
        <f>IF(AND(Online_Backup_Table1230[[#This Row],[OS_type]]="WINDOWS / LINUX",COUNTIF(Online_Backup_Table1230[[#This Row],[Check -mssql and -mssql70]:[Check -opc]],"-")&lt;&gt;21),1,0)</f>
        <v>0</v>
      </c>
      <c r="AP188" s="88">
        <f>IF(AND(Online_Backup_Table1230[[#This Row],[OS_type]]="UNIX",COUNTIF(Online_Backup_Table1230[[#This Row],[Check -mssql and -mssql70]:[Check -opc]],"-")&lt;&gt;21),1,0)</f>
        <v>0</v>
      </c>
      <c r="AQ18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8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8" s="88">
        <f>IF(AND(Online_Backup_Table1230[[#This Row],[Last connexion date]]&gt;Declaration_Date2433[[#All],[Column1]]-180,Online_Backup_Table1230[[#This Row],[Historical usage Unix to be counted]]&lt;&gt;0),1,0)</f>
        <v>0</v>
      </c>
      <c r="AU188" s="68"/>
      <c r="AV18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89" spans="1:48" x14ac:dyDescent="0.25">
      <c r="A189" s="7"/>
      <c r="B189" s="28" t="s">
        <v>195</v>
      </c>
      <c r="C189" s="28" t="s">
        <v>109</v>
      </c>
      <c r="D18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89" s="45" t="s">
        <v>101</v>
      </c>
      <c r="F189" s="63"/>
      <c r="G189" s="63"/>
      <c r="H189" s="63"/>
      <c r="I189" s="63"/>
      <c r="J189" s="63"/>
      <c r="K189" s="7"/>
      <c r="L189" s="37" t="str">
        <f>IF(IFERROR(SEARCH("-virtual",Online_Backup_Table1230[[#This Row],[Extension types]],1),0)&gt;0,"Yes","-")</f>
        <v>-</v>
      </c>
      <c r="M189" s="28"/>
      <c r="N189" s="37" t="str">
        <f>IF(IFERROR(SEARCH("-clus",Online_Backup_Table1230[[#This Row],[Extension types]],1),0)&gt;0,"Yes","-")</f>
        <v>-</v>
      </c>
      <c r="O189" s="28"/>
      <c r="P189" s="37" t="str">
        <f>IF(IFERROR(SEARCH("-appserver",Online_Backup_Table1230[[#This Row],[Extension types]],1),0)&gt;0,"Yes","-")</f>
        <v>-</v>
      </c>
      <c r="Q189" s="28"/>
      <c r="R189" s="37" t="str">
        <f>IF(IFERROR(SEARCH("-mssql",Online_Backup_Table1230[[#This Row],[Extension types]],1),0)&gt;0,"-mssql","-")</f>
        <v>-</v>
      </c>
      <c r="S189" s="37" t="str">
        <f>IF(IFERROR(SEARCH("-oracle",Online_Backup_Table1230[[#This Row],[Extension types]],1),0)&gt;0,"-oracle","-")</f>
        <v>-</v>
      </c>
      <c r="T189" s="37" t="str">
        <f>IF(IFERROR(SEARCH("-sap",Online_Backup_Table1230[[#This Row],[Extension types]],1),0)&gt;0,"-sap","-")</f>
        <v>-</v>
      </c>
      <c r="U189" s="37" t="str">
        <f>IF(IFERROR(SEARCH("-msexchange",Online_Backup_Table1230[[#This Row],[Extension types]],1),0)&gt;0,"-msexchange","-")</f>
        <v>-</v>
      </c>
      <c r="V189" s="37" t="str">
        <f>IF(IFERROR(SEARCH("-msese",Online_Backup_Table1230[[#This Row],[Extension types]],1),0)&gt;0,"-msese","-")</f>
        <v>-</v>
      </c>
      <c r="W189" s="37" t="str">
        <f>IF(IFERROR(SEARCH("-e2010",Online_Backup_Table1230[[#This Row],[Extension types]],1),0)&gt;0,"-e2010","-")</f>
        <v>-</v>
      </c>
      <c r="X189" s="37" t="str">
        <f>IF(IFERROR(SEARCH("-msmbx",Online_Backup_Table1230[[#This Row],[Extension types]],1),0)&gt;0,"-msmbx","-")</f>
        <v>-</v>
      </c>
      <c r="Y189" s="37" t="str">
        <f>IF(IFERROR(SEARCH("-mbx",Online_Backup_Table1230[[#This Row],[Extension types]],1),0)&gt;0,"-mbx","-")</f>
        <v>-</v>
      </c>
      <c r="Z189" s="37" t="str">
        <f>IF(IFERROR(SEARCH("-informix",Online_Backup_Table1230[[#This Row],[Extension types]],1),0)&gt;0,"-informix","-")</f>
        <v>-</v>
      </c>
      <c r="AA189" s="37" t="str">
        <f>IF(IFERROR(SEARCH("-sybase",Online_Backup_Table1230[[#This Row],[Extension types]],1),0)&gt;0,"-sybase","-")</f>
        <v>-</v>
      </c>
      <c r="AB189" s="37" t="str">
        <f>IF(IFERROR(SEARCH("-lotus",Online_Backup_Table1230[[#This Row],[Extension types]],1),0)&gt;0,"-lotus","-")</f>
        <v>-</v>
      </c>
      <c r="AC189" s="37" t="str">
        <f>IF(IFERROR(SEARCH("-vss",Online_Backup_Table1230[[#This Row],[Extension types]],1),0)&gt;0,"-vss","-")</f>
        <v>-</v>
      </c>
      <c r="AD189" s="37" t="str">
        <f>IF(IFERROR(SEARCH("-db2",Online_Backup_Table1230[[#This Row],[Extension types]],1),0)&gt;0,"-db2","-")</f>
        <v>-</v>
      </c>
      <c r="AE189" s="37" t="str">
        <f>IF(IFERROR(SEARCH("-mssharepoint",Online_Backup_Table1230[[#This Row],[Extension types]],1),0)&gt;0,"-mssharepoint","-")</f>
        <v>-</v>
      </c>
      <c r="AF189" s="37" t="str">
        <f>IF(IFERROR(SEARCH("-mssps",Online_Backup_Table1230[[#This Row],[Extension types]],1),0)&gt;0,"-mssps","-")</f>
        <v>-</v>
      </c>
      <c r="AG189" s="37" t="str">
        <f>IF(IFERROR(SEARCH("-vmware",Online_Backup_Table1230[[#This Row],[Extension types]],1),0)&gt;0,"-vmware","-")</f>
        <v>-</v>
      </c>
      <c r="AH189" s="37" t="str">
        <f>IF(IFERROR(SEARCH("-vepa",Online_Backup_Table1230[[#This Row],[Extension types]],1),0)&gt;0,"-vepa","-")</f>
        <v>-</v>
      </c>
      <c r="AI189" s="37" t="str">
        <f>IF(IFERROR(SEARCH("-veagent",Online_Backup_Table1230[[#This Row],[Extension types]],1),0)&gt;0,"-veagent","-")</f>
        <v>-</v>
      </c>
      <c r="AJ189" s="37" t="str">
        <f>IF(IFERROR(SEARCH("-stream",Online_Backup_Table1230[[#This Row],[Extension types]],1),0)&gt;0,"-stream","-")</f>
        <v>-</v>
      </c>
      <c r="AK189" s="37" t="str">
        <f>IF(IFERROR(SEARCH("-ov",Online_Backup_Table1230[[#This Row],[Extension types]],1),0)&gt;0,"-ov","-")</f>
        <v>-</v>
      </c>
      <c r="AL189" s="37" t="str">
        <f>IF(IFERROR(SEARCH("-opc",Online_Backup_Table1230[[#This Row],[Extension types]],1),0)&gt;0,"-opc","-")</f>
        <v>-</v>
      </c>
      <c r="AM189" s="37" t="str">
        <f>IF(IFERROR(SEARCH("-mysql",Online_Backup_Table1230[[#This Row],[Extension types]],1),0)&gt;0,"-mysql","-")</f>
        <v>-</v>
      </c>
      <c r="AN189" s="37" t="str">
        <f>IF(IFERROR(SEARCH("-postgresql",Online_Backup_Table1230[[#This Row],[Extension types]],1),0)&gt;0,"-postgresql","-")</f>
        <v>-</v>
      </c>
      <c r="AO189" s="88">
        <f>IF(AND(Online_Backup_Table1230[[#This Row],[OS_type]]="WINDOWS / LINUX",COUNTIF(Online_Backup_Table1230[[#This Row],[Check -mssql and -mssql70]:[Check -opc]],"-")&lt;&gt;21),1,0)</f>
        <v>0</v>
      </c>
      <c r="AP189" s="88">
        <f>IF(AND(Online_Backup_Table1230[[#This Row],[OS_type]]="UNIX",COUNTIF(Online_Backup_Table1230[[#This Row],[Check -mssql and -mssql70]:[Check -opc]],"-")&lt;&gt;21),1,0)</f>
        <v>0</v>
      </c>
      <c r="AQ18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89" s="88">
        <f>IF(AND(Online_Backup_Table1230[[#This Row],[Last connexion date]]&gt;Declaration_Date2433[[#All],[Column1]]-180,Online_Backup_Table1230[[#This Row],[Historical usage Windows/Linux to be counted]]&lt;&gt;0),1,0)</f>
        <v>0</v>
      </c>
      <c r="AS18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89" s="88">
        <f>IF(AND(Online_Backup_Table1230[[#This Row],[Last connexion date]]&gt;Declaration_Date2433[[#All],[Column1]]-180,Online_Backup_Table1230[[#This Row],[Historical usage Unix to be counted]]&lt;&gt;0),1,0)</f>
        <v>0</v>
      </c>
      <c r="AU189" s="68"/>
      <c r="AV18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0" spans="1:48" x14ac:dyDescent="0.25">
      <c r="A190" s="7"/>
      <c r="B190" s="28" t="s">
        <v>196</v>
      </c>
      <c r="C190" s="28" t="s">
        <v>90</v>
      </c>
      <c r="D19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0" s="45" t="s">
        <v>101</v>
      </c>
      <c r="F190" s="63"/>
      <c r="G190" s="63"/>
      <c r="H190" s="63"/>
      <c r="I190" s="63"/>
      <c r="J190" s="63"/>
      <c r="K190" s="7"/>
      <c r="L190" s="37" t="str">
        <f>IF(IFERROR(SEARCH("-virtual",Online_Backup_Table1230[[#This Row],[Extension types]],1),0)&gt;0,"Yes","-")</f>
        <v>-</v>
      </c>
      <c r="M190" s="28"/>
      <c r="N190" s="37" t="str">
        <f>IF(IFERROR(SEARCH("-clus",Online_Backup_Table1230[[#This Row],[Extension types]],1),0)&gt;0,"Yes","-")</f>
        <v>-</v>
      </c>
      <c r="O190" s="28"/>
      <c r="P190" s="37" t="str">
        <f>IF(IFERROR(SEARCH("-appserver",Online_Backup_Table1230[[#This Row],[Extension types]],1),0)&gt;0,"Yes","-")</f>
        <v>-</v>
      </c>
      <c r="Q190" s="28"/>
      <c r="R190" s="37" t="str">
        <f>IF(IFERROR(SEARCH("-mssql",Online_Backup_Table1230[[#This Row],[Extension types]],1),0)&gt;0,"-mssql","-")</f>
        <v>-</v>
      </c>
      <c r="S190" s="37" t="str">
        <f>IF(IFERROR(SEARCH("-oracle",Online_Backup_Table1230[[#This Row],[Extension types]],1),0)&gt;0,"-oracle","-")</f>
        <v>-</v>
      </c>
      <c r="T190" s="37" t="str">
        <f>IF(IFERROR(SEARCH("-sap",Online_Backup_Table1230[[#This Row],[Extension types]],1),0)&gt;0,"-sap","-")</f>
        <v>-</v>
      </c>
      <c r="U190" s="37" t="str">
        <f>IF(IFERROR(SEARCH("-msexchange",Online_Backup_Table1230[[#This Row],[Extension types]],1),0)&gt;0,"-msexchange","-")</f>
        <v>-</v>
      </c>
      <c r="V190" s="37" t="str">
        <f>IF(IFERROR(SEARCH("-msese",Online_Backup_Table1230[[#This Row],[Extension types]],1),0)&gt;0,"-msese","-")</f>
        <v>-</v>
      </c>
      <c r="W190" s="37" t="str">
        <f>IF(IFERROR(SEARCH("-e2010",Online_Backup_Table1230[[#This Row],[Extension types]],1),0)&gt;0,"-e2010","-")</f>
        <v>-</v>
      </c>
      <c r="X190" s="37" t="str">
        <f>IF(IFERROR(SEARCH("-msmbx",Online_Backup_Table1230[[#This Row],[Extension types]],1),0)&gt;0,"-msmbx","-")</f>
        <v>-</v>
      </c>
      <c r="Y190" s="37" t="str">
        <f>IF(IFERROR(SEARCH("-mbx",Online_Backup_Table1230[[#This Row],[Extension types]],1),0)&gt;0,"-mbx","-")</f>
        <v>-</v>
      </c>
      <c r="Z190" s="37" t="str">
        <f>IF(IFERROR(SEARCH("-informix",Online_Backup_Table1230[[#This Row],[Extension types]],1),0)&gt;0,"-informix","-")</f>
        <v>-</v>
      </c>
      <c r="AA190" s="37" t="str">
        <f>IF(IFERROR(SEARCH("-sybase",Online_Backup_Table1230[[#This Row],[Extension types]],1),0)&gt;0,"-sybase","-")</f>
        <v>-</v>
      </c>
      <c r="AB190" s="37" t="str">
        <f>IF(IFERROR(SEARCH("-lotus",Online_Backup_Table1230[[#This Row],[Extension types]],1),0)&gt;0,"-lotus","-")</f>
        <v>-</v>
      </c>
      <c r="AC190" s="37" t="str">
        <f>IF(IFERROR(SEARCH("-vss",Online_Backup_Table1230[[#This Row],[Extension types]],1),0)&gt;0,"-vss","-")</f>
        <v>-</v>
      </c>
      <c r="AD190" s="37" t="str">
        <f>IF(IFERROR(SEARCH("-db2",Online_Backup_Table1230[[#This Row],[Extension types]],1),0)&gt;0,"-db2","-")</f>
        <v>-</v>
      </c>
      <c r="AE190" s="37" t="str">
        <f>IF(IFERROR(SEARCH("-mssharepoint",Online_Backup_Table1230[[#This Row],[Extension types]],1),0)&gt;0,"-mssharepoint","-")</f>
        <v>-</v>
      </c>
      <c r="AF190" s="37" t="str">
        <f>IF(IFERROR(SEARCH("-mssps",Online_Backup_Table1230[[#This Row],[Extension types]],1),0)&gt;0,"-mssps","-")</f>
        <v>-</v>
      </c>
      <c r="AG190" s="37" t="str">
        <f>IF(IFERROR(SEARCH("-vmware",Online_Backup_Table1230[[#This Row],[Extension types]],1),0)&gt;0,"-vmware","-")</f>
        <v>-</v>
      </c>
      <c r="AH190" s="37" t="str">
        <f>IF(IFERROR(SEARCH("-vepa",Online_Backup_Table1230[[#This Row],[Extension types]],1),0)&gt;0,"-vepa","-")</f>
        <v>-</v>
      </c>
      <c r="AI190" s="37" t="str">
        <f>IF(IFERROR(SEARCH("-veagent",Online_Backup_Table1230[[#This Row],[Extension types]],1),0)&gt;0,"-veagent","-")</f>
        <v>-</v>
      </c>
      <c r="AJ190" s="37" t="str">
        <f>IF(IFERROR(SEARCH("-stream",Online_Backup_Table1230[[#This Row],[Extension types]],1),0)&gt;0,"-stream","-")</f>
        <v>-</v>
      </c>
      <c r="AK190" s="37" t="str">
        <f>IF(IFERROR(SEARCH("-ov",Online_Backup_Table1230[[#This Row],[Extension types]],1),0)&gt;0,"-ov","-")</f>
        <v>-</v>
      </c>
      <c r="AL190" s="37" t="str">
        <f>IF(IFERROR(SEARCH("-opc",Online_Backup_Table1230[[#This Row],[Extension types]],1),0)&gt;0,"-opc","-")</f>
        <v>-</v>
      </c>
      <c r="AM190" s="37" t="str">
        <f>IF(IFERROR(SEARCH("-mysql",Online_Backup_Table1230[[#This Row],[Extension types]],1),0)&gt;0,"-mysql","-")</f>
        <v>-</v>
      </c>
      <c r="AN190" s="37" t="str">
        <f>IF(IFERROR(SEARCH("-postgresql",Online_Backup_Table1230[[#This Row],[Extension types]],1),0)&gt;0,"-postgresql","-")</f>
        <v>-</v>
      </c>
      <c r="AO190" s="88">
        <f>IF(AND(Online_Backup_Table1230[[#This Row],[OS_type]]="WINDOWS / LINUX",COUNTIF(Online_Backup_Table1230[[#This Row],[Check -mssql and -mssql70]:[Check -opc]],"-")&lt;&gt;21),1,0)</f>
        <v>0</v>
      </c>
      <c r="AP190" s="88">
        <f>IF(AND(Online_Backup_Table1230[[#This Row],[OS_type]]="UNIX",COUNTIF(Online_Backup_Table1230[[#This Row],[Check -mssql and -mssql70]:[Check -opc]],"-")&lt;&gt;21),1,0)</f>
        <v>0</v>
      </c>
      <c r="AQ19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0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0" s="88">
        <f>IF(AND(Online_Backup_Table1230[[#This Row],[Last connexion date]]&gt;Declaration_Date2433[[#All],[Column1]]-180,Online_Backup_Table1230[[#This Row],[Historical usage Unix to be counted]]&lt;&gt;0),1,0)</f>
        <v>0</v>
      </c>
      <c r="AU190" s="68"/>
      <c r="AV19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1" spans="1:48" x14ac:dyDescent="0.25">
      <c r="A191" s="7"/>
      <c r="B191" s="28" t="s">
        <v>197</v>
      </c>
      <c r="C191" s="28" t="s">
        <v>160</v>
      </c>
      <c r="D19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1" s="45" t="s">
        <v>198</v>
      </c>
      <c r="F191" s="63"/>
      <c r="G191" s="63"/>
      <c r="H191" s="63"/>
      <c r="I191" s="63"/>
      <c r="J191" s="63"/>
      <c r="K191" s="7"/>
      <c r="L191" s="37" t="str">
        <f>IF(IFERROR(SEARCH("-virtual",Online_Backup_Table1230[[#This Row],[Extension types]],1),0)&gt;0,"Yes","-")</f>
        <v>-</v>
      </c>
      <c r="M191" s="28"/>
      <c r="N191" s="37" t="str">
        <f>IF(IFERROR(SEARCH("-clus",Online_Backup_Table1230[[#This Row],[Extension types]],1),0)&gt;0,"Yes","-")</f>
        <v>-</v>
      </c>
      <c r="O191" s="28"/>
      <c r="P191" s="37" t="str">
        <f>IF(IFERROR(SEARCH("-appserver",Online_Backup_Table1230[[#This Row],[Extension types]],1),0)&gt;0,"Yes","-")</f>
        <v>-</v>
      </c>
      <c r="Q191" s="28"/>
      <c r="R191" s="37" t="str">
        <f>IF(IFERROR(SEARCH("-mssql",Online_Backup_Table1230[[#This Row],[Extension types]],1),0)&gt;0,"-mssql","-")</f>
        <v>-mssql</v>
      </c>
      <c r="S191" s="37" t="str">
        <f>IF(IFERROR(SEARCH("-oracle",Online_Backup_Table1230[[#This Row],[Extension types]],1),0)&gt;0,"-oracle","-")</f>
        <v>-</v>
      </c>
      <c r="T191" s="37" t="str">
        <f>IF(IFERROR(SEARCH("-sap",Online_Backup_Table1230[[#This Row],[Extension types]],1),0)&gt;0,"-sap","-")</f>
        <v>-</v>
      </c>
      <c r="U191" s="37" t="str">
        <f>IF(IFERROR(SEARCH("-msexchange",Online_Backup_Table1230[[#This Row],[Extension types]],1),0)&gt;0,"-msexchange","-")</f>
        <v>-</v>
      </c>
      <c r="V191" s="37" t="str">
        <f>IF(IFERROR(SEARCH("-msese",Online_Backup_Table1230[[#This Row],[Extension types]],1),0)&gt;0,"-msese","-")</f>
        <v>-</v>
      </c>
      <c r="W191" s="37" t="str">
        <f>IF(IFERROR(SEARCH("-e2010",Online_Backup_Table1230[[#This Row],[Extension types]],1),0)&gt;0,"-e2010","-")</f>
        <v>-</v>
      </c>
      <c r="X191" s="37" t="str">
        <f>IF(IFERROR(SEARCH("-msmbx",Online_Backup_Table1230[[#This Row],[Extension types]],1),0)&gt;0,"-msmbx","-")</f>
        <v>-</v>
      </c>
      <c r="Y191" s="37" t="str">
        <f>IF(IFERROR(SEARCH("-mbx",Online_Backup_Table1230[[#This Row],[Extension types]],1),0)&gt;0,"-mbx","-")</f>
        <v>-</v>
      </c>
      <c r="Z191" s="37" t="str">
        <f>IF(IFERROR(SEARCH("-informix",Online_Backup_Table1230[[#This Row],[Extension types]],1),0)&gt;0,"-informix","-")</f>
        <v>-</v>
      </c>
      <c r="AA191" s="37" t="str">
        <f>IF(IFERROR(SEARCH("-sybase",Online_Backup_Table1230[[#This Row],[Extension types]],1),0)&gt;0,"-sybase","-")</f>
        <v>-</v>
      </c>
      <c r="AB191" s="37" t="str">
        <f>IF(IFERROR(SEARCH("-lotus",Online_Backup_Table1230[[#This Row],[Extension types]],1),0)&gt;0,"-lotus","-")</f>
        <v>-</v>
      </c>
      <c r="AC191" s="37" t="str">
        <f>IF(IFERROR(SEARCH("-vss",Online_Backup_Table1230[[#This Row],[Extension types]],1),0)&gt;0,"-vss","-")</f>
        <v>-vss</v>
      </c>
      <c r="AD191" s="37" t="str">
        <f>IF(IFERROR(SEARCH("-db2",Online_Backup_Table1230[[#This Row],[Extension types]],1),0)&gt;0,"-db2","-")</f>
        <v>-</v>
      </c>
      <c r="AE191" s="37" t="str">
        <f>IF(IFERROR(SEARCH("-mssharepoint",Online_Backup_Table1230[[#This Row],[Extension types]],1),0)&gt;0,"-mssharepoint","-")</f>
        <v>-</v>
      </c>
      <c r="AF191" s="37" t="str">
        <f>IF(IFERROR(SEARCH("-mssps",Online_Backup_Table1230[[#This Row],[Extension types]],1),0)&gt;0,"-mssps","-")</f>
        <v>-</v>
      </c>
      <c r="AG191" s="37" t="str">
        <f>IF(IFERROR(SEARCH("-vmware",Online_Backup_Table1230[[#This Row],[Extension types]],1),0)&gt;0,"-vmware","-")</f>
        <v>-</v>
      </c>
      <c r="AH191" s="37" t="str">
        <f>IF(IFERROR(SEARCH("-vepa",Online_Backup_Table1230[[#This Row],[Extension types]],1),0)&gt;0,"-vepa","-")</f>
        <v>-</v>
      </c>
      <c r="AI191" s="37" t="str">
        <f>IF(IFERROR(SEARCH("-veagent",Online_Backup_Table1230[[#This Row],[Extension types]],1),0)&gt;0,"-veagent","-")</f>
        <v>-</v>
      </c>
      <c r="AJ191" s="37" t="str">
        <f>IF(IFERROR(SEARCH("-stream",Online_Backup_Table1230[[#This Row],[Extension types]],1),0)&gt;0,"-stream","-")</f>
        <v>-</v>
      </c>
      <c r="AK191" s="37" t="str">
        <f>IF(IFERROR(SEARCH("-ov",Online_Backup_Table1230[[#This Row],[Extension types]],1),0)&gt;0,"-ov","-")</f>
        <v>-</v>
      </c>
      <c r="AL191" s="37" t="str">
        <f>IF(IFERROR(SEARCH("-opc",Online_Backup_Table1230[[#This Row],[Extension types]],1),0)&gt;0,"-opc","-")</f>
        <v>-</v>
      </c>
      <c r="AM191" s="37" t="str">
        <f>IF(IFERROR(SEARCH("-mysql",Online_Backup_Table1230[[#This Row],[Extension types]],1),0)&gt;0,"-mysql","-")</f>
        <v>-</v>
      </c>
      <c r="AN191" s="37" t="str">
        <f>IF(IFERROR(SEARCH("-postgresql",Online_Backup_Table1230[[#This Row],[Extension types]],1),0)&gt;0,"-postgresql","-")</f>
        <v>-</v>
      </c>
      <c r="AO191" s="88">
        <f>IF(AND(Online_Backup_Table1230[[#This Row],[OS_type]]="WINDOWS / LINUX",COUNTIF(Online_Backup_Table1230[[#This Row],[Check -mssql and -mssql70]:[Check -opc]],"-")&lt;&gt;21),1,0)</f>
        <v>1</v>
      </c>
      <c r="AP191" s="88">
        <f>IF(AND(Online_Backup_Table1230[[#This Row],[OS_type]]="UNIX",COUNTIF(Online_Backup_Table1230[[#This Row],[Check -mssql and -mssql70]:[Check -opc]],"-")&lt;&gt;21),1,0)</f>
        <v>0</v>
      </c>
      <c r="AQ19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1" s="88">
        <f>IF(AND(Online_Backup_Table1230[[#This Row],[Last connexion date]]&gt;Declaration_Date2433[[#All],[Column1]]-180,Online_Backup_Table1230[[#This Row],[Historical usage Windows/Linux to be counted]]&lt;&gt;0),1,0)</f>
        <v>1</v>
      </c>
      <c r="AS19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1" s="88">
        <f>IF(AND(Online_Backup_Table1230[[#This Row],[Last connexion date]]&gt;Declaration_Date2433[[#All],[Column1]]-180,Online_Backup_Table1230[[#This Row],[Historical usage Unix to be counted]]&lt;&gt;0),1,0)</f>
        <v>0</v>
      </c>
      <c r="AU191" s="68">
        <v>43873.361863425926</v>
      </c>
      <c r="AV19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2" spans="1:48" x14ac:dyDescent="0.25">
      <c r="A192" s="7"/>
      <c r="B192" s="28" t="s">
        <v>199</v>
      </c>
      <c r="C192" s="28" t="s">
        <v>160</v>
      </c>
      <c r="D19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2" s="45" t="s">
        <v>200</v>
      </c>
      <c r="F192" s="63"/>
      <c r="G192" s="63"/>
      <c r="H192" s="63"/>
      <c r="I192" s="63"/>
      <c r="J192" s="63"/>
      <c r="K192" s="7"/>
      <c r="L192" s="37" t="str">
        <f>IF(IFERROR(SEARCH("-virtual",Online_Backup_Table1230[[#This Row],[Extension types]],1),0)&gt;0,"Yes","-")</f>
        <v>-</v>
      </c>
      <c r="M192" s="28"/>
      <c r="N192" s="37" t="str">
        <f>IF(IFERROR(SEARCH("-clus",Online_Backup_Table1230[[#This Row],[Extension types]],1),0)&gt;0,"Yes","-")</f>
        <v>-</v>
      </c>
      <c r="O192" s="28"/>
      <c r="P192" s="37" t="str">
        <f>IF(IFERROR(SEARCH("-appserver",Online_Backup_Table1230[[#This Row],[Extension types]],1),0)&gt;0,"Yes","-")</f>
        <v>-</v>
      </c>
      <c r="Q192" s="28"/>
      <c r="R192" s="37" t="str">
        <f>IF(IFERROR(SEARCH("-mssql",Online_Backup_Table1230[[#This Row],[Extension types]],1),0)&gt;0,"-mssql","-")</f>
        <v>-mssql</v>
      </c>
      <c r="S192" s="37" t="str">
        <f>IF(IFERROR(SEARCH("-oracle",Online_Backup_Table1230[[#This Row],[Extension types]],1),0)&gt;0,"-oracle","-")</f>
        <v>-</v>
      </c>
      <c r="T192" s="37" t="str">
        <f>IF(IFERROR(SEARCH("-sap",Online_Backup_Table1230[[#This Row],[Extension types]],1),0)&gt;0,"-sap","-")</f>
        <v>-</v>
      </c>
      <c r="U192" s="37" t="str">
        <f>IF(IFERROR(SEARCH("-msexchange",Online_Backup_Table1230[[#This Row],[Extension types]],1),0)&gt;0,"-msexchange","-")</f>
        <v>-</v>
      </c>
      <c r="V192" s="37" t="str">
        <f>IF(IFERROR(SEARCH("-msese",Online_Backup_Table1230[[#This Row],[Extension types]],1),0)&gt;0,"-msese","-")</f>
        <v>-</v>
      </c>
      <c r="W192" s="37" t="str">
        <f>IF(IFERROR(SEARCH("-e2010",Online_Backup_Table1230[[#This Row],[Extension types]],1),0)&gt;0,"-e2010","-")</f>
        <v>-</v>
      </c>
      <c r="X192" s="37" t="str">
        <f>IF(IFERROR(SEARCH("-msmbx",Online_Backup_Table1230[[#This Row],[Extension types]],1),0)&gt;0,"-msmbx","-")</f>
        <v>-</v>
      </c>
      <c r="Y192" s="37" t="str">
        <f>IF(IFERROR(SEARCH("-mbx",Online_Backup_Table1230[[#This Row],[Extension types]],1),0)&gt;0,"-mbx","-")</f>
        <v>-</v>
      </c>
      <c r="Z192" s="37" t="str">
        <f>IF(IFERROR(SEARCH("-informix",Online_Backup_Table1230[[#This Row],[Extension types]],1),0)&gt;0,"-informix","-")</f>
        <v>-</v>
      </c>
      <c r="AA192" s="37" t="str">
        <f>IF(IFERROR(SEARCH("-sybase",Online_Backup_Table1230[[#This Row],[Extension types]],1),0)&gt;0,"-sybase","-")</f>
        <v>-</v>
      </c>
      <c r="AB192" s="37" t="str">
        <f>IF(IFERROR(SEARCH("-lotus",Online_Backup_Table1230[[#This Row],[Extension types]],1),0)&gt;0,"-lotus","-")</f>
        <v>-</v>
      </c>
      <c r="AC192" s="37" t="str">
        <f>IF(IFERROR(SEARCH("-vss",Online_Backup_Table1230[[#This Row],[Extension types]],1),0)&gt;0,"-vss","-")</f>
        <v>-vss</v>
      </c>
      <c r="AD192" s="37" t="str">
        <f>IF(IFERROR(SEARCH("-db2",Online_Backup_Table1230[[#This Row],[Extension types]],1),0)&gt;0,"-db2","-")</f>
        <v>-</v>
      </c>
      <c r="AE192" s="37" t="str">
        <f>IF(IFERROR(SEARCH("-mssharepoint",Online_Backup_Table1230[[#This Row],[Extension types]],1),0)&gt;0,"-mssharepoint","-")</f>
        <v>-</v>
      </c>
      <c r="AF192" s="37" t="str">
        <f>IF(IFERROR(SEARCH("-mssps",Online_Backup_Table1230[[#This Row],[Extension types]],1),0)&gt;0,"-mssps","-")</f>
        <v>-</v>
      </c>
      <c r="AG192" s="37" t="str">
        <f>IF(IFERROR(SEARCH("-vmware",Online_Backup_Table1230[[#This Row],[Extension types]],1),0)&gt;0,"-vmware","-")</f>
        <v>-</v>
      </c>
      <c r="AH192" s="37" t="str">
        <f>IF(IFERROR(SEARCH("-vepa",Online_Backup_Table1230[[#This Row],[Extension types]],1),0)&gt;0,"-vepa","-")</f>
        <v>-</v>
      </c>
      <c r="AI192" s="37" t="str">
        <f>IF(IFERROR(SEARCH("-veagent",Online_Backup_Table1230[[#This Row],[Extension types]],1),0)&gt;0,"-veagent","-")</f>
        <v>-</v>
      </c>
      <c r="AJ192" s="37" t="str">
        <f>IF(IFERROR(SEARCH("-stream",Online_Backup_Table1230[[#This Row],[Extension types]],1),0)&gt;0,"-stream","-")</f>
        <v>-</v>
      </c>
      <c r="AK192" s="37" t="str">
        <f>IF(IFERROR(SEARCH("-ov",Online_Backup_Table1230[[#This Row],[Extension types]],1),0)&gt;0,"-ov","-")</f>
        <v>-</v>
      </c>
      <c r="AL192" s="37" t="str">
        <f>IF(IFERROR(SEARCH("-opc",Online_Backup_Table1230[[#This Row],[Extension types]],1),0)&gt;0,"-opc","-")</f>
        <v>-</v>
      </c>
      <c r="AM192" s="37" t="str">
        <f>IF(IFERROR(SEARCH("-mysql",Online_Backup_Table1230[[#This Row],[Extension types]],1),0)&gt;0,"-mysql","-")</f>
        <v>-</v>
      </c>
      <c r="AN192" s="37" t="str">
        <f>IF(IFERROR(SEARCH("-postgresql",Online_Backup_Table1230[[#This Row],[Extension types]],1),0)&gt;0,"-postgresql","-")</f>
        <v>-</v>
      </c>
      <c r="AO192" s="88">
        <f>IF(AND(Online_Backup_Table1230[[#This Row],[OS_type]]="WINDOWS / LINUX",COUNTIF(Online_Backup_Table1230[[#This Row],[Check -mssql and -mssql70]:[Check -opc]],"-")&lt;&gt;21),1,0)</f>
        <v>1</v>
      </c>
      <c r="AP192" s="88">
        <f>IF(AND(Online_Backup_Table1230[[#This Row],[OS_type]]="UNIX",COUNTIF(Online_Backup_Table1230[[#This Row],[Check -mssql and -mssql70]:[Check -opc]],"-")&lt;&gt;21),1,0)</f>
        <v>0</v>
      </c>
      <c r="AQ19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2" s="88">
        <f>IF(AND(Online_Backup_Table1230[[#This Row],[Last connexion date]]&gt;Declaration_Date2433[[#All],[Column1]]-180,Online_Backup_Table1230[[#This Row],[Historical usage Windows/Linux to be counted]]&lt;&gt;0),1,0)</f>
        <v>1</v>
      </c>
      <c r="AS19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2" s="88">
        <f>IF(AND(Online_Backup_Table1230[[#This Row],[Last connexion date]]&gt;Declaration_Date2433[[#All],[Column1]]-180,Online_Backup_Table1230[[#This Row],[Historical usage Unix to be counted]]&lt;&gt;0),1,0)</f>
        <v>0</v>
      </c>
      <c r="AU192" s="68">
        <v>43873.521539351852</v>
      </c>
      <c r="AV19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3" spans="1:48" x14ac:dyDescent="0.25">
      <c r="A193" s="7"/>
      <c r="B193" s="28" t="s">
        <v>201</v>
      </c>
      <c r="C193" s="28" t="s">
        <v>109</v>
      </c>
      <c r="D19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3" s="45" t="s">
        <v>103</v>
      </c>
      <c r="F193" s="63"/>
      <c r="G193" s="63"/>
      <c r="H193" s="63"/>
      <c r="I193" s="63"/>
      <c r="J193" s="63"/>
      <c r="K193" s="7"/>
      <c r="L193" s="37" t="str">
        <f>IF(IFERROR(SEARCH("-virtual",Online_Backup_Table1230[[#This Row],[Extension types]],1),0)&gt;0,"Yes","-")</f>
        <v>-</v>
      </c>
      <c r="M193" s="28"/>
      <c r="N193" s="37" t="str">
        <f>IF(IFERROR(SEARCH("-clus",Online_Backup_Table1230[[#This Row],[Extension types]],1),0)&gt;0,"Yes","-")</f>
        <v>-</v>
      </c>
      <c r="O193" s="28"/>
      <c r="P193" s="37" t="str">
        <f>IF(IFERROR(SEARCH("-appserver",Online_Backup_Table1230[[#This Row],[Extension types]],1),0)&gt;0,"Yes","-")</f>
        <v>-</v>
      </c>
      <c r="Q193" s="28"/>
      <c r="R193" s="37" t="str">
        <f>IF(IFERROR(SEARCH("-mssql",Online_Backup_Table1230[[#This Row],[Extension types]],1),0)&gt;0,"-mssql","-")</f>
        <v>-</v>
      </c>
      <c r="S193" s="37" t="str">
        <f>IF(IFERROR(SEARCH("-oracle",Online_Backup_Table1230[[#This Row],[Extension types]],1),0)&gt;0,"-oracle","-")</f>
        <v>-oracle</v>
      </c>
      <c r="T193" s="37" t="str">
        <f>IF(IFERROR(SEARCH("-sap",Online_Backup_Table1230[[#This Row],[Extension types]],1),0)&gt;0,"-sap","-")</f>
        <v>-</v>
      </c>
      <c r="U193" s="37" t="str">
        <f>IF(IFERROR(SEARCH("-msexchange",Online_Backup_Table1230[[#This Row],[Extension types]],1),0)&gt;0,"-msexchange","-")</f>
        <v>-</v>
      </c>
      <c r="V193" s="37" t="str">
        <f>IF(IFERROR(SEARCH("-msese",Online_Backup_Table1230[[#This Row],[Extension types]],1),0)&gt;0,"-msese","-")</f>
        <v>-</v>
      </c>
      <c r="W193" s="37" t="str">
        <f>IF(IFERROR(SEARCH("-e2010",Online_Backup_Table1230[[#This Row],[Extension types]],1),0)&gt;0,"-e2010","-")</f>
        <v>-</v>
      </c>
      <c r="X193" s="37" t="str">
        <f>IF(IFERROR(SEARCH("-msmbx",Online_Backup_Table1230[[#This Row],[Extension types]],1),0)&gt;0,"-msmbx","-")</f>
        <v>-</v>
      </c>
      <c r="Y193" s="37" t="str">
        <f>IF(IFERROR(SEARCH("-mbx",Online_Backup_Table1230[[#This Row],[Extension types]],1),0)&gt;0,"-mbx","-")</f>
        <v>-</v>
      </c>
      <c r="Z193" s="37" t="str">
        <f>IF(IFERROR(SEARCH("-informix",Online_Backup_Table1230[[#This Row],[Extension types]],1),0)&gt;0,"-informix","-")</f>
        <v>-</v>
      </c>
      <c r="AA193" s="37" t="str">
        <f>IF(IFERROR(SEARCH("-sybase",Online_Backup_Table1230[[#This Row],[Extension types]],1),0)&gt;0,"-sybase","-")</f>
        <v>-</v>
      </c>
      <c r="AB193" s="37" t="str">
        <f>IF(IFERROR(SEARCH("-lotus",Online_Backup_Table1230[[#This Row],[Extension types]],1),0)&gt;0,"-lotus","-")</f>
        <v>-</v>
      </c>
      <c r="AC193" s="37" t="str">
        <f>IF(IFERROR(SEARCH("-vss",Online_Backup_Table1230[[#This Row],[Extension types]],1),0)&gt;0,"-vss","-")</f>
        <v>-</v>
      </c>
      <c r="AD193" s="37" t="str">
        <f>IF(IFERROR(SEARCH("-db2",Online_Backup_Table1230[[#This Row],[Extension types]],1),0)&gt;0,"-db2","-")</f>
        <v>-</v>
      </c>
      <c r="AE193" s="37" t="str">
        <f>IF(IFERROR(SEARCH("-mssharepoint",Online_Backup_Table1230[[#This Row],[Extension types]],1),0)&gt;0,"-mssharepoint","-")</f>
        <v>-</v>
      </c>
      <c r="AF193" s="37" t="str">
        <f>IF(IFERROR(SEARCH("-mssps",Online_Backup_Table1230[[#This Row],[Extension types]],1),0)&gt;0,"-mssps","-")</f>
        <v>-</v>
      </c>
      <c r="AG193" s="37" t="str">
        <f>IF(IFERROR(SEARCH("-vmware",Online_Backup_Table1230[[#This Row],[Extension types]],1),0)&gt;0,"-vmware","-")</f>
        <v>-</v>
      </c>
      <c r="AH193" s="37" t="str">
        <f>IF(IFERROR(SEARCH("-vepa",Online_Backup_Table1230[[#This Row],[Extension types]],1),0)&gt;0,"-vepa","-")</f>
        <v>-</v>
      </c>
      <c r="AI193" s="37" t="str">
        <f>IF(IFERROR(SEARCH("-veagent",Online_Backup_Table1230[[#This Row],[Extension types]],1),0)&gt;0,"-veagent","-")</f>
        <v>-</v>
      </c>
      <c r="AJ193" s="37" t="str">
        <f>IF(IFERROR(SEARCH("-stream",Online_Backup_Table1230[[#This Row],[Extension types]],1),0)&gt;0,"-stream","-")</f>
        <v>-</v>
      </c>
      <c r="AK193" s="37" t="str">
        <f>IF(IFERROR(SEARCH("-ov",Online_Backup_Table1230[[#This Row],[Extension types]],1),0)&gt;0,"-ov","-")</f>
        <v>-</v>
      </c>
      <c r="AL193" s="37" t="str">
        <f>IF(IFERROR(SEARCH("-opc",Online_Backup_Table1230[[#This Row],[Extension types]],1),0)&gt;0,"-opc","-")</f>
        <v>-</v>
      </c>
      <c r="AM193" s="37" t="str">
        <f>IF(IFERROR(SEARCH("-mysql",Online_Backup_Table1230[[#This Row],[Extension types]],1),0)&gt;0,"-mysql","-")</f>
        <v>-</v>
      </c>
      <c r="AN193" s="37" t="str">
        <f>IF(IFERROR(SEARCH("-postgresql",Online_Backup_Table1230[[#This Row],[Extension types]],1),0)&gt;0,"-postgresql","-")</f>
        <v>-</v>
      </c>
      <c r="AO193" s="88">
        <f>IF(AND(Online_Backup_Table1230[[#This Row],[OS_type]]="WINDOWS / LINUX",COUNTIF(Online_Backup_Table1230[[#This Row],[Check -mssql and -mssql70]:[Check -opc]],"-")&lt;&gt;21),1,0)</f>
        <v>1</v>
      </c>
      <c r="AP193" s="88">
        <f>IF(AND(Online_Backup_Table1230[[#This Row],[OS_type]]="UNIX",COUNTIF(Online_Backup_Table1230[[#This Row],[Check -mssql and -mssql70]:[Check -opc]],"-")&lt;&gt;21),1,0)</f>
        <v>0</v>
      </c>
      <c r="AQ19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3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3" s="88">
        <f>IF(AND(Online_Backup_Table1230[[#This Row],[Last connexion date]]&gt;Declaration_Date2433[[#All],[Column1]]-180,Online_Backup_Table1230[[#This Row],[Historical usage Unix to be counted]]&lt;&gt;0),1,0)</f>
        <v>0</v>
      </c>
      <c r="AU193" s="68"/>
      <c r="AV19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4" spans="1:48" x14ac:dyDescent="0.25">
      <c r="A194" s="7"/>
      <c r="B194" s="28" t="s">
        <v>202</v>
      </c>
      <c r="C194" s="28" t="s">
        <v>203</v>
      </c>
      <c r="D19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4" s="45" t="s">
        <v>103</v>
      </c>
      <c r="F194" s="63"/>
      <c r="G194" s="63"/>
      <c r="H194" s="63"/>
      <c r="I194" s="63"/>
      <c r="J194" s="63"/>
      <c r="K194" s="7"/>
      <c r="L194" s="37" t="str">
        <f>IF(IFERROR(SEARCH("-virtual",Online_Backup_Table1230[[#This Row],[Extension types]],1),0)&gt;0,"Yes","-")</f>
        <v>-</v>
      </c>
      <c r="M194" s="28"/>
      <c r="N194" s="37" t="str">
        <f>IF(IFERROR(SEARCH("-clus",Online_Backup_Table1230[[#This Row],[Extension types]],1),0)&gt;0,"Yes","-")</f>
        <v>-</v>
      </c>
      <c r="O194" s="28"/>
      <c r="P194" s="37" t="str">
        <f>IF(IFERROR(SEARCH("-appserver",Online_Backup_Table1230[[#This Row],[Extension types]],1),0)&gt;0,"Yes","-")</f>
        <v>-</v>
      </c>
      <c r="Q194" s="28"/>
      <c r="R194" s="37" t="str">
        <f>IF(IFERROR(SEARCH("-mssql",Online_Backup_Table1230[[#This Row],[Extension types]],1),0)&gt;0,"-mssql","-")</f>
        <v>-</v>
      </c>
      <c r="S194" s="37" t="str">
        <f>IF(IFERROR(SEARCH("-oracle",Online_Backup_Table1230[[#This Row],[Extension types]],1),0)&gt;0,"-oracle","-")</f>
        <v>-oracle</v>
      </c>
      <c r="T194" s="37" t="str">
        <f>IF(IFERROR(SEARCH("-sap",Online_Backup_Table1230[[#This Row],[Extension types]],1),0)&gt;0,"-sap","-")</f>
        <v>-</v>
      </c>
      <c r="U194" s="37" t="str">
        <f>IF(IFERROR(SEARCH("-msexchange",Online_Backup_Table1230[[#This Row],[Extension types]],1),0)&gt;0,"-msexchange","-")</f>
        <v>-</v>
      </c>
      <c r="V194" s="37" t="str">
        <f>IF(IFERROR(SEARCH("-msese",Online_Backup_Table1230[[#This Row],[Extension types]],1),0)&gt;0,"-msese","-")</f>
        <v>-</v>
      </c>
      <c r="W194" s="37" t="str">
        <f>IF(IFERROR(SEARCH("-e2010",Online_Backup_Table1230[[#This Row],[Extension types]],1),0)&gt;0,"-e2010","-")</f>
        <v>-</v>
      </c>
      <c r="X194" s="37" t="str">
        <f>IF(IFERROR(SEARCH("-msmbx",Online_Backup_Table1230[[#This Row],[Extension types]],1),0)&gt;0,"-msmbx","-")</f>
        <v>-</v>
      </c>
      <c r="Y194" s="37" t="str">
        <f>IF(IFERROR(SEARCH("-mbx",Online_Backup_Table1230[[#This Row],[Extension types]],1),0)&gt;0,"-mbx","-")</f>
        <v>-</v>
      </c>
      <c r="Z194" s="37" t="str">
        <f>IF(IFERROR(SEARCH("-informix",Online_Backup_Table1230[[#This Row],[Extension types]],1),0)&gt;0,"-informix","-")</f>
        <v>-</v>
      </c>
      <c r="AA194" s="37" t="str">
        <f>IF(IFERROR(SEARCH("-sybase",Online_Backup_Table1230[[#This Row],[Extension types]],1),0)&gt;0,"-sybase","-")</f>
        <v>-</v>
      </c>
      <c r="AB194" s="37" t="str">
        <f>IF(IFERROR(SEARCH("-lotus",Online_Backup_Table1230[[#This Row],[Extension types]],1),0)&gt;0,"-lotus","-")</f>
        <v>-</v>
      </c>
      <c r="AC194" s="37" t="str">
        <f>IF(IFERROR(SEARCH("-vss",Online_Backup_Table1230[[#This Row],[Extension types]],1),0)&gt;0,"-vss","-")</f>
        <v>-</v>
      </c>
      <c r="AD194" s="37" t="str">
        <f>IF(IFERROR(SEARCH("-db2",Online_Backup_Table1230[[#This Row],[Extension types]],1),0)&gt;0,"-db2","-")</f>
        <v>-</v>
      </c>
      <c r="AE194" s="37" t="str">
        <f>IF(IFERROR(SEARCH("-mssharepoint",Online_Backup_Table1230[[#This Row],[Extension types]],1),0)&gt;0,"-mssharepoint","-")</f>
        <v>-</v>
      </c>
      <c r="AF194" s="37" t="str">
        <f>IF(IFERROR(SEARCH("-mssps",Online_Backup_Table1230[[#This Row],[Extension types]],1),0)&gt;0,"-mssps","-")</f>
        <v>-</v>
      </c>
      <c r="AG194" s="37" t="str">
        <f>IF(IFERROR(SEARCH("-vmware",Online_Backup_Table1230[[#This Row],[Extension types]],1),0)&gt;0,"-vmware","-")</f>
        <v>-</v>
      </c>
      <c r="AH194" s="37" t="str">
        <f>IF(IFERROR(SEARCH("-vepa",Online_Backup_Table1230[[#This Row],[Extension types]],1),0)&gt;0,"-vepa","-")</f>
        <v>-</v>
      </c>
      <c r="AI194" s="37" t="str">
        <f>IF(IFERROR(SEARCH("-veagent",Online_Backup_Table1230[[#This Row],[Extension types]],1),0)&gt;0,"-veagent","-")</f>
        <v>-</v>
      </c>
      <c r="AJ194" s="37" t="str">
        <f>IF(IFERROR(SEARCH("-stream",Online_Backup_Table1230[[#This Row],[Extension types]],1),0)&gt;0,"-stream","-")</f>
        <v>-</v>
      </c>
      <c r="AK194" s="37" t="str">
        <f>IF(IFERROR(SEARCH("-ov",Online_Backup_Table1230[[#This Row],[Extension types]],1),0)&gt;0,"-ov","-")</f>
        <v>-</v>
      </c>
      <c r="AL194" s="37" t="str">
        <f>IF(IFERROR(SEARCH("-opc",Online_Backup_Table1230[[#This Row],[Extension types]],1),0)&gt;0,"-opc","-")</f>
        <v>-</v>
      </c>
      <c r="AM194" s="37" t="str">
        <f>IF(IFERROR(SEARCH("-mysql",Online_Backup_Table1230[[#This Row],[Extension types]],1),0)&gt;0,"-mysql","-")</f>
        <v>-</v>
      </c>
      <c r="AN194" s="37" t="str">
        <f>IF(IFERROR(SEARCH("-postgresql",Online_Backup_Table1230[[#This Row],[Extension types]],1),0)&gt;0,"-postgresql","-")</f>
        <v>-</v>
      </c>
      <c r="AO194" s="88">
        <f>IF(AND(Online_Backup_Table1230[[#This Row],[OS_type]]="WINDOWS / LINUX",COUNTIF(Online_Backup_Table1230[[#This Row],[Check -mssql and -mssql70]:[Check -opc]],"-")&lt;&gt;21),1,0)</f>
        <v>1</v>
      </c>
      <c r="AP194" s="88">
        <f>IF(AND(Online_Backup_Table1230[[#This Row],[OS_type]]="UNIX",COUNTIF(Online_Backup_Table1230[[#This Row],[Check -mssql and -mssql70]:[Check -opc]],"-")&lt;&gt;21),1,0)</f>
        <v>0</v>
      </c>
      <c r="AQ19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4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4" s="88">
        <f>IF(AND(Online_Backup_Table1230[[#This Row],[Last connexion date]]&gt;Declaration_Date2433[[#All],[Column1]]-180,Online_Backup_Table1230[[#This Row],[Historical usage Unix to be counted]]&lt;&gt;0),1,0)</f>
        <v>0</v>
      </c>
      <c r="AU194" s="68"/>
      <c r="AV19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5" spans="1:48" x14ac:dyDescent="0.25">
      <c r="A195" s="7"/>
      <c r="B195" s="28" t="s">
        <v>204</v>
      </c>
      <c r="C195" s="28" t="s">
        <v>187</v>
      </c>
      <c r="D19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5" s="45" t="s">
        <v>103</v>
      </c>
      <c r="F195" s="63"/>
      <c r="G195" s="63"/>
      <c r="H195" s="63"/>
      <c r="I195" s="63"/>
      <c r="J195" s="63"/>
      <c r="K195" s="7"/>
      <c r="L195" s="37" t="str">
        <f>IF(IFERROR(SEARCH("-virtual",Online_Backup_Table1230[[#This Row],[Extension types]],1),0)&gt;0,"Yes","-")</f>
        <v>-</v>
      </c>
      <c r="M195" s="28"/>
      <c r="N195" s="37" t="str">
        <f>IF(IFERROR(SEARCH("-clus",Online_Backup_Table1230[[#This Row],[Extension types]],1),0)&gt;0,"Yes","-")</f>
        <v>-</v>
      </c>
      <c r="O195" s="28"/>
      <c r="P195" s="37" t="str">
        <f>IF(IFERROR(SEARCH("-appserver",Online_Backup_Table1230[[#This Row],[Extension types]],1),0)&gt;0,"Yes","-")</f>
        <v>-</v>
      </c>
      <c r="Q195" s="28"/>
      <c r="R195" s="37" t="str">
        <f>IF(IFERROR(SEARCH("-mssql",Online_Backup_Table1230[[#This Row],[Extension types]],1),0)&gt;0,"-mssql","-")</f>
        <v>-</v>
      </c>
      <c r="S195" s="37" t="str">
        <f>IF(IFERROR(SEARCH("-oracle",Online_Backup_Table1230[[#This Row],[Extension types]],1),0)&gt;0,"-oracle","-")</f>
        <v>-oracle</v>
      </c>
      <c r="T195" s="37" t="str">
        <f>IF(IFERROR(SEARCH("-sap",Online_Backup_Table1230[[#This Row],[Extension types]],1),0)&gt;0,"-sap","-")</f>
        <v>-</v>
      </c>
      <c r="U195" s="37" t="str">
        <f>IF(IFERROR(SEARCH("-msexchange",Online_Backup_Table1230[[#This Row],[Extension types]],1),0)&gt;0,"-msexchange","-")</f>
        <v>-</v>
      </c>
      <c r="V195" s="37" t="str">
        <f>IF(IFERROR(SEARCH("-msese",Online_Backup_Table1230[[#This Row],[Extension types]],1),0)&gt;0,"-msese","-")</f>
        <v>-</v>
      </c>
      <c r="W195" s="37" t="str">
        <f>IF(IFERROR(SEARCH("-e2010",Online_Backup_Table1230[[#This Row],[Extension types]],1),0)&gt;0,"-e2010","-")</f>
        <v>-</v>
      </c>
      <c r="X195" s="37" t="str">
        <f>IF(IFERROR(SEARCH("-msmbx",Online_Backup_Table1230[[#This Row],[Extension types]],1),0)&gt;0,"-msmbx","-")</f>
        <v>-</v>
      </c>
      <c r="Y195" s="37" t="str">
        <f>IF(IFERROR(SEARCH("-mbx",Online_Backup_Table1230[[#This Row],[Extension types]],1),0)&gt;0,"-mbx","-")</f>
        <v>-</v>
      </c>
      <c r="Z195" s="37" t="str">
        <f>IF(IFERROR(SEARCH("-informix",Online_Backup_Table1230[[#This Row],[Extension types]],1),0)&gt;0,"-informix","-")</f>
        <v>-</v>
      </c>
      <c r="AA195" s="37" t="str">
        <f>IF(IFERROR(SEARCH("-sybase",Online_Backup_Table1230[[#This Row],[Extension types]],1),0)&gt;0,"-sybase","-")</f>
        <v>-</v>
      </c>
      <c r="AB195" s="37" t="str">
        <f>IF(IFERROR(SEARCH("-lotus",Online_Backup_Table1230[[#This Row],[Extension types]],1),0)&gt;0,"-lotus","-")</f>
        <v>-</v>
      </c>
      <c r="AC195" s="37" t="str">
        <f>IF(IFERROR(SEARCH("-vss",Online_Backup_Table1230[[#This Row],[Extension types]],1),0)&gt;0,"-vss","-")</f>
        <v>-</v>
      </c>
      <c r="AD195" s="37" t="str">
        <f>IF(IFERROR(SEARCH("-db2",Online_Backup_Table1230[[#This Row],[Extension types]],1),0)&gt;0,"-db2","-")</f>
        <v>-</v>
      </c>
      <c r="AE195" s="37" t="str">
        <f>IF(IFERROR(SEARCH("-mssharepoint",Online_Backup_Table1230[[#This Row],[Extension types]],1),0)&gt;0,"-mssharepoint","-")</f>
        <v>-</v>
      </c>
      <c r="AF195" s="37" t="str">
        <f>IF(IFERROR(SEARCH("-mssps",Online_Backup_Table1230[[#This Row],[Extension types]],1),0)&gt;0,"-mssps","-")</f>
        <v>-</v>
      </c>
      <c r="AG195" s="37" t="str">
        <f>IF(IFERROR(SEARCH("-vmware",Online_Backup_Table1230[[#This Row],[Extension types]],1),0)&gt;0,"-vmware","-")</f>
        <v>-</v>
      </c>
      <c r="AH195" s="37" t="str">
        <f>IF(IFERROR(SEARCH("-vepa",Online_Backup_Table1230[[#This Row],[Extension types]],1),0)&gt;0,"-vepa","-")</f>
        <v>-</v>
      </c>
      <c r="AI195" s="37" t="str">
        <f>IF(IFERROR(SEARCH("-veagent",Online_Backup_Table1230[[#This Row],[Extension types]],1),0)&gt;0,"-veagent","-")</f>
        <v>-</v>
      </c>
      <c r="AJ195" s="37" t="str">
        <f>IF(IFERROR(SEARCH("-stream",Online_Backup_Table1230[[#This Row],[Extension types]],1),0)&gt;0,"-stream","-")</f>
        <v>-</v>
      </c>
      <c r="AK195" s="37" t="str">
        <f>IF(IFERROR(SEARCH("-ov",Online_Backup_Table1230[[#This Row],[Extension types]],1),0)&gt;0,"-ov","-")</f>
        <v>-</v>
      </c>
      <c r="AL195" s="37" t="str">
        <f>IF(IFERROR(SEARCH("-opc",Online_Backup_Table1230[[#This Row],[Extension types]],1),0)&gt;0,"-opc","-")</f>
        <v>-</v>
      </c>
      <c r="AM195" s="37" t="str">
        <f>IF(IFERROR(SEARCH("-mysql",Online_Backup_Table1230[[#This Row],[Extension types]],1),0)&gt;0,"-mysql","-")</f>
        <v>-</v>
      </c>
      <c r="AN195" s="37" t="str">
        <f>IF(IFERROR(SEARCH("-postgresql",Online_Backup_Table1230[[#This Row],[Extension types]],1),0)&gt;0,"-postgresql","-")</f>
        <v>-</v>
      </c>
      <c r="AO195" s="88">
        <f>IF(AND(Online_Backup_Table1230[[#This Row],[OS_type]]="WINDOWS / LINUX",COUNTIF(Online_Backup_Table1230[[#This Row],[Check -mssql and -mssql70]:[Check -opc]],"-")&lt;&gt;21),1,0)</f>
        <v>1</v>
      </c>
      <c r="AP195" s="88">
        <f>IF(AND(Online_Backup_Table1230[[#This Row],[OS_type]]="UNIX",COUNTIF(Online_Backup_Table1230[[#This Row],[Check -mssql and -mssql70]:[Check -opc]],"-")&lt;&gt;21),1,0)</f>
        <v>0</v>
      </c>
      <c r="AQ19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5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5" s="88">
        <f>IF(AND(Online_Backup_Table1230[[#This Row],[Last connexion date]]&gt;Declaration_Date2433[[#All],[Column1]]-180,Online_Backup_Table1230[[#This Row],[Historical usage Unix to be counted]]&lt;&gt;0),1,0)</f>
        <v>0</v>
      </c>
      <c r="AU195" s="68"/>
      <c r="AV19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6" spans="1:48" x14ac:dyDescent="0.25">
      <c r="A196" s="7"/>
      <c r="B196" s="28" t="s">
        <v>205</v>
      </c>
      <c r="C196" s="28" t="s">
        <v>206</v>
      </c>
      <c r="D19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6" s="45" t="s">
        <v>103</v>
      </c>
      <c r="F196" s="63"/>
      <c r="G196" s="63"/>
      <c r="H196" s="63"/>
      <c r="I196" s="63"/>
      <c r="J196" s="63"/>
      <c r="K196" s="7"/>
      <c r="L196" s="37" t="str">
        <f>IF(IFERROR(SEARCH("-virtual",Online_Backup_Table1230[[#This Row],[Extension types]],1),0)&gt;0,"Yes","-")</f>
        <v>-</v>
      </c>
      <c r="M196" s="28"/>
      <c r="N196" s="37" t="str">
        <f>IF(IFERROR(SEARCH("-clus",Online_Backup_Table1230[[#This Row],[Extension types]],1),0)&gt;0,"Yes","-")</f>
        <v>-</v>
      </c>
      <c r="O196" s="28"/>
      <c r="P196" s="37" t="str">
        <f>IF(IFERROR(SEARCH("-appserver",Online_Backup_Table1230[[#This Row],[Extension types]],1),0)&gt;0,"Yes","-")</f>
        <v>-</v>
      </c>
      <c r="Q196" s="28"/>
      <c r="R196" s="37" t="str">
        <f>IF(IFERROR(SEARCH("-mssql",Online_Backup_Table1230[[#This Row],[Extension types]],1),0)&gt;0,"-mssql","-")</f>
        <v>-</v>
      </c>
      <c r="S196" s="37" t="str">
        <f>IF(IFERROR(SEARCH("-oracle",Online_Backup_Table1230[[#This Row],[Extension types]],1),0)&gt;0,"-oracle","-")</f>
        <v>-oracle</v>
      </c>
      <c r="T196" s="37" t="str">
        <f>IF(IFERROR(SEARCH("-sap",Online_Backup_Table1230[[#This Row],[Extension types]],1),0)&gt;0,"-sap","-")</f>
        <v>-</v>
      </c>
      <c r="U196" s="37" t="str">
        <f>IF(IFERROR(SEARCH("-msexchange",Online_Backup_Table1230[[#This Row],[Extension types]],1),0)&gt;0,"-msexchange","-")</f>
        <v>-</v>
      </c>
      <c r="V196" s="37" t="str">
        <f>IF(IFERROR(SEARCH("-msese",Online_Backup_Table1230[[#This Row],[Extension types]],1),0)&gt;0,"-msese","-")</f>
        <v>-</v>
      </c>
      <c r="W196" s="37" t="str">
        <f>IF(IFERROR(SEARCH("-e2010",Online_Backup_Table1230[[#This Row],[Extension types]],1),0)&gt;0,"-e2010","-")</f>
        <v>-</v>
      </c>
      <c r="X196" s="37" t="str">
        <f>IF(IFERROR(SEARCH("-msmbx",Online_Backup_Table1230[[#This Row],[Extension types]],1),0)&gt;0,"-msmbx","-")</f>
        <v>-</v>
      </c>
      <c r="Y196" s="37" t="str">
        <f>IF(IFERROR(SEARCH("-mbx",Online_Backup_Table1230[[#This Row],[Extension types]],1),0)&gt;0,"-mbx","-")</f>
        <v>-</v>
      </c>
      <c r="Z196" s="37" t="str">
        <f>IF(IFERROR(SEARCH("-informix",Online_Backup_Table1230[[#This Row],[Extension types]],1),0)&gt;0,"-informix","-")</f>
        <v>-</v>
      </c>
      <c r="AA196" s="37" t="str">
        <f>IF(IFERROR(SEARCH("-sybase",Online_Backup_Table1230[[#This Row],[Extension types]],1),0)&gt;0,"-sybase","-")</f>
        <v>-</v>
      </c>
      <c r="AB196" s="37" t="str">
        <f>IF(IFERROR(SEARCH("-lotus",Online_Backup_Table1230[[#This Row],[Extension types]],1),0)&gt;0,"-lotus","-")</f>
        <v>-</v>
      </c>
      <c r="AC196" s="37" t="str">
        <f>IF(IFERROR(SEARCH("-vss",Online_Backup_Table1230[[#This Row],[Extension types]],1),0)&gt;0,"-vss","-")</f>
        <v>-</v>
      </c>
      <c r="AD196" s="37" t="str">
        <f>IF(IFERROR(SEARCH("-db2",Online_Backup_Table1230[[#This Row],[Extension types]],1),0)&gt;0,"-db2","-")</f>
        <v>-</v>
      </c>
      <c r="AE196" s="37" t="str">
        <f>IF(IFERROR(SEARCH("-mssharepoint",Online_Backup_Table1230[[#This Row],[Extension types]],1),0)&gt;0,"-mssharepoint","-")</f>
        <v>-</v>
      </c>
      <c r="AF196" s="37" t="str">
        <f>IF(IFERROR(SEARCH("-mssps",Online_Backup_Table1230[[#This Row],[Extension types]],1),0)&gt;0,"-mssps","-")</f>
        <v>-</v>
      </c>
      <c r="AG196" s="37" t="str">
        <f>IF(IFERROR(SEARCH("-vmware",Online_Backup_Table1230[[#This Row],[Extension types]],1),0)&gt;0,"-vmware","-")</f>
        <v>-</v>
      </c>
      <c r="AH196" s="37" t="str">
        <f>IF(IFERROR(SEARCH("-vepa",Online_Backup_Table1230[[#This Row],[Extension types]],1),0)&gt;0,"-vepa","-")</f>
        <v>-</v>
      </c>
      <c r="AI196" s="37" t="str">
        <f>IF(IFERROR(SEARCH("-veagent",Online_Backup_Table1230[[#This Row],[Extension types]],1),0)&gt;0,"-veagent","-")</f>
        <v>-</v>
      </c>
      <c r="AJ196" s="37" t="str">
        <f>IF(IFERROR(SEARCH("-stream",Online_Backup_Table1230[[#This Row],[Extension types]],1),0)&gt;0,"-stream","-")</f>
        <v>-</v>
      </c>
      <c r="AK196" s="37" t="str">
        <f>IF(IFERROR(SEARCH("-ov",Online_Backup_Table1230[[#This Row],[Extension types]],1),0)&gt;0,"-ov","-")</f>
        <v>-</v>
      </c>
      <c r="AL196" s="37" t="str">
        <f>IF(IFERROR(SEARCH("-opc",Online_Backup_Table1230[[#This Row],[Extension types]],1),0)&gt;0,"-opc","-")</f>
        <v>-</v>
      </c>
      <c r="AM196" s="37" t="str">
        <f>IF(IFERROR(SEARCH("-mysql",Online_Backup_Table1230[[#This Row],[Extension types]],1),0)&gt;0,"-mysql","-")</f>
        <v>-</v>
      </c>
      <c r="AN196" s="37" t="str">
        <f>IF(IFERROR(SEARCH("-postgresql",Online_Backup_Table1230[[#This Row],[Extension types]],1),0)&gt;0,"-postgresql","-")</f>
        <v>-</v>
      </c>
      <c r="AO196" s="88">
        <f>IF(AND(Online_Backup_Table1230[[#This Row],[OS_type]]="WINDOWS / LINUX",COUNTIF(Online_Backup_Table1230[[#This Row],[Check -mssql and -mssql70]:[Check -opc]],"-")&lt;&gt;21),1,0)</f>
        <v>1</v>
      </c>
      <c r="AP196" s="88">
        <f>IF(AND(Online_Backup_Table1230[[#This Row],[OS_type]]="UNIX",COUNTIF(Online_Backup_Table1230[[#This Row],[Check -mssql and -mssql70]:[Check -opc]],"-")&lt;&gt;21),1,0)</f>
        <v>0</v>
      </c>
      <c r="AQ19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6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6" s="88">
        <f>IF(AND(Online_Backup_Table1230[[#This Row],[Last connexion date]]&gt;Declaration_Date2433[[#All],[Column1]]-180,Online_Backup_Table1230[[#This Row],[Historical usage Unix to be counted]]&lt;&gt;0),1,0)</f>
        <v>0</v>
      </c>
      <c r="AU196" s="68"/>
      <c r="AV19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7" spans="1:48" x14ac:dyDescent="0.25">
      <c r="A197" s="7"/>
      <c r="B197" s="28" t="s">
        <v>207</v>
      </c>
      <c r="C197" s="28" t="s">
        <v>208</v>
      </c>
      <c r="D19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7" s="45" t="s">
        <v>103</v>
      </c>
      <c r="F197" s="63"/>
      <c r="G197" s="63"/>
      <c r="H197" s="63"/>
      <c r="I197" s="63"/>
      <c r="J197" s="63"/>
      <c r="K197" s="7"/>
      <c r="L197" s="37" t="str">
        <f>IF(IFERROR(SEARCH("-virtual",Online_Backup_Table1230[[#This Row],[Extension types]],1),0)&gt;0,"Yes","-")</f>
        <v>-</v>
      </c>
      <c r="M197" s="28"/>
      <c r="N197" s="37" t="str">
        <f>IF(IFERROR(SEARCH("-clus",Online_Backup_Table1230[[#This Row],[Extension types]],1),0)&gt;0,"Yes","-")</f>
        <v>-</v>
      </c>
      <c r="O197" s="28"/>
      <c r="P197" s="37" t="str">
        <f>IF(IFERROR(SEARCH("-appserver",Online_Backup_Table1230[[#This Row],[Extension types]],1),0)&gt;0,"Yes","-")</f>
        <v>-</v>
      </c>
      <c r="Q197" s="28"/>
      <c r="R197" s="37" t="str">
        <f>IF(IFERROR(SEARCH("-mssql",Online_Backup_Table1230[[#This Row],[Extension types]],1),0)&gt;0,"-mssql","-")</f>
        <v>-</v>
      </c>
      <c r="S197" s="37" t="str">
        <f>IF(IFERROR(SEARCH("-oracle",Online_Backup_Table1230[[#This Row],[Extension types]],1),0)&gt;0,"-oracle","-")</f>
        <v>-oracle</v>
      </c>
      <c r="T197" s="37" t="str">
        <f>IF(IFERROR(SEARCH("-sap",Online_Backup_Table1230[[#This Row],[Extension types]],1),0)&gt;0,"-sap","-")</f>
        <v>-</v>
      </c>
      <c r="U197" s="37" t="str">
        <f>IF(IFERROR(SEARCH("-msexchange",Online_Backup_Table1230[[#This Row],[Extension types]],1),0)&gt;0,"-msexchange","-")</f>
        <v>-</v>
      </c>
      <c r="V197" s="37" t="str">
        <f>IF(IFERROR(SEARCH("-msese",Online_Backup_Table1230[[#This Row],[Extension types]],1),0)&gt;0,"-msese","-")</f>
        <v>-</v>
      </c>
      <c r="W197" s="37" t="str">
        <f>IF(IFERROR(SEARCH("-e2010",Online_Backup_Table1230[[#This Row],[Extension types]],1),0)&gt;0,"-e2010","-")</f>
        <v>-</v>
      </c>
      <c r="X197" s="37" t="str">
        <f>IF(IFERROR(SEARCH("-msmbx",Online_Backup_Table1230[[#This Row],[Extension types]],1),0)&gt;0,"-msmbx","-")</f>
        <v>-</v>
      </c>
      <c r="Y197" s="37" t="str">
        <f>IF(IFERROR(SEARCH("-mbx",Online_Backup_Table1230[[#This Row],[Extension types]],1),0)&gt;0,"-mbx","-")</f>
        <v>-</v>
      </c>
      <c r="Z197" s="37" t="str">
        <f>IF(IFERROR(SEARCH("-informix",Online_Backup_Table1230[[#This Row],[Extension types]],1),0)&gt;0,"-informix","-")</f>
        <v>-</v>
      </c>
      <c r="AA197" s="37" t="str">
        <f>IF(IFERROR(SEARCH("-sybase",Online_Backup_Table1230[[#This Row],[Extension types]],1),0)&gt;0,"-sybase","-")</f>
        <v>-</v>
      </c>
      <c r="AB197" s="37" t="str">
        <f>IF(IFERROR(SEARCH("-lotus",Online_Backup_Table1230[[#This Row],[Extension types]],1),0)&gt;0,"-lotus","-")</f>
        <v>-</v>
      </c>
      <c r="AC197" s="37" t="str">
        <f>IF(IFERROR(SEARCH("-vss",Online_Backup_Table1230[[#This Row],[Extension types]],1),0)&gt;0,"-vss","-")</f>
        <v>-</v>
      </c>
      <c r="AD197" s="37" t="str">
        <f>IF(IFERROR(SEARCH("-db2",Online_Backup_Table1230[[#This Row],[Extension types]],1),0)&gt;0,"-db2","-")</f>
        <v>-</v>
      </c>
      <c r="AE197" s="37" t="str">
        <f>IF(IFERROR(SEARCH("-mssharepoint",Online_Backup_Table1230[[#This Row],[Extension types]],1),0)&gt;0,"-mssharepoint","-")</f>
        <v>-</v>
      </c>
      <c r="AF197" s="37" t="str">
        <f>IF(IFERROR(SEARCH("-mssps",Online_Backup_Table1230[[#This Row],[Extension types]],1),0)&gt;0,"-mssps","-")</f>
        <v>-</v>
      </c>
      <c r="AG197" s="37" t="str">
        <f>IF(IFERROR(SEARCH("-vmware",Online_Backup_Table1230[[#This Row],[Extension types]],1),0)&gt;0,"-vmware","-")</f>
        <v>-</v>
      </c>
      <c r="AH197" s="37" t="str">
        <f>IF(IFERROR(SEARCH("-vepa",Online_Backup_Table1230[[#This Row],[Extension types]],1),0)&gt;0,"-vepa","-")</f>
        <v>-</v>
      </c>
      <c r="AI197" s="37" t="str">
        <f>IF(IFERROR(SEARCH("-veagent",Online_Backup_Table1230[[#This Row],[Extension types]],1),0)&gt;0,"-veagent","-")</f>
        <v>-</v>
      </c>
      <c r="AJ197" s="37" t="str">
        <f>IF(IFERROR(SEARCH("-stream",Online_Backup_Table1230[[#This Row],[Extension types]],1),0)&gt;0,"-stream","-")</f>
        <v>-</v>
      </c>
      <c r="AK197" s="37" t="str">
        <f>IF(IFERROR(SEARCH("-ov",Online_Backup_Table1230[[#This Row],[Extension types]],1),0)&gt;0,"-ov","-")</f>
        <v>-</v>
      </c>
      <c r="AL197" s="37" t="str">
        <f>IF(IFERROR(SEARCH("-opc",Online_Backup_Table1230[[#This Row],[Extension types]],1),0)&gt;0,"-opc","-")</f>
        <v>-</v>
      </c>
      <c r="AM197" s="37" t="str">
        <f>IF(IFERROR(SEARCH("-mysql",Online_Backup_Table1230[[#This Row],[Extension types]],1),0)&gt;0,"-mysql","-")</f>
        <v>-</v>
      </c>
      <c r="AN197" s="37" t="str">
        <f>IF(IFERROR(SEARCH("-postgresql",Online_Backup_Table1230[[#This Row],[Extension types]],1),0)&gt;0,"-postgresql","-")</f>
        <v>-</v>
      </c>
      <c r="AO197" s="88">
        <f>IF(AND(Online_Backup_Table1230[[#This Row],[OS_type]]="WINDOWS / LINUX",COUNTIF(Online_Backup_Table1230[[#This Row],[Check -mssql and -mssql70]:[Check -opc]],"-")&lt;&gt;21),1,0)</f>
        <v>1</v>
      </c>
      <c r="AP197" s="88">
        <f>IF(AND(Online_Backup_Table1230[[#This Row],[OS_type]]="UNIX",COUNTIF(Online_Backup_Table1230[[#This Row],[Check -mssql and -mssql70]:[Check -opc]],"-")&lt;&gt;21),1,0)</f>
        <v>0</v>
      </c>
      <c r="AQ19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197" s="88">
        <f>IF(AND(Online_Backup_Table1230[[#This Row],[Last connexion date]]&gt;Declaration_Date2433[[#All],[Column1]]-180,Online_Backup_Table1230[[#This Row],[Historical usage Windows/Linux to be counted]]&lt;&gt;0),1,0)</f>
        <v>0</v>
      </c>
      <c r="AS19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7" s="88">
        <f>IF(AND(Online_Backup_Table1230[[#This Row],[Last connexion date]]&gt;Declaration_Date2433[[#All],[Column1]]-180,Online_Backup_Table1230[[#This Row],[Historical usage Unix to be counted]]&lt;&gt;0),1,0)</f>
        <v>0</v>
      </c>
      <c r="AU197" s="68"/>
      <c r="AV19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198" spans="1:48" x14ac:dyDescent="0.25">
      <c r="A198" s="7"/>
      <c r="B198" s="28" t="s">
        <v>209</v>
      </c>
      <c r="C198" s="28" t="s">
        <v>141</v>
      </c>
      <c r="D19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8" s="45" t="s">
        <v>210</v>
      </c>
      <c r="F198" s="63"/>
      <c r="G198" s="63"/>
      <c r="H198" s="63"/>
      <c r="I198" s="63"/>
      <c r="J198" s="63"/>
      <c r="K198" s="7"/>
      <c r="L198" s="37" t="str">
        <f>IF(IFERROR(SEARCH("-virtual",Online_Backup_Table1230[[#This Row],[Extension types]],1),0)&gt;0,"Yes","-")</f>
        <v>-</v>
      </c>
      <c r="M198" s="28"/>
      <c r="N198" s="37" t="str">
        <f>IF(IFERROR(SEARCH("-clus",Online_Backup_Table1230[[#This Row],[Extension types]],1),0)&gt;0,"Yes","-")</f>
        <v>-</v>
      </c>
      <c r="O198" s="28"/>
      <c r="P198" s="37" t="str">
        <f>IF(IFERROR(SEARCH("-appserver",Online_Backup_Table1230[[#This Row],[Extension types]],1),0)&gt;0,"Yes","-")</f>
        <v>-</v>
      </c>
      <c r="Q198" s="28"/>
      <c r="R198" s="37" t="str">
        <f>IF(IFERROR(SEARCH("-mssql",Online_Backup_Table1230[[#This Row],[Extension types]],1),0)&gt;0,"-mssql","-")</f>
        <v>-mssql</v>
      </c>
      <c r="S198" s="37" t="str">
        <f>IF(IFERROR(SEARCH("-oracle",Online_Backup_Table1230[[#This Row],[Extension types]],1),0)&gt;0,"-oracle","-")</f>
        <v>-</v>
      </c>
      <c r="T198" s="37" t="str">
        <f>IF(IFERROR(SEARCH("-sap",Online_Backup_Table1230[[#This Row],[Extension types]],1),0)&gt;0,"-sap","-")</f>
        <v>-</v>
      </c>
      <c r="U198" s="37" t="str">
        <f>IF(IFERROR(SEARCH("-msexchange",Online_Backup_Table1230[[#This Row],[Extension types]],1),0)&gt;0,"-msexchange","-")</f>
        <v>-</v>
      </c>
      <c r="V198" s="37" t="str">
        <f>IF(IFERROR(SEARCH("-msese",Online_Backup_Table1230[[#This Row],[Extension types]],1),0)&gt;0,"-msese","-")</f>
        <v>-</v>
      </c>
      <c r="W198" s="37" t="str">
        <f>IF(IFERROR(SEARCH("-e2010",Online_Backup_Table1230[[#This Row],[Extension types]],1),0)&gt;0,"-e2010","-")</f>
        <v>-</v>
      </c>
      <c r="X198" s="37" t="str">
        <f>IF(IFERROR(SEARCH("-msmbx",Online_Backup_Table1230[[#This Row],[Extension types]],1),0)&gt;0,"-msmbx","-")</f>
        <v>-</v>
      </c>
      <c r="Y198" s="37" t="str">
        <f>IF(IFERROR(SEARCH("-mbx",Online_Backup_Table1230[[#This Row],[Extension types]],1),0)&gt;0,"-mbx","-")</f>
        <v>-</v>
      </c>
      <c r="Z198" s="37" t="str">
        <f>IF(IFERROR(SEARCH("-informix",Online_Backup_Table1230[[#This Row],[Extension types]],1),0)&gt;0,"-informix","-")</f>
        <v>-</v>
      </c>
      <c r="AA198" s="37" t="str">
        <f>IF(IFERROR(SEARCH("-sybase",Online_Backup_Table1230[[#This Row],[Extension types]],1),0)&gt;0,"-sybase","-")</f>
        <v>-</v>
      </c>
      <c r="AB198" s="37" t="str">
        <f>IF(IFERROR(SEARCH("-lotus",Online_Backup_Table1230[[#This Row],[Extension types]],1),0)&gt;0,"-lotus","-")</f>
        <v>-</v>
      </c>
      <c r="AC198" s="37" t="str">
        <f>IF(IFERROR(SEARCH("-vss",Online_Backup_Table1230[[#This Row],[Extension types]],1),0)&gt;0,"-vss","-")</f>
        <v>-vss</v>
      </c>
      <c r="AD198" s="37" t="str">
        <f>IF(IFERROR(SEARCH("-db2",Online_Backup_Table1230[[#This Row],[Extension types]],1),0)&gt;0,"-db2","-")</f>
        <v>-</v>
      </c>
      <c r="AE198" s="37" t="str">
        <f>IF(IFERROR(SEARCH("-mssharepoint",Online_Backup_Table1230[[#This Row],[Extension types]],1),0)&gt;0,"-mssharepoint","-")</f>
        <v>-</v>
      </c>
      <c r="AF198" s="37" t="str">
        <f>IF(IFERROR(SEARCH("-mssps",Online_Backup_Table1230[[#This Row],[Extension types]],1),0)&gt;0,"-mssps","-")</f>
        <v>-</v>
      </c>
      <c r="AG198" s="37" t="str">
        <f>IF(IFERROR(SEARCH("-vmware",Online_Backup_Table1230[[#This Row],[Extension types]],1),0)&gt;0,"-vmware","-")</f>
        <v>-</v>
      </c>
      <c r="AH198" s="37" t="str">
        <f>IF(IFERROR(SEARCH("-vepa",Online_Backup_Table1230[[#This Row],[Extension types]],1),0)&gt;0,"-vepa","-")</f>
        <v>-</v>
      </c>
      <c r="AI198" s="37" t="str">
        <f>IF(IFERROR(SEARCH("-veagent",Online_Backup_Table1230[[#This Row],[Extension types]],1),0)&gt;0,"-veagent","-")</f>
        <v>-</v>
      </c>
      <c r="AJ198" s="37" t="str">
        <f>IF(IFERROR(SEARCH("-stream",Online_Backup_Table1230[[#This Row],[Extension types]],1),0)&gt;0,"-stream","-")</f>
        <v>-</v>
      </c>
      <c r="AK198" s="37" t="str">
        <f>IF(IFERROR(SEARCH("-ov",Online_Backup_Table1230[[#This Row],[Extension types]],1),0)&gt;0,"-ov","-")</f>
        <v>-</v>
      </c>
      <c r="AL198" s="37" t="str">
        <f>IF(IFERROR(SEARCH("-opc",Online_Backup_Table1230[[#This Row],[Extension types]],1),0)&gt;0,"-opc","-")</f>
        <v>-</v>
      </c>
      <c r="AM198" s="37" t="str">
        <f>IF(IFERROR(SEARCH("-mysql",Online_Backup_Table1230[[#This Row],[Extension types]],1),0)&gt;0,"-mysql","-")</f>
        <v>-</v>
      </c>
      <c r="AN198" s="37" t="str">
        <f>IF(IFERROR(SEARCH("-postgresql",Online_Backup_Table1230[[#This Row],[Extension types]],1),0)&gt;0,"-postgresql","-")</f>
        <v>-</v>
      </c>
      <c r="AO198" s="88">
        <f>IF(AND(Online_Backup_Table1230[[#This Row],[OS_type]]="WINDOWS / LINUX",COUNTIF(Online_Backup_Table1230[[#This Row],[Check -mssql and -mssql70]:[Check -opc]],"-")&lt;&gt;21),1,0)</f>
        <v>1</v>
      </c>
      <c r="AP198" s="88">
        <f>IF(AND(Online_Backup_Table1230[[#This Row],[OS_type]]="UNIX",COUNTIF(Online_Backup_Table1230[[#This Row],[Check -mssql and -mssql70]:[Check -opc]],"-")&lt;&gt;21),1,0)</f>
        <v>0</v>
      </c>
      <c r="AQ19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8" s="88">
        <f>IF(AND(Online_Backup_Table1230[[#This Row],[Last connexion date]]&gt;Declaration_Date2433[[#All],[Column1]]-180,Online_Backup_Table1230[[#This Row],[Historical usage Windows/Linux to be counted]]&lt;&gt;0),1,0)</f>
        <v>1</v>
      </c>
      <c r="AS19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8" s="88">
        <f>IF(AND(Online_Backup_Table1230[[#This Row],[Last connexion date]]&gt;Declaration_Date2433[[#All],[Column1]]-180,Online_Backup_Table1230[[#This Row],[Historical usage Unix to be counted]]&lt;&gt;0),1,0)</f>
        <v>0</v>
      </c>
      <c r="AU198" s="68">
        <v>43873.504791666666</v>
      </c>
      <c r="AV19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199" spans="1:48" x14ac:dyDescent="0.25">
      <c r="A199" s="7"/>
      <c r="B199" s="28" t="s">
        <v>211</v>
      </c>
      <c r="C199" s="28" t="s">
        <v>141</v>
      </c>
      <c r="D19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199" s="45" t="s">
        <v>212</v>
      </c>
      <c r="F199" s="63"/>
      <c r="G199" s="63"/>
      <c r="H199" s="63"/>
      <c r="I199" s="63"/>
      <c r="J199" s="63"/>
      <c r="K199" s="7"/>
      <c r="L199" s="37" t="str">
        <f>IF(IFERROR(SEARCH("-virtual",Online_Backup_Table1230[[#This Row],[Extension types]],1),0)&gt;0,"Yes","-")</f>
        <v>-</v>
      </c>
      <c r="M199" s="28"/>
      <c r="N199" s="37" t="str">
        <f>IF(IFERROR(SEARCH("-clus",Online_Backup_Table1230[[#This Row],[Extension types]],1),0)&gt;0,"Yes","-")</f>
        <v>-</v>
      </c>
      <c r="O199" s="28"/>
      <c r="P199" s="37" t="str">
        <f>IF(IFERROR(SEARCH("-appserver",Online_Backup_Table1230[[#This Row],[Extension types]],1),0)&gt;0,"Yes","-")</f>
        <v>-</v>
      </c>
      <c r="Q199" s="28"/>
      <c r="R199" s="37" t="str">
        <f>IF(IFERROR(SEARCH("-mssql",Online_Backup_Table1230[[#This Row],[Extension types]],1),0)&gt;0,"-mssql","-")</f>
        <v>-mssql</v>
      </c>
      <c r="S199" s="37" t="str">
        <f>IF(IFERROR(SEARCH("-oracle",Online_Backup_Table1230[[#This Row],[Extension types]],1),0)&gt;0,"-oracle","-")</f>
        <v>-</v>
      </c>
      <c r="T199" s="37" t="str">
        <f>IF(IFERROR(SEARCH("-sap",Online_Backup_Table1230[[#This Row],[Extension types]],1),0)&gt;0,"-sap","-")</f>
        <v>-</v>
      </c>
      <c r="U199" s="37" t="str">
        <f>IF(IFERROR(SEARCH("-msexchange",Online_Backup_Table1230[[#This Row],[Extension types]],1),0)&gt;0,"-msexchange","-")</f>
        <v>-</v>
      </c>
      <c r="V199" s="37" t="str">
        <f>IF(IFERROR(SEARCH("-msese",Online_Backup_Table1230[[#This Row],[Extension types]],1),0)&gt;0,"-msese","-")</f>
        <v>-</v>
      </c>
      <c r="W199" s="37" t="str">
        <f>IF(IFERROR(SEARCH("-e2010",Online_Backup_Table1230[[#This Row],[Extension types]],1),0)&gt;0,"-e2010","-")</f>
        <v>-</v>
      </c>
      <c r="X199" s="37" t="str">
        <f>IF(IFERROR(SEARCH("-msmbx",Online_Backup_Table1230[[#This Row],[Extension types]],1),0)&gt;0,"-msmbx","-")</f>
        <v>-</v>
      </c>
      <c r="Y199" s="37" t="str">
        <f>IF(IFERROR(SEARCH("-mbx",Online_Backup_Table1230[[#This Row],[Extension types]],1),0)&gt;0,"-mbx","-")</f>
        <v>-</v>
      </c>
      <c r="Z199" s="37" t="str">
        <f>IF(IFERROR(SEARCH("-informix",Online_Backup_Table1230[[#This Row],[Extension types]],1),0)&gt;0,"-informix","-")</f>
        <v>-</v>
      </c>
      <c r="AA199" s="37" t="str">
        <f>IF(IFERROR(SEARCH("-sybase",Online_Backup_Table1230[[#This Row],[Extension types]],1),0)&gt;0,"-sybase","-")</f>
        <v>-</v>
      </c>
      <c r="AB199" s="37" t="str">
        <f>IF(IFERROR(SEARCH("-lotus",Online_Backup_Table1230[[#This Row],[Extension types]],1),0)&gt;0,"-lotus","-")</f>
        <v>-</v>
      </c>
      <c r="AC199" s="37" t="str">
        <f>IF(IFERROR(SEARCH("-vss",Online_Backup_Table1230[[#This Row],[Extension types]],1),0)&gt;0,"-vss","-")</f>
        <v>-vss</v>
      </c>
      <c r="AD199" s="37" t="str">
        <f>IF(IFERROR(SEARCH("-db2",Online_Backup_Table1230[[#This Row],[Extension types]],1),0)&gt;0,"-db2","-")</f>
        <v>-</v>
      </c>
      <c r="AE199" s="37" t="str">
        <f>IF(IFERROR(SEARCH("-mssharepoint",Online_Backup_Table1230[[#This Row],[Extension types]],1),0)&gt;0,"-mssharepoint","-")</f>
        <v>-</v>
      </c>
      <c r="AF199" s="37" t="str">
        <f>IF(IFERROR(SEARCH("-mssps",Online_Backup_Table1230[[#This Row],[Extension types]],1),0)&gt;0,"-mssps","-")</f>
        <v>-</v>
      </c>
      <c r="AG199" s="37" t="str">
        <f>IF(IFERROR(SEARCH("-vmware",Online_Backup_Table1230[[#This Row],[Extension types]],1),0)&gt;0,"-vmware","-")</f>
        <v>-</v>
      </c>
      <c r="AH199" s="37" t="str">
        <f>IF(IFERROR(SEARCH("-vepa",Online_Backup_Table1230[[#This Row],[Extension types]],1),0)&gt;0,"-vepa","-")</f>
        <v>-</v>
      </c>
      <c r="AI199" s="37" t="str">
        <f>IF(IFERROR(SEARCH("-veagent",Online_Backup_Table1230[[#This Row],[Extension types]],1),0)&gt;0,"-veagent","-")</f>
        <v>-</v>
      </c>
      <c r="AJ199" s="37" t="str">
        <f>IF(IFERROR(SEARCH("-stream",Online_Backup_Table1230[[#This Row],[Extension types]],1),0)&gt;0,"-stream","-")</f>
        <v>-</v>
      </c>
      <c r="AK199" s="37" t="str">
        <f>IF(IFERROR(SEARCH("-ov",Online_Backup_Table1230[[#This Row],[Extension types]],1),0)&gt;0,"-ov","-")</f>
        <v>-</v>
      </c>
      <c r="AL199" s="37" t="str">
        <f>IF(IFERROR(SEARCH("-opc",Online_Backup_Table1230[[#This Row],[Extension types]],1),0)&gt;0,"-opc","-")</f>
        <v>-</v>
      </c>
      <c r="AM199" s="37" t="str">
        <f>IF(IFERROR(SEARCH("-mysql",Online_Backup_Table1230[[#This Row],[Extension types]],1),0)&gt;0,"-mysql","-")</f>
        <v>-</v>
      </c>
      <c r="AN199" s="37" t="str">
        <f>IF(IFERROR(SEARCH("-postgresql",Online_Backup_Table1230[[#This Row],[Extension types]],1),0)&gt;0,"-postgresql","-")</f>
        <v>-</v>
      </c>
      <c r="AO199" s="88">
        <f>IF(AND(Online_Backup_Table1230[[#This Row],[OS_type]]="WINDOWS / LINUX",COUNTIF(Online_Backup_Table1230[[#This Row],[Check -mssql and -mssql70]:[Check -opc]],"-")&lt;&gt;21),1,0)</f>
        <v>1</v>
      </c>
      <c r="AP199" s="88">
        <f>IF(AND(Online_Backup_Table1230[[#This Row],[OS_type]]="UNIX",COUNTIF(Online_Backup_Table1230[[#This Row],[Check -mssql and -mssql70]:[Check -opc]],"-")&lt;&gt;21),1,0)</f>
        <v>0</v>
      </c>
      <c r="AQ19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199" s="88">
        <f>IF(AND(Online_Backup_Table1230[[#This Row],[Last connexion date]]&gt;Declaration_Date2433[[#All],[Column1]]-180,Online_Backup_Table1230[[#This Row],[Historical usage Windows/Linux to be counted]]&lt;&gt;0),1,0)</f>
        <v>1</v>
      </c>
      <c r="AS19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199" s="88">
        <f>IF(AND(Online_Backup_Table1230[[#This Row],[Last connexion date]]&gt;Declaration_Date2433[[#All],[Column1]]-180,Online_Backup_Table1230[[#This Row],[Historical usage Unix to be counted]]&lt;&gt;0),1,0)</f>
        <v>0</v>
      </c>
      <c r="AU199" s="68">
        <v>43867.524178240739</v>
      </c>
      <c r="AV19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0" spans="1:48" x14ac:dyDescent="0.25">
      <c r="A200" s="7"/>
      <c r="B200" s="28" t="s">
        <v>213</v>
      </c>
      <c r="C200" s="28" t="s">
        <v>90</v>
      </c>
      <c r="D20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0" s="45" t="s">
        <v>103</v>
      </c>
      <c r="F200" s="63"/>
      <c r="G200" s="63"/>
      <c r="H200" s="63"/>
      <c r="I200" s="63"/>
      <c r="J200" s="63"/>
      <c r="K200" s="7"/>
      <c r="L200" s="37" t="str">
        <f>IF(IFERROR(SEARCH("-virtual",Online_Backup_Table1230[[#This Row],[Extension types]],1),0)&gt;0,"Yes","-")</f>
        <v>-</v>
      </c>
      <c r="M200" s="28"/>
      <c r="N200" s="37" t="str">
        <f>IF(IFERROR(SEARCH("-clus",Online_Backup_Table1230[[#This Row],[Extension types]],1),0)&gt;0,"Yes","-")</f>
        <v>-</v>
      </c>
      <c r="O200" s="28"/>
      <c r="P200" s="37" t="str">
        <f>IF(IFERROR(SEARCH("-appserver",Online_Backup_Table1230[[#This Row],[Extension types]],1),0)&gt;0,"Yes","-")</f>
        <v>-</v>
      </c>
      <c r="Q200" s="28"/>
      <c r="R200" s="37" t="str">
        <f>IF(IFERROR(SEARCH("-mssql",Online_Backup_Table1230[[#This Row],[Extension types]],1),0)&gt;0,"-mssql","-")</f>
        <v>-</v>
      </c>
      <c r="S200" s="37" t="str">
        <f>IF(IFERROR(SEARCH("-oracle",Online_Backup_Table1230[[#This Row],[Extension types]],1),0)&gt;0,"-oracle","-")</f>
        <v>-oracle</v>
      </c>
      <c r="T200" s="37" t="str">
        <f>IF(IFERROR(SEARCH("-sap",Online_Backup_Table1230[[#This Row],[Extension types]],1),0)&gt;0,"-sap","-")</f>
        <v>-</v>
      </c>
      <c r="U200" s="37" t="str">
        <f>IF(IFERROR(SEARCH("-msexchange",Online_Backup_Table1230[[#This Row],[Extension types]],1),0)&gt;0,"-msexchange","-")</f>
        <v>-</v>
      </c>
      <c r="V200" s="37" t="str">
        <f>IF(IFERROR(SEARCH("-msese",Online_Backup_Table1230[[#This Row],[Extension types]],1),0)&gt;0,"-msese","-")</f>
        <v>-</v>
      </c>
      <c r="W200" s="37" t="str">
        <f>IF(IFERROR(SEARCH("-e2010",Online_Backup_Table1230[[#This Row],[Extension types]],1),0)&gt;0,"-e2010","-")</f>
        <v>-</v>
      </c>
      <c r="X200" s="37" t="str">
        <f>IF(IFERROR(SEARCH("-msmbx",Online_Backup_Table1230[[#This Row],[Extension types]],1),0)&gt;0,"-msmbx","-")</f>
        <v>-</v>
      </c>
      <c r="Y200" s="37" t="str">
        <f>IF(IFERROR(SEARCH("-mbx",Online_Backup_Table1230[[#This Row],[Extension types]],1),0)&gt;0,"-mbx","-")</f>
        <v>-</v>
      </c>
      <c r="Z200" s="37" t="str">
        <f>IF(IFERROR(SEARCH("-informix",Online_Backup_Table1230[[#This Row],[Extension types]],1),0)&gt;0,"-informix","-")</f>
        <v>-</v>
      </c>
      <c r="AA200" s="37" t="str">
        <f>IF(IFERROR(SEARCH("-sybase",Online_Backup_Table1230[[#This Row],[Extension types]],1),0)&gt;0,"-sybase","-")</f>
        <v>-</v>
      </c>
      <c r="AB200" s="37" t="str">
        <f>IF(IFERROR(SEARCH("-lotus",Online_Backup_Table1230[[#This Row],[Extension types]],1),0)&gt;0,"-lotus","-")</f>
        <v>-</v>
      </c>
      <c r="AC200" s="37" t="str">
        <f>IF(IFERROR(SEARCH("-vss",Online_Backup_Table1230[[#This Row],[Extension types]],1),0)&gt;0,"-vss","-")</f>
        <v>-</v>
      </c>
      <c r="AD200" s="37" t="str">
        <f>IF(IFERROR(SEARCH("-db2",Online_Backup_Table1230[[#This Row],[Extension types]],1),0)&gt;0,"-db2","-")</f>
        <v>-</v>
      </c>
      <c r="AE200" s="37" t="str">
        <f>IF(IFERROR(SEARCH("-mssharepoint",Online_Backup_Table1230[[#This Row],[Extension types]],1),0)&gt;0,"-mssharepoint","-")</f>
        <v>-</v>
      </c>
      <c r="AF200" s="37" t="str">
        <f>IF(IFERROR(SEARCH("-mssps",Online_Backup_Table1230[[#This Row],[Extension types]],1),0)&gt;0,"-mssps","-")</f>
        <v>-</v>
      </c>
      <c r="AG200" s="37" t="str">
        <f>IF(IFERROR(SEARCH("-vmware",Online_Backup_Table1230[[#This Row],[Extension types]],1),0)&gt;0,"-vmware","-")</f>
        <v>-</v>
      </c>
      <c r="AH200" s="37" t="str">
        <f>IF(IFERROR(SEARCH("-vepa",Online_Backup_Table1230[[#This Row],[Extension types]],1),0)&gt;0,"-vepa","-")</f>
        <v>-</v>
      </c>
      <c r="AI200" s="37" t="str">
        <f>IF(IFERROR(SEARCH("-veagent",Online_Backup_Table1230[[#This Row],[Extension types]],1),0)&gt;0,"-veagent","-")</f>
        <v>-</v>
      </c>
      <c r="AJ200" s="37" t="str">
        <f>IF(IFERROR(SEARCH("-stream",Online_Backup_Table1230[[#This Row],[Extension types]],1),0)&gt;0,"-stream","-")</f>
        <v>-</v>
      </c>
      <c r="AK200" s="37" t="str">
        <f>IF(IFERROR(SEARCH("-ov",Online_Backup_Table1230[[#This Row],[Extension types]],1),0)&gt;0,"-ov","-")</f>
        <v>-</v>
      </c>
      <c r="AL200" s="37" t="str">
        <f>IF(IFERROR(SEARCH("-opc",Online_Backup_Table1230[[#This Row],[Extension types]],1),0)&gt;0,"-opc","-")</f>
        <v>-</v>
      </c>
      <c r="AM200" s="37" t="str">
        <f>IF(IFERROR(SEARCH("-mysql",Online_Backup_Table1230[[#This Row],[Extension types]],1),0)&gt;0,"-mysql","-")</f>
        <v>-</v>
      </c>
      <c r="AN200" s="37" t="str">
        <f>IF(IFERROR(SEARCH("-postgresql",Online_Backup_Table1230[[#This Row],[Extension types]],1),0)&gt;0,"-postgresql","-")</f>
        <v>-</v>
      </c>
      <c r="AO200" s="88">
        <f>IF(AND(Online_Backup_Table1230[[#This Row],[OS_type]]="WINDOWS / LINUX",COUNTIF(Online_Backup_Table1230[[#This Row],[Check -mssql and -mssql70]:[Check -opc]],"-")&lt;&gt;21),1,0)</f>
        <v>1</v>
      </c>
      <c r="AP200" s="88">
        <f>IF(AND(Online_Backup_Table1230[[#This Row],[OS_type]]="UNIX",COUNTIF(Online_Backup_Table1230[[#This Row],[Check -mssql and -mssql70]:[Check -opc]],"-")&lt;&gt;21),1,0)</f>
        <v>0</v>
      </c>
      <c r="AQ20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0" s="88">
        <f>IF(AND(Online_Backup_Table1230[[#This Row],[Last connexion date]]&gt;Declaration_Date2433[[#All],[Column1]]-180,Online_Backup_Table1230[[#This Row],[Historical usage Windows/Linux to be counted]]&lt;&gt;0),1,0)</f>
        <v>0</v>
      </c>
      <c r="AS20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0" s="88">
        <f>IF(AND(Online_Backup_Table1230[[#This Row],[Last connexion date]]&gt;Declaration_Date2433[[#All],[Column1]]-180,Online_Backup_Table1230[[#This Row],[Historical usage Unix to be counted]]&lt;&gt;0),1,0)</f>
        <v>0</v>
      </c>
      <c r="AU200" s="68"/>
      <c r="AV20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1" spans="1:48" x14ac:dyDescent="0.25">
      <c r="A201" s="7"/>
      <c r="B201" s="28" t="s">
        <v>214</v>
      </c>
      <c r="C201" s="28" t="s">
        <v>92</v>
      </c>
      <c r="D20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1" s="45" t="s">
        <v>103</v>
      </c>
      <c r="F201" s="63"/>
      <c r="G201" s="63"/>
      <c r="H201" s="63"/>
      <c r="I201" s="63"/>
      <c r="J201" s="63"/>
      <c r="K201" s="7"/>
      <c r="L201" s="37" t="str">
        <f>IF(IFERROR(SEARCH("-virtual",Online_Backup_Table1230[[#This Row],[Extension types]],1),0)&gt;0,"Yes","-")</f>
        <v>-</v>
      </c>
      <c r="M201" s="28"/>
      <c r="N201" s="37" t="str">
        <f>IF(IFERROR(SEARCH("-clus",Online_Backup_Table1230[[#This Row],[Extension types]],1),0)&gt;0,"Yes","-")</f>
        <v>-</v>
      </c>
      <c r="O201" s="28"/>
      <c r="P201" s="37" t="str">
        <f>IF(IFERROR(SEARCH("-appserver",Online_Backup_Table1230[[#This Row],[Extension types]],1),0)&gt;0,"Yes","-")</f>
        <v>-</v>
      </c>
      <c r="Q201" s="28"/>
      <c r="R201" s="37" t="str">
        <f>IF(IFERROR(SEARCH("-mssql",Online_Backup_Table1230[[#This Row],[Extension types]],1),0)&gt;0,"-mssql","-")</f>
        <v>-</v>
      </c>
      <c r="S201" s="37" t="str">
        <f>IF(IFERROR(SEARCH("-oracle",Online_Backup_Table1230[[#This Row],[Extension types]],1),0)&gt;0,"-oracle","-")</f>
        <v>-oracle</v>
      </c>
      <c r="T201" s="37" t="str">
        <f>IF(IFERROR(SEARCH("-sap",Online_Backup_Table1230[[#This Row],[Extension types]],1),0)&gt;0,"-sap","-")</f>
        <v>-</v>
      </c>
      <c r="U201" s="37" t="str">
        <f>IF(IFERROR(SEARCH("-msexchange",Online_Backup_Table1230[[#This Row],[Extension types]],1),0)&gt;0,"-msexchange","-")</f>
        <v>-</v>
      </c>
      <c r="V201" s="37" t="str">
        <f>IF(IFERROR(SEARCH("-msese",Online_Backup_Table1230[[#This Row],[Extension types]],1),0)&gt;0,"-msese","-")</f>
        <v>-</v>
      </c>
      <c r="W201" s="37" t="str">
        <f>IF(IFERROR(SEARCH("-e2010",Online_Backup_Table1230[[#This Row],[Extension types]],1),0)&gt;0,"-e2010","-")</f>
        <v>-</v>
      </c>
      <c r="X201" s="37" t="str">
        <f>IF(IFERROR(SEARCH("-msmbx",Online_Backup_Table1230[[#This Row],[Extension types]],1),0)&gt;0,"-msmbx","-")</f>
        <v>-</v>
      </c>
      <c r="Y201" s="37" t="str">
        <f>IF(IFERROR(SEARCH("-mbx",Online_Backup_Table1230[[#This Row],[Extension types]],1),0)&gt;0,"-mbx","-")</f>
        <v>-</v>
      </c>
      <c r="Z201" s="37" t="str">
        <f>IF(IFERROR(SEARCH("-informix",Online_Backup_Table1230[[#This Row],[Extension types]],1),0)&gt;0,"-informix","-")</f>
        <v>-</v>
      </c>
      <c r="AA201" s="37" t="str">
        <f>IF(IFERROR(SEARCH("-sybase",Online_Backup_Table1230[[#This Row],[Extension types]],1),0)&gt;0,"-sybase","-")</f>
        <v>-</v>
      </c>
      <c r="AB201" s="37" t="str">
        <f>IF(IFERROR(SEARCH("-lotus",Online_Backup_Table1230[[#This Row],[Extension types]],1),0)&gt;0,"-lotus","-")</f>
        <v>-</v>
      </c>
      <c r="AC201" s="37" t="str">
        <f>IF(IFERROR(SEARCH("-vss",Online_Backup_Table1230[[#This Row],[Extension types]],1),0)&gt;0,"-vss","-")</f>
        <v>-</v>
      </c>
      <c r="AD201" s="37" t="str">
        <f>IF(IFERROR(SEARCH("-db2",Online_Backup_Table1230[[#This Row],[Extension types]],1),0)&gt;0,"-db2","-")</f>
        <v>-</v>
      </c>
      <c r="AE201" s="37" t="str">
        <f>IF(IFERROR(SEARCH("-mssharepoint",Online_Backup_Table1230[[#This Row],[Extension types]],1),0)&gt;0,"-mssharepoint","-")</f>
        <v>-</v>
      </c>
      <c r="AF201" s="37" t="str">
        <f>IF(IFERROR(SEARCH("-mssps",Online_Backup_Table1230[[#This Row],[Extension types]],1),0)&gt;0,"-mssps","-")</f>
        <v>-</v>
      </c>
      <c r="AG201" s="37" t="str">
        <f>IF(IFERROR(SEARCH("-vmware",Online_Backup_Table1230[[#This Row],[Extension types]],1),0)&gt;0,"-vmware","-")</f>
        <v>-</v>
      </c>
      <c r="AH201" s="37" t="str">
        <f>IF(IFERROR(SEARCH("-vepa",Online_Backup_Table1230[[#This Row],[Extension types]],1),0)&gt;0,"-vepa","-")</f>
        <v>-</v>
      </c>
      <c r="AI201" s="37" t="str">
        <f>IF(IFERROR(SEARCH("-veagent",Online_Backup_Table1230[[#This Row],[Extension types]],1),0)&gt;0,"-veagent","-")</f>
        <v>-</v>
      </c>
      <c r="AJ201" s="37" t="str">
        <f>IF(IFERROR(SEARCH("-stream",Online_Backup_Table1230[[#This Row],[Extension types]],1),0)&gt;0,"-stream","-")</f>
        <v>-</v>
      </c>
      <c r="AK201" s="37" t="str">
        <f>IF(IFERROR(SEARCH("-ov",Online_Backup_Table1230[[#This Row],[Extension types]],1),0)&gt;0,"-ov","-")</f>
        <v>-</v>
      </c>
      <c r="AL201" s="37" t="str">
        <f>IF(IFERROR(SEARCH("-opc",Online_Backup_Table1230[[#This Row],[Extension types]],1),0)&gt;0,"-opc","-")</f>
        <v>-</v>
      </c>
      <c r="AM201" s="37" t="str">
        <f>IF(IFERROR(SEARCH("-mysql",Online_Backup_Table1230[[#This Row],[Extension types]],1),0)&gt;0,"-mysql","-")</f>
        <v>-</v>
      </c>
      <c r="AN201" s="37" t="str">
        <f>IF(IFERROR(SEARCH("-postgresql",Online_Backup_Table1230[[#This Row],[Extension types]],1),0)&gt;0,"-postgresql","-")</f>
        <v>-</v>
      </c>
      <c r="AO201" s="88">
        <f>IF(AND(Online_Backup_Table1230[[#This Row],[OS_type]]="WINDOWS / LINUX",COUNTIF(Online_Backup_Table1230[[#This Row],[Check -mssql and -mssql70]:[Check -opc]],"-")&lt;&gt;21),1,0)</f>
        <v>1</v>
      </c>
      <c r="AP201" s="88">
        <f>IF(AND(Online_Backup_Table1230[[#This Row],[OS_type]]="UNIX",COUNTIF(Online_Backup_Table1230[[#This Row],[Check -mssql and -mssql70]:[Check -opc]],"-")&lt;&gt;21),1,0)</f>
        <v>0</v>
      </c>
      <c r="AQ20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1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1" s="88">
        <f>IF(AND(Online_Backup_Table1230[[#This Row],[Last connexion date]]&gt;Declaration_Date2433[[#All],[Column1]]-180,Online_Backup_Table1230[[#This Row],[Historical usage Unix to be counted]]&lt;&gt;0),1,0)</f>
        <v>0</v>
      </c>
      <c r="AU201" s="68">
        <v>43873.355636574073</v>
      </c>
      <c r="AV20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2" spans="1:48" x14ac:dyDescent="0.25">
      <c r="A202" s="7"/>
      <c r="B202" s="28" t="s">
        <v>215</v>
      </c>
      <c r="C202" s="28" t="s">
        <v>109</v>
      </c>
      <c r="D20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2" s="45" t="s">
        <v>101</v>
      </c>
      <c r="F202" s="63"/>
      <c r="G202" s="63"/>
      <c r="H202" s="63"/>
      <c r="I202" s="63"/>
      <c r="J202" s="63"/>
      <c r="K202" s="7"/>
      <c r="L202" s="37" t="str">
        <f>IF(IFERROR(SEARCH("-virtual",Online_Backup_Table1230[[#This Row],[Extension types]],1),0)&gt;0,"Yes","-")</f>
        <v>-</v>
      </c>
      <c r="M202" s="28"/>
      <c r="N202" s="37" t="str">
        <f>IF(IFERROR(SEARCH("-clus",Online_Backup_Table1230[[#This Row],[Extension types]],1),0)&gt;0,"Yes","-")</f>
        <v>-</v>
      </c>
      <c r="O202" s="28"/>
      <c r="P202" s="37" t="str">
        <f>IF(IFERROR(SEARCH("-appserver",Online_Backup_Table1230[[#This Row],[Extension types]],1),0)&gt;0,"Yes","-")</f>
        <v>-</v>
      </c>
      <c r="Q202" s="28"/>
      <c r="R202" s="37" t="str">
        <f>IF(IFERROR(SEARCH("-mssql",Online_Backup_Table1230[[#This Row],[Extension types]],1),0)&gt;0,"-mssql","-")</f>
        <v>-</v>
      </c>
      <c r="S202" s="37" t="str">
        <f>IF(IFERROR(SEARCH("-oracle",Online_Backup_Table1230[[#This Row],[Extension types]],1),0)&gt;0,"-oracle","-")</f>
        <v>-</v>
      </c>
      <c r="T202" s="37" t="str">
        <f>IF(IFERROR(SEARCH("-sap",Online_Backup_Table1230[[#This Row],[Extension types]],1),0)&gt;0,"-sap","-")</f>
        <v>-</v>
      </c>
      <c r="U202" s="37" t="str">
        <f>IF(IFERROR(SEARCH("-msexchange",Online_Backup_Table1230[[#This Row],[Extension types]],1),0)&gt;0,"-msexchange","-")</f>
        <v>-</v>
      </c>
      <c r="V202" s="37" t="str">
        <f>IF(IFERROR(SEARCH("-msese",Online_Backup_Table1230[[#This Row],[Extension types]],1),0)&gt;0,"-msese","-")</f>
        <v>-</v>
      </c>
      <c r="W202" s="37" t="str">
        <f>IF(IFERROR(SEARCH("-e2010",Online_Backup_Table1230[[#This Row],[Extension types]],1),0)&gt;0,"-e2010","-")</f>
        <v>-</v>
      </c>
      <c r="X202" s="37" t="str">
        <f>IF(IFERROR(SEARCH("-msmbx",Online_Backup_Table1230[[#This Row],[Extension types]],1),0)&gt;0,"-msmbx","-")</f>
        <v>-</v>
      </c>
      <c r="Y202" s="37" t="str">
        <f>IF(IFERROR(SEARCH("-mbx",Online_Backup_Table1230[[#This Row],[Extension types]],1),0)&gt;0,"-mbx","-")</f>
        <v>-</v>
      </c>
      <c r="Z202" s="37" t="str">
        <f>IF(IFERROR(SEARCH("-informix",Online_Backup_Table1230[[#This Row],[Extension types]],1),0)&gt;0,"-informix","-")</f>
        <v>-</v>
      </c>
      <c r="AA202" s="37" t="str">
        <f>IF(IFERROR(SEARCH("-sybase",Online_Backup_Table1230[[#This Row],[Extension types]],1),0)&gt;0,"-sybase","-")</f>
        <v>-</v>
      </c>
      <c r="AB202" s="37" t="str">
        <f>IF(IFERROR(SEARCH("-lotus",Online_Backup_Table1230[[#This Row],[Extension types]],1),0)&gt;0,"-lotus","-")</f>
        <v>-</v>
      </c>
      <c r="AC202" s="37" t="str">
        <f>IF(IFERROR(SEARCH("-vss",Online_Backup_Table1230[[#This Row],[Extension types]],1),0)&gt;0,"-vss","-")</f>
        <v>-</v>
      </c>
      <c r="AD202" s="37" t="str">
        <f>IF(IFERROR(SEARCH("-db2",Online_Backup_Table1230[[#This Row],[Extension types]],1),0)&gt;0,"-db2","-")</f>
        <v>-</v>
      </c>
      <c r="AE202" s="37" t="str">
        <f>IF(IFERROR(SEARCH("-mssharepoint",Online_Backup_Table1230[[#This Row],[Extension types]],1),0)&gt;0,"-mssharepoint","-")</f>
        <v>-</v>
      </c>
      <c r="AF202" s="37" t="str">
        <f>IF(IFERROR(SEARCH("-mssps",Online_Backup_Table1230[[#This Row],[Extension types]],1),0)&gt;0,"-mssps","-")</f>
        <v>-</v>
      </c>
      <c r="AG202" s="37" t="str">
        <f>IF(IFERROR(SEARCH("-vmware",Online_Backup_Table1230[[#This Row],[Extension types]],1),0)&gt;0,"-vmware","-")</f>
        <v>-</v>
      </c>
      <c r="AH202" s="37" t="str">
        <f>IF(IFERROR(SEARCH("-vepa",Online_Backup_Table1230[[#This Row],[Extension types]],1),0)&gt;0,"-vepa","-")</f>
        <v>-</v>
      </c>
      <c r="AI202" s="37" t="str">
        <f>IF(IFERROR(SEARCH("-veagent",Online_Backup_Table1230[[#This Row],[Extension types]],1),0)&gt;0,"-veagent","-")</f>
        <v>-</v>
      </c>
      <c r="AJ202" s="37" t="str">
        <f>IF(IFERROR(SEARCH("-stream",Online_Backup_Table1230[[#This Row],[Extension types]],1),0)&gt;0,"-stream","-")</f>
        <v>-</v>
      </c>
      <c r="AK202" s="37" t="str">
        <f>IF(IFERROR(SEARCH("-ov",Online_Backup_Table1230[[#This Row],[Extension types]],1),0)&gt;0,"-ov","-")</f>
        <v>-</v>
      </c>
      <c r="AL202" s="37" t="str">
        <f>IF(IFERROR(SEARCH("-opc",Online_Backup_Table1230[[#This Row],[Extension types]],1),0)&gt;0,"-opc","-")</f>
        <v>-</v>
      </c>
      <c r="AM202" s="37" t="str">
        <f>IF(IFERROR(SEARCH("-mysql",Online_Backup_Table1230[[#This Row],[Extension types]],1),0)&gt;0,"-mysql","-")</f>
        <v>-</v>
      </c>
      <c r="AN202" s="37" t="str">
        <f>IF(IFERROR(SEARCH("-postgresql",Online_Backup_Table1230[[#This Row],[Extension types]],1),0)&gt;0,"-postgresql","-")</f>
        <v>-</v>
      </c>
      <c r="AO202" s="88">
        <f>IF(AND(Online_Backup_Table1230[[#This Row],[OS_type]]="WINDOWS / LINUX",COUNTIF(Online_Backup_Table1230[[#This Row],[Check -mssql and -mssql70]:[Check -opc]],"-")&lt;&gt;21),1,0)</f>
        <v>0</v>
      </c>
      <c r="AP202" s="88">
        <f>IF(AND(Online_Backup_Table1230[[#This Row],[OS_type]]="UNIX",COUNTIF(Online_Backup_Table1230[[#This Row],[Check -mssql and -mssql70]:[Check -opc]],"-")&lt;&gt;21),1,0)</f>
        <v>0</v>
      </c>
      <c r="AQ20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0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2" s="88">
        <f>IF(AND(Online_Backup_Table1230[[#This Row],[Last connexion date]]&gt;Declaration_Date2433[[#All],[Column1]]-180,Online_Backup_Table1230[[#This Row],[Historical usage Unix to be counted]]&lt;&gt;0),1,0)</f>
        <v>0</v>
      </c>
      <c r="AU202" s="68"/>
      <c r="AV20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3" spans="1:48" x14ac:dyDescent="0.25">
      <c r="A203" s="7"/>
      <c r="B203" s="28" t="s">
        <v>216</v>
      </c>
      <c r="C203" s="28" t="s">
        <v>160</v>
      </c>
      <c r="D20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3" s="45" t="s">
        <v>217</v>
      </c>
      <c r="F203" s="63"/>
      <c r="G203" s="63"/>
      <c r="H203" s="63"/>
      <c r="I203" s="63"/>
      <c r="J203" s="63"/>
      <c r="K203" s="7"/>
      <c r="L203" s="37" t="str">
        <f>IF(IFERROR(SEARCH("-virtual",Online_Backup_Table1230[[#This Row],[Extension types]],1),0)&gt;0,"Yes","-")</f>
        <v>-</v>
      </c>
      <c r="M203" s="28"/>
      <c r="N203" s="37" t="str">
        <f>IF(IFERROR(SEARCH("-clus",Online_Backup_Table1230[[#This Row],[Extension types]],1),0)&gt;0,"Yes","-")</f>
        <v>-</v>
      </c>
      <c r="O203" s="28"/>
      <c r="P203" s="37" t="str">
        <f>IF(IFERROR(SEARCH("-appserver",Online_Backup_Table1230[[#This Row],[Extension types]],1),0)&gt;0,"Yes","-")</f>
        <v>-</v>
      </c>
      <c r="Q203" s="28"/>
      <c r="R203" s="37" t="str">
        <f>IF(IFERROR(SEARCH("-mssql",Online_Backup_Table1230[[#This Row],[Extension types]],1),0)&gt;0,"-mssql","-")</f>
        <v>-mssql</v>
      </c>
      <c r="S203" s="37" t="str">
        <f>IF(IFERROR(SEARCH("-oracle",Online_Backup_Table1230[[#This Row],[Extension types]],1),0)&gt;0,"-oracle","-")</f>
        <v>-</v>
      </c>
      <c r="T203" s="37" t="str">
        <f>IF(IFERROR(SEARCH("-sap",Online_Backup_Table1230[[#This Row],[Extension types]],1),0)&gt;0,"-sap","-")</f>
        <v>-</v>
      </c>
      <c r="U203" s="37" t="str">
        <f>IF(IFERROR(SEARCH("-msexchange",Online_Backup_Table1230[[#This Row],[Extension types]],1),0)&gt;0,"-msexchange","-")</f>
        <v>-</v>
      </c>
      <c r="V203" s="37" t="str">
        <f>IF(IFERROR(SEARCH("-msese",Online_Backup_Table1230[[#This Row],[Extension types]],1),0)&gt;0,"-msese","-")</f>
        <v>-</v>
      </c>
      <c r="W203" s="37" t="str">
        <f>IF(IFERROR(SEARCH("-e2010",Online_Backup_Table1230[[#This Row],[Extension types]],1),0)&gt;0,"-e2010","-")</f>
        <v>-</v>
      </c>
      <c r="X203" s="37" t="str">
        <f>IF(IFERROR(SEARCH("-msmbx",Online_Backup_Table1230[[#This Row],[Extension types]],1),0)&gt;0,"-msmbx","-")</f>
        <v>-</v>
      </c>
      <c r="Y203" s="37" t="str">
        <f>IF(IFERROR(SEARCH("-mbx",Online_Backup_Table1230[[#This Row],[Extension types]],1),0)&gt;0,"-mbx","-")</f>
        <v>-</v>
      </c>
      <c r="Z203" s="37" t="str">
        <f>IF(IFERROR(SEARCH("-informix",Online_Backup_Table1230[[#This Row],[Extension types]],1),0)&gt;0,"-informix","-")</f>
        <v>-</v>
      </c>
      <c r="AA203" s="37" t="str">
        <f>IF(IFERROR(SEARCH("-sybase",Online_Backup_Table1230[[#This Row],[Extension types]],1),0)&gt;0,"-sybase","-")</f>
        <v>-</v>
      </c>
      <c r="AB203" s="37" t="str">
        <f>IF(IFERROR(SEARCH("-lotus",Online_Backup_Table1230[[#This Row],[Extension types]],1),0)&gt;0,"-lotus","-")</f>
        <v>-</v>
      </c>
      <c r="AC203" s="37" t="str">
        <f>IF(IFERROR(SEARCH("-vss",Online_Backup_Table1230[[#This Row],[Extension types]],1),0)&gt;0,"-vss","-")</f>
        <v>-vss</v>
      </c>
      <c r="AD203" s="37" t="str">
        <f>IF(IFERROR(SEARCH("-db2",Online_Backup_Table1230[[#This Row],[Extension types]],1),0)&gt;0,"-db2","-")</f>
        <v>-</v>
      </c>
      <c r="AE203" s="37" t="str">
        <f>IF(IFERROR(SEARCH("-mssharepoint",Online_Backup_Table1230[[#This Row],[Extension types]],1),0)&gt;0,"-mssharepoint","-")</f>
        <v>-</v>
      </c>
      <c r="AF203" s="37" t="str">
        <f>IF(IFERROR(SEARCH("-mssps",Online_Backup_Table1230[[#This Row],[Extension types]],1),0)&gt;0,"-mssps","-")</f>
        <v>-</v>
      </c>
      <c r="AG203" s="37" t="str">
        <f>IF(IFERROR(SEARCH("-vmware",Online_Backup_Table1230[[#This Row],[Extension types]],1),0)&gt;0,"-vmware","-")</f>
        <v>-</v>
      </c>
      <c r="AH203" s="37" t="str">
        <f>IF(IFERROR(SEARCH("-vepa",Online_Backup_Table1230[[#This Row],[Extension types]],1),0)&gt;0,"-vepa","-")</f>
        <v>-</v>
      </c>
      <c r="AI203" s="37" t="str">
        <f>IF(IFERROR(SEARCH("-veagent",Online_Backup_Table1230[[#This Row],[Extension types]],1),0)&gt;0,"-veagent","-")</f>
        <v>-</v>
      </c>
      <c r="AJ203" s="37" t="str">
        <f>IF(IFERROR(SEARCH("-stream",Online_Backup_Table1230[[#This Row],[Extension types]],1),0)&gt;0,"-stream","-")</f>
        <v>-</v>
      </c>
      <c r="AK203" s="37" t="str">
        <f>IF(IFERROR(SEARCH("-ov",Online_Backup_Table1230[[#This Row],[Extension types]],1),0)&gt;0,"-ov","-")</f>
        <v>-</v>
      </c>
      <c r="AL203" s="37" t="str">
        <f>IF(IFERROR(SEARCH("-opc",Online_Backup_Table1230[[#This Row],[Extension types]],1),0)&gt;0,"-opc","-")</f>
        <v>-</v>
      </c>
      <c r="AM203" s="37" t="str">
        <f>IF(IFERROR(SEARCH("-mysql",Online_Backup_Table1230[[#This Row],[Extension types]],1),0)&gt;0,"-mysql","-")</f>
        <v>-</v>
      </c>
      <c r="AN203" s="37" t="str">
        <f>IF(IFERROR(SEARCH("-postgresql",Online_Backup_Table1230[[#This Row],[Extension types]],1),0)&gt;0,"-postgresql","-")</f>
        <v>-</v>
      </c>
      <c r="AO203" s="88">
        <f>IF(AND(Online_Backup_Table1230[[#This Row],[OS_type]]="WINDOWS / LINUX",COUNTIF(Online_Backup_Table1230[[#This Row],[Check -mssql and -mssql70]:[Check -opc]],"-")&lt;&gt;21),1,0)</f>
        <v>1</v>
      </c>
      <c r="AP203" s="88">
        <f>IF(AND(Online_Backup_Table1230[[#This Row],[OS_type]]="UNIX",COUNTIF(Online_Backup_Table1230[[#This Row],[Check -mssql and -mssql70]:[Check -opc]],"-")&lt;&gt;21),1,0)</f>
        <v>0</v>
      </c>
      <c r="AQ20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3" s="88">
        <f>IF(AND(Online_Backup_Table1230[[#This Row],[Last connexion date]]&gt;Declaration_Date2433[[#All],[Column1]]-180,Online_Backup_Table1230[[#This Row],[Historical usage Unix to be counted]]&lt;&gt;0),1,0)</f>
        <v>0</v>
      </c>
      <c r="AU203" s="68">
        <v>43873.502615740741</v>
      </c>
      <c r="AV20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4" spans="1:48" x14ac:dyDescent="0.25">
      <c r="A204" s="7"/>
      <c r="B204" s="28" t="s">
        <v>218</v>
      </c>
      <c r="C204" s="28" t="s">
        <v>92</v>
      </c>
      <c r="D20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4" s="45" t="s">
        <v>103</v>
      </c>
      <c r="F204" s="63"/>
      <c r="G204" s="63"/>
      <c r="H204" s="63"/>
      <c r="I204" s="63"/>
      <c r="J204" s="63"/>
      <c r="K204" s="7"/>
      <c r="L204" s="37" t="str">
        <f>IF(IFERROR(SEARCH("-virtual",Online_Backup_Table1230[[#This Row],[Extension types]],1),0)&gt;0,"Yes","-")</f>
        <v>-</v>
      </c>
      <c r="M204" s="28"/>
      <c r="N204" s="37" t="str">
        <f>IF(IFERROR(SEARCH("-clus",Online_Backup_Table1230[[#This Row],[Extension types]],1),0)&gt;0,"Yes","-")</f>
        <v>-</v>
      </c>
      <c r="O204" s="28"/>
      <c r="P204" s="37" t="str">
        <f>IF(IFERROR(SEARCH("-appserver",Online_Backup_Table1230[[#This Row],[Extension types]],1),0)&gt;0,"Yes","-")</f>
        <v>-</v>
      </c>
      <c r="Q204" s="28"/>
      <c r="R204" s="37" t="str">
        <f>IF(IFERROR(SEARCH("-mssql",Online_Backup_Table1230[[#This Row],[Extension types]],1),0)&gt;0,"-mssql","-")</f>
        <v>-</v>
      </c>
      <c r="S204" s="37" t="str">
        <f>IF(IFERROR(SEARCH("-oracle",Online_Backup_Table1230[[#This Row],[Extension types]],1),0)&gt;0,"-oracle","-")</f>
        <v>-oracle</v>
      </c>
      <c r="T204" s="37" t="str">
        <f>IF(IFERROR(SEARCH("-sap",Online_Backup_Table1230[[#This Row],[Extension types]],1),0)&gt;0,"-sap","-")</f>
        <v>-</v>
      </c>
      <c r="U204" s="37" t="str">
        <f>IF(IFERROR(SEARCH("-msexchange",Online_Backup_Table1230[[#This Row],[Extension types]],1),0)&gt;0,"-msexchange","-")</f>
        <v>-</v>
      </c>
      <c r="V204" s="37" t="str">
        <f>IF(IFERROR(SEARCH("-msese",Online_Backup_Table1230[[#This Row],[Extension types]],1),0)&gt;0,"-msese","-")</f>
        <v>-</v>
      </c>
      <c r="W204" s="37" t="str">
        <f>IF(IFERROR(SEARCH("-e2010",Online_Backup_Table1230[[#This Row],[Extension types]],1),0)&gt;0,"-e2010","-")</f>
        <v>-</v>
      </c>
      <c r="X204" s="37" t="str">
        <f>IF(IFERROR(SEARCH("-msmbx",Online_Backup_Table1230[[#This Row],[Extension types]],1),0)&gt;0,"-msmbx","-")</f>
        <v>-</v>
      </c>
      <c r="Y204" s="37" t="str">
        <f>IF(IFERROR(SEARCH("-mbx",Online_Backup_Table1230[[#This Row],[Extension types]],1),0)&gt;0,"-mbx","-")</f>
        <v>-</v>
      </c>
      <c r="Z204" s="37" t="str">
        <f>IF(IFERROR(SEARCH("-informix",Online_Backup_Table1230[[#This Row],[Extension types]],1),0)&gt;0,"-informix","-")</f>
        <v>-</v>
      </c>
      <c r="AA204" s="37" t="str">
        <f>IF(IFERROR(SEARCH("-sybase",Online_Backup_Table1230[[#This Row],[Extension types]],1),0)&gt;0,"-sybase","-")</f>
        <v>-</v>
      </c>
      <c r="AB204" s="37" t="str">
        <f>IF(IFERROR(SEARCH("-lotus",Online_Backup_Table1230[[#This Row],[Extension types]],1),0)&gt;0,"-lotus","-")</f>
        <v>-</v>
      </c>
      <c r="AC204" s="37" t="str">
        <f>IF(IFERROR(SEARCH("-vss",Online_Backup_Table1230[[#This Row],[Extension types]],1),0)&gt;0,"-vss","-")</f>
        <v>-</v>
      </c>
      <c r="AD204" s="37" t="str">
        <f>IF(IFERROR(SEARCH("-db2",Online_Backup_Table1230[[#This Row],[Extension types]],1),0)&gt;0,"-db2","-")</f>
        <v>-</v>
      </c>
      <c r="AE204" s="37" t="str">
        <f>IF(IFERROR(SEARCH("-mssharepoint",Online_Backup_Table1230[[#This Row],[Extension types]],1),0)&gt;0,"-mssharepoint","-")</f>
        <v>-</v>
      </c>
      <c r="AF204" s="37" t="str">
        <f>IF(IFERROR(SEARCH("-mssps",Online_Backup_Table1230[[#This Row],[Extension types]],1),0)&gt;0,"-mssps","-")</f>
        <v>-</v>
      </c>
      <c r="AG204" s="37" t="str">
        <f>IF(IFERROR(SEARCH("-vmware",Online_Backup_Table1230[[#This Row],[Extension types]],1),0)&gt;0,"-vmware","-")</f>
        <v>-</v>
      </c>
      <c r="AH204" s="37" t="str">
        <f>IF(IFERROR(SEARCH("-vepa",Online_Backup_Table1230[[#This Row],[Extension types]],1),0)&gt;0,"-vepa","-")</f>
        <v>-</v>
      </c>
      <c r="AI204" s="37" t="str">
        <f>IF(IFERROR(SEARCH("-veagent",Online_Backup_Table1230[[#This Row],[Extension types]],1),0)&gt;0,"-veagent","-")</f>
        <v>-</v>
      </c>
      <c r="AJ204" s="37" t="str">
        <f>IF(IFERROR(SEARCH("-stream",Online_Backup_Table1230[[#This Row],[Extension types]],1),0)&gt;0,"-stream","-")</f>
        <v>-</v>
      </c>
      <c r="AK204" s="37" t="str">
        <f>IF(IFERROR(SEARCH("-ov",Online_Backup_Table1230[[#This Row],[Extension types]],1),0)&gt;0,"-ov","-")</f>
        <v>-</v>
      </c>
      <c r="AL204" s="37" t="str">
        <f>IF(IFERROR(SEARCH("-opc",Online_Backup_Table1230[[#This Row],[Extension types]],1),0)&gt;0,"-opc","-")</f>
        <v>-</v>
      </c>
      <c r="AM204" s="37" t="str">
        <f>IF(IFERROR(SEARCH("-mysql",Online_Backup_Table1230[[#This Row],[Extension types]],1),0)&gt;0,"-mysql","-")</f>
        <v>-</v>
      </c>
      <c r="AN204" s="37" t="str">
        <f>IF(IFERROR(SEARCH("-postgresql",Online_Backup_Table1230[[#This Row],[Extension types]],1),0)&gt;0,"-postgresql","-")</f>
        <v>-</v>
      </c>
      <c r="AO204" s="88">
        <f>IF(AND(Online_Backup_Table1230[[#This Row],[OS_type]]="WINDOWS / LINUX",COUNTIF(Online_Backup_Table1230[[#This Row],[Check -mssql and -mssql70]:[Check -opc]],"-")&lt;&gt;21),1,0)</f>
        <v>1</v>
      </c>
      <c r="AP204" s="88">
        <f>IF(AND(Online_Backup_Table1230[[#This Row],[OS_type]]="UNIX",COUNTIF(Online_Backup_Table1230[[#This Row],[Check -mssql and -mssql70]:[Check -opc]],"-")&lt;&gt;21),1,0)</f>
        <v>0</v>
      </c>
      <c r="AQ20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4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4" s="88">
        <f>IF(AND(Online_Backup_Table1230[[#This Row],[Last connexion date]]&gt;Declaration_Date2433[[#All],[Column1]]-180,Online_Backup_Table1230[[#This Row],[Historical usage Unix to be counted]]&lt;&gt;0),1,0)</f>
        <v>0</v>
      </c>
      <c r="AU204" s="68">
        <v>43873.501898148148</v>
      </c>
      <c r="AV20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5" spans="1:48" x14ac:dyDescent="0.25">
      <c r="A205" s="7"/>
      <c r="B205" s="28" t="s">
        <v>219</v>
      </c>
      <c r="C205" s="28" t="s">
        <v>141</v>
      </c>
      <c r="D20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5" s="45" t="s">
        <v>220</v>
      </c>
      <c r="F205" s="63"/>
      <c r="G205" s="63"/>
      <c r="H205" s="63"/>
      <c r="I205" s="63"/>
      <c r="J205" s="63"/>
      <c r="K205" s="7"/>
      <c r="L205" s="37" t="str">
        <f>IF(IFERROR(SEARCH("-virtual",Online_Backup_Table1230[[#This Row],[Extension types]],1),0)&gt;0,"Yes","-")</f>
        <v>-</v>
      </c>
      <c r="M205" s="28"/>
      <c r="N205" s="37" t="str">
        <f>IF(IFERROR(SEARCH("-clus",Online_Backup_Table1230[[#This Row],[Extension types]],1),0)&gt;0,"Yes","-")</f>
        <v>-</v>
      </c>
      <c r="O205" s="28"/>
      <c r="P205" s="37" t="str">
        <f>IF(IFERROR(SEARCH("-appserver",Online_Backup_Table1230[[#This Row],[Extension types]],1),0)&gt;0,"Yes","-")</f>
        <v>-</v>
      </c>
      <c r="Q205" s="28"/>
      <c r="R205" s="37" t="str">
        <f>IF(IFERROR(SEARCH("-mssql",Online_Backup_Table1230[[#This Row],[Extension types]],1),0)&gt;0,"-mssql","-")</f>
        <v>-mssql</v>
      </c>
      <c r="S205" s="37" t="str">
        <f>IF(IFERROR(SEARCH("-oracle",Online_Backup_Table1230[[#This Row],[Extension types]],1),0)&gt;0,"-oracle","-")</f>
        <v>-</v>
      </c>
      <c r="T205" s="37" t="str">
        <f>IF(IFERROR(SEARCH("-sap",Online_Backup_Table1230[[#This Row],[Extension types]],1),0)&gt;0,"-sap","-")</f>
        <v>-</v>
      </c>
      <c r="U205" s="37" t="str">
        <f>IF(IFERROR(SEARCH("-msexchange",Online_Backup_Table1230[[#This Row],[Extension types]],1),0)&gt;0,"-msexchange","-")</f>
        <v>-</v>
      </c>
      <c r="V205" s="37" t="str">
        <f>IF(IFERROR(SEARCH("-msese",Online_Backup_Table1230[[#This Row],[Extension types]],1),0)&gt;0,"-msese","-")</f>
        <v>-</v>
      </c>
      <c r="W205" s="37" t="str">
        <f>IF(IFERROR(SEARCH("-e2010",Online_Backup_Table1230[[#This Row],[Extension types]],1),0)&gt;0,"-e2010","-")</f>
        <v>-</v>
      </c>
      <c r="X205" s="37" t="str">
        <f>IF(IFERROR(SEARCH("-msmbx",Online_Backup_Table1230[[#This Row],[Extension types]],1),0)&gt;0,"-msmbx","-")</f>
        <v>-</v>
      </c>
      <c r="Y205" s="37" t="str">
        <f>IF(IFERROR(SEARCH("-mbx",Online_Backup_Table1230[[#This Row],[Extension types]],1),0)&gt;0,"-mbx","-")</f>
        <v>-</v>
      </c>
      <c r="Z205" s="37" t="str">
        <f>IF(IFERROR(SEARCH("-informix",Online_Backup_Table1230[[#This Row],[Extension types]],1),0)&gt;0,"-informix","-")</f>
        <v>-</v>
      </c>
      <c r="AA205" s="37" t="str">
        <f>IF(IFERROR(SEARCH("-sybase",Online_Backup_Table1230[[#This Row],[Extension types]],1),0)&gt;0,"-sybase","-")</f>
        <v>-</v>
      </c>
      <c r="AB205" s="37" t="str">
        <f>IF(IFERROR(SEARCH("-lotus",Online_Backup_Table1230[[#This Row],[Extension types]],1),0)&gt;0,"-lotus","-")</f>
        <v>-</v>
      </c>
      <c r="AC205" s="37" t="str">
        <f>IF(IFERROR(SEARCH("-vss",Online_Backup_Table1230[[#This Row],[Extension types]],1),0)&gt;0,"-vss","-")</f>
        <v>-vss</v>
      </c>
      <c r="AD205" s="37" t="str">
        <f>IF(IFERROR(SEARCH("-db2",Online_Backup_Table1230[[#This Row],[Extension types]],1),0)&gt;0,"-db2","-")</f>
        <v>-</v>
      </c>
      <c r="AE205" s="37" t="str">
        <f>IF(IFERROR(SEARCH("-mssharepoint",Online_Backup_Table1230[[#This Row],[Extension types]],1),0)&gt;0,"-mssharepoint","-")</f>
        <v>-</v>
      </c>
      <c r="AF205" s="37" t="str">
        <f>IF(IFERROR(SEARCH("-mssps",Online_Backup_Table1230[[#This Row],[Extension types]],1),0)&gt;0,"-mssps","-")</f>
        <v>-</v>
      </c>
      <c r="AG205" s="37" t="str">
        <f>IF(IFERROR(SEARCH("-vmware",Online_Backup_Table1230[[#This Row],[Extension types]],1),0)&gt;0,"-vmware","-")</f>
        <v>-</v>
      </c>
      <c r="AH205" s="37" t="str">
        <f>IF(IFERROR(SEARCH("-vepa",Online_Backup_Table1230[[#This Row],[Extension types]],1),0)&gt;0,"-vepa","-")</f>
        <v>-</v>
      </c>
      <c r="AI205" s="37" t="str">
        <f>IF(IFERROR(SEARCH("-veagent",Online_Backup_Table1230[[#This Row],[Extension types]],1),0)&gt;0,"-veagent","-")</f>
        <v>-</v>
      </c>
      <c r="AJ205" s="37" t="str">
        <f>IF(IFERROR(SEARCH("-stream",Online_Backup_Table1230[[#This Row],[Extension types]],1),0)&gt;0,"-stream","-")</f>
        <v>-</v>
      </c>
      <c r="AK205" s="37" t="str">
        <f>IF(IFERROR(SEARCH("-ov",Online_Backup_Table1230[[#This Row],[Extension types]],1),0)&gt;0,"-ov","-")</f>
        <v>-</v>
      </c>
      <c r="AL205" s="37" t="str">
        <f>IF(IFERROR(SEARCH("-opc",Online_Backup_Table1230[[#This Row],[Extension types]],1),0)&gt;0,"-opc","-")</f>
        <v>-</v>
      </c>
      <c r="AM205" s="37" t="str">
        <f>IF(IFERROR(SEARCH("-mysql",Online_Backup_Table1230[[#This Row],[Extension types]],1),0)&gt;0,"-mysql","-")</f>
        <v>-</v>
      </c>
      <c r="AN205" s="37" t="str">
        <f>IF(IFERROR(SEARCH("-postgresql",Online_Backup_Table1230[[#This Row],[Extension types]],1),0)&gt;0,"-postgresql","-")</f>
        <v>-</v>
      </c>
      <c r="AO205" s="88">
        <f>IF(AND(Online_Backup_Table1230[[#This Row],[OS_type]]="WINDOWS / LINUX",COUNTIF(Online_Backup_Table1230[[#This Row],[Check -mssql and -mssql70]:[Check -opc]],"-")&lt;&gt;21),1,0)</f>
        <v>1</v>
      </c>
      <c r="AP205" s="88">
        <f>IF(AND(Online_Backup_Table1230[[#This Row],[OS_type]]="UNIX",COUNTIF(Online_Backup_Table1230[[#This Row],[Check -mssql and -mssql70]:[Check -opc]],"-")&lt;&gt;21),1,0)</f>
        <v>0</v>
      </c>
      <c r="AQ20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5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5" s="88">
        <f>IF(AND(Online_Backup_Table1230[[#This Row],[Last connexion date]]&gt;Declaration_Date2433[[#All],[Column1]]-180,Online_Backup_Table1230[[#This Row],[Historical usage Unix to be counted]]&lt;&gt;0),1,0)</f>
        <v>0</v>
      </c>
      <c r="AU205" s="68">
        <v>43872.11341435185</v>
      </c>
      <c r="AV20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6" spans="1:48" x14ac:dyDescent="0.25">
      <c r="A206" s="7"/>
      <c r="B206" s="28" t="s">
        <v>221</v>
      </c>
      <c r="C206" s="28" t="s">
        <v>141</v>
      </c>
      <c r="D20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6" s="45" t="s">
        <v>222</v>
      </c>
      <c r="F206" s="63"/>
      <c r="G206" s="63"/>
      <c r="H206" s="63"/>
      <c r="I206" s="63"/>
      <c r="J206" s="63"/>
      <c r="K206" s="7"/>
      <c r="L206" s="37" t="str">
        <f>IF(IFERROR(SEARCH("-virtual",Online_Backup_Table1230[[#This Row],[Extension types]],1),0)&gt;0,"Yes","-")</f>
        <v>-</v>
      </c>
      <c r="M206" s="28"/>
      <c r="N206" s="37" t="str">
        <f>IF(IFERROR(SEARCH("-clus",Online_Backup_Table1230[[#This Row],[Extension types]],1),0)&gt;0,"Yes","-")</f>
        <v>-</v>
      </c>
      <c r="O206" s="28"/>
      <c r="P206" s="37" t="str">
        <f>IF(IFERROR(SEARCH("-appserver",Online_Backup_Table1230[[#This Row],[Extension types]],1),0)&gt;0,"Yes","-")</f>
        <v>-</v>
      </c>
      <c r="Q206" s="28"/>
      <c r="R206" s="37" t="str">
        <f>IF(IFERROR(SEARCH("-mssql",Online_Backup_Table1230[[#This Row],[Extension types]],1),0)&gt;0,"-mssql","-")</f>
        <v>-mssql</v>
      </c>
      <c r="S206" s="37" t="str">
        <f>IF(IFERROR(SEARCH("-oracle",Online_Backup_Table1230[[#This Row],[Extension types]],1),0)&gt;0,"-oracle","-")</f>
        <v>-</v>
      </c>
      <c r="T206" s="37" t="str">
        <f>IF(IFERROR(SEARCH("-sap",Online_Backup_Table1230[[#This Row],[Extension types]],1),0)&gt;0,"-sap","-")</f>
        <v>-</v>
      </c>
      <c r="U206" s="37" t="str">
        <f>IF(IFERROR(SEARCH("-msexchange",Online_Backup_Table1230[[#This Row],[Extension types]],1),0)&gt;0,"-msexchange","-")</f>
        <v>-</v>
      </c>
      <c r="V206" s="37" t="str">
        <f>IF(IFERROR(SEARCH("-msese",Online_Backup_Table1230[[#This Row],[Extension types]],1),0)&gt;0,"-msese","-")</f>
        <v>-</v>
      </c>
      <c r="W206" s="37" t="str">
        <f>IF(IFERROR(SEARCH("-e2010",Online_Backup_Table1230[[#This Row],[Extension types]],1),0)&gt;0,"-e2010","-")</f>
        <v>-</v>
      </c>
      <c r="X206" s="37" t="str">
        <f>IF(IFERROR(SEARCH("-msmbx",Online_Backup_Table1230[[#This Row],[Extension types]],1),0)&gt;0,"-msmbx","-")</f>
        <v>-</v>
      </c>
      <c r="Y206" s="37" t="str">
        <f>IF(IFERROR(SEARCH("-mbx",Online_Backup_Table1230[[#This Row],[Extension types]],1),0)&gt;0,"-mbx","-")</f>
        <v>-</v>
      </c>
      <c r="Z206" s="37" t="str">
        <f>IF(IFERROR(SEARCH("-informix",Online_Backup_Table1230[[#This Row],[Extension types]],1),0)&gt;0,"-informix","-")</f>
        <v>-</v>
      </c>
      <c r="AA206" s="37" t="str">
        <f>IF(IFERROR(SEARCH("-sybase",Online_Backup_Table1230[[#This Row],[Extension types]],1),0)&gt;0,"-sybase","-")</f>
        <v>-</v>
      </c>
      <c r="AB206" s="37" t="str">
        <f>IF(IFERROR(SEARCH("-lotus",Online_Backup_Table1230[[#This Row],[Extension types]],1),0)&gt;0,"-lotus","-")</f>
        <v>-</v>
      </c>
      <c r="AC206" s="37" t="str">
        <f>IF(IFERROR(SEARCH("-vss",Online_Backup_Table1230[[#This Row],[Extension types]],1),0)&gt;0,"-vss","-")</f>
        <v>-vss</v>
      </c>
      <c r="AD206" s="37" t="str">
        <f>IF(IFERROR(SEARCH("-db2",Online_Backup_Table1230[[#This Row],[Extension types]],1),0)&gt;0,"-db2","-")</f>
        <v>-</v>
      </c>
      <c r="AE206" s="37" t="str">
        <f>IF(IFERROR(SEARCH("-mssharepoint",Online_Backup_Table1230[[#This Row],[Extension types]],1),0)&gt;0,"-mssharepoint","-")</f>
        <v>-</v>
      </c>
      <c r="AF206" s="37" t="str">
        <f>IF(IFERROR(SEARCH("-mssps",Online_Backup_Table1230[[#This Row],[Extension types]],1),0)&gt;0,"-mssps","-")</f>
        <v>-</v>
      </c>
      <c r="AG206" s="37" t="str">
        <f>IF(IFERROR(SEARCH("-vmware",Online_Backup_Table1230[[#This Row],[Extension types]],1),0)&gt;0,"-vmware","-")</f>
        <v>-</v>
      </c>
      <c r="AH206" s="37" t="str">
        <f>IF(IFERROR(SEARCH("-vepa",Online_Backup_Table1230[[#This Row],[Extension types]],1),0)&gt;0,"-vepa","-")</f>
        <v>-</v>
      </c>
      <c r="AI206" s="37" t="str">
        <f>IF(IFERROR(SEARCH("-veagent",Online_Backup_Table1230[[#This Row],[Extension types]],1),0)&gt;0,"-veagent","-")</f>
        <v>-</v>
      </c>
      <c r="AJ206" s="37" t="str">
        <f>IF(IFERROR(SEARCH("-stream",Online_Backup_Table1230[[#This Row],[Extension types]],1),0)&gt;0,"-stream","-")</f>
        <v>-</v>
      </c>
      <c r="AK206" s="37" t="str">
        <f>IF(IFERROR(SEARCH("-ov",Online_Backup_Table1230[[#This Row],[Extension types]],1),0)&gt;0,"-ov","-")</f>
        <v>-</v>
      </c>
      <c r="AL206" s="37" t="str">
        <f>IF(IFERROR(SEARCH("-opc",Online_Backup_Table1230[[#This Row],[Extension types]],1),0)&gt;0,"-opc","-")</f>
        <v>-</v>
      </c>
      <c r="AM206" s="37" t="str">
        <f>IF(IFERROR(SEARCH("-mysql",Online_Backup_Table1230[[#This Row],[Extension types]],1),0)&gt;0,"-mysql","-")</f>
        <v>-</v>
      </c>
      <c r="AN206" s="37" t="str">
        <f>IF(IFERROR(SEARCH("-postgresql",Online_Backup_Table1230[[#This Row],[Extension types]],1),0)&gt;0,"-postgresql","-")</f>
        <v>-</v>
      </c>
      <c r="AO206" s="88">
        <f>IF(AND(Online_Backup_Table1230[[#This Row],[OS_type]]="WINDOWS / LINUX",COUNTIF(Online_Backup_Table1230[[#This Row],[Check -mssql and -mssql70]:[Check -opc]],"-")&lt;&gt;21),1,0)</f>
        <v>1</v>
      </c>
      <c r="AP206" s="88">
        <f>IF(AND(Online_Backup_Table1230[[#This Row],[OS_type]]="UNIX",COUNTIF(Online_Backup_Table1230[[#This Row],[Check -mssql and -mssql70]:[Check -opc]],"-")&lt;&gt;21),1,0)</f>
        <v>0</v>
      </c>
      <c r="AQ20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6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6" s="88">
        <f>IF(AND(Online_Backup_Table1230[[#This Row],[Last connexion date]]&gt;Declaration_Date2433[[#All],[Column1]]-180,Online_Backup_Table1230[[#This Row],[Historical usage Unix to be counted]]&lt;&gt;0),1,0)</f>
        <v>0</v>
      </c>
      <c r="AU206" s="68">
        <v>43872.199421296296</v>
      </c>
      <c r="AV20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7" spans="1:48" x14ac:dyDescent="0.25">
      <c r="A207" s="7"/>
      <c r="B207" s="28" t="s">
        <v>223</v>
      </c>
      <c r="C207" s="28" t="s">
        <v>224</v>
      </c>
      <c r="D20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7" s="45" t="s">
        <v>103</v>
      </c>
      <c r="F207" s="63"/>
      <c r="G207" s="63"/>
      <c r="H207" s="63"/>
      <c r="I207" s="63"/>
      <c r="J207" s="63"/>
      <c r="K207" s="7"/>
      <c r="L207" s="37" t="str">
        <f>IF(IFERROR(SEARCH("-virtual",Online_Backup_Table1230[[#This Row],[Extension types]],1),0)&gt;0,"Yes","-")</f>
        <v>-</v>
      </c>
      <c r="M207" s="28"/>
      <c r="N207" s="37" t="str">
        <f>IF(IFERROR(SEARCH("-clus",Online_Backup_Table1230[[#This Row],[Extension types]],1),0)&gt;0,"Yes","-")</f>
        <v>-</v>
      </c>
      <c r="O207" s="28"/>
      <c r="P207" s="37" t="str">
        <f>IF(IFERROR(SEARCH("-appserver",Online_Backup_Table1230[[#This Row],[Extension types]],1),0)&gt;0,"Yes","-")</f>
        <v>-</v>
      </c>
      <c r="Q207" s="28"/>
      <c r="R207" s="37" t="str">
        <f>IF(IFERROR(SEARCH("-mssql",Online_Backup_Table1230[[#This Row],[Extension types]],1),0)&gt;0,"-mssql","-")</f>
        <v>-</v>
      </c>
      <c r="S207" s="37" t="str">
        <f>IF(IFERROR(SEARCH("-oracle",Online_Backup_Table1230[[#This Row],[Extension types]],1),0)&gt;0,"-oracle","-")</f>
        <v>-oracle</v>
      </c>
      <c r="T207" s="37" t="str">
        <f>IF(IFERROR(SEARCH("-sap",Online_Backup_Table1230[[#This Row],[Extension types]],1),0)&gt;0,"-sap","-")</f>
        <v>-</v>
      </c>
      <c r="U207" s="37" t="str">
        <f>IF(IFERROR(SEARCH("-msexchange",Online_Backup_Table1230[[#This Row],[Extension types]],1),0)&gt;0,"-msexchange","-")</f>
        <v>-</v>
      </c>
      <c r="V207" s="37" t="str">
        <f>IF(IFERROR(SEARCH("-msese",Online_Backup_Table1230[[#This Row],[Extension types]],1),0)&gt;0,"-msese","-")</f>
        <v>-</v>
      </c>
      <c r="W207" s="37" t="str">
        <f>IF(IFERROR(SEARCH("-e2010",Online_Backup_Table1230[[#This Row],[Extension types]],1),0)&gt;0,"-e2010","-")</f>
        <v>-</v>
      </c>
      <c r="X207" s="37" t="str">
        <f>IF(IFERROR(SEARCH("-msmbx",Online_Backup_Table1230[[#This Row],[Extension types]],1),0)&gt;0,"-msmbx","-")</f>
        <v>-</v>
      </c>
      <c r="Y207" s="37" t="str">
        <f>IF(IFERROR(SEARCH("-mbx",Online_Backup_Table1230[[#This Row],[Extension types]],1),0)&gt;0,"-mbx","-")</f>
        <v>-</v>
      </c>
      <c r="Z207" s="37" t="str">
        <f>IF(IFERROR(SEARCH("-informix",Online_Backup_Table1230[[#This Row],[Extension types]],1),0)&gt;0,"-informix","-")</f>
        <v>-</v>
      </c>
      <c r="AA207" s="37" t="str">
        <f>IF(IFERROR(SEARCH("-sybase",Online_Backup_Table1230[[#This Row],[Extension types]],1),0)&gt;0,"-sybase","-")</f>
        <v>-</v>
      </c>
      <c r="AB207" s="37" t="str">
        <f>IF(IFERROR(SEARCH("-lotus",Online_Backup_Table1230[[#This Row],[Extension types]],1),0)&gt;0,"-lotus","-")</f>
        <v>-</v>
      </c>
      <c r="AC207" s="37" t="str">
        <f>IF(IFERROR(SEARCH("-vss",Online_Backup_Table1230[[#This Row],[Extension types]],1),0)&gt;0,"-vss","-")</f>
        <v>-</v>
      </c>
      <c r="AD207" s="37" t="str">
        <f>IF(IFERROR(SEARCH("-db2",Online_Backup_Table1230[[#This Row],[Extension types]],1),0)&gt;0,"-db2","-")</f>
        <v>-</v>
      </c>
      <c r="AE207" s="37" t="str">
        <f>IF(IFERROR(SEARCH("-mssharepoint",Online_Backup_Table1230[[#This Row],[Extension types]],1),0)&gt;0,"-mssharepoint","-")</f>
        <v>-</v>
      </c>
      <c r="AF207" s="37" t="str">
        <f>IF(IFERROR(SEARCH("-mssps",Online_Backup_Table1230[[#This Row],[Extension types]],1),0)&gt;0,"-mssps","-")</f>
        <v>-</v>
      </c>
      <c r="AG207" s="37" t="str">
        <f>IF(IFERROR(SEARCH("-vmware",Online_Backup_Table1230[[#This Row],[Extension types]],1),0)&gt;0,"-vmware","-")</f>
        <v>-</v>
      </c>
      <c r="AH207" s="37" t="str">
        <f>IF(IFERROR(SEARCH("-vepa",Online_Backup_Table1230[[#This Row],[Extension types]],1),0)&gt;0,"-vepa","-")</f>
        <v>-</v>
      </c>
      <c r="AI207" s="37" t="str">
        <f>IF(IFERROR(SEARCH("-veagent",Online_Backup_Table1230[[#This Row],[Extension types]],1),0)&gt;0,"-veagent","-")</f>
        <v>-</v>
      </c>
      <c r="AJ207" s="37" t="str">
        <f>IF(IFERROR(SEARCH("-stream",Online_Backup_Table1230[[#This Row],[Extension types]],1),0)&gt;0,"-stream","-")</f>
        <v>-</v>
      </c>
      <c r="AK207" s="37" t="str">
        <f>IF(IFERROR(SEARCH("-ov",Online_Backup_Table1230[[#This Row],[Extension types]],1),0)&gt;0,"-ov","-")</f>
        <v>-</v>
      </c>
      <c r="AL207" s="37" t="str">
        <f>IF(IFERROR(SEARCH("-opc",Online_Backup_Table1230[[#This Row],[Extension types]],1),0)&gt;0,"-opc","-")</f>
        <v>-</v>
      </c>
      <c r="AM207" s="37" t="str">
        <f>IF(IFERROR(SEARCH("-mysql",Online_Backup_Table1230[[#This Row],[Extension types]],1),0)&gt;0,"-mysql","-")</f>
        <v>-</v>
      </c>
      <c r="AN207" s="37" t="str">
        <f>IF(IFERROR(SEARCH("-postgresql",Online_Backup_Table1230[[#This Row],[Extension types]],1),0)&gt;0,"-postgresql","-")</f>
        <v>-</v>
      </c>
      <c r="AO207" s="88">
        <f>IF(AND(Online_Backup_Table1230[[#This Row],[OS_type]]="WINDOWS / LINUX",COUNTIF(Online_Backup_Table1230[[#This Row],[Check -mssql and -mssql70]:[Check -opc]],"-")&lt;&gt;21),1,0)</f>
        <v>1</v>
      </c>
      <c r="AP207" s="88">
        <f>IF(AND(Online_Backup_Table1230[[#This Row],[OS_type]]="UNIX",COUNTIF(Online_Backup_Table1230[[#This Row],[Check -mssql and -mssql70]:[Check -opc]],"-")&lt;&gt;21),1,0)</f>
        <v>0</v>
      </c>
      <c r="AQ20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07" s="88">
        <f>IF(AND(Online_Backup_Table1230[[#This Row],[Last connexion date]]&gt;Declaration_Date2433[[#All],[Column1]]-180,Online_Backup_Table1230[[#This Row],[Historical usage Windows/Linux to be counted]]&lt;&gt;0),1,0)</f>
        <v>1</v>
      </c>
      <c r="AS20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7" s="88">
        <f>IF(AND(Online_Backup_Table1230[[#This Row],[Last connexion date]]&gt;Declaration_Date2433[[#All],[Column1]]-180,Online_Backup_Table1230[[#This Row],[Historical usage Unix to be counted]]&lt;&gt;0),1,0)</f>
        <v>0</v>
      </c>
      <c r="AU207" s="68">
        <v>43873.536122685182</v>
      </c>
      <c r="AV20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08" spans="1:48" x14ac:dyDescent="0.25">
      <c r="A208" s="7"/>
      <c r="B208" s="28" t="s">
        <v>225</v>
      </c>
      <c r="C208" s="28" t="s">
        <v>90</v>
      </c>
      <c r="D20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8" s="45" t="s">
        <v>103</v>
      </c>
      <c r="F208" s="63"/>
      <c r="G208" s="63"/>
      <c r="H208" s="63"/>
      <c r="I208" s="63"/>
      <c r="J208" s="63"/>
      <c r="K208" s="7"/>
      <c r="L208" s="37" t="str">
        <f>IF(IFERROR(SEARCH("-virtual",Online_Backup_Table1230[[#This Row],[Extension types]],1),0)&gt;0,"Yes","-")</f>
        <v>-</v>
      </c>
      <c r="M208" s="28"/>
      <c r="N208" s="37" t="str">
        <f>IF(IFERROR(SEARCH("-clus",Online_Backup_Table1230[[#This Row],[Extension types]],1),0)&gt;0,"Yes","-")</f>
        <v>-</v>
      </c>
      <c r="O208" s="28"/>
      <c r="P208" s="37" t="str">
        <f>IF(IFERROR(SEARCH("-appserver",Online_Backup_Table1230[[#This Row],[Extension types]],1),0)&gt;0,"Yes","-")</f>
        <v>-</v>
      </c>
      <c r="Q208" s="28"/>
      <c r="R208" s="37" t="str">
        <f>IF(IFERROR(SEARCH("-mssql",Online_Backup_Table1230[[#This Row],[Extension types]],1),0)&gt;0,"-mssql","-")</f>
        <v>-</v>
      </c>
      <c r="S208" s="37" t="str">
        <f>IF(IFERROR(SEARCH("-oracle",Online_Backup_Table1230[[#This Row],[Extension types]],1),0)&gt;0,"-oracle","-")</f>
        <v>-oracle</v>
      </c>
      <c r="T208" s="37" t="str">
        <f>IF(IFERROR(SEARCH("-sap",Online_Backup_Table1230[[#This Row],[Extension types]],1),0)&gt;0,"-sap","-")</f>
        <v>-</v>
      </c>
      <c r="U208" s="37" t="str">
        <f>IF(IFERROR(SEARCH("-msexchange",Online_Backup_Table1230[[#This Row],[Extension types]],1),0)&gt;0,"-msexchange","-")</f>
        <v>-</v>
      </c>
      <c r="V208" s="37" t="str">
        <f>IF(IFERROR(SEARCH("-msese",Online_Backup_Table1230[[#This Row],[Extension types]],1),0)&gt;0,"-msese","-")</f>
        <v>-</v>
      </c>
      <c r="W208" s="37" t="str">
        <f>IF(IFERROR(SEARCH("-e2010",Online_Backup_Table1230[[#This Row],[Extension types]],1),0)&gt;0,"-e2010","-")</f>
        <v>-</v>
      </c>
      <c r="X208" s="37" t="str">
        <f>IF(IFERROR(SEARCH("-msmbx",Online_Backup_Table1230[[#This Row],[Extension types]],1),0)&gt;0,"-msmbx","-")</f>
        <v>-</v>
      </c>
      <c r="Y208" s="37" t="str">
        <f>IF(IFERROR(SEARCH("-mbx",Online_Backup_Table1230[[#This Row],[Extension types]],1),0)&gt;0,"-mbx","-")</f>
        <v>-</v>
      </c>
      <c r="Z208" s="37" t="str">
        <f>IF(IFERROR(SEARCH("-informix",Online_Backup_Table1230[[#This Row],[Extension types]],1),0)&gt;0,"-informix","-")</f>
        <v>-</v>
      </c>
      <c r="AA208" s="37" t="str">
        <f>IF(IFERROR(SEARCH("-sybase",Online_Backup_Table1230[[#This Row],[Extension types]],1),0)&gt;0,"-sybase","-")</f>
        <v>-</v>
      </c>
      <c r="AB208" s="37" t="str">
        <f>IF(IFERROR(SEARCH("-lotus",Online_Backup_Table1230[[#This Row],[Extension types]],1),0)&gt;0,"-lotus","-")</f>
        <v>-</v>
      </c>
      <c r="AC208" s="37" t="str">
        <f>IF(IFERROR(SEARCH("-vss",Online_Backup_Table1230[[#This Row],[Extension types]],1),0)&gt;0,"-vss","-")</f>
        <v>-</v>
      </c>
      <c r="AD208" s="37" t="str">
        <f>IF(IFERROR(SEARCH("-db2",Online_Backup_Table1230[[#This Row],[Extension types]],1),0)&gt;0,"-db2","-")</f>
        <v>-</v>
      </c>
      <c r="AE208" s="37" t="str">
        <f>IF(IFERROR(SEARCH("-mssharepoint",Online_Backup_Table1230[[#This Row],[Extension types]],1),0)&gt;0,"-mssharepoint","-")</f>
        <v>-</v>
      </c>
      <c r="AF208" s="37" t="str">
        <f>IF(IFERROR(SEARCH("-mssps",Online_Backup_Table1230[[#This Row],[Extension types]],1),0)&gt;0,"-mssps","-")</f>
        <v>-</v>
      </c>
      <c r="AG208" s="37" t="str">
        <f>IF(IFERROR(SEARCH("-vmware",Online_Backup_Table1230[[#This Row],[Extension types]],1),0)&gt;0,"-vmware","-")</f>
        <v>-</v>
      </c>
      <c r="AH208" s="37" t="str">
        <f>IF(IFERROR(SEARCH("-vepa",Online_Backup_Table1230[[#This Row],[Extension types]],1),0)&gt;0,"-vepa","-")</f>
        <v>-</v>
      </c>
      <c r="AI208" s="37" t="str">
        <f>IF(IFERROR(SEARCH("-veagent",Online_Backup_Table1230[[#This Row],[Extension types]],1),0)&gt;0,"-veagent","-")</f>
        <v>-</v>
      </c>
      <c r="AJ208" s="37" t="str">
        <f>IF(IFERROR(SEARCH("-stream",Online_Backup_Table1230[[#This Row],[Extension types]],1),0)&gt;0,"-stream","-")</f>
        <v>-</v>
      </c>
      <c r="AK208" s="37" t="str">
        <f>IF(IFERROR(SEARCH("-ov",Online_Backup_Table1230[[#This Row],[Extension types]],1),0)&gt;0,"-ov","-")</f>
        <v>-</v>
      </c>
      <c r="AL208" s="37" t="str">
        <f>IF(IFERROR(SEARCH("-opc",Online_Backup_Table1230[[#This Row],[Extension types]],1),0)&gt;0,"-opc","-")</f>
        <v>-</v>
      </c>
      <c r="AM208" s="37" t="str">
        <f>IF(IFERROR(SEARCH("-mysql",Online_Backup_Table1230[[#This Row],[Extension types]],1),0)&gt;0,"-mysql","-")</f>
        <v>-</v>
      </c>
      <c r="AN208" s="37" t="str">
        <f>IF(IFERROR(SEARCH("-postgresql",Online_Backup_Table1230[[#This Row],[Extension types]],1),0)&gt;0,"-postgresql","-")</f>
        <v>-</v>
      </c>
      <c r="AO208" s="88">
        <f>IF(AND(Online_Backup_Table1230[[#This Row],[OS_type]]="WINDOWS / LINUX",COUNTIF(Online_Backup_Table1230[[#This Row],[Check -mssql and -mssql70]:[Check -opc]],"-")&lt;&gt;21),1,0)</f>
        <v>1</v>
      </c>
      <c r="AP208" s="88">
        <f>IF(AND(Online_Backup_Table1230[[#This Row],[OS_type]]="UNIX",COUNTIF(Online_Backup_Table1230[[#This Row],[Check -mssql and -mssql70]:[Check -opc]],"-")&lt;&gt;21),1,0)</f>
        <v>0</v>
      </c>
      <c r="AQ20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8" s="88">
        <f>IF(AND(Online_Backup_Table1230[[#This Row],[Last connexion date]]&gt;Declaration_Date2433[[#All],[Column1]]-180,Online_Backup_Table1230[[#This Row],[Historical usage Windows/Linux to be counted]]&lt;&gt;0),1,0)</f>
        <v>0</v>
      </c>
      <c r="AS20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8" s="88">
        <f>IF(AND(Online_Backup_Table1230[[#This Row],[Last connexion date]]&gt;Declaration_Date2433[[#All],[Column1]]-180,Online_Backup_Table1230[[#This Row],[Historical usage Unix to be counted]]&lt;&gt;0),1,0)</f>
        <v>0</v>
      </c>
      <c r="AU208" s="68"/>
      <c r="AV20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09" spans="1:48" x14ac:dyDescent="0.25">
      <c r="A209" s="7"/>
      <c r="B209" s="28" t="s">
        <v>226</v>
      </c>
      <c r="C209" s="28" t="s">
        <v>90</v>
      </c>
      <c r="D20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09" s="45" t="s">
        <v>103</v>
      </c>
      <c r="F209" s="63"/>
      <c r="G209" s="63"/>
      <c r="H209" s="63"/>
      <c r="I209" s="63"/>
      <c r="J209" s="63"/>
      <c r="K209" s="7"/>
      <c r="L209" s="37" t="str">
        <f>IF(IFERROR(SEARCH("-virtual",Online_Backup_Table1230[[#This Row],[Extension types]],1),0)&gt;0,"Yes","-")</f>
        <v>-</v>
      </c>
      <c r="M209" s="28"/>
      <c r="N209" s="37" t="str">
        <f>IF(IFERROR(SEARCH("-clus",Online_Backup_Table1230[[#This Row],[Extension types]],1),0)&gt;0,"Yes","-")</f>
        <v>-</v>
      </c>
      <c r="O209" s="28"/>
      <c r="P209" s="37" t="str">
        <f>IF(IFERROR(SEARCH("-appserver",Online_Backup_Table1230[[#This Row],[Extension types]],1),0)&gt;0,"Yes","-")</f>
        <v>-</v>
      </c>
      <c r="Q209" s="28"/>
      <c r="R209" s="37" t="str">
        <f>IF(IFERROR(SEARCH("-mssql",Online_Backup_Table1230[[#This Row],[Extension types]],1),0)&gt;0,"-mssql","-")</f>
        <v>-</v>
      </c>
      <c r="S209" s="37" t="str">
        <f>IF(IFERROR(SEARCH("-oracle",Online_Backup_Table1230[[#This Row],[Extension types]],1),0)&gt;0,"-oracle","-")</f>
        <v>-oracle</v>
      </c>
      <c r="T209" s="37" t="str">
        <f>IF(IFERROR(SEARCH("-sap",Online_Backup_Table1230[[#This Row],[Extension types]],1),0)&gt;0,"-sap","-")</f>
        <v>-</v>
      </c>
      <c r="U209" s="37" t="str">
        <f>IF(IFERROR(SEARCH("-msexchange",Online_Backup_Table1230[[#This Row],[Extension types]],1),0)&gt;0,"-msexchange","-")</f>
        <v>-</v>
      </c>
      <c r="V209" s="37" t="str">
        <f>IF(IFERROR(SEARCH("-msese",Online_Backup_Table1230[[#This Row],[Extension types]],1),0)&gt;0,"-msese","-")</f>
        <v>-</v>
      </c>
      <c r="W209" s="37" t="str">
        <f>IF(IFERROR(SEARCH("-e2010",Online_Backup_Table1230[[#This Row],[Extension types]],1),0)&gt;0,"-e2010","-")</f>
        <v>-</v>
      </c>
      <c r="X209" s="37" t="str">
        <f>IF(IFERROR(SEARCH("-msmbx",Online_Backup_Table1230[[#This Row],[Extension types]],1),0)&gt;0,"-msmbx","-")</f>
        <v>-</v>
      </c>
      <c r="Y209" s="37" t="str">
        <f>IF(IFERROR(SEARCH("-mbx",Online_Backup_Table1230[[#This Row],[Extension types]],1),0)&gt;0,"-mbx","-")</f>
        <v>-</v>
      </c>
      <c r="Z209" s="37" t="str">
        <f>IF(IFERROR(SEARCH("-informix",Online_Backup_Table1230[[#This Row],[Extension types]],1),0)&gt;0,"-informix","-")</f>
        <v>-</v>
      </c>
      <c r="AA209" s="37" t="str">
        <f>IF(IFERROR(SEARCH("-sybase",Online_Backup_Table1230[[#This Row],[Extension types]],1),0)&gt;0,"-sybase","-")</f>
        <v>-</v>
      </c>
      <c r="AB209" s="37" t="str">
        <f>IF(IFERROR(SEARCH("-lotus",Online_Backup_Table1230[[#This Row],[Extension types]],1),0)&gt;0,"-lotus","-")</f>
        <v>-</v>
      </c>
      <c r="AC209" s="37" t="str">
        <f>IF(IFERROR(SEARCH("-vss",Online_Backup_Table1230[[#This Row],[Extension types]],1),0)&gt;0,"-vss","-")</f>
        <v>-</v>
      </c>
      <c r="AD209" s="37" t="str">
        <f>IF(IFERROR(SEARCH("-db2",Online_Backup_Table1230[[#This Row],[Extension types]],1),0)&gt;0,"-db2","-")</f>
        <v>-</v>
      </c>
      <c r="AE209" s="37" t="str">
        <f>IF(IFERROR(SEARCH("-mssharepoint",Online_Backup_Table1230[[#This Row],[Extension types]],1),0)&gt;0,"-mssharepoint","-")</f>
        <v>-</v>
      </c>
      <c r="AF209" s="37" t="str">
        <f>IF(IFERROR(SEARCH("-mssps",Online_Backup_Table1230[[#This Row],[Extension types]],1),0)&gt;0,"-mssps","-")</f>
        <v>-</v>
      </c>
      <c r="AG209" s="37" t="str">
        <f>IF(IFERROR(SEARCH("-vmware",Online_Backup_Table1230[[#This Row],[Extension types]],1),0)&gt;0,"-vmware","-")</f>
        <v>-</v>
      </c>
      <c r="AH209" s="37" t="str">
        <f>IF(IFERROR(SEARCH("-vepa",Online_Backup_Table1230[[#This Row],[Extension types]],1),0)&gt;0,"-vepa","-")</f>
        <v>-</v>
      </c>
      <c r="AI209" s="37" t="str">
        <f>IF(IFERROR(SEARCH("-veagent",Online_Backup_Table1230[[#This Row],[Extension types]],1),0)&gt;0,"-veagent","-")</f>
        <v>-</v>
      </c>
      <c r="AJ209" s="37" t="str">
        <f>IF(IFERROR(SEARCH("-stream",Online_Backup_Table1230[[#This Row],[Extension types]],1),0)&gt;0,"-stream","-")</f>
        <v>-</v>
      </c>
      <c r="AK209" s="37" t="str">
        <f>IF(IFERROR(SEARCH("-ov",Online_Backup_Table1230[[#This Row],[Extension types]],1),0)&gt;0,"-ov","-")</f>
        <v>-</v>
      </c>
      <c r="AL209" s="37" t="str">
        <f>IF(IFERROR(SEARCH("-opc",Online_Backup_Table1230[[#This Row],[Extension types]],1),0)&gt;0,"-opc","-")</f>
        <v>-</v>
      </c>
      <c r="AM209" s="37" t="str">
        <f>IF(IFERROR(SEARCH("-mysql",Online_Backup_Table1230[[#This Row],[Extension types]],1),0)&gt;0,"-mysql","-")</f>
        <v>-</v>
      </c>
      <c r="AN209" s="37" t="str">
        <f>IF(IFERROR(SEARCH("-postgresql",Online_Backup_Table1230[[#This Row],[Extension types]],1),0)&gt;0,"-postgresql","-")</f>
        <v>-</v>
      </c>
      <c r="AO209" s="88">
        <f>IF(AND(Online_Backup_Table1230[[#This Row],[OS_type]]="WINDOWS / LINUX",COUNTIF(Online_Backup_Table1230[[#This Row],[Check -mssql and -mssql70]:[Check -opc]],"-")&lt;&gt;21),1,0)</f>
        <v>1</v>
      </c>
      <c r="AP209" s="88">
        <f>IF(AND(Online_Backup_Table1230[[#This Row],[OS_type]]="UNIX",COUNTIF(Online_Backup_Table1230[[#This Row],[Check -mssql and -mssql70]:[Check -opc]],"-")&lt;&gt;21),1,0)</f>
        <v>0</v>
      </c>
      <c r="AQ20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09" s="88">
        <f>IF(AND(Online_Backup_Table1230[[#This Row],[Last connexion date]]&gt;Declaration_Date2433[[#All],[Column1]]-180,Online_Backup_Table1230[[#This Row],[Historical usage Windows/Linux to be counted]]&lt;&gt;0),1,0)</f>
        <v>0</v>
      </c>
      <c r="AS20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09" s="88">
        <f>IF(AND(Online_Backup_Table1230[[#This Row],[Last connexion date]]&gt;Declaration_Date2433[[#All],[Column1]]-180,Online_Backup_Table1230[[#This Row],[Historical usage Unix to be counted]]&lt;&gt;0),1,0)</f>
        <v>0</v>
      </c>
      <c r="AU209" s="68"/>
      <c r="AV20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0" spans="1:48" x14ac:dyDescent="0.25">
      <c r="A210" s="7"/>
      <c r="B210" s="28" t="s">
        <v>227</v>
      </c>
      <c r="C210" s="28" t="s">
        <v>228</v>
      </c>
      <c r="D21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0" s="45" t="s">
        <v>101</v>
      </c>
      <c r="F210" s="63"/>
      <c r="G210" s="63"/>
      <c r="H210" s="63"/>
      <c r="I210" s="63"/>
      <c r="J210" s="63"/>
      <c r="K210" s="7"/>
      <c r="L210" s="37" t="str">
        <f>IF(IFERROR(SEARCH("-virtual",Online_Backup_Table1230[[#This Row],[Extension types]],1),0)&gt;0,"Yes","-")</f>
        <v>-</v>
      </c>
      <c r="M210" s="28"/>
      <c r="N210" s="37" t="str">
        <f>IF(IFERROR(SEARCH("-clus",Online_Backup_Table1230[[#This Row],[Extension types]],1),0)&gt;0,"Yes","-")</f>
        <v>-</v>
      </c>
      <c r="O210" s="28"/>
      <c r="P210" s="37" t="str">
        <f>IF(IFERROR(SEARCH("-appserver",Online_Backup_Table1230[[#This Row],[Extension types]],1),0)&gt;0,"Yes","-")</f>
        <v>-</v>
      </c>
      <c r="Q210" s="28"/>
      <c r="R210" s="37" t="str">
        <f>IF(IFERROR(SEARCH("-mssql",Online_Backup_Table1230[[#This Row],[Extension types]],1),0)&gt;0,"-mssql","-")</f>
        <v>-</v>
      </c>
      <c r="S210" s="37" t="str">
        <f>IF(IFERROR(SEARCH("-oracle",Online_Backup_Table1230[[#This Row],[Extension types]],1),0)&gt;0,"-oracle","-")</f>
        <v>-</v>
      </c>
      <c r="T210" s="37" t="str">
        <f>IF(IFERROR(SEARCH("-sap",Online_Backup_Table1230[[#This Row],[Extension types]],1),0)&gt;0,"-sap","-")</f>
        <v>-</v>
      </c>
      <c r="U210" s="37" t="str">
        <f>IF(IFERROR(SEARCH("-msexchange",Online_Backup_Table1230[[#This Row],[Extension types]],1),0)&gt;0,"-msexchange","-")</f>
        <v>-</v>
      </c>
      <c r="V210" s="37" t="str">
        <f>IF(IFERROR(SEARCH("-msese",Online_Backup_Table1230[[#This Row],[Extension types]],1),0)&gt;0,"-msese","-")</f>
        <v>-</v>
      </c>
      <c r="W210" s="37" t="str">
        <f>IF(IFERROR(SEARCH("-e2010",Online_Backup_Table1230[[#This Row],[Extension types]],1),0)&gt;0,"-e2010","-")</f>
        <v>-</v>
      </c>
      <c r="X210" s="37" t="str">
        <f>IF(IFERROR(SEARCH("-msmbx",Online_Backup_Table1230[[#This Row],[Extension types]],1),0)&gt;0,"-msmbx","-")</f>
        <v>-</v>
      </c>
      <c r="Y210" s="37" t="str">
        <f>IF(IFERROR(SEARCH("-mbx",Online_Backup_Table1230[[#This Row],[Extension types]],1),0)&gt;0,"-mbx","-")</f>
        <v>-</v>
      </c>
      <c r="Z210" s="37" t="str">
        <f>IF(IFERROR(SEARCH("-informix",Online_Backup_Table1230[[#This Row],[Extension types]],1),0)&gt;0,"-informix","-")</f>
        <v>-</v>
      </c>
      <c r="AA210" s="37" t="str">
        <f>IF(IFERROR(SEARCH("-sybase",Online_Backup_Table1230[[#This Row],[Extension types]],1),0)&gt;0,"-sybase","-")</f>
        <v>-</v>
      </c>
      <c r="AB210" s="37" t="str">
        <f>IF(IFERROR(SEARCH("-lotus",Online_Backup_Table1230[[#This Row],[Extension types]],1),0)&gt;0,"-lotus","-")</f>
        <v>-</v>
      </c>
      <c r="AC210" s="37" t="str">
        <f>IF(IFERROR(SEARCH("-vss",Online_Backup_Table1230[[#This Row],[Extension types]],1),0)&gt;0,"-vss","-")</f>
        <v>-</v>
      </c>
      <c r="AD210" s="37" t="str">
        <f>IF(IFERROR(SEARCH("-db2",Online_Backup_Table1230[[#This Row],[Extension types]],1),0)&gt;0,"-db2","-")</f>
        <v>-</v>
      </c>
      <c r="AE210" s="37" t="str">
        <f>IF(IFERROR(SEARCH("-mssharepoint",Online_Backup_Table1230[[#This Row],[Extension types]],1),0)&gt;0,"-mssharepoint","-")</f>
        <v>-</v>
      </c>
      <c r="AF210" s="37" t="str">
        <f>IF(IFERROR(SEARCH("-mssps",Online_Backup_Table1230[[#This Row],[Extension types]],1),0)&gt;0,"-mssps","-")</f>
        <v>-</v>
      </c>
      <c r="AG210" s="37" t="str">
        <f>IF(IFERROR(SEARCH("-vmware",Online_Backup_Table1230[[#This Row],[Extension types]],1),0)&gt;0,"-vmware","-")</f>
        <v>-</v>
      </c>
      <c r="AH210" s="37" t="str">
        <f>IF(IFERROR(SEARCH("-vepa",Online_Backup_Table1230[[#This Row],[Extension types]],1),0)&gt;0,"-vepa","-")</f>
        <v>-</v>
      </c>
      <c r="AI210" s="37" t="str">
        <f>IF(IFERROR(SEARCH("-veagent",Online_Backup_Table1230[[#This Row],[Extension types]],1),0)&gt;0,"-veagent","-")</f>
        <v>-</v>
      </c>
      <c r="AJ210" s="37" t="str">
        <f>IF(IFERROR(SEARCH("-stream",Online_Backup_Table1230[[#This Row],[Extension types]],1),0)&gt;0,"-stream","-")</f>
        <v>-</v>
      </c>
      <c r="AK210" s="37" t="str">
        <f>IF(IFERROR(SEARCH("-ov",Online_Backup_Table1230[[#This Row],[Extension types]],1),0)&gt;0,"-ov","-")</f>
        <v>-</v>
      </c>
      <c r="AL210" s="37" t="str">
        <f>IF(IFERROR(SEARCH("-opc",Online_Backup_Table1230[[#This Row],[Extension types]],1),0)&gt;0,"-opc","-")</f>
        <v>-</v>
      </c>
      <c r="AM210" s="37" t="str">
        <f>IF(IFERROR(SEARCH("-mysql",Online_Backup_Table1230[[#This Row],[Extension types]],1),0)&gt;0,"-mysql","-")</f>
        <v>-</v>
      </c>
      <c r="AN210" s="37" t="str">
        <f>IF(IFERROR(SEARCH("-postgresql",Online_Backup_Table1230[[#This Row],[Extension types]],1),0)&gt;0,"-postgresql","-")</f>
        <v>-</v>
      </c>
      <c r="AO210" s="88">
        <f>IF(AND(Online_Backup_Table1230[[#This Row],[OS_type]]="WINDOWS / LINUX",COUNTIF(Online_Backup_Table1230[[#This Row],[Check -mssql and -mssql70]:[Check -opc]],"-")&lt;&gt;21),1,0)</f>
        <v>0</v>
      </c>
      <c r="AP210" s="88">
        <f>IF(AND(Online_Backup_Table1230[[#This Row],[OS_type]]="UNIX",COUNTIF(Online_Backup_Table1230[[#This Row],[Check -mssql and -mssql70]:[Check -opc]],"-")&lt;&gt;21),1,0)</f>
        <v>0</v>
      </c>
      <c r="AQ21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0" s="88">
        <f>IF(AND(Online_Backup_Table1230[[#This Row],[Last connexion date]]&gt;Declaration_Date2433[[#All],[Column1]]-180,Online_Backup_Table1230[[#This Row],[Historical usage Windows/Linux to be counted]]&lt;&gt;0),1,0)</f>
        <v>0</v>
      </c>
      <c r="AS21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0" s="88">
        <f>IF(AND(Online_Backup_Table1230[[#This Row],[Last connexion date]]&gt;Declaration_Date2433[[#All],[Column1]]-180,Online_Backup_Table1230[[#This Row],[Historical usage Unix to be counted]]&lt;&gt;0),1,0)</f>
        <v>0</v>
      </c>
      <c r="AU210" s="68"/>
      <c r="AV21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1" spans="1:48" x14ac:dyDescent="0.25">
      <c r="A211" s="7"/>
      <c r="B211" s="28" t="s">
        <v>229</v>
      </c>
      <c r="C211" s="28" t="s">
        <v>141</v>
      </c>
      <c r="D21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1" s="45" t="s">
        <v>230</v>
      </c>
      <c r="F211" s="63"/>
      <c r="G211" s="63"/>
      <c r="H211" s="63"/>
      <c r="I211" s="63"/>
      <c r="J211" s="63"/>
      <c r="K211" s="7"/>
      <c r="L211" s="37" t="str">
        <f>IF(IFERROR(SEARCH("-virtual",Online_Backup_Table1230[[#This Row],[Extension types]],1),0)&gt;0,"Yes","-")</f>
        <v>-</v>
      </c>
      <c r="M211" s="28"/>
      <c r="N211" s="37" t="str">
        <f>IF(IFERROR(SEARCH("-clus",Online_Backup_Table1230[[#This Row],[Extension types]],1),0)&gt;0,"Yes","-")</f>
        <v>-</v>
      </c>
      <c r="O211" s="28"/>
      <c r="P211" s="37" t="str">
        <f>IF(IFERROR(SEARCH("-appserver",Online_Backup_Table1230[[#This Row],[Extension types]],1),0)&gt;0,"Yes","-")</f>
        <v>-</v>
      </c>
      <c r="Q211" s="28"/>
      <c r="R211" s="37" t="str">
        <f>IF(IFERROR(SEARCH("-mssql",Online_Backup_Table1230[[#This Row],[Extension types]],1),0)&gt;0,"-mssql","-")</f>
        <v>-mssql</v>
      </c>
      <c r="S211" s="37" t="str">
        <f>IF(IFERROR(SEARCH("-oracle",Online_Backup_Table1230[[#This Row],[Extension types]],1),0)&gt;0,"-oracle","-")</f>
        <v>-</v>
      </c>
      <c r="T211" s="37" t="str">
        <f>IF(IFERROR(SEARCH("-sap",Online_Backup_Table1230[[#This Row],[Extension types]],1),0)&gt;0,"-sap","-")</f>
        <v>-</v>
      </c>
      <c r="U211" s="37" t="str">
        <f>IF(IFERROR(SEARCH("-msexchange",Online_Backup_Table1230[[#This Row],[Extension types]],1),0)&gt;0,"-msexchange","-")</f>
        <v>-</v>
      </c>
      <c r="V211" s="37" t="str">
        <f>IF(IFERROR(SEARCH("-msese",Online_Backup_Table1230[[#This Row],[Extension types]],1),0)&gt;0,"-msese","-")</f>
        <v>-</v>
      </c>
      <c r="W211" s="37" t="str">
        <f>IF(IFERROR(SEARCH("-e2010",Online_Backup_Table1230[[#This Row],[Extension types]],1),0)&gt;0,"-e2010","-")</f>
        <v>-</v>
      </c>
      <c r="X211" s="37" t="str">
        <f>IF(IFERROR(SEARCH("-msmbx",Online_Backup_Table1230[[#This Row],[Extension types]],1),0)&gt;0,"-msmbx","-")</f>
        <v>-</v>
      </c>
      <c r="Y211" s="37" t="str">
        <f>IF(IFERROR(SEARCH("-mbx",Online_Backup_Table1230[[#This Row],[Extension types]],1),0)&gt;0,"-mbx","-")</f>
        <v>-</v>
      </c>
      <c r="Z211" s="37" t="str">
        <f>IF(IFERROR(SEARCH("-informix",Online_Backup_Table1230[[#This Row],[Extension types]],1),0)&gt;0,"-informix","-")</f>
        <v>-</v>
      </c>
      <c r="AA211" s="37" t="str">
        <f>IF(IFERROR(SEARCH("-sybase",Online_Backup_Table1230[[#This Row],[Extension types]],1),0)&gt;0,"-sybase","-")</f>
        <v>-</v>
      </c>
      <c r="AB211" s="37" t="str">
        <f>IF(IFERROR(SEARCH("-lotus",Online_Backup_Table1230[[#This Row],[Extension types]],1),0)&gt;0,"-lotus","-")</f>
        <v>-</v>
      </c>
      <c r="AC211" s="37" t="str">
        <f>IF(IFERROR(SEARCH("-vss",Online_Backup_Table1230[[#This Row],[Extension types]],1),0)&gt;0,"-vss","-")</f>
        <v>-vss</v>
      </c>
      <c r="AD211" s="37" t="str">
        <f>IF(IFERROR(SEARCH("-db2",Online_Backup_Table1230[[#This Row],[Extension types]],1),0)&gt;0,"-db2","-")</f>
        <v>-</v>
      </c>
      <c r="AE211" s="37" t="str">
        <f>IF(IFERROR(SEARCH("-mssharepoint",Online_Backup_Table1230[[#This Row],[Extension types]],1),0)&gt;0,"-mssharepoint","-")</f>
        <v>-</v>
      </c>
      <c r="AF211" s="37" t="str">
        <f>IF(IFERROR(SEARCH("-mssps",Online_Backup_Table1230[[#This Row],[Extension types]],1),0)&gt;0,"-mssps","-")</f>
        <v>-</v>
      </c>
      <c r="AG211" s="37" t="str">
        <f>IF(IFERROR(SEARCH("-vmware",Online_Backup_Table1230[[#This Row],[Extension types]],1),0)&gt;0,"-vmware","-")</f>
        <v>-</v>
      </c>
      <c r="AH211" s="37" t="str">
        <f>IF(IFERROR(SEARCH("-vepa",Online_Backup_Table1230[[#This Row],[Extension types]],1),0)&gt;0,"-vepa","-")</f>
        <v>-</v>
      </c>
      <c r="AI211" s="37" t="str">
        <f>IF(IFERROR(SEARCH("-veagent",Online_Backup_Table1230[[#This Row],[Extension types]],1),0)&gt;0,"-veagent","-")</f>
        <v>-</v>
      </c>
      <c r="AJ211" s="37" t="str">
        <f>IF(IFERROR(SEARCH("-stream",Online_Backup_Table1230[[#This Row],[Extension types]],1),0)&gt;0,"-stream","-")</f>
        <v>-</v>
      </c>
      <c r="AK211" s="37" t="str">
        <f>IF(IFERROR(SEARCH("-ov",Online_Backup_Table1230[[#This Row],[Extension types]],1),0)&gt;0,"-ov","-")</f>
        <v>-</v>
      </c>
      <c r="AL211" s="37" t="str">
        <f>IF(IFERROR(SEARCH("-opc",Online_Backup_Table1230[[#This Row],[Extension types]],1),0)&gt;0,"-opc","-")</f>
        <v>-</v>
      </c>
      <c r="AM211" s="37" t="str">
        <f>IF(IFERROR(SEARCH("-mysql",Online_Backup_Table1230[[#This Row],[Extension types]],1),0)&gt;0,"-mysql","-")</f>
        <v>-</v>
      </c>
      <c r="AN211" s="37" t="str">
        <f>IF(IFERROR(SEARCH("-postgresql",Online_Backup_Table1230[[#This Row],[Extension types]],1),0)&gt;0,"-postgresql","-")</f>
        <v>-</v>
      </c>
      <c r="AO211" s="88">
        <f>IF(AND(Online_Backup_Table1230[[#This Row],[OS_type]]="WINDOWS / LINUX",COUNTIF(Online_Backup_Table1230[[#This Row],[Check -mssql and -mssql70]:[Check -opc]],"-")&lt;&gt;21),1,0)</f>
        <v>1</v>
      </c>
      <c r="AP211" s="88">
        <f>IF(AND(Online_Backup_Table1230[[#This Row],[OS_type]]="UNIX",COUNTIF(Online_Backup_Table1230[[#This Row],[Check -mssql and -mssql70]:[Check -opc]],"-")&lt;&gt;21),1,0)</f>
        <v>0</v>
      </c>
      <c r="AQ21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1" s="88">
        <f>IF(AND(Online_Backup_Table1230[[#This Row],[Last connexion date]]&gt;Declaration_Date2433[[#All],[Column1]]-180,Online_Backup_Table1230[[#This Row],[Historical usage Windows/Linux to be counted]]&lt;&gt;0),1,0)</f>
        <v>1</v>
      </c>
      <c r="AS21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1" s="88">
        <f>IF(AND(Online_Backup_Table1230[[#This Row],[Last connexion date]]&gt;Declaration_Date2433[[#All],[Column1]]-180,Online_Backup_Table1230[[#This Row],[Historical usage Unix to be counted]]&lt;&gt;0),1,0)</f>
        <v>0</v>
      </c>
      <c r="AU211" s="68">
        <v>43855.524907407409</v>
      </c>
      <c r="AV21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2" spans="1:48" x14ac:dyDescent="0.25">
      <c r="A212" s="7"/>
      <c r="B212" s="28" t="s">
        <v>231</v>
      </c>
      <c r="C212" s="28" t="s">
        <v>203</v>
      </c>
      <c r="D21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2" s="45" t="s">
        <v>103</v>
      </c>
      <c r="F212" s="63"/>
      <c r="G212" s="63"/>
      <c r="H212" s="63"/>
      <c r="I212" s="63"/>
      <c r="J212" s="63"/>
      <c r="K212" s="7"/>
      <c r="L212" s="37" t="str">
        <f>IF(IFERROR(SEARCH("-virtual",Online_Backup_Table1230[[#This Row],[Extension types]],1),0)&gt;0,"Yes","-")</f>
        <v>-</v>
      </c>
      <c r="M212" s="28"/>
      <c r="N212" s="37" t="str">
        <f>IF(IFERROR(SEARCH("-clus",Online_Backup_Table1230[[#This Row],[Extension types]],1),0)&gt;0,"Yes","-")</f>
        <v>-</v>
      </c>
      <c r="O212" s="28"/>
      <c r="P212" s="37" t="str">
        <f>IF(IFERROR(SEARCH("-appserver",Online_Backup_Table1230[[#This Row],[Extension types]],1),0)&gt;0,"Yes","-")</f>
        <v>-</v>
      </c>
      <c r="Q212" s="28"/>
      <c r="R212" s="37" t="str">
        <f>IF(IFERROR(SEARCH("-mssql",Online_Backup_Table1230[[#This Row],[Extension types]],1),0)&gt;0,"-mssql","-")</f>
        <v>-</v>
      </c>
      <c r="S212" s="37" t="str">
        <f>IF(IFERROR(SEARCH("-oracle",Online_Backup_Table1230[[#This Row],[Extension types]],1),0)&gt;0,"-oracle","-")</f>
        <v>-oracle</v>
      </c>
      <c r="T212" s="37" t="str">
        <f>IF(IFERROR(SEARCH("-sap",Online_Backup_Table1230[[#This Row],[Extension types]],1),0)&gt;0,"-sap","-")</f>
        <v>-</v>
      </c>
      <c r="U212" s="37" t="str">
        <f>IF(IFERROR(SEARCH("-msexchange",Online_Backup_Table1230[[#This Row],[Extension types]],1),0)&gt;0,"-msexchange","-")</f>
        <v>-</v>
      </c>
      <c r="V212" s="37" t="str">
        <f>IF(IFERROR(SEARCH("-msese",Online_Backup_Table1230[[#This Row],[Extension types]],1),0)&gt;0,"-msese","-")</f>
        <v>-</v>
      </c>
      <c r="W212" s="37" t="str">
        <f>IF(IFERROR(SEARCH("-e2010",Online_Backup_Table1230[[#This Row],[Extension types]],1),0)&gt;0,"-e2010","-")</f>
        <v>-</v>
      </c>
      <c r="X212" s="37" t="str">
        <f>IF(IFERROR(SEARCH("-msmbx",Online_Backup_Table1230[[#This Row],[Extension types]],1),0)&gt;0,"-msmbx","-")</f>
        <v>-</v>
      </c>
      <c r="Y212" s="37" t="str">
        <f>IF(IFERROR(SEARCH("-mbx",Online_Backup_Table1230[[#This Row],[Extension types]],1),0)&gt;0,"-mbx","-")</f>
        <v>-</v>
      </c>
      <c r="Z212" s="37" t="str">
        <f>IF(IFERROR(SEARCH("-informix",Online_Backup_Table1230[[#This Row],[Extension types]],1),0)&gt;0,"-informix","-")</f>
        <v>-</v>
      </c>
      <c r="AA212" s="37" t="str">
        <f>IF(IFERROR(SEARCH("-sybase",Online_Backup_Table1230[[#This Row],[Extension types]],1),0)&gt;0,"-sybase","-")</f>
        <v>-</v>
      </c>
      <c r="AB212" s="37" t="str">
        <f>IF(IFERROR(SEARCH("-lotus",Online_Backup_Table1230[[#This Row],[Extension types]],1),0)&gt;0,"-lotus","-")</f>
        <v>-</v>
      </c>
      <c r="AC212" s="37" t="str">
        <f>IF(IFERROR(SEARCH("-vss",Online_Backup_Table1230[[#This Row],[Extension types]],1),0)&gt;0,"-vss","-")</f>
        <v>-</v>
      </c>
      <c r="AD212" s="37" t="str">
        <f>IF(IFERROR(SEARCH("-db2",Online_Backup_Table1230[[#This Row],[Extension types]],1),0)&gt;0,"-db2","-")</f>
        <v>-</v>
      </c>
      <c r="AE212" s="37" t="str">
        <f>IF(IFERROR(SEARCH("-mssharepoint",Online_Backup_Table1230[[#This Row],[Extension types]],1),0)&gt;0,"-mssharepoint","-")</f>
        <v>-</v>
      </c>
      <c r="AF212" s="37" t="str">
        <f>IF(IFERROR(SEARCH("-mssps",Online_Backup_Table1230[[#This Row],[Extension types]],1),0)&gt;0,"-mssps","-")</f>
        <v>-</v>
      </c>
      <c r="AG212" s="37" t="str">
        <f>IF(IFERROR(SEARCH("-vmware",Online_Backup_Table1230[[#This Row],[Extension types]],1),0)&gt;0,"-vmware","-")</f>
        <v>-</v>
      </c>
      <c r="AH212" s="37" t="str">
        <f>IF(IFERROR(SEARCH("-vepa",Online_Backup_Table1230[[#This Row],[Extension types]],1),0)&gt;0,"-vepa","-")</f>
        <v>-</v>
      </c>
      <c r="AI212" s="37" t="str">
        <f>IF(IFERROR(SEARCH("-veagent",Online_Backup_Table1230[[#This Row],[Extension types]],1),0)&gt;0,"-veagent","-")</f>
        <v>-</v>
      </c>
      <c r="AJ212" s="37" t="str">
        <f>IF(IFERROR(SEARCH("-stream",Online_Backup_Table1230[[#This Row],[Extension types]],1),0)&gt;0,"-stream","-")</f>
        <v>-</v>
      </c>
      <c r="AK212" s="37" t="str">
        <f>IF(IFERROR(SEARCH("-ov",Online_Backup_Table1230[[#This Row],[Extension types]],1),0)&gt;0,"-ov","-")</f>
        <v>-</v>
      </c>
      <c r="AL212" s="37" t="str">
        <f>IF(IFERROR(SEARCH("-opc",Online_Backup_Table1230[[#This Row],[Extension types]],1),0)&gt;0,"-opc","-")</f>
        <v>-</v>
      </c>
      <c r="AM212" s="37" t="str">
        <f>IF(IFERROR(SEARCH("-mysql",Online_Backup_Table1230[[#This Row],[Extension types]],1),0)&gt;0,"-mysql","-")</f>
        <v>-</v>
      </c>
      <c r="AN212" s="37" t="str">
        <f>IF(IFERROR(SEARCH("-postgresql",Online_Backup_Table1230[[#This Row],[Extension types]],1),0)&gt;0,"-postgresql","-")</f>
        <v>-</v>
      </c>
      <c r="AO212" s="88">
        <f>IF(AND(Online_Backup_Table1230[[#This Row],[OS_type]]="WINDOWS / LINUX",COUNTIF(Online_Backup_Table1230[[#This Row],[Check -mssql and -mssql70]:[Check -opc]],"-")&lt;&gt;21),1,0)</f>
        <v>1</v>
      </c>
      <c r="AP212" s="88">
        <f>IF(AND(Online_Backup_Table1230[[#This Row],[OS_type]]="UNIX",COUNTIF(Online_Backup_Table1230[[#This Row],[Check -mssql and -mssql70]:[Check -opc]],"-")&lt;&gt;21),1,0)</f>
        <v>0</v>
      </c>
      <c r="AQ21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1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2" s="88">
        <f>IF(AND(Online_Backup_Table1230[[#This Row],[Last connexion date]]&gt;Declaration_Date2433[[#All],[Column1]]-180,Online_Backup_Table1230[[#This Row],[Historical usage Unix to be counted]]&lt;&gt;0),1,0)</f>
        <v>0</v>
      </c>
      <c r="AU212" s="68"/>
      <c r="AV21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3" spans="1:48" x14ac:dyDescent="0.25">
      <c r="A213" s="7"/>
      <c r="B213" s="28" t="s">
        <v>232</v>
      </c>
      <c r="C213" s="28" t="s">
        <v>203</v>
      </c>
      <c r="D21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3" s="45" t="s">
        <v>103</v>
      </c>
      <c r="F213" s="63"/>
      <c r="G213" s="63"/>
      <c r="H213" s="63"/>
      <c r="I213" s="63"/>
      <c r="J213" s="63"/>
      <c r="K213" s="7"/>
      <c r="L213" s="37" t="str">
        <f>IF(IFERROR(SEARCH("-virtual",Online_Backup_Table1230[[#This Row],[Extension types]],1),0)&gt;0,"Yes","-")</f>
        <v>-</v>
      </c>
      <c r="M213" s="28"/>
      <c r="N213" s="37" t="str">
        <f>IF(IFERROR(SEARCH("-clus",Online_Backup_Table1230[[#This Row],[Extension types]],1),0)&gt;0,"Yes","-")</f>
        <v>-</v>
      </c>
      <c r="O213" s="28"/>
      <c r="P213" s="37" t="str">
        <f>IF(IFERROR(SEARCH("-appserver",Online_Backup_Table1230[[#This Row],[Extension types]],1),0)&gt;0,"Yes","-")</f>
        <v>-</v>
      </c>
      <c r="Q213" s="28"/>
      <c r="R213" s="37" t="str">
        <f>IF(IFERROR(SEARCH("-mssql",Online_Backup_Table1230[[#This Row],[Extension types]],1),0)&gt;0,"-mssql","-")</f>
        <v>-</v>
      </c>
      <c r="S213" s="37" t="str">
        <f>IF(IFERROR(SEARCH("-oracle",Online_Backup_Table1230[[#This Row],[Extension types]],1),0)&gt;0,"-oracle","-")</f>
        <v>-oracle</v>
      </c>
      <c r="T213" s="37" t="str">
        <f>IF(IFERROR(SEARCH("-sap",Online_Backup_Table1230[[#This Row],[Extension types]],1),0)&gt;0,"-sap","-")</f>
        <v>-</v>
      </c>
      <c r="U213" s="37" t="str">
        <f>IF(IFERROR(SEARCH("-msexchange",Online_Backup_Table1230[[#This Row],[Extension types]],1),0)&gt;0,"-msexchange","-")</f>
        <v>-</v>
      </c>
      <c r="V213" s="37" t="str">
        <f>IF(IFERROR(SEARCH("-msese",Online_Backup_Table1230[[#This Row],[Extension types]],1),0)&gt;0,"-msese","-")</f>
        <v>-</v>
      </c>
      <c r="W213" s="37" t="str">
        <f>IF(IFERROR(SEARCH("-e2010",Online_Backup_Table1230[[#This Row],[Extension types]],1),0)&gt;0,"-e2010","-")</f>
        <v>-</v>
      </c>
      <c r="X213" s="37" t="str">
        <f>IF(IFERROR(SEARCH("-msmbx",Online_Backup_Table1230[[#This Row],[Extension types]],1),0)&gt;0,"-msmbx","-")</f>
        <v>-</v>
      </c>
      <c r="Y213" s="37" t="str">
        <f>IF(IFERROR(SEARCH("-mbx",Online_Backup_Table1230[[#This Row],[Extension types]],1),0)&gt;0,"-mbx","-")</f>
        <v>-</v>
      </c>
      <c r="Z213" s="37" t="str">
        <f>IF(IFERROR(SEARCH("-informix",Online_Backup_Table1230[[#This Row],[Extension types]],1),0)&gt;0,"-informix","-")</f>
        <v>-</v>
      </c>
      <c r="AA213" s="37" t="str">
        <f>IF(IFERROR(SEARCH("-sybase",Online_Backup_Table1230[[#This Row],[Extension types]],1),0)&gt;0,"-sybase","-")</f>
        <v>-</v>
      </c>
      <c r="AB213" s="37" t="str">
        <f>IF(IFERROR(SEARCH("-lotus",Online_Backup_Table1230[[#This Row],[Extension types]],1),0)&gt;0,"-lotus","-")</f>
        <v>-</v>
      </c>
      <c r="AC213" s="37" t="str">
        <f>IF(IFERROR(SEARCH("-vss",Online_Backup_Table1230[[#This Row],[Extension types]],1),0)&gt;0,"-vss","-")</f>
        <v>-</v>
      </c>
      <c r="AD213" s="37" t="str">
        <f>IF(IFERROR(SEARCH("-db2",Online_Backup_Table1230[[#This Row],[Extension types]],1),0)&gt;0,"-db2","-")</f>
        <v>-</v>
      </c>
      <c r="AE213" s="37" t="str">
        <f>IF(IFERROR(SEARCH("-mssharepoint",Online_Backup_Table1230[[#This Row],[Extension types]],1),0)&gt;0,"-mssharepoint","-")</f>
        <v>-</v>
      </c>
      <c r="AF213" s="37" t="str">
        <f>IF(IFERROR(SEARCH("-mssps",Online_Backup_Table1230[[#This Row],[Extension types]],1),0)&gt;0,"-mssps","-")</f>
        <v>-</v>
      </c>
      <c r="AG213" s="37" t="str">
        <f>IF(IFERROR(SEARCH("-vmware",Online_Backup_Table1230[[#This Row],[Extension types]],1),0)&gt;0,"-vmware","-")</f>
        <v>-</v>
      </c>
      <c r="AH213" s="37" t="str">
        <f>IF(IFERROR(SEARCH("-vepa",Online_Backup_Table1230[[#This Row],[Extension types]],1),0)&gt;0,"-vepa","-")</f>
        <v>-</v>
      </c>
      <c r="AI213" s="37" t="str">
        <f>IF(IFERROR(SEARCH("-veagent",Online_Backup_Table1230[[#This Row],[Extension types]],1),0)&gt;0,"-veagent","-")</f>
        <v>-</v>
      </c>
      <c r="AJ213" s="37" t="str">
        <f>IF(IFERROR(SEARCH("-stream",Online_Backup_Table1230[[#This Row],[Extension types]],1),0)&gt;0,"-stream","-")</f>
        <v>-</v>
      </c>
      <c r="AK213" s="37" t="str">
        <f>IF(IFERROR(SEARCH("-ov",Online_Backup_Table1230[[#This Row],[Extension types]],1),0)&gt;0,"-ov","-")</f>
        <v>-</v>
      </c>
      <c r="AL213" s="37" t="str">
        <f>IF(IFERROR(SEARCH("-opc",Online_Backup_Table1230[[#This Row],[Extension types]],1),0)&gt;0,"-opc","-")</f>
        <v>-</v>
      </c>
      <c r="AM213" s="37" t="str">
        <f>IF(IFERROR(SEARCH("-mysql",Online_Backup_Table1230[[#This Row],[Extension types]],1),0)&gt;0,"-mysql","-")</f>
        <v>-</v>
      </c>
      <c r="AN213" s="37" t="str">
        <f>IF(IFERROR(SEARCH("-postgresql",Online_Backup_Table1230[[#This Row],[Extension types]],1),0)&gt;0,"-postgresql","-")</f>
        <v>-</v>
      </c>
      <c r="AO213" s="88">
        <f>IF(AND(Online_Backup_Table1230[[#This Row],[OS_type]]="WINDOWS / LINUX",COUNTIF(Online_Backup_Table1230[[#This Row],[Check -mssql and -mssql70]:[Check -opc]],"-")&lt;&gt;21),1,0)</f>
        <v>1</v>
      </c>
      <c r="AP213" s="88">
        <f>IF(AND(Online_Backup_Table1230[[#This Row],[OS_type]]="UNIX",COUNTIF(Online_Backup_Table1230[[#This Row],[Check -mssql and -mssql70]:[Check -opc]],"-")&lt;&gt;21),1,0)</f>
        <v>0</v>
      </c>
      <c r="AQ21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3" s="88">
        <f>IF(AND(Online_Backup_Table1230[[#This Row],[Last connexion date]]&gt;Declaration_Date2433[[#All],[Column1]]-180,Online_Backup_Table1230[[#This Row],[Historical usage Windows/Linux to be counted]]&lt;&gt;0),1,0)</f>
        <v>0</v>
      </c>
      <c r="AS21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3" s="88">
        <f>IF(AND(Online_Backup_Table1230[[#This Row],[Last connexion date]]&gt;Declaration_Date2433[[#All],[Column1]]-180,Online_Backup_Table1230[[#This Row],[Historical usage Unix to be counted]]&lt;&gt;0),1,0)</f>
        <v>0</v>
      </c>
      <c r="AU213" s="68"/>
      <c r="AV21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4" spans="1:48" x14ac:dyDescent="0.25">
      <c r="A214" s="7"/>
      <c r="B214" s="28" t="s">
        <v>233</v>
      </c>
      <c r="C214" s="28" t="s">
        <v>234</v>
      </c>
      <c r="D21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4" s="45" t="s">
        <v>235</v>
      </c>
      <c r="F214" s="63"/>
      <c r="G214" s="63"/>
      <c r="H214" s="63"/>
      <c r="I214" s="63"/>
      <c r="J214" s="63"/>
      <c r="K214" s="7"/>
      <c r="L214" s="37" t="str">
        <f>IF(IFERROR(SEARCH("-virtual",Online_Backup_Table1230[[#This Row],[Extension types]],1),0)&gt;0,"Yes","-")</f>
        <v>-</v>
      </c>
      <c r="M214" s="28"/>
      <c r="N214" s="37" t="str">
        <f>IF(IFERROR(SEARCH("-clus",Online_Backup_Table1230[[#This Row],[Extension types]],1),0)&gt;0,"Yes","-")</f>
        <v>-</v>
      </c>
      <c r="O214" s="28"/>
      <c r="P214" s="37" t="str">
        <f>IF(IFERROR(SEARCH("-appserver",Online_Backup_Table1230[[#This Row],[Extension types]],1),0)&gt;0,"Yes","-")</f>
        <v>-</v>
      </c>
      <c r="Q214" s="28"/>
      <c r="R214" s="37" t="str">
        <f>IF(IFERROR(SEARCH("-mssql",Online_Backup_Table1230[[#This Row],[Extension types]],1),0)&gt;0,"-mssql","-")</f>
        <v>-mssql</v>
      </c>
      <c r="S214" s="37" t="str">
        <f>IF(IFERROR(SEARCH("-oracle",Online_Backup_Table1230[[#This Row],[Extension types]],1),0)&gt;0,"-oracle","-")</f>
        <v>-</v>
      </c>
      <c r="T214" s="37" t="str">
        <f>IF(IFERROR(SEARCH("-sap",Online_Backup_Table1230[[#This Row],[Extension types]],1),0)&gt;0,"-sap","-")</f>
        <v>-</v>
      </c>
      <c r="U214" s="37" t="str">
        <f>IF(IFERROR(SEARCH("-msexchange",Online_Backup_Table1230[[#This Row],[Extension types]],1),0)&gt;0,"-msexchange","-")</f>
        <v>-</v>
      </c>
      <c r="V214" s="37" t="str">
        <f>IF(IFERROR(SEARCH("-msese",Online_Backup_Table1230[[#This Row],[Extension types]],1),0)&gt;0,"-msese","-")</f>
        <v>-</v>
      </c>
      <c r="W214" s="37" t="str">
        <f>IF(IFERROR(SEARCH("-e2010",Online_Backup_Table1230[[#This Row],[Extension types]],1),0)&gt;0,"-e2010","-")</f>
        <v>-</v>
      </c>
      <c r="X214" s="37" t="str">
        <f>IF(IFERROR(SEARCH("-msmbx",Online_Backup_Table1230[[#This Row],[Extension types]],1),0)&gt;0,"-msmbx","-")</f>
        <v>-</v>
      </c>
      <c r="Y214" s="37" t="str">
        <f>IF(IFERROR(SEARCH("-mbx",Online_Backup_Table1230[[#This Row],[Extension types]],1),0)&gt;0,"-mbx","-")</f>
        <v>-</v>
      </c>
      <c r="Z214" s="37" t="str">
        <f>IF(IFERROR(SEARCH("-informix",Online_Backup_Table1230[[#This Row],[Extension types]],1),0)&gt;0,"-informix","-")</f>
        <v>-</v>
      </c>
      <c r="AA214" s="37" t="str">
        <f>IF(IFERROR(SEARCH("-sybase",Online_Backup_Table1230[[#This Row],[Extension types]],1),0)&gt;0,"-sybase","-")</f>
        <v>-</v>
      </c>
      <c r="AB214" s="37" t="str">
        <f>IF(IFERROR(SEARCH("-lotus",Online_Backup_Table1230[[#This Row],[Extension types]],1),0)&gt;0,"-lotus","-")</f>
        <v>-</v>
      </c>
      <c r="AC214" s="37" t="str">
        <f>IF(IFERROR(SEARCH("-vss",Online_Backup_Table1230[[#This Row],[Extension types]],1),0)&gt;0,"-vss","-")</f>
        <v>-vss</v>
      </c>
      <c r="AD214" s="37" t="str">
        <f>IF(IFERROR(SEARCH("-db2",Online_Backup_Table1230[[#This Row],[Extension types]],1),0)&gt;0,"-db2","-")</f>
        <v>-</v>
      </c>
      <c r="AE214" s="37" t="str">
        <f>IF(IFERROR(SEARCH("-mssharepoint",Online_Backup_Table1230[[#This Row],[Extension types]],1),0)&gt;0,"-mssharepoint","-")</f>
        <v>-</v>
      </c>
      <c r="AF214" s="37" t="str">
        <f>IF(IFERROR(SEARCH("-mssps",Online_Backup_Table1230[[#This Row],[Extension types]],1),0)&gt;0,"-mssps","-")</f>
        <v>-</v>
      </c>
      <c r="AG214" s="37" t="str">
        <f>IF(IFERROR(SEARCH("-vmware",Online_Backup_Table1230[[#This Row],[Extension types]],1),0)&gt;0,"-vmware","-")</f>
        <v>-</v>
      </c>
      <c r="AH214" s="37" t="str">
        <f>IF(IFERROR(SEARCH("-vepa",Online_Backup_Table1230[[#This Row],[Extension types]],1),0)&gt;0,"-vepa","-")</f>
        <v>-</v>
      </c>
      <c r="AI214" s="37" t="str">
        <f>IF(IFERROR(SEARCH("-veagent",Online_Backup_Table1230[[#This Row],[Extension types]],1),0)&gt;0,"-veagent","-")</f>
        <v>-</v>
      </c>
      <c r="AJ214" s="37" t="str">
        <f>IF(IFERROR(SEARCH("-stream",Online_Backup_Table1230[[#This Row],[Extension types]],1),0)&gt;0,"-stream","-")</f>
        <v>-</v>
      </c>
      <c r="AK214" s="37" t="str">
        <f>IF(IFERROR(SEARCH("-ov",Online_Backup_Table1230[[#This Row],[Extension types]],1),0)&gt;0,"-ov","-")</f>
        <v>-</v>
      </c>
      <c r="AL214" s="37" t="str">
        <f>IF(IFERROR(SEARCH("-opc",Online_Backup_Table1230[[#This Row],[Extension types]],1),0)&gt;0,"-opc","-")</f>
        <v>-</v>
      </c>
      <c r="AM214" s="37" t="str">
        <f>IF(IFERROR(SEARCH("-mysql",Online_Backup_Table1230[[#This Row],[Extension types]],1),0)&gt;0,"-mysql","-")</f>
        <v>-</v>
      </c>
      <c r="AN214" s="37" t="str">
        <f>IF(IFERROR(SEARCH("-postgresql",Online_Backup_Table1230[[#This Row],[Extension types]],1),0)&gt;0,"-postgresql","-")</f>
        <v>-</v>
      </c>
      <c r="AO214" s="88">
        <f>IF(AND(Online_Backup_Table1230[[#This Row],[OS_type]]="WINDOWS / LINUX",COUNTIF(Online_Backup_Table1230[[#This Row],[Check -mssql and -mssql70]:[Check -opc]],"-")&lt;&gt;21),1,0)</f>
        <v>1</v>
      </c>
      <c r="AP214" s="88">
        <f>IF(AND(Online_Backup_Table1230[[#This Row],[OS_type]]="UNIX",COUNTIF(Online_Backup_Table1230[[#This Row],[Check -mssql and -mssql70]:[Check -opc]],"-")&lt;&gt;21),1,0)</f>
        <v>0</v>
      </c>
      <c r="AQ21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4" s="88">
        <f>IF(AND(Online_Backup_Table1230[[#This Row],[Last connexion date]]&gt;Declaration_Date2433[[#All],[Column1]]-180,Online_Backup_Table1230[[#This Row],[Historical usage Windows/Linux to be counted]]&lt;&gt;0),1,0)</f>
        <v>1</v>
      </c>
      <c r="AS21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4" s="88">
        <f>IF(AND(Online_Backup_Table1230[[#This Row],[Last connexion date]]&gt;Declaration_Date2433[[#All],[Column1]]-180,Online_Backup_Table1230[[#This Row],[Historical usage Unix to be counted]]&lt;&gt;0),1,0)</f>
        <v>0</v>
      </c>
      <c r="AU214" s="68">
        <v>43873.502569444441</v>
      </c>
      <c r="AV21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5" spans="1:48" x14ac:dyDescent="0.25">
      <c r="A215" s="7"/>
      <c r="B215" s="28" t="s">
        <v>236</v>
      </c>
      <c r="C215" s="28" t="s">
        <v>160</v>
      </c>
      <c r="D21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5" s="45" t="s">
        <v>237</v>
      </c>
      <c r="F215" s="63"/>
      <c r="G215" s="63"/>
      <c r="H215" s="63"/>
      <c r="I215" s="63"/>
      <c r="J215" s="63"/>
      <c r="K215" s="7"/>
      <c r="L215" s="37" t="str">
        <f>IF(IFERROR(SEARCH("-virtual",Online_Backup_Table1230[[#This Row],[Extension types]],1),0)&gt;0,"Yes","-")</f>
        <v>-</v>
      </c>
      <c r="M215" s="28"/>
      <c r="N215" s="37" t="str">
        <f>IF(IFERROR(SEARCH("-clus",Online_Backup_Table1230[[#This Row],[Extension types]],1),0)&gt;0,"Yes","-")</f>
        <v>Yes</v>
      </c>
      <c r="O215" s="28" t="s">
        <v>238</v>
      </c>
      <c r="P215" s="37" t="str">
        <f>IF(IFERROR(SEARCH("-appserver",Online_Backup_Table1230[[#This Row],[Extension types]],1),0)&gt;0,"Yes","-")</f>
        <v>-</v>
      </c>
      <c r="Q215" s="28"/>
      <c r="R215" s="37" t="str">
        <f>IF(IFERROR(SEARCH("-mssql",Online_Backup_Table1230[[#This Row],[Extension types]],1),0)&gt;0,"-mssql","-")</f>
        <v>-mssql</v>
      </c>
      <c r="S215" s="37" t="str">
        <f>IF(IFERROR(SEARCH("-oracle",Online_Backup_Table1230[[#This Row],[Extension types]],1),0)&gt;0,"-oracle","-")</f>
        <v>-</v>
      </c>
      <c r="T215" s="37" t="str">
        <f>IF(IFERROR(SEARCH("-sap",Online_Backup_Table1230[[#This Row],[Extension types]],1),0)&gt;0,"-sap","-")</f>
        <v>-</v>
      </c>
      <c r="U215" s="37" t="str">
        <f>IF(IFERROR(SEARCH("-msexchange",Online_Backup_Table1230[[#This Row],[Extension types]],1),0)&gt;0,"-msexchange","-")</f>
        <v>-</v>
      </c>
      <c r="V215" s="37" t="str">
        <f>IF(IFERROR(SEARCH("-msese",Online_Backup_Table1230[[#This Row],[Extension types]],1),0)&gt;0,"-msese","-")</f>
        <v>-</v>
      </c>
      <c r="W215" s="37" t="str">
        <f>IF(IFERROR(SEARCH("-e2010",Online_Backup_Table1230[[#This Row],[Extension types]],1),0)&gt;0,"-e2010","-")</f>
        <v>-</v>
      </c>
      <c r="X215" s="37" t="str">
        <f>IF(IFERROR(SEARCH("-msmbx",Online_Backup_Table1230[[#This Row],[Extension types]],1),0)&gt;0,"-msmbx","-")</f>
        <v>-</v>
      </c>
      <c r="Y215" s="37" t="str">
        <f>IF(IFERROR(SEARCH("-mbx",Online_Backup_Table1230[[#This Row],[Extension types]],1),0)&gt;0,"-mbx","-")</f>
        <v>-</v>
      </c>
      <c r="Z215" s="37" t="str">
        <f>IF(IFERROR(SEARCH("-informix",Online_Backup_Table1230[[#This Row],[Extension types]],1),0)&gt;0,"-informix","-")</f>
        <v>-</v>
      </c>
      <c r="AA215" s="37" t="str">
        <f>IF(IFERROR(SEARCH("-sybase",Online_Backup_Table1230[[#This Row],[Extension types]],1),0)&gt;0,"-sybase","-")</f>
        <v>-</v>
      </c>
      <c r="AB215" s="37" t="str">
        <f>IF(IFERROR(SEARCH("-lotus",Online_Backup_Table1230[[#This Row],[Extension types]],1),0)&gt;0,"-lotus","-")</f>
        <v>-</v>
      </c>
      <c r="AC215" s="37" t="str">
        <f>IF(IFERROR(SEARCH("-vss",Online_Backup_Table1230[[#This Row],[Extension types]],1),0)&gt;0,"-vss","-")</f>
        <v>-vss</v>
      </c>
      <c r="AD215" s="37" t="str">
        <f>IF(IFERROR(SEARCH("-db2",Online_Backup_Table1230[[#This Row],[Extension types]],1),0)&gt;0,"-db2","-")</f>
        <v>-</v>
      </c>
      <c r="AE215" s="37" t="str">
        <f>IF(IFERROR(SEARCH("-mssharepoint",Online_Backup_Table1230[[#This Row],[Extension types]],1),0)&gt;0,"-mssharepoint","-")</f>
        <v>-</v>
      </c>
      <c r="AF215" s="37" t="str">
        <f>IF(IFERROR(SEARCH("-mssps",Online_Backup_Table1230[[#This Row],[Extension types]],1),0)&gt;0,"-mssps","-")</f>
        <v>-</v>
      </c>
      <c r="AG215" s="37" t="str">
        <f>IF(IFERROR(SEARCH("-vmware",Online_Backup_Table1230[[#This Row],[Extension types]],1),0)&gt;0,"-vmware","-")</f>
        <v>-</v>
      </c>
      <c r="AH215" s="37" t="str">
        <f>IF(IFERROR(SEARCH("-vepa",Online_Backup_Table1230[[#This Row],[Extension types]],1),0)&gt;0,"-vepa","-")</f>
        <v>-</v>
      </c>
      <c r="AI215" s="37" t="str">
        <f>IF(IFERROR(SEARCH("-veagent",Online_Backup_Table1230[[#This Row],[Extension types]],1),0)&gt;0,"-veagent","-")</f>
        <v>-</v>
      </c>
      <c r="AJ215" s="37" t="str">
        <f>IF(IFERROR(SEARCH("-stream",Online_Backup_Table1230[[#This Row],[Extension types]],1),0)&gt;0,"-stream","-")</f>
        <v>-</v>
      </c>
      <c r="AK215" s="37" t="str">
        <f>IF(IFERROR(SEARCH("-ov",Online_Backup_Table1230[[#This Row],[Extension types]],1),0)&gt;0,"-ov","-")</f>
        <v>-</v>
      </c>
      <c r="AL215" s="37" t="str">
        <f>IF(IFERROR(SEARCH("-opc",Online_Backup_Table1230[[#This Row],[Extension types]],1),0)&gt;0,"-opc","-")</f>
        <v>-</v>
      </c>
      <c r="AM215" s="37" t="str">
        <f>IF(IFERROR(SEARCH("-mysql",Online_Backup_Table1230[[#This Row],[Extension types]],1),0)&gt;0,"-mysql","-")</f>
        <v>-</v>
      </c>
      <c r="AN215" s="37" t="str">
        <f>IF(IFERROR(SEARCH("-postgresql",Online_Backup_Table1230[[#This Row],[Extension types]],1),0)&gt;0,"-postgresql","-")</f>
        <v>-</v>
      </c>
      <c r="AO215" s="88">
        <v>1</v>
      </c>
      <c r="AP215" s="88">
        <f>IF(AND(Online_Backup_Table1230[[#This Row],[OS_type]]="UNIX",COUNTIF(Online_Backup_Table1230[[#This Row],[Check -mssql and -mssql70]:[Check -opc]],"-")&lt;&gt;21),1,0)</f>
        <v>0</v>
      </c>
      <c r="AQ215" s="88">
        <v>1</v>
      </c>
      <c r="AR215" s="88">
        <v>1</v>
      </c>
      <c r="AS21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5" s="88">
        <f>IF(AND(Online_Backup_Table1230[[#This Row],[Last connexion date]]&gt;Declaration_Date2433[[#All],[Column1]]-180,Online_Backup_Table1230[[#This Row],[Historical usage Unix to be counted]]&lt;&gt;0),1,0)</f>
        <v>0</v>
      </c>
      <c r="AU215" s="68">
        <v>43873.503263888888</v>
      </c>
      <c r="AV215" s="7" t="s">
        <v>440</v>
      </c>
    </row>
    <row r="216" spans="1:48" x14ac:dyDescent="0.25">
      <c r="A216" s="7"/>
      <c r="B216" s="91" t="s">
        <v>238</v>
      </c>
      <c r="C216" s="91" t="s">
        <v>160</v>
      </c>
      <c r="D216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6" s="93" t="s">
        <v>239</v>
      </c>
      <c r="F216" s="94"/>
      <c r="G216" s="94"/>
      <c r="H216" s="94"/>
      <c r="I216" s="94"/>
      <c r="J216" s="94"/>
      <c r="K216" s="95"/>
      <c r="L216" s="92" t="str">
        <f>IF(IFERROR(SEARCH("-virtual",Online_Backup_Table1230[[#This Row],[Extension types]],1),0)&gt;0,"Yes","-")</f>
        <v>-</v>
      </c>
      <c r="M216" s="91"/>
      <c r="N216" s="92" t="str">
        <f>IF(IFERROR(SEARCH("-clus",Online_Backup_Table1230[[#This Row],[Extension types]],1),0)&gt;0,"Yes","-")</f>
        <v>Yes</v>
      </c>
      <c r="O216" s="91" t="s">
        <v>238</v>
      </c>
      <c r="P216" s="92" t="str">
        <f>IF(IFERROR(SEARCH("-appserver",Online_Backup_Table1230[[#This Row],[Extension types]],1),0)&gt;0,"Yes","-")</f>
        <v>-</v>
      </c>
      <c r="Q216" s="91"/>
      <c r="R216" s="92" t="str">
        <f>IF(IFERROR(SEARCH("-mssql",Online_Backup_Table1230[[#This Row],[Extension types]],1),0)&gt;0,"-mssql","-")</f>
        <v>-mssql</v>
      </c>
      <c r="S216" s="92" t="str">
        <f>IF(IFERROR(SEARCH("-oracle",Online_Backup_Table1230[[#This Row],[Extension types]],1),0)&gt;0,"-oracle","-")</f>
        <v>-</v>
      </c>
      <c r="T216" s="92" t="str">
        <f>IF(IFERROR(SEARCH("-sap",Online_Backup_Table1230[[#This Row],[Extension types]],1),0)&gt;0,"-sap","-")</f>
        <v>-</v>
      </c>
      <c r="U216" s="92" t="str">
        <f>IF(IFERROR(SEARCH("-msexchange",Online_Backup_Table1230[[#This Row],[Extension types]],1),0)&gt;0,"-msexchange","-")</f>
        <v>-</v>
      </c>
      <c r="V216" s="92" t="str">
        <f>IF(IFERROR(SEARCH("-msese",Online_Backup_Table1230[[#This Row],[Extension types]],1),0)&gt;0,"-msese","-")</f>
        <v>-</v>
      </c>
      <c r="W216" s="92" t="str">
        <f>IF(IFERROR(SEARCH("-e2010",Online_Backup_Table1230[[#This Row],[Extension types]],1),0)&gt;0,"-e2010","-")</f>
        <v>-</v>
      </c>
      <c r="X216" s="92" t="str">
        <f>IF(IFERROR(SEARCH("-msmbx",Online_Backup_Table1230[[#This Row],[Extension types]],1),0)&gt;0,"-msmbx","-")</f>
        <v>-</v>
      </c>
      <c r="Y216" s="92" t="str">
        <f>IF(IFERROR(SEARCH("-mbx",Online_Backup_Table1230[[#This Row],[Extension types]],1),0)&gt;0,"-mbx","-")</f>
        <v>-</v>
      </c>
      <c r="Z216" s="92" t="str">
        <f>IF(IFERROR(SEARCH("-informix",Online_Backup_Table1230[[#This Row],[Extension types]],1),0)&gt;0,"-informix","-")</f>
        <v>-</v>
      </c>
      <c r="AA216" s="92" t="str">
        <f>IF(IFERROR(SEARCH("-sybase",Online_Backup_Table1230[[#This Row],[Extension types]],1),0)&gt;0,"-sybase","-")</f>
        <v>-</v>
      </c>
      <c r="AB216" s="92" t="str">
        <f>IF(IFERROR(SEARCH("-lotus",Online_Backup_Table1230[[#This Row],[Extension types]],1),0)&gt;0,"-lotus","-")</f>
        <v>-</v>
      </c>
      <c r="AC216" s="92" t="str">
        <f>IF(IFERROR(SEARCH("-vss",Online_Backup_Table1230[[#This Row],[Extension types]],1),0)&gt;0,"-vss","-")</f>
        <v>-vss</v>
      </c>
      <c r="AD216" s="92" t="str">
        <f>IF(IFERROR(SEARCH("-db2",Online_Backup_Table1230[[#This Row],[Extension types]],1),0)&gt;0,"-db2","-")</f>
        <v>-</v>
      </c>
      <c r="AE216" s="92" t="str">
        <f>IF(IFERROR(SEARCH("-mssharepoint",Online_Backup_Table1230[[#This Row],[Extension types]],1),0)&gt;0,"-mssharepoint","-")</f>
        <v>-</v>
      </c>
      <c r="AF216" s="92" t="str">
        <f>IF(IFERROR(SEARCH("-mssps",Online_Backup_Table1230[[#This Row],[Extension types]],1),0)&gt;0,"-mssps","-")</f>
        <v>-</v>
      </c>
      <c r="AG216" s="92" t="str">
        <f>IF(IFERROR(SEARCH("-vmware",Online_Backup_Table1230[[#This Row],[Extension types]],1),0)&gt;0,"-vmware","-")</f>
        <v>-</v>
      </c>
      <c r="AH216" s="92" t="str">
        <f>IF(IFERROR(SEARCH("-vepa",Online_Backup_Table1230[[#This Row],[Extension types]],1),0)&gt;0,"-vepa","-")</f>
        <v>-</v>
      </c>
      <c r="AI216" s="92" t="str">
        <f>IF(IFERROR(SEARCH("-veagent",Online_Backup_Table1230[[#This Row],[Extension types]],1),0)&gt;0,"-veagent","-")</f>
        <v>-</v>
      </c>
      <c r="AJ216" s="92" t="str">
        <f>IF(IFERROR(SEARCH("-stream",Online_Backup_Table1230[[#This Row],[Extension types]],1),0)&gt;0,"-stream","-")</f>
        <v>-</v>
      </c>
      <c r="AK216" s="92" t="str">
        <f>IF(IFERROR(SEARCH("-ov",Online_Backup_Table1230[[#This Row],[Extension types]],1),0)&gt;0,"-ov","-")</f>
        <v>-</v>
      </c>
      <c r="AL216" s="92" t="str">
        <f>IF(IFERROR(SEARCH("-opc",Online_Backup_Table1230[[#This Row],[Extension types]],1),0)&gt;0,"-opc","-")</f>
        <v>-</v>
      </c>
      <c r="AM216" s="92" t="str">
        <f>IF(IFERROR(SEARCH("-mysql",Online_Backup_Table1230[[#This Row],[Extension types]],1),0)&gt;0,"-mysql","-")</f>
        <v>-</v>
      </c>
      <c r="AN216" s="92" t="str">
        <f>IF(IFERROR(SEARCH("-postgresql",Online_Backup_Table1230[[#This Row],[Extension types]],1),0)&gt;0,"-postgresql","-")</f>
        <v>-</v>
      </c>
      <c r="AO216" s="96">
        <v>0</v>
      </c>
      <c r="AP216" s="96">
        <v>0</v>
      </c>
      <c r="AQ216" s="96">
        <v>0</v>
      </c>
      <c r="AR216" s="96">
        <v>0</v>
      </c>
      <c r="AS216" s="96">
        <v>0</v>
      </c>
      <c r="AT216" s="88">
        <v>0</v>
      </c>
      <c r="AU216" s="68">
        <v>43873.503263888888</v>
      </c>
      <c r="AV216" s="7" t="s">
        <v>441</v>
      </c>
    </row>
    <row r="217" spans="1:48" x14ac:dyDescent="0.25">
      <c r="A217" s="7"/>
      <c r="B217" s="28" t="s">
        <v>240</v>
      </c>
      <c r="C217" s="28" t="s">
        <v>228</v>
      </c>
      <c r="D21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7" s="45" t="s">
        <v>103</v>
      </c>
      <c r="F217" s="63"/>
      <c r="G217" s="63"/>
      <c r="H217" s="63"/>
      <c r="I217" s="63"/>
      <c r="J217" s="63"/>
      <c r="K217" s="7"/>
      <c r="L217" s="37" t="str">
        <f>IF(IFERROR(SEARCH("-virtual",Online_Backup_Table1230[[#This Row],[Extension types]],1),0)&gt;0,"Yes","-")</f>
        <v>-</v>
      </c>
      <c r="M217" s="28"/>
      <c r="N217" s="37" t="str">
        <f>IF(IFERROR(SEARCH("-clus",Online_Backup_Table1230[[#This Row],[Extension types]],1),0)&gt;0,"Yes","-")</f>
        <v>-</v>
      </c>
      <c r="O217" s="28"/>
      <c r="P217" s="37" t="str">
        <f>IF(IFERROR(SEARCH("-appserver",Online_Backup_Table1230[[#This Row],[Extension types]],1),0)&gt;0,"Yes","-")</f>
        <v>-</v>
      </c>
      <c r="Q217" s="28"/>
      <c r="R217" s="37" t="str">
        <f>IF(IFERROR(SEARCH("-mssql",Online_Backup_Table1230[[#This Row],[Extension types]],1),0)&gt;0,"-mssql","-")</f>
        <v>-</v>
      </c>
      <c r="S217" s="37" t="str">
        <f>IF(IFERROR(SEARCH("-oracle",Online_Backup_Table1230[[#This Row],[Extension types]],1),0)&gt;0,"-oracle","-")</f>
        <v>-oracle</v>
      </c>
      <c r="T217" s="37" t="str">
        <f>IF(IFERROR(SEARCH("-sap",Online_Backup_Table1230[[#This Row],[Extension types]],1),0)&gt;0,"-sap","-")</f>
        <v>-</v>
      </c>
      <c r="U217" s="37" t="str">
        <f>IF(IFERROR(SEARCH("-msexchange",Online_Backup_Table1230[[#This Row],[Extension types]],1),0)&gt;0,"-msexchange","-")</f>
        <v>-</v>
      </c>
      <c r="V217" s="37" t="str">
        <f>IF(IFERROR(SEARCH("-msese",Online_Backup_Table1230[[#This Row],[Extension types]],1),0)&gt;0,"-msese","-")</f>
        <v>-</v>
      </c>
      <c r="W217" s="37" t="str">
        <f>IF(IFERROR(SEARCH("-e2010",Online_Backup_Table1230[[#This Row],[Extension types]],1),0)&gt;0,"-e2010","-")</f>
        <v>-</v>
      </c>
      <c r="X217" s="37" t="str">
        <f>IF(IFERROR(SEARCH("-msmbx",Online_Backup_Table1230[[#This Row],[Extension types]],1),0)&gt;0,"-msmbx","-")</f>
        <v>-</v>
      </c>
      <c r="Y217" s="37" t="str">
        <f>IF(IFERROR(SEARCH("-mbx",Online_Backup_Table1230[[#This Row],[Extension types]],1),0)&gt;0,"-mbx","-")</f>
        <v>-</v>
      </c>
      <c r="Z217" s="37" t="str">
        <f>IF(IFERROR(SEARCH("-informix",Online_Backup_Table1230[[#This Row],[Extension types]],1),0)&gt;0,"-informix","-")</f>
        <v>-</v>
      </c>
      <c r="AA217" s="37" t="str">
        <f>IF(IFERROR(SEARCH("-sybase",Online_Backup_Table1230[[#This Row],[Extension types]],1),0)&gt;0,"-sybase","-")</f>
        <v>-</v>
      </c>
      <c r="AB217" s="37" t="str">
        <f>IF(IFERROR(SEARCH("-lotus",Online_Backup_Table1230[[#This Row],[Extension types]],1),0)&gt;0,"-lotus","-")</f>
        <v>-</v>
      </c>
      <c r="AC217" s="37" t="str">
        <f>IF(IFERROR(SEARCH("-vss",Online_Backup_Table1230[[#This Row],[Extension types]],1),0)&gt;0,"-vss","-")</f>
        <v>-</v>
      </c>
      <c r="AD217" s="37" t="str">
        <f>IF(IFERROR(SEARCH("-db2",Online_Backup_Table1230[[#This Row],[Extension types]],1),0)&gt;0,"-db2","-")</f>
        <v>-</v>
      </c>
      <c r="AE217" s="37" t="str">
        <f>IF(IFERROR(SEARCH("-mssharepoint",Online_Backup_Table1230[[#This Row],[Extension types]],1),0)&gt;0,"-mssharepoint","-")</f>
        <v>-</v>
      </c>
      <c r="AF217" s="37" t="str">
        <f>IF(IFERROR(SEARCH("-mssps",Online_Backup_Table1230[[#This Row],[Extension types]],1),0)&gt;0,"-mssps","-")</f>
        <v>-</v>
      </c>
      <c r="AG217" s="37" t="str">
        <f>IF(IFERROR(SEARCH("-vmware",Online_Backup_Table1230[[#This Row],[Extension types]],1),0)&gt;0,"-vmware","-")</f>
        <v>-</v>
      </c>
      <c r="AH217" s="37" t="str">
        <f>IF(IFERROR(SEARCH("-vepa",Online_Backup_Table1230[[#This Row],[Extension types]],1),0)&gt;0,"-vepa","-")</f>
        <v>-</v>
      </c>
      <c r="AI217" s="37" t="str">
        <f>IF(IFERROR(SEARCH("-veagent",Online_Backup_Table1230[[#This Row],[Extension types]],1),0)&gt;0,"-veagent","-")</f>
        <v>-</v>
      </c>
      <c r="AJ217" s="37" t="str">
        <f>IF(IFERROR(SEARCH("-stream",Online_Backup_Table1230[[#This Row],[Extension types]],1),0)&gt;0,"-stream","-")</f>
        <v>-</v>
      </c>
      <c r="AK217" s="37" t="str">
        <f>IF(IFERROR(SEARCH("-ov",Online_Backup_Table1230[[#This Row],[Extension types]],1),0)&gt;0,"-ov","-")</f>
        <v>-</v>
      </c>
      <c r="AL217" s="37" t="str">
        <f>IF(IFERROR(SEARCH("-opc",Online_Backup_Table1230[[#This Row],[Extension types]],1),0)&gt;0,"-opc","-")</f>
        <v>-</v>
      </c>
      <c r="AM217" s="37" t="str">
        <f>IF(IFERROR(SEARCH("-mysql",Online_Backup_Table1230[[#This Row],[Extension types]],1),0)&gt;0,"-mysql","-")</f>
        <v>-</v>
      </c>
      <c r="AN217" s="37" t="str">
        <f>IF(IFERROR(SEARCH("-postgresql",Online_Backup_Table1230[[#This Row],[Extension types]],1),0)&gt;0,"-postgresql","-")</f>
        <v>-</v>
      </c>
      <c r="AO217" s="88">
        <f>IF(AND(Online_Backup_Table1230[[#This Row],[OS_type]]="WINDOWS / LINUX",COUNTIF(Online_Backup_Table1230[[#This Row],[Check -mssql and -mssql70]:[Check -opc]],"-")&lt;&gt;21),1,0)</f>
        <v>1</v>
      </c>
      <c r="AP217" s="88">
        <f>IF(AND(Online_Backup_Table1230[[#This Row],[OS_type]]="UNIX",COUNTIF(Online_Backup_Table1230[[#This Row],[Check -mssql and -mssql70]:[Check -opc]],"-")&lt;&gt;21),1,0)</f>
        <v>0</v>
      </c>
      <c r="AQ21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7" s="88">
        <f>IF(AND(Online_Backup_Table1230[[#This Row],[Last connexion date]]&gt;Declaration_Date2433[[#All],[Column1]]-180,Online_Backup_Table1230[[#This Row],[Historical usage Windows/Linux to be counted]]&lt;&gt;0),1,0)</f>
        <v>1</v>
      </c>
      <c r="AS21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7" s="88">
        <f>IF(AND(Online_Backup_Table1230[[#This Row],[Last connexion date]]&gt;Declaration_Date2433[[#All],[Column1]]-180,Online_Backup_Table1230[[#This Row],[Historical usage Unix to be counted]]&lt;&gt;0),1,0)</f>
        <v>0</v>
      </c>
      <c r="AU217" s="68">
        <v>43873.529351851852</v>
      </c>
      <c r="AV21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18" spans="1:48" x14ac:dyDescent="0.25">
      <c r="A218" s="7"/>
      <c r="B218" s="28" t="s">
        <v>241</v>
      </c>
      <c r="C218" s="28" t="s">
        <v>90</v>
      </c>
      <c r="D21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8" s="45" t="s">
        <v>103</v>
      </c>
      <c r="F218" s="63"/>
      <c r="G218" s="63"/>
      <c r="H218" s="63"/>
      <c r="I218" s="63"/>
      <c r="J218" s="63"/>
      <c r="K218" s="7"/>
      <c r="L218" s="37" t="str">
        <f>IF(IFERROR(SEARCH("-virtual",Online_Backup_Table1230[[#This Row],[Extension types]],1),0)&gt;0,"Yes","-")</f>
        <v>-</v>
      </c>
      <c r="M218" s="28"/>
      <c r="N218" s="37" t="str">
        <f>IF(IFERROR(SEARCH("-clus",Online_Backup_Table1230[[#This Row],[Extension types]],1),0)&gt;0,"Yes","-")</f>
        <v>-</v>
      </c>
      <c r="O218" s="28"/>
      <c r="P218" s="37" t="str">
        <f>IF(IFERROR(SEARCH("-appserver",Online_Backup_Table1230[[#This Row],[Extension types]],1),0)&gt;0,"Yes","-")</f>
        <v>-</v>
      </c>
      <c r="Q218" s="28"/>
      <c r="R218" s="37" t="str">
        <f>IF(IFERROR(SEARCH("-mssql",Online_Backup_Table1230[[#This Row],[Extension types]],1),0)&gt;0,"-mssql","-")</f>
        <v>-</v>
      </c>
      <c r="S218" s="37" t="str">
        <f>IF(IFERROR(SEARCH("-oracle",Online_Backup_Table1230[[#This Row],[Extension types]],1),0)&gt;0,"-oracle","-")</f>
        <v>-oracle</v>
      </c>
      <c r="T218" s="37" t="str">
        <f>IF(IFERROR(SEARCH("-sap",Online_Backup_Table1230[[#This Row],[Extension types]],1),0)&gt;0,"-sap","-")</f>
        <v>-</v>
      </c>
      <c r="U218" s="37" t="str">
        <f>IF(IFERROR(SEARCH("-msexchange",Online_Backup_Table1230[[#This Row],[Extension types]],1),0)&gt;0,"-msexchange","-")</f>
        <v>-</v>
      </c>
      <c r="V218" s="37" t="str">
        <f>IF(IFERROR(SEARCH("-msese",Online_Backup_Table1230[[#This Row],[Extension types]],1),0)&gt;0,"-msese","-")</f>
        <v>-</v>
      </c>
      <c r="W218" s="37" t="str">
        <f>IF(IFERROR(SEARCH("-e2010",Online_Backup_Table1230[[#This Row],[Extension types]],1),0)&gt;0,"-e2010","-")</f>
        <v>-</v>
      </c>
      <c r="X218" s="37" t="str">
        <f>IF(IFERROR(SEARCH("-msmbx",Online_Backup_Table1230[[#This Row],[Extension types]],1),0)&gt;0,"-msmbx","-")</f>
        <v>-</v>
      </c>
      <c r="Y218" s="37" t="str">
        <f>IF(IFERROR(SEARCH("-mbx",Online_Backup_Table1230[[#This Row],[Extension types]],1),0)&gt;0,"-mbx","-")</f>
        <v>-</v>
      </c>
      <c r="Z218" s="37" t="str">
        <f>IF(IFERROR(SEARCH("-informix",Online_Backup_Table1230[[#This Row],[Extension types]],1),0)&gt;0,"-informix","-")</f>
        <v>-</v>
      </c>
      <c r="AA218" s="37" t="str">
        <f>IF(IFERROR(SEARCH("-sybase",Online_Backup_Table1230[[#This Row],[Extension types]],1),0)&gt;0,"-sybase","-")</f>
        <v>-</v>
      </c>
      <c r="AB218" s="37" t="str">
        <f>IF(IFERROR(SEARCH("-lotus",Online_Backup_Table1230[[#This Row],[Extension types]],1),0)&gt;0,"-lotus","-")</f>
        <v>-</v>
      </c>
      <c r="AC218" s="37" t="str">
        <f>IF(IFERROR(SEARCH("-vss",Online_Backup_Table1230[[#This Row],[Extension types]],1),0)&gt;0,"-vss","-")</f>
        <v>-</v>
      </c>
      <c r="AD218" s="37" t="str">
        <f>IF(IFERROR(SEARCH("-db2",Online_Backup_Table1230[[#This Row],[Extension types]],1),0)&gt;0,"-db2","-")</f>
        <v>-</v>
      </c>
      <c r="AE218" s="37" t="str">
        <f>IF(IFERROR(SEARCH("-mssharepoint",Online_Backup_Table1230[[#This Row],[Extension types]],1),0)&gt;0,"-mssharepoint","-")</f>
        <v>-</v>
      </c>
      <c r="AF218" s="37" t="str">
        <f>IF(IFERROR(SEARCH("-mssps",Online_Backup_Table1230[[#This Row],[Extension types]],1),0)&gt;0,"-mssps","-")</f>
        <v>-</v>
      </c>
      <c r="AG218" s="37" t="str">
        <f>IF(IFERROR(SEARCH("-vmware",Online_Backup_Table1230[[#This Row],[Extension types]],1),0)&gt;0,"-vmware","-")</f>
        <v>-</v>
      </c>
      <c r="AH218" s="37" t="str">
        <f>IF(IFERROR(SEARCH("-vepa",Online_Backup_Table1230[[#This Row],[Extension types]],1),0)&gt;0,"-vepa","-")</f>
        <v>-</v>
      </c>
      <c r="AI218" s="37" t="str">
        <f>IF(IFERROR(SEARCH("-veagent",Online_Backup_Table1230[[#This Row],[Extension types]],1),0)&gt;0,"-veagent","-")</f>
        <v>-</v>
      </c>
      <c r="AJ218" s="37" t="str">
        <f>IF(IFERROR(SEARCH("-stream",Online_Backup_Table1230[[#This Row],[Extension types]],1),0)&gt;0,"-stream","-")</f>
        <v>-</v>
      </c>
      <c r="AK218" s="37" t="str">
        <f>IF(IFERROR(SEARCH("-ov",Online_Backup_Table1230[[#This Row],[Extension types]],1),0)&gt;0,"-ov","-")</f>
        <v>-</v>
      </c>
      <c r="AL218" s="37" t="str">
        <f>IF(IFERROR(SEARCH("-opc",Online_Backup_Table1230[[#This Row],[Extension types]],1),0)&gt;0,"-opc","-")</f>
        <v>-</v>
      </c>
      <c r="AM218" s="37" t="str">
        <f>IF(IFERROR(SEARCH("-mysql",Online_Backup_Table1230[[#This Row],[Extension types]],1),0)&gt;0,"-mysql","-")</f>
        <v>-</v>
      </c>
      <c r="AN218" s="37" t="str">
        <f>IF(IFERROR(SEARCH("-postgresql",Online_Backup_Table1230[[#This Row],[Extension types]],1),0)&gt;0,"-postgresql","-")</f>
        <v>-</v>
      </c>
      <c r="AO218" s="88">
        <f>IF(AND(Online_Backup_Table1230[[#This Row],[OS_type]]="WINDOWS / LINUX",COUNTIF(Online_Backup_Table1230[[#This Row],[Check -mssql and -mssql70]:[Check -opc]],"-")&lt;&gt;21),1,0)</f>
        <v>1</v>
      </c>
      <c r="AP218" s="88">
        <f>IF(AND(Online_Backup_Table1230[[#This Row],[OS_type]]="UNIX",COUNTIF(Online_Backup_Table1230[[#This Row],[Check -mssql and -mssql70]:[Check -opc]],"-")&lt;&gt;21),1,0)</f>
        <v>0</v>
      </c>
      <c r="AQ21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18" s="88">
        <f>IF(AND(Online_Backup_Table1230[[#This Row],[Last connexion date]]&gt;Declaration_Date2433[[#All],[Column1]]-180,Online_Backup_Table1230[[#This Row],[Historical usage Windows/Linux to be counted]]&lt;&gt;0),1,0)</f>
        <v>0</v>
      </c>
      <c r="AS21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8" s="88">
        <f>IF(AND(Online_Backup_Table1230[[#This Row],[Last connexion date]]&gt;Declaration_Date2433[[#All],[Column1]]-180,Online_Backup_Table1230[[#This Row],[Historical usage Unix to be counted]]&lt;&gt;0),1,0)</f>
        <v>0</v>
      </c>
      <c r="AU218" s="68"/>
      <c r="AV21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19" spans="1:48" x14ac:dyDescent="0.25">
      <c r="A219" s="7"/>
      <c r="B219" s="28" t="s">
        <v>242</v>
      </c>
      <c r="C219" s="28" t="s">
        <v>243</v>
      </c>
      <c r="D21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19" s="45" t="s">
        <v>103</v>
      </c>
      <c r="F219" s="63"/>
      <c r="G219" s="63"/>
      <c r="H219" s="63"/>
      <c r="I219" s="63"/>
      <c r="J219" s="63"/>
      <c r="K219" s="7"/>
      <c r="L219" s="37" t="str">
        <f>IF(IFERROR(SEARCH("-virtual",Online_Backup_Table1230[[#This Row],[Extension types]],1),0)&gt;0,"Yes","-")</f>
        <v>-</v>
      </c>
      <c r="M219" s="28"/>
      <c r="N219" s="37" t="str">
        <f>IF(IFERROR(SEARCH("-clus",Online_Backup_Table1230[[#This Row],[Extension types]],1),0)&gt;0,"Yes","-")</f>
        <v>-</v>
      </c>
      <c r="O219" s="28"/>
      <c r="P219" s="37" t="str">
        <f>IF(IFERROR(SEARCH("-appserver",Online_Backup_Table1230[[#This Row],[Extension types]],1),0)&gt;0,"Yes","-")</f>
        <v>-</v>
      </c>
      <c r="Q219" s="28"/>
      <c r="R219" s="37" t="str">
        <f>IF(IFERROR(SEARCH("-mssql",Online_Backup_Table1230[[#This Row],[Extension types]],1),0)&gt;0,"-mssql","-")</f>
        <v>-</v>
      </c>
      <c r="S219" s="37" t="str">
        <f>IF(IFERROR(SEARCH("-oracle",Online_Backup_Table1230[[#This Row],[Extension types]],1),0)&gt;0,"-oracle","-")</f>
        <v>-oracle</v>
      </c>
      <c r="T219" s="37" t="str">
        <f>IF(IFERROR(SEARCH("-sap",Online_Backup_Table1230[[#This Row],[Extension types]],1),0)&gt;0,"-sap","-")</f>
        <v>-</v>
      </c>
      <c r="U219" s="37" t="str">
        <f>IF(IFERROR(SEARCH("-msexchange",Online_Backup_Table1230[[#This Row],[Extension types]],1),0)&gt;0,"-msexchange","-")</f>
        <v>-</v>
      </c>
      <c r="V219" s="37" t="str">
        <f>IF(IFERROR(SEARCH("-msese",Online_Backup_Table1230[[#This Row],[Extension types]],1),0)&gt;0,"-msese","-")</f>
        <v>-</v>
      </c>
      <c r="W219" s="37" t="str">
        <f>IF(IFERROR(SEARCH("-e2010",Online_Backup_Table1230[[#This Row],[Extension types]],1),0)&gt;0,"-e2010","-")</f>
        <v>-</v>
      </c>
      <c r="X219" s="37" t="str">
        <f>IF(IFERROR(SEARCH("-msmbx",Online_Backup_Table1230[[#This Row],[Extension types]],1),0)&gt;0,"-msmbx","-")</f>
        <v>-</v>
      </c>
      <c r="Y219" s="37" t="str">
        <f>IF(IFERROR(SEARCH("-mbx",Online_Backup_Table1230[[#This Row],[Extension types]],1),0)&gt;0,"-mbx","-")</f>
        <v>-</v>
      </c>
      <c r="Z219" s="37" t="str">
        <f>IF(IFERROR(SEARCH("-informix",Online_Backup_Table1230[[#This Row],[Extension types]],1),0)&gt;0,"-informix","-")</f>
        <v>-</v>
      </c>
      <c r="AA219" s="37" t="str">
        <f>IF(IFERROR(SEARCH("-sybase",Online_Backup_Table1230[[#This Row],[Extension types]],1),0)&gt;0,"-sybase","-")</f>
        <v>-</v>
      </c>
      <c r="AB219" s="37" t="str">
        <f>IF(IFERROR(SEARCH("-lotus",Online_Backup_Table1230[[#This Row],[Extension types]],1),0)&gt;0,"-lotus","-")</f>
        <v>-</v>
      </c>
      <c r="AC219" s="37" t="str">
        <f>IF(IFERROR(SEARCH("-vss",Online_Backup_Table1230[[#This Row],[Extension types]],1),0)&gt;0,"-vss","-")</f>
        <v>-</v>
      </c>
      <c r="AD219" s="37" t="str">
        <f>IF(IFERROR(SEARCH("-db2",Online_Backup_Table1230[[#This Row],[Extension types]],1),0)&gt;0,"-db2","-")</f>
        <v>-</v>
      </c>
      <c r="AE219" s="37" t="str">
        <f>IF(IFERROR(SEARCH("-mssharepoint",Online_Backup_Table1230[[#This Row],[Extension types]],1),0)&gt;0,"-mssharepoint","-")</f>
        <v>-</v>
      </c>
      <c r="AF219" s="37" t="str">
        <f>IF(IFERROR(SEARCH("-mssps",Online_Backup_Table1230[[#This Row],[Extension types]],1),0)&gt;0,"-mssps","-")</f>
        <v>-</v>
      </c>
      <c r="AG219" s="37" t="str">
        <f>IF(IFERROR(SEARCH("-vmware",Online_Backup_Table1230[[#This Row],[Extension types]],1),0)&gt;0,"-vmware","-")</f>
        <v>-</v>
      </c>
      <c r="AH219" s="37" t="str">
        <f>IF(IFERROR(SEARCH("-vepa",Online_Backup_Table1230[[#This Row],[Extension types]],1),0)&gt;0,"-vepa","-")</f>
        <v>-</v>
      </c>
      <c r="AI219" s="37" t="str">
        <f>IF(IFERROR(SEARCH("-veagent",Online_Backup_Table1230[[#This Row],[Extension types]],1),0)&gt;0,"-veagent","-")</f>
        <v>-</v>
      </c>
      <c r="AJ219" s="37" t="str">
        <f>IF(IFERROR(SEARCH("-stream",Online_Backup_Table1230[[#This Row],[Extension types]],1),0)&gt;0,"-stream","-")</f>
        <v>-</v>
      </c>
      <c r="AK219" s="37" t="str">
        <f>IF(IFERROR(SEARCH("-ov",Online_Backup_Table1230[[#This Row],[Extension types]],1),0)&gt;0,"-ov","-")</f>
        <v>-</v>
      </c>
      <c r="AL219" s="37" t="str">
        <f>IF(IFERROR(SEARCH("-opc",Online_Backup_Table1230[[#This Row],[Extension types]],1),0)&gt;0,"-opc","-")</f>
        <v>-</v>
      </c>
      <c r="AM219" s="37" t="str">
        <f>IF(IFERROR(SEARCH("-mysql",Online_Backup_Table1230[[#This Row],[Extension types]],1),0)&gt;0,"-mysql","-")</f>
        <v>-</v>
      </c>
      <c r="AN219" s="37" t="str">
        <f>IF(IFERROR(SEARCH("-postgresql",Online_Backup_Table1230[[#This Row],[Extension types]],1),0)&gt;0,"-postgresql","-")</f>
        <v>-</v>
      </c>
      <c r="AO219" s="88">
        <f>IF(AND(Online_Backup_Table1230[[#This Row],[OS_type]]="WINDOWS / LINUX",COUNTIF(Online_Backup_Table1230[[#This Row],[Check -mssql and -mssql70]:[Check -opc]],"-")&lt;&gt;21),1,0)</f>
        <v>1</v>
      </c>
      <c r="AP219" s="88">
        <f>IF(AND(Online_Backup_Table1230[[#This Row],[OS_type]]="UNIX",COUNTIF(Online_Backup_Table1230[[#This Row],[Check -mssql and -mssql70]:[Check -opc]],"-")&lt;&gt;21),1,0)</f>
        <v>0</v>
      </c>
      <c r="AQ21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1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1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19" s="88">
        <f>IF(AND(Online_Backup_Table1230[[#This Row],[Last connexion date]]&gt;Declaration_Date2433[[#All],[Column1]]-180,Online_Backup_Table1230[[#This Row],[Historical usage Unix to be counted]]&lt;&gt;0),1,0)</f>
        <v>0</v>
      </c>
      <c r="AU219" s="68">
        <v>43873.523078703707</v>
      </c>
      <c r="AV21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0" spans="1:48" x14ac:dyDescent="0.25">
      <c r="A220" s="7"/>
      <c r="B220" s="28" t="s">
        <v>244</v>
      </c>
      <c r="C220" s="28" t="s">
        <v>245</v>
      </c>
      <c r="D22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0" s="45" t="s">
        <v>103</v>
      </c>
      <c r="F220" s="63"/>
      <c r="G220" s="63"/>
      <c r="H220" s="63"/>
      <c r="I220" s="63"/>
      <c r="J220" s="63"/>
      <c r="K220" s="7"/>
      <c r="L220" s="37" t="str">
        <f>IF(IFERROR(SEARCH("-virtual",Online_Backup_Table1230[[#This Row],[Extension types]],1),0)&gt;0,"Yes","-")</f>
        <v>-</v>
      </c>
      <c r="M220" s="28"/>
      <c r="N220" s="37" t="str">
        <f>IF(IFERROR(SEARCH("-clus",Online_Backup_Table1230[[#This Row],[Extension types]],1),0)&gt;0,"Yes","-")</f>
        <v>-</v>
      </c>
      <c r="O220" s="28"/>
      <c r="P220" s="37" t="str">
        <f>IF(IFERROR(SEARCH("-appserver",Online_Backup_Table1230[[#This Row],[Extension types]],1),0)&gt;0,"Yes","-")</f>
        <v>-</v>
      </c>
      <c r="Q220" s="28"/>
      <c r="R220" s="37" t="str">
        <f>IF(IFERROR(SEARCH("-mssql",Online_Backup_Table1230[[#This Row],[Extension types]],1),0)&gt;0,"-mssql","-")</f>
        <v>-</v>
      </c>
      <c r="S220" s="37" t="str">
        <f>IF(IFERROR(SEARCH("-oracle",Online_Backup_Table1230[[#This Row],[Extension types]],1),0)&gt;0,"-oracle","-")</f>
        <v>-oracle</v>
      </c>
      <c r="T220" s="37" t="str">
        <f>IF(IFERROR(SEARCH("-sap",Online_Backup_Table1230[[#This Row],[Extension types]],1),0)&gt;0,"-sap","-")</f>
        <v>-</v>
      </c>
      <c r="U220" s="37" t="str">
        <f>IF(IFERROR(SEARCH("-msexchange",Online_Backup_Table1230[[#This Row],[Extension types]],1),0)&gt;0,"-msexchange","-")</f>
        <v>-</v>
      </c>
      <c r="V220" s="37" t="str">
        <f>IF(IFERROR(SEARCH("-msese",Online_Backup_Table1230[[#This Row],[Extension types]],1),0)&gt;0,"-msese","-")</f>
        <v>-</v>
      </c>
      <c r="W220" s="37" t="str">
        <f>IF(IFERROR(SEARCH("-e2010",Online_Backup_Table1230[[#This Row],[Extension types]],1),0)&gt;0,"-e2010","-")</f>
        <v>-</v>
      </c>
      <c r="X220" s="37" t="str">
        <f>IF(IFERROR(SEARCH("-msmbx",Online_Backup_Table1230[[#This Row],[Extension types]],1),0)&gt;0,"-msmbx","-")</f>
        <v>-</v>
      </c>
      <c r="Y220" s="37" t="str">
        <f>IF(IFERROR(SEARCH("-mbx",Online_Backup_Table1230[[#This Row],[Extension types]],1),0)&gt;0,"-mbx","-")</f>
        <v>-</v>
      </c>
      <c r="Z220" s="37" t="str">
        <f>IF(IFERROR(SEARCH("-informix",Online_Backup_Table1230[[#This Row],[Extension types]],1),0)&gt;0,"-informix","-")</f>
        <v>-</v>
      </c>
      <c r="AA220" s="37" t="str">
        <f>IF(IFERROR(SEARCH("-sybase",Online_Backup_Table1230[[#This Row],[Extension types]],1),0)&gt;0,"-sybase","-")</f>
        <v>-</v>
      </c>
      <c r="AB220" s="37" t="str">
        <f>IF(IFERROR(SEARCH("-lotus",Online_Backup_Table1230[[#This Row],[Extension types]],1),0)&gt;0,"-lotus","-")</f>
        <v>-</v>
      </c>
      <c r="AC220" s="37" t="str">
        <f>IF(IFERROR(SEARCH("-vss",Online_Backup_Table1230[[#This Row],[Extension types]],1),0)&gt;0,"-vss","-")</f>
        <v>-</v>
      </c>
      <c r="AD220" s="37" t="str">
        <f>IF(IFERROR(SEARCH("-db2",Online_Backup_Table1230[[#This Row],[Extension types]],1),0)&gt;0,"-db2","-")</f>
        <v>-</v>
      </c>
      <c r="AE220" s="37" t="str">
        <f>IF(IFERROR(SEARCH("-mssharepoint",Online_Backup_Table1230[[#This Row],[Extension types]],1),0)&gt;0,"-mssharepoint","-")</f>
        <v>-</v>
      </c>
      <c r="AF220" s="37" t="str">
        <f>IF(IFERROR(SEARCH("-mssps",Online_Backup_Table1230[[#This Row],[Extension types]],1),0)&gt;0,"-mssps","-")</f>
        <v>-</v>
      </c>
      <c r="AG220" s="37" t="str">
        <f>IF(IFERROR(SEARCH("-vmware",Online_Backup_Table1230[[#This Row],[Extension types]],1),0)&gt;0,"-vmware","-")</f>
        <v>-</v>
      </c>
      <c r="AH220" s="37" t="str">
        <f>IF(IFERROR(SEARCH("-vepa",Online_Backup_Table1230[[#This Row],[Extension types]],1),0)&gt;0,"-vepa","-")</f>
        <v>-</v>
      </c>
      <c r="AI220" s="37" t="str">
        <f>IF(IFERROR(SEARCH("-veagent",Online_Backup_Table1230[[#This Row],[Extension types]],1),0)&gt;0,"-veagent","-")</f>
        <v>-</v>
      </c>
      <c r="AJ220" s="37" t="str">
        <f>IF(IFERROR(SEARCH("-stream",Online_Backup_Table1230[[#This Row],[Extension types]],1),0)&gt;0,"-stream","-")</f>
        <v>-</v>
      </c>
      <c r="AK220" s="37" t="str">
        <f>IF(IFERROR(SEARCH("-ov",Online_Backup_Table1230[[#This Row],[Extension types]],1),0)&gt;0,"-ov","-")</f>
        <v>-</v>
      </c>
      <c r="AL220" s="37" t="str">
        <f>IF(IFERROR(SEARCH("-opc",Online_Backup_Table1230[[#This Row],[Extension types]],1),0)&gt;0,"-opc","-")</f>
        <v>-</v>
      </c>
      <c r="AM220" s="37" t="str">
        <f>IF(IFERROR(SEARCH("-mysql",Online_Backup_Table1230[[#This Row],[Extension types]],1),0)&gt;0,"-mysql","-")</f>
        <v>-</v>
      </c>
      <c r="AN220" s="37" t="str">
        <f>IF(IFERROR(SEARCH("-postgresql",Online_Backup_Table1230[[#This Row],[Extension types]],1),0)&gt;0,"-postgresql","-")</f>
        <v>-</v>
      </c>
      <c r="AO220" s="88">
        <f>IF(AND(Online_Backup_Table1230[[#This Row],[OS_type]]="WINDOWS / LINUX",COUNTIF(Online_Backup_Table1230[[#This Row],[Check -mssql and -mssql70]:[Check -opc]],"-")&lt;&gt;21),1,0)</f>
        <v>1</v>
      </c>
      <c r="AP220" s="88">
        <f>IF(AND(Online_Backup_Table1230[[#This Row],[OS_type]]="UNIX",COUNTIF(Online_Backup_Table1230[[#This Row],[Check -mssql and -mssql70]:[Check -opc]],"-")&lt;&gt;21),1,0)</f>
        <v>0</v>
      </c>
      <c r="AQ22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0" s="88">
        <f>IF(AND(Online_Backup_Table1230[[#This Row],[Last connexion date]]&gt;Declaration_Date2433[[#All],[Column1]]-180,Online_Backup_Table1230[[#This Row],[Historical usage Windows/Linux to be counted]]&lt;&gt;0),1,0)</f>
        <v>0</v>
      </c>
      <c r="AS22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0" s="88">
        <f>IF(AND(Online_Backup_Table1230[[#This Row],[Last connexion date]]&gt;Declaration_Date2433[[#All],[Column1]]-180,Online_Backup_Table1230[[#This Row],[Historical usage Unix to be counted]]&lt;&gt;0),1,0)</f>
        <v>0</v>
      </c>
      <c r="AU220" s="68"/>
      <c r="AV22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21" spans="1:48" x14ac:dyDescent="0.25">
      <c r="A221" s="7"/>
      <c r="B221" s="28" t="s">
        <v>246</v>
      </c>
      <c r="C221" s="28" t="s">
        <v>187</v>
      </c>
      <c r="D22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1" s="45" t="s">
        <v>103</v>
      </c>
      <c r="F221" s="63"/>
      <c r="G221" s="63"/>
      <c r="H221" s="63"/>
      <c r="I221" s="63"/>
      <c r="J221" s="63"/>
      <c r="K221" s="7"/>
      <c r="L221" s="37" t="str">
        <f>IF(IFERROR(SEARCH("-virtual",Online_Backup_Table1230[[#This Row],[Extension types]],1),0)&gt;0,"Yes","-")</f>
        <v>-</v>
      </c>
      <c r="M221" s="28"/>
      <c r="N221" s="37" t="str">
        <f>IF(IFERROR(SEARCH("-clus",Online_Backup_Table1230[[#This Row],[Extension types]],1),0)&gt;0,"Yes","-")</f>
        <v>-</v>
      </c>
      <c r="O221" s="28"/>
      <c r="P221" s="37" t="str">
        <f>IF(IFERROR(SEARCH("-appserver",Online_Backup_Table1230[[#This Row],[Extension types]],1),0)&gt;0,"Yes","-")</f>
        <v>-</v>
      </c>
      <c r="Q221" s="28"/>
      <c r="R221" s="37" t="str">
        <f>IF(IFERROR(SEARCH("-mssql",Online_Backup_Table1230[[#This Row],[Extension types]],1),0)&gt;0,"-mssql","-")</f>
        <v>-</v>
      </c>
      <c r="S221" s="37" t="str">
        <f>IF(IFERROR(SEARCH("-oracle",Online_Backup_Table1230[[#This Row],[Extension types]],1),0)&gt;0,"-oracle","-")</f>
        <v>-oracle</v>
      </c>
      <c r="T221" s="37" t="str">
        <f>IF(IFERROR(SEARCH("-sap",Online_Backup_Table1230[[#This Row],[Extension types]],1),0)&gt;0,"-sap","-")</f>
        <v>-</v>
      </c>
      <c r="U221" s="37" t="str">
        <f>IF(IFERROR(SEARCH("-msexchange",Online_Backup_Table1230[[#This Row],[Extension types]],1),0)&gt;0,"-msexchange","-")</f>
        <v>-</v>
      </c>
      <c r="V221" s="37" t="str">
        <f>IF(IFERROR(SEARCH("-msese",Online_Backup_Table1230[[#This Row],[Extension types]],1),0)&gt;0,"-msese","-")</f>
        <v>-</v>
      </c>
      <c r="W221" s="37" t="str">
        <f>IF(IFERROR(SEARCH("-e2010",Online_Backup_Table1230[[#This Row],[Extension types]],1),0)&gt;0,"-e2010","-")</f>
        <v>-</v>
      </c>
      <c r="X221" s="37" t="str">
        <f>IF(IFERROR(SEARCH("-msmbx",Online_Backup_Table1230[[#This Row],[Extension types]],1),0)&gt;0,"-msmbx","-")</f>
        <v>-</v>
      </c>
      <c r="Y221" s="37" t="str">
        <f>IF(IFERROR(SEARCH("-mbx",Online_Backup_Table1230[[#This Row],[Extension types]],1),0)&gt;0,"-mbx","-")</f>
        <v>-</v>
      </c>
      <c r="Z221" s="37" t="str">
        <f>IF(IFERROR(SEARCH("-informix",Online_Backup_Table1230[[#This Row],[Extension types]],1),0)&gt;0,"-informix","-")</f>
        <v>-</v>
      </c>
      <c r="AA221" s="37" t="str">
        <f>IF(IFERROR(SEARCH("-sybase",Online_Backup_Table1230[[#This Row],[Extension types]],1),0)&gt;0,"-sybase","-")</f>
        <v>-</v>
      </c>
      <c r="AB221" s="37" t="str">
        <f>IF(IFERROR(SEARCH("-lotus",Online_Backup_Table1230[[#This Row],[Extension types]],1),0)&gt;0,"-lotus","-")</f>
        <v>-</v>
      </c>
      <c r="AC221" s="37" t="str">
        <f>IF(IFERROR(SEARCH("-vss",Online_Backup_Table1230[[#This Row],[Extension types]],1),0)&gt;0,"-vss","-")</f>
        <v>-</v>
      </c>
      <c r="AD221" s="37" t="str">
        <f>IF(IFERROR(SEARCH("-db2",Online_Backup_Table1230[[#This Row],[Extension types]],1),0)&gt;0,"-db2","-")</f>
        <v>-</v>
      </c>
      <c r="AE221" s="37" t="str">
        <f>IF(IFERROR(SEARCH("-mssharepoint",Online_Backup_Table1230[[#This Row],[Extension types]],1),0)&gt;0,"-mssharepoint","-")</f>
        <v>-</v>
      </c>
      <c r="AF221" s="37" t="str">
        <f>IF(IFERROR(SEARCH("-mssps",Online_Backup_Table1230[[#This Row],[Extension types]],1),0)&gt;0,"-mssps","-")</f>
        <v>-</v>
      </c>
      <c r="AG221" s="37" t="str">
        <f>IF(IFERROR(SEARCH("-vmware",Online_Backup_Table1230[[#This Row],[Extension types]],1),0)&gt;0,"-vmware","-")</f>
        <v>-</v>
      </c>
      <c r="AH221" s="37" t="str">
        <f>IF(IFERROR(SEARCH("-vepa",Online_Backup_Table1230[[#This Row],[Extension types]],1),0)&gt;0,"-vepa","-")</f>
        <v>-</v>
      </c>
      <c r="AI221" s="37" t="str">
        <f>IF(IFERROR(SEARCH("-veagent",Online_Backup_Table1230[[#This Row],[Extension types]],1),0)&gt;0,"-veagent","-")</f>
        <v>-</v>
      </c>
      <c r="AJ221" s="37" t="str">
        <f>IF(IFERROR(SEARCH("-stream",Online_Backup_Table1230[[#This Row],[Extension types]],1),0)&gt;0,"-stream","-")</f>
        <v>-</v>
      </c>
      <c r="AK221" s="37" t="str">
        <f>IF(IFERROR(SEARCH("-ov",Online_Backup_Table1230[[#This Row],[Extension types]],1),0)&gt;0,"-ov","-")</f>
        <v>-</v>
      </c>
      <c r="AL221" s="37" t="str">
        <f>IF(IFERROR(SEARCH("-opc",Online_Backup_Table1230[[#This Row],[Extension types]],1),0)&gt;0,"-opc","-")</f>
        <v>-</v>
      </c>
      <c r="AM221" s="37" t="str">
        <f>IF(IFERROR(SEARCH("-mysql",Online_Backup_Table1230[[#This Row],[Extension types]],1),0)&gt;0,"-mysql","-")</f>
        <v>-</v>
      </c>
      <c r="AN221" s="37" t="str">
        <f>IF(IFERROR(SEARCH("-postgresql",Online_Backup_Table1230[[#This Row],[Extension types]],1),0)&gt;0,"-postgresql","-")</f>
        <v>-</v>
      </c>
      <c r="AO221" s="88">
        <f>IF(AND(Online_Backup_Table1230[[#This Row],[OS_type]]="WINDOWS / LINUX",COUNTIF(Online_Backup_Table1230[[#This Row],[Check -mssql and -mssql70]:[Check -opc]],"-")&lt;&gt;21),1,0)</f>
        <v>1</v>
      </c>
      <c r="AP221" s="88">
        <f>IF(AND(Online_Backup_Table1230[[#This Row],[OS_type]]="UNIX",COUNTIF(Online_Backup_Table1230[[#This Row],[Check -mssql and -mssql70]:[Check -opc]],"-")&lt;&gt;21),1,0)</f>
        <v>0</v>
      </c>
      <c r="AQ22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1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1" s="88">
        <f>IF(AND(Online_Backup_Table1230[[#This Row],[Last connexion date]]&gt;Declaration_Date2433[[#All],[Column1]]-180,Online_Backup_Table1230[[#This Row],[Historical usage Unix to be counted]]&lt;&gt;0),1,0)</f>
        <v>0</v>
      </c>
      <c r="AU221" s="68">
        <v>43872.501481481479</v>
      </c>
      <c r="AV22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2" spans="1:48" x14ac:dyDescent="0.25">
      <c r="A222" s="7"/>
      <c r="B222" s="28" t="s">
        <v>247</v>
      </c>
      <c r="C222" s="28" t="s">
        <v>248</v>
      </c>
      <c r="D22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2" s="45" t="s">
        <v>103</v>
      </c>
      <c r="F222" s="63"/>
      <c r="G222" s="63"/>
      <c r="H222" s="63"/>
      <c r="I222" s="63"/>
      <c r="J222" s="63"/>
      <c r="K222" s="7"/>
      <c r="L222" s="37" t="str">
        <f>IF(IFERROR(SEARCH("-virtual",Online_Backup_Table1230[[#This Row],[Extension types]],1),0)&gt;0,"Yes","-")</f>
        <v>-</v>
      </c>
      <c r="M222" s="28"/>
      <c r="N222" s="37" t="str">
        <f>IF(IFERROR(SEARCH("-clus",Online_Backup_Table1230[[#This Row],[Extension types]],1),0)&gt;0,"Yes","-")</f>
        <v>-</v>
      </c>
      <c r="O222" s="28"/>
      <c r="P222" s="37" t="str">
        <f>IF(IFERROR(SEARCH("-appserver",Online_Backup_Table1230[[#This Row],[Extension types]],1),0)&gt;0,"Yes","-")</f>
        <v>-</v>
      </c>
      <c r="Q222" s="28"/>
      <c r="R222" s="37" t="str">
        <f>IF(IFERROR(SEARCH("-mssql",Online_Backup_Table1230[[#This Row],[Extension types]],1),0)&gt;0,"-mssql","-")</f>
        <v>-</v>
      </c>
      <c r="S222" s="37" t="str">
        <f>IF(IFERROR(SEARCH("-oracle",Online_Backup_Table1230[[#This Row],[Extension types]],1),0)&gt;0,"-oracle","-")</f>
        <v>-oracle</v>
      </c>
      <c r="T222" s="37" t="str">
        <f>IF(IFERROR(SEARCH("-sap",Online_Backup_Table1230[[#This Row],[Extension types]],1),0)&gt;0,"-sap","-")</f>
        <v>-</v>
      </c>
      <c r="U222" s="37" t="str">
        <f>IF(IFERROR(SEARCH("-msexchange",Online_Backup_Table1230[[#This Row],[Extension types]],1),0)&gt;0,"-msexchange","-")</f>
        <v>-</v>
      </c>
      <c r="V222" s="37" t="str">
        <f>IF(IFERROR(SEARCH("-msese",Online_Backup_Table1230[[#This Row],[Extension types]],1),0)&gt;0,"-msese","-")</f>
        <v>-</v>
      </c>
      <c r="W222" s="37" t="str">
        <f>IF(IFERROR(SEARCH("-e2010",Online_Backup_Table1230[[#This Row],[Extension types]],1),0)&gt;0,"-e2010","-")</f>
        <v>-</v>
      </c>
      <c r="X222" s="37" t="str">
        <f>IF(IFERROR(SEARCH("-msmbx",Online_Backup_Table1230[[#This Row],[Extension types]],1),0)&gt;0,"-msmbx","-")</f>
        <v>-</v>
      </c>
      <c r="Y222" s="37" t="str">
        <f>IF(IFERROR(SEARCH("-mbx",Online_Backup_Table1230[[#This Row],[Extension types]],1),0)&gt;0,"-mbx","-")</f>
        <v>-</v>
      </c>
      <c r="Z222" s="37" t="str">
        <f>IF(IFERROR(SEARCH("-informix",Online_Backup_Table1230[[#This Row],[Extension types]],1),0)&gt;0,"-informix","-")</f>
        <v>-</v>
      </c>
      <c r="AA222" s="37" t="str">
        <f>IF(IFERROR(SEARCH("-sybase",Online_Backup_Table1230[[#This Row],[Extension types]],1),0)&gt;0,"-sybase","-")</f>
        <v>-</v>
      </c>
      <c r="AB222" s="37" t="str">
        <f>IF(IFERROR(SEARCH("-lotus",Online_Backup_Table1230[[#This Row],[Extension types]],1),0)&gt;0,"-lotus","-")</f>
        <v>-</v>
      </c>
      <c r="AC222" s="37" t="str">
        <f>IF(IFERROR(SEARCH("-vss",Online_Backup_Table1230[[#This Row],[Extension types]],1),0)&gt;0,"-vss","-")</f>
        <v>-</v>
      </c>
      <c r="AD222" s="37" t="str">
        <f>IF(IFERROR(SEARCH("-db2",Online_Backup_Table1230[[#This Row],[Extension types]],1),0)&gt;0,"-db2","-")</f>
        <v>-</v>
      </c>
      <c r="AE222" s="37" t="str">
        <f>IF(IFERROR(SEARCH("-mssharepoint",Online_Backup_Table1230[[#This Row],[Extension types]],1),0)&gt;0,"-mssharepoint","-")</f>
        <v>-</v>
      </c>
      <c r="AF222" s="37" t="str">
        <f>IF(IFERROR(SEARCH("-mssps",Online_Backup_Table1230[[#This Row],[Extension types]],1),0)&gt;0,"-mssps","-")</f>
        <v>-</v>
      </c>
      <c r="AG222" s="37" t="str">
        <f>IF(IFERROR(SEARCH("-vmware",Online_Backup_Table1230[[#This Row],[Extension types]],1),0)&gt;0,"-vmware","-")</f>
        <v>-</v>
      </c>
      <c r="AH222" s="37" t="str">
        <f>IF(IFERROR(SEARCH("-vepa",Online_Backup_Table1230[[#This Row],[Extension types]],1),0)&gt;0,"-vepa","-")</f>
        <v>-</v>
      </c>
      <c r="AI222" s="37" t="str">
        <f>IF(IFERROR(SEARCH("-veagent",Online_Backup_Table1230[[#This Row],[Extension types]],1),0)&gt;0,"-veagent","-")</f>
        <v>-</v>
      </c>
      <c r="AJ222" s="37" t="str">
        <f>IF(IFERROR(SEARCH("-stream",Online_Backup_Table1230[[#This Row],[Extension types]],1),0)&gt;0,"-stream","-")</f>
        <v>-</v>
      </c>
      <c r="AK222" s="37" t="str">
        <f>IF(IFERROR(SEARCH("-ov",Online_Backup_Table1230[[#This Row],[Extension types]],1),0)&gt;0,"-ov","-")</f>
        <v>-</v>
      </c>
      <c r="AL222" s="37" t="str">
        <f>IF(IFERROR(SEARCH("-opc",Online_Backup_Table1230[[#This Row],[Extension types]],1),0)&gt;0,"-opc","-")</f>
        <v>-</v>
      </c>
      <c r="AM222" s="37" t="str">
        <f>IF(IFERROR(SEARCH("-mysql",Online_Backup_Table1230[[#This Row],[Extension types]],1),0)&gt;0,"-mysql","-")</f>
        <v>-</v>
      </c>
      <c r="AN222" s="37" t="str">
        <f>IF(IFERROR(SEARCH("-postgresql",Online_Backup_Table1230[[#This Row],[Extension types]],1),0)&gt;0,"-postgresql","-")</f>
        <v>-</v>
      </c>
      <c r="AO222" s="88">
        <f>IF(AND(Online_Backup_Table1230[[#This Row],[OS_type]]="WINDOWS / LINUX",COUNTIF(Online_Backup_Table1230[[#This Row],[Check -mssql and -mssql70]:[Check -opc]],"-")&lt;&gt;21),1,0)</f>
        <v>1</v>
      </c>
      <c r="AP222" s="88">
        <f>IF(AND(Online_Backup_Table1230[[#This Row],[OS_type]]="UNIX",COUNTIF(Online_Backup_Table1230[[#This Row],[Check -mssql and -mssql70]:[Check -opc]],"-")&lt;&gt;21),1,0)</f>
        <v>0</v>
      </c>
      <c r="AQ22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2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2" s="88">
        <f>IF(AND(Online_Backup_Table1230[[#This Row],[Last connexion date]]&gt;Declaration_Date2433[[#All],[Column1]]-180,Online_Backup_Table1230[[#This Row],[Historical usage Unix to be counted]]&lt;&gt;0),1,0)</f>
        <v>0</v>
      </c>
      <c r="AU222" s="68">
        <v>43872.428310185183</v>
      </c>
      <c r="AV22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3" spans="1:48" x14ac:dyDescent="0.25">
      <c r="A223" s="7"/>
      <c r="B223" s="28" t="s">
        <v>249</v>
      </c>
      <c r="C223" s="28" t="s">
        <v>250</v>
      </c>
      <c r="D22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3" s="45" t="s">
        <v>103</v>
      </c>
      <c r="F223" s="63"/>
      <c r="G223" s="63"/>
      <c r="H223" s="63"/>
      <c r="I223" s="63"/>
      <c r="J223" s="63"/>
      <c r="K223" s="7"/>
      <c r="L223" s="37" t="str">
        <f>IF(IFERROR(SEARCH("-virtual",Online_Backup_Table1230[[#This Row],[Extension types]],1),0)&gt;0,"Yes","-")</f>
        <v>-</v>
      </c>
      <c r="M223" s="28"/>
      <c r="N223" s="37" t="str">
        <f>IF(IFERROR(SEARCH("-clus",Online_Backup_Table1230[[#This Row],[Extension types]],1),0)&gt;0,"Yes","-")</f>
        <v>-</v>
      </c>
      <c r="O223" s="28"/>
      <c r="P223" s="37" t="str">
        <f>IF(IFERROR(SEARCH("-appserver",Online_Backup_Table1230[[#This Row],[Extension types]],1),0)&gt;0,"Yes","-")</f>
        <v>-</v>
      </c>
      <c r="Q223" s="28"/>
      <c r="R223" s="37" t="str">
        <f>IF(IFERROR(SEARCH("-mssql",Online_Backup_Table1230[[#This Row],[Extension types]],1),0)&gt;0,"-mssql","-")</f>
        <v>-</v>
      </c>
      <c r="S223" s="37" t="str">
        <f>IF(IFERROR(SEARCH("-oracle",Online_Backup_Table1230[[#This Row],[Extension types]],1),0)&gt;0,"-oracle","-")</f>
        <v>-oracle</v>
      </c>
      <c r="T223" s="37" t="str">
        <f>IF(IFERROR(SEARCH("-sap",Online_Backup_Table1230[[#This Row],[Extension types]],1),0)&gt;0,"-sap","-")</f>
        <v>-</v>
      </c>
      <c r="U223" s="37" t="str">
        <f>IF(IFERROR(SEARCH("-msexchange",Online_Backup_Table1230[[#This Row],[Extension types]],1),0)&gt;0,"-msexchange","-")</f>
        <v>-</v>
      </c>
      <c r="V223" s="37" t="str">
        <f>IF(IFERROR(SEARCH("-msese",Online_Backup_Table1230[[#This Row],[Extension types]],1),0)&gt;0,"-msese","-")</f>
        <v>-</v>
      </c>
      <c r="W223" s="37" t="str">
        <f>IF(IFERROR(SEARCH("-e2010",Online_Backup_Table1230[[#This Row],[Extension types]],1),0)&gt;0,"-e2010","-")</f>
        <v>-</v>
      </c>
      <c r="X223" s="37" t="str">
        <f>IF(IFERROR(SEARCH("-msmbx",Online_Backup_Table1230[[#This Row],[Extension types]],1),0)&gt;0,"-msmbx","-")</f>
        <v>-</v>
      </c>
      <c r="Y223" s="37" t="str">
        <f>IF(IFERROR(SEARCH("-mbx",Online_Backup_Table1230[[#This Row],[Extension types]],1),0)&gt;0,"-mbx","-")</f>
        <v>-</v>
      </c>
      <c r="Z223" s="37" t="str">
        <f>IF(IFERROR(SEARCH("-informix",Online_Backup_Table1230[[#This Row],[Extension types]],1),0)&gt;0,"-informix","-")</f>
        <v>-</v>
      </c>
      <c r="AA223" s="37" t="str">
        <f>IF(IFERROR(SEARCH("-sybase",Online_Backup_Table1230[[#This Row],[Extension types]],1),0)&gt;0,"-sybase","-")</f>
        <v>-</v>
      </c>
      <c r="AB223" s="37" t="str">
        <f>IF(IFERROR(SEARCH("-lotus",Online_Backup_Table1230[[#This Row],[Extension types]],1),0)&gt;0,"-lotus","-")</f>
        <v>-</v>
      </c>
      <c r="AC223" s="37" t="str">
        <f>IF(IFERROR(SEARCH("-vss",Online_Backup_Table1230[[#This Row],[Extension types]],1),0)&gt;0,"-vss","-")</f>
        <v>-</v>
      </c>
      <c r="AD223" s="37" t="str">
        <f>IF(IFERROR(SEARCH("-db2",Online_Backup_Table1230[[#This Row],[Extension types]],1),0)&gt;0,"-db2","-")</f>
        <v>-</v>
      </c>
      <c r="AE223" s="37" t="str">
        <f>IF(IFERROR(SEARCH("-mssharepoint",Online_Backup_Table1230[[#This Row],[Extension types]],1),0)&gt;0,"-mssharepoint","-")</f>
        <v>-</v>
      </c>
      <c r="AF223" s="37" t="str">
        <f>IF(IFERROR(SEARCH("-mssps",Online_Backup_Table1230[[#This Row],[Extension types]],1),0)&gt;0,"-mssps","-")</f>
        <v>-</v>
      </c>
      <c r="AG223" s="37" t="str">
        <f>IF(IFERROR(SEARCH("-vmware",Online_Backup_Table1230[[#This Row],[Extension types]],1),0)&gt;0,"-vmware","-")</f>
        <v>-</v>
      </c>
      <c r="AH223" s="37" t="str">
        <f>IF(IFERROR(SEARCH("-vepa",Online_Backup_Table1230[[#This Row],[Extension types]],1),0)&gt;0,"-vepa","-")</f>
        <v>-</v>
      </c>
      <c r="AI223" s="37" t="str">
        <f>IF(IFERROR(SEARCH("-veagent",Online_Backup_Table1230[[#This Row],[Extension types]],1),0)&gt;0,"-veagent","-")</f>
        <v>-</v>
      </c>
      <c r="AJ223" s="37" t="str">
        <f>IF(IFERROR(SEARCH("-stream",Online_Backup_Table1230[[#This Row],[Extension types]],1),0)&gt;0,"-stream","-")</f>
        <v>-</v>
      </c>
      <c r="AK223" s="37" t="str">
        <f>IF(IFERROR(SEARCH("-ov",Online_Backup_Table1230[[#This Row],[Extension types]],1),0)&gt;0,"-ov","-")</f>
        <v>-</v>
      </c>
      <c r="AL223" s="37" t="str">
        <f>IF(IFERROR(SEARCH("-opc",Online_Backup_Table1230[[#This Row],[Extension types]],1),0)&gt;0,"-opc","-")</f>
        <v>-</v>
      </c>
      <c r="AM223" s="37" t="str">
        <f>IF(IFERROR(SEARCH("-mysql",Online_Backup_Table1230[[#This Row],[Extension types]],1),0)&gt;0,"-mysql","-")</f>
        <v>-</v>
      </c>
      <c r="AN223" s="37" t="str">
        <f>IF(IFERROR(SEARCH("-postgresql",Online_Backup_Table1230[[#This Row],[Extension types]],1),0)&gt;0,"-postgresql","-")</f>
        <v>-</v>
      </c>
      <c r="AO223" s="88">
        <f>IF(AND(Online_Backup_Table1230[[#This Row],[OS_type]]="WINDOWS / LINUX",COUNTIF(Online_Backup_Table1230[[#This Row],[Check -mssql and -mssql70]:[Check -opc]],"-")&lt;&gt;21),1,0)</f>
        <v>1</v>
      </c>
      <c r="AP223" s="88">
        <f>IF(AND(Online_Backup_Table1230[[#This Row],[OS_type]]="UNIX",COUNTIF(Online_Backup_Table1230[[#This Row],[Check -mssql and -mssql70]:[Check -opc]],"-")&lt;&gt;21),1,0)</f>
        <v>0</v>
      </c>
      <c r="AQ22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3" s="88">
        <f>IF(AND(Online_Backup_Table1230[[#This Row],[Last connexion date]]&gt;Declaration_Date2433[[#All],[Column1]]-180,Online_Backup_Table1230[[#This Row],[Historical usage Unix to be counted]]&lt;&gt;0),1,0)</f>
        <v>0</v>
      </c>
      <c r="AU223" s="68">
        <v>43873.219525462962</v>
      </c>
      <c r="AV22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4" spans="1:48" x14ac:dyDescent="0.25">
      <c r="A224" s="7"/>
      <c r="B224" s="28" t="s">
        <v>251</v>
      </c>
      <c r="C224" s="28" t="s">
        <v>109</v>
      </c>
      <c r="D22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4" s="45" t="s">
        <v>101</v>
      </c>
      <c r="F224" s="63"/>
      <c r="G224" s="63"/>
      <c r="H224" s="63"/>
      <c r="I224" s="63"/>
      <c r="J224" s="63"/>
      <c r="K224" s="7"/>
      <c r="L224" s="37" t="str">
        <f>IF(IFERROR(SEARCH("-virtual",Online_Backup_Table1230[[#This Row],[Extension types]],1),0)&gt;0,"Yes","-")</f>
        <v>-</v>
      </c>
      <c r="M224" s="28"/>
      <c r="N224" s="37" t="str">
        <f>IF(IFERROR(SEARCH("-clus",Online_Backup_Table1230[[#This Row],[Extension types]],1),0)&gt;0,"Yes","-")</f>
        <v>-</v>
      </c>
      <c r="O224" s="28"/>
      <c r="P224" s="37" t="str">
        <f>IF(IFERROR(SEARCH("-appserver",Online_Backup_Table1230[[#This Row],[Extension types]],1),0)&gt;0,"Yes","-")</f>
        <v>-</v>
      </c>
      <c r="Q224" s="28"/>
      <c r="R224" s="37" t="str">
        <f>IF(IFERROR(SEARCH("-mssql",Online_Backup_Table1230[[#This Row],[Extension types]],1),0)&gt;0,"-mssql","-")</f>
        <v>-</v>
      </c>
      <c r="S224" s="37" t="str">
        <f>IF(IFERROR(SEARCH("-oracle",Online_Backup_Table1230[[#This Row],[Extension types]],1),0)&gt;0,"-oracle","-")</f>
        <v>-</v>
      </c>
      <c r="T224" s="37" t="str">
        <f>IF(IFERROR(SEARCH("-sap",Online_Backup_Table1230[[#This Row],[Extension types]],1),0)&gt;0,"-sap","-")</f>
        <v>-</v>
      </c>
      <c r="U224" s="37" t="str">
        <f>IF(IFERROR(SEARCH("-msexchange",Online_Backup_Table1230[[#This Row],[Extension types]],1),0)&gt;0,"-msexchange","-")</f>
        <v>-</v>
      </c>
      <c r="V224" s="37" t="str">
        <f>IF(IFERROR(SEARCH("-msese",Online_Backup_Table1230[[#This Row],[Extension types]],1),0)&gt;0,"-msese","-")</f>
        <v>-</v>
      </c>
      <c r="W224" s="37" t="str">
        <f>IF(IFERROR(SEARCH("-e2010",Online_Backup_Table1230[[#This Row],[Extension types]],1),0)&gt;0,"-e2010","-")</f>
        <v>-</v>
      </c>
      <c r="X224" s="37" t="str">
        <f>IF(IFERROR(SEARCH("-msmbx",Online_Backup_Table1230[[#This Row],[Extension types]],1),0)&gt;0,"-msmbx","-")</f>
        <v>-</v>
      </c>
      <c r="Y224" s="37" t="str">
        <f>IF(IFERROR(SEARCH("-mbx",Online_Backup_Table1230[[#This Row],[Extension types]],1),0)&gt;0,"-mbx","-")</f>
        <v>-</v>
      </c>
      <c r="Z224" s="37" t="str">
        <f>IF(IFERROR(SEARCH("-informix",Online_Backup_Table1230[[#This Row],[Extension types]],1),0)&gt;0,"-informix","-")</f>
        <v>-</v>
      </c>
      <c r="AA224" s="37" t="str">
        <f>IF(IFERROR(SEARCH("-sybase",Online_Backup_Table1230[[#This Row],[Extension types]],1),0)&gt;0,"-sybase","-")</f>
        <v>-</v>
      </c>
      <c r="AB224" s="37" t="str">
        <f>IF(IFERROR(SEARCH("-lotus",Online_Backup_Table1230[[#This Row],[Extension types]],1),0)&gt;0,"-lotus","-")</f>
        <v>-</v>
      </c>
      <c r="AC224" s="37" t="str">
        <f>IF(IFERROR(SEARCH("-vss",Online_Backup_Table1230[[#This Row],[Extension types]],1),0)&gt;0,"-vss","-")</f>
        <v>-</v>
      </c>
      <c r="AD224" s="37" t="str">
        <f>IF(IFERROR(SEARCH("-db2",Online_Backup_Table1230[[#This Row],[Extension types]],1),0)&gt;0,"-db2","-")</f>
        <v>-</v>
      </c>
      <c r="AE224" s="37" t="str">
        <f>IF(IFERROR(SEARCH("-mssharepoint",Online_Backup_Table1230[[#This Row],[Extension types]],1),0)&gt;0,"-mssharepoint","-")</f>
        <v>-</v>
      </c>
      <c r="AF224" s="37" t="str">
        <f>IF(IFERROR(SEARCH("-mssps",Online_Backup_Table1230[[#This Row],[Extension types]],1),0)&gt;0,"-mssps","-")</f>
        <v>-</v>
      </c>
      <c r="AG224" s="37" t="str">
        <f>IF(IFERROR(SEARCH("-vmware",Online_Backup_Table1230[[#This Row],[Extension types]],1),0)&gt;0,"-vmware","-")</f>
        <v>-</v>
      </c>
      <c r="AH224" s="37" t="str">
        <f>IF(IFERROR(SEARCH("-vepa",Online_Backup_Table1230[[#This Row],[Extension types]],1),0)&gt;0,"-vepa","-")</f>
        <v>-</v>
      </c>
      <c r="AI224" s="37" t="str">
        <f>IF(IFERROR(SEARCH("-veagent",Online_Backup_Table1230[[#This Row],[Extension types]],1),0)&gt;0,"-veagent","-")</f>
        <v>-</v>
      </c>
      <c r="AJ224" s="37" t="str">
        <f>IF(IFERROR(SEARCH("-stream",Online_Backup_Table1230[[#This Row],[Extension types]],1),0)&gt;0,"-stream","-")</f>
        <v>-</v>
      </c>
      <c r="AK224" s="37" t="str">
        <f>IF(IFERROR(SEARCH("-ov",Online_Backup_Table1230[[#This Row],[Extension types]],1),0)&gt;0,"-ov","-")</f>
        <v>-</v>
      </c>
      <c r="AL224" s="37" t="str">
        <f>IF(IFERROR(SEARCH("-opc",Online_Backup_Table1230[[#This Row],[Extension types]],1),0)&gt;0,"-opc","-")</f>
        <v>-</v>
      </c>
      <c r="AM224" s="37" t="str">
        <f>IF(IFERROR(SEARCH("-mysql",Online_Backup_Table1230[[#This Row],[Extension types]],1),0)&gt;0,"-mysql","-")</f>
        <v>-</v>
      </c>
      <c r="AN224" s="37" t="str">
        <f>IF(IFERROR(SEARCH("-postgresql",Online_Backup_Table1230[[#This Row],[Extension types]],1),0)&gt;0,"-postgresql","-")</f>
        <v>-</v>
      </c>
      <c r="AO224" s="88">
        <f>IF(AND(Online_Backup_Table1230[[#This Row],[OS_type]]="WINDOWS / LINUX",COUNTIF(Online_Backup_Table1230[[#This Row],[Check -mssql and -mssql70]:[Check -opc]],"-")&lt;&gt;21),1,0)</f>
        <v>0</v>
      </c>
      <c r="AP224" s="88">
        <f>IF(AND(Online_Backup_Table1230[[#This Row],[OS_type]]="UNIX",COUNTIF(Online_Backup_Table1230[[#This Row],[Check -mssql and -mssql70]:[Check -opc]],"-")&lt;&gt;21),1,0)</f>
        <v>0</v>
      </c>
      <c r="AQ22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4" s="88">
        <f>IF(AND(Online_Backup_Table1230[[#This Row],[Last connexion date]]&gt;Declaration_Date2433[[#All],[Column1]]-180,Online_Backup_Table1230[[#This Row],[Historical usage Windows/Linux to be counted]]&lt;&gt;0),1,0)</f>
        <v>0</v>
      </c>
      <c r="AS22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4" s="88">
        <f>IF(AND(Online_Backup_Table1230[[#This Row],[Last connexion date]]&gt;Declaration_Date2433[[#All],[Column1]]-180,Online_Backup_Table1230[[#This Row],[Historical usage Unix to be counted]]&lt;&gt;0),1,0)</f>
        <v>0</v>
      </c>
      <c r="AU224" s="68"/>
      <c r="AV22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5" spans="1:48" x14ac:dyDescent="0.25">
      <c r="A225" s="7"/>
      <c r="B225" s="28" t="s">
        <v>252</v>
      </c>
      <c r="C225" s="28" t="s">
        <v>109</v>
      </c>
      <c r="D22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5" s="45" t="s">
        <v>101</v>
      </c>
      <c r="F225" s="63"/>
      <c r="G225" s="63"/>
      <c r="H225" s="63"/>
      <c r="I225" s="63"/>
      <c r="J225" s="63"/>
      <c r="K225" s="7"/>
      <c r="L225" s="37" t="str">
        <f>IF(IFERROR(SEARCH("-virtual",Online_Backup_Table1230[[#This Row],[Extension types]],1),0)&gt;0,"Yes","-")</f>
        <v>-</v>
      </c>
      <c r="M225" s="28"/>
      <c r="N225" s="37" t="str">
        <f>IF(IFERROR(SEARCH("-clus",Online_Backup_Table1230[[#This Row],[Extension types]],1),0)&gt;0,"Yes","-")</f>
        <v>-</v>
      </c>
      <c r="O225" s="28"/>
      <c r="P225" s="37" t="str">
        <f>IF(IFERROR(SEARCH("-appserver",Online_Backup_Table1230[[#This Row],[Extension types]],1),0)&gt;0,"Yes","-")</f>
        <v>-</v>
      </c>
      <c r="Q225" s="28"/>
      <c r="R225" s="37" t="str">
        <f>IF(IFERROR(SEARCH("-mssql",Online_Backup_Table1230[[#This Row],[Extension types]],1),0)&gt;0,"-mssql","-")</f>
        <v>-</v>
      </c>
      <c r="S225" s="37" t="str">
        <f>IF(IFERROR(SEARCH("-oracle",Online_Backup_Table1230[[#This Row],[Extension types]],1),0)&gt;0,"-oracle","-")</f>
        <v>-</v>
      </c>
      <c r="T225" s="37" t="str">
        <f>IF(IFERROR(SEARCH("-sap",Online_Backup_Table1230[[#This Row],[Extension types]],1),0)&gt;0,"-sap","-")</f>
        <v>-</v>
      </c>
      <c r="U225" s="37" t="str">
        <f>IF(IFERROR(SEARCH("-msexchange",Online_Backup_Table1230[[#This Row],[Extension types]],1),0)&gt;0,"-msexchange","-")</f>
        <v>-</v>
      </c>
      <c r="V225" s="37" t="str">
        <f>IF(IFERROR(SEARCH("-msese",Online_Backup_Table1230[[#This Row],[Extension types]],1),0)&gt;0,"-msese","-")</f>
        <v>-</v>
      </c>
      <c r="W225" s="37" t="str">
        <f>IF(IFERROR(SEARCH("-e2010",Online_Backup_Table1230[[#This Row],[Extension types]],1),0)&gt;0,"-e2010","-")</f>
        <v>-</v>
      </c>
      <c r="X225" s="37" t="str">
        <f>IF(IFERROR(SEARCH("-msmbx",Online_Backup_Table1230[[#This Row],[Extension types]],1),0)&gt;0,"-msmbx","-")</f>
        <v>-</v>
      </c>
      <c r="Y225" s="37" t="str">
        <f>IF(IFERROR(SEARCH("-mbx",Online_Backup_Table1230[[#This Row],[Extension types]],1),0)&gt;0,"-mbx","-")</f>
        <v>-</v>
      </c>
      <c r="Z225" s="37" t="str">
        <f>IF(IFERROR(SEARCH("-informix",Online_Backup_Table1230[[#This Row],[Extension types]],1),0)&gt;0,"-informix","-")</f>
        <v>-</v>
      </c>
      <c r="AA225" s="37" t="str">
        <f>IF(IFERROR(SEARCH("-sybase",Online_Backup_Table1230[[#This Row],[Extension types]],1),0)&gt;0,"-sybase","-")</f>
        <v>-</v>
      </c>
      <c r="AB225" s="37" t="str">
        <f>IF(IFERROR(SEARCH("-lotus",Online_Backup_Table1230[[#This Row],[Extension types]],1),0)&gt;0,"-lotus","-")</f>
        <v>-</v>
      </c>
      <c r="AC225" s="37" t="str">
        <f>IF(IFERROR(SEARCH("-vss",Online_Backup_Table1230[[#This Row],[Extension types]],1),0)&gt;0,"-vss","-")</f>
        <v>-</v>
      </c>
      <c r="AD225" s="37" t="str">
        <f>IF(IFERROR(SEARCH("-db2",Online_Backup_Table1230[[#This Row],[Extension types]],1),0)&gt;0,"-db2","-")</f>
        <v>-</v>
      </c>
      <c r="AE225" s="37" t="str">
        <f>IF(IFERROR(SEARCH("-mssharepoint",Online_Backup_Table1230[[#This Row],[Extension types]],1),0)&gt;0,"-mssharepoint","-")</f>
        <v>-</v>
      </c>
      <c r="AF225" s="37" t="str">
        <f>IF(IFERROR(SEARCH("-mssps",Online_Backup_Table1230[[#This Row],[Extension types]],1),0)&gt;0,"-mssps","-")</f>
        <v>-</v>
      </c>
      <c r="AG225" s="37" t="str">
        <f>IF(IFERROR(SEARCH("-vmware",Online_Backup_Table1230[[#This Row],[Extension types]],1),0)&gt;0,"-vmware","-")</f>
        <v>-</v>
      </c>
      <c r="AH225" s="37" t="str">
        <f>IF(IFERROR(SEARCH("-vepa",Online_Backup_Table1230[[#This Row],[Extension types]],1),0)&gt;0,"-vepa","-")</f>
        <v>-</v>
      </c>
      <c r="AI225" s="37" t="str">
        <f>IF(IFERROR(SEARCH("-veagent",Online_Backup_Table1230[[#This Row],[Extension types]],1),0)&gt;0,"-veagent","-")</f>
        <v>-</v>
      </c>
      <c r="AJ225" s="37" t="str">
        <f>IF(IFERROR(SEARCH("-stream",Online_Backup_Table1230[[#This Row],[Extension types]],1),0)&gt;0,"-stream","-")</f>
        <v>-</v>
      </c>
      <c r="AK225" s="37" t="str">
        <f>IF(IFERROR(SEARCH("-ov",Online_Backup_Table1230[[#This Row],[Extension types]],1),0)&gt;0,"-ov","-")</f>
        <v>-</v>
      </c>
      <c r="AL225" s="37" t="str">
        <f>IF(IFERROR(SEARCH("-opc",Online_Backup_Table1230[[#This Row],[Extension types]],1),0)&gt;0,"-opc","-")</f>
        <v>-</v>
      </c>
      <c r="AM225" s="37" t="str">
        <f>IF(IFERROR(SEARCH("-mysql",Online_Backup_Table1230[[#This Row],[Extension types]],1),0)&gt;0,"-mysql","-")</f>
        <v>-</v>
      </c>
      <c r="AN225" s="37" t="str">
        <f>IF(IFERROR(SEARCH("-postgresql",Online_Backup_Table1230[[#This Row],[Extension types]],1),0)&gt;0,"-postgresql","-")</f>
        <v>-</v>
      </c>
      <c r="AO225" s="88">
        <f>IF(AND(Online_Backup_Table1230[[#This Row],[OS_type]]="WINDOWS / LINUX",COUNTIF(Online_Backup_Table1230[[#This Row],[Check -mssql and -mssql70]:[Check -opc]],"-")&lt;&gt;21),1,0)</f>
        <v>0</v>
      </c>
      <c r="AP225" s="88">
        <f>IF(AND(Online_Backup_Table1230[[#This Row],[OS_type]]="UNIX",COUNTIF(Online_Backup_Table1230[[#This Row],[Check -mssql and -mssql70]:[Check -opc]],"-")&lt;&gt;21),1,0)</f>
        <v>0</v>
      </c>
      <c r="AQ22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5" s="88">
        <f>IF(AND(Online_Backup_Table1230[[#This Row],[Last connexion date]]&gt;Declaration_Date2433[[#All],[Column1]]-180,Online_Backup_Table1230[[#This Row],[Historical usage Windows/Linux to be counted]]&lt;&gt;0),1,0)</f>
        <v>0</v>
      </c>
      <c r="AS22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5" s="88">
        <f>IF(AND(Online_Backup_Table1230[[#This Row],[Last connexion date]]&gt;Declaration_Date2433[[#All],[Column1]]-180,Online_Backup_Table1230[[#This Row],[Historical usage Unix to be counted]]&lt;&gt;0),1,0)</f>
        <v>0</v>
      </c>
      <c r="AU225" s="68"/>
      <c r="AV22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6" spans="1:48" x14ac:dyDescent="0.25">
      <c r="A226" s="7"/>
      <c r="B226" s="28" t="s">
        <v>253</v>
      </c>
      <c r="C226" s="28" t="s">
        <v>141</v>
      </c>
      <c r="D22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6" s="45" t="s">
        <v>254</v>
      </c>
      <c r="F226" s="63"/>
      <c r="G226" s="63"/>
      <c r="H226" s="63"/>
      <c r="I226" s="63"/>
      <c r="J226" s="63"/>
      <c r="K226" s="7"/>
      <c r="L226" s="37" t="str">
        <f>IF(IFERROR(SEARCH("-virtual",Online_Backup_Table1230[[#This Row],[Extension types]],1),0)&gt;0,"Yes","-")</f>
        <v>-</v>
      </c>
      <c r="M226" s="28"/>
      <c r="N226" s="37" t="str">
        <f>IF(IFERROR(SEARCH("-clus",Online_Backup_Table1230[[#This Row],[Extension types]],1),0)&gt;0,"Yes","-")</f>
        <v>-</v>
      </c>
      <c r="O226" s="28"/>
      <c r="P226" s="37" t="str">
        <f>IF(IFERROR(SEARCH("-appserver",Online_Backup_Table1230[[#This Row],[Extension types]],1),0)&gt;0,"Yes","-")</f>
        <v>-</v>
      </c>
      <c r="Q226" s="28"/>
      <c r="R226" s="37" t="str">
        <f>IF(IFERROR(SEARCH("-mssql",Online_Backup_Table1230[[#This Row],[Extension types]],1),0)&gt;0,"-mssql","-")</f>
        <v>-</v>
      </c>
      <c r="S226" s="37" t="str">
        <f>IF(IFERROR(SEARCH("-oracle",Online_Backup_Table1230[[#This Row],[Extension types]],1),0)&gt;0,"-oracle","-")</f>
        <v>-</v>
      </c>
      <c r="T226" s="37" t="str">
        <f>IF(IFERROR(SEARCH("-sap",Online_Backup_Table1230[[#This Row],[Extension types]],1),0)&gt;0,"-sap","-")</f>
        <v>-</v>
      </c>
      <c r="U226" s="37" t="str">
        <f>IF(IFERROR(SEARCH("-msexchange",Online_Backup_Table1230[[#This Row],[Extension types]],1),0)&gt;0,"-msexchange","-")</f>
        <v>-</v>
      </c>
      <c r="V226" s="37" t="str">
        <f>IF(IFERROR(SEARCH("-msese",Online_Backup_Table1230[[#This Row],[Extension types]],1),0)&gt;0,"-msese","-")</f>
        <v>-</v>
      </c>
      <c r="W226" s="37" t="str">
        <f>IF(IFERROR(SEARCH("-e2010",Online_Backup_Table1230[[#This Row],[Extension types]],1),0)&gt;0,"-e2010","-")</f>
        <v>-</v>
      </c>
      <c r="X226" s="37" t="str">
        <f>IF(IFERROR(SEARCH("-msmbx",Online_Backup_Table1230[[#This Row],[Extension types]],1),0)&gt;0,"-msmbx","-")</f>
        <v>-</v>
      </c>
      <c r="Y226" s="37" t="str">
        <f>IF(IFERROR(SEARCH("-mbx",Online_Backup_Table1230[[#This Row],[Extension types]],1),0)&gt;0,"-mbx","-")</f>
        <v>-</v>
      </c>
      <c r="Z226" s="37" t="str">
        <f>IF(IFERROR(SEARCH("-informix",Online_Backup_Table1230[[#This Row],[Extension types]],1),0)&gt;0,"-informix","-")</f>
        <v>-</v>
      </c>
      <c r="AA226" s="37" t="str">
        <f>IF(IFERROR(SEARCH("-sybase",Online_Backup_Table1230[[#This Row],[Extension types]],1),0)&gt;0,"-sybase","-")</f>
        <v>-</v>
      </c>
      <c r="AB226" s="37" t="str">
        <f>IF(IFERROR(SEARCH("-lotus",Online_Backup_Table1230[[#This Row],[Extension types]],1),0)&gt;0,"-lotus","-")</f>
        <v>-</v>
      </c>
      <c r="AC226" s="37" t="str">
        <f>IF(IFERROR(SEARCH("-vss",Online_Backup_Table1230[[#This Row],[Extension types]],1),0)&gt;0,"-vss","-")</f>
        <v>-vss</v>
      </c>
      <c r="AD226" s="37" t="str">
        <f>IF(IFERROR(SEARCH("-db2",Online_Backup_Table1230[[#This Row],[Extension types]],1),0)&gt;0,"-db2","-")</f>
        <v>-</v>
      </c>
      <c r="AE226" s="37" t="str">
        <f>IF(IFERROR(SEARCH("-mssharepoint",Online_Backup_Table1230[[#This Row],[Extension types]],1),0)&gt;0,"-mssharepoint","-")</f>
        <v>-</v>
      </c>
      <c r="AF226" s="37" t="str">
        <f>IF(IFERROR(SEARCH("-mssps",Online_Backup_Table1230[[#This Row],[Extension types]],1),0)&gt;0,"-mssps","-")</f>
        <v>-</v>
      </c>
      <c r="AG226" s="37" t="str">
        <f>IF(IFERROR(SEARCH("-vmware",Online_Backup_Table1230[[#This Row],[Extension types]],1),0)&gt;0,"-vmware","-")</f>
        <v>-</v>
      </c>
      <c r="AH226" s="37" t="str">
        <f>IF(IFERROR(SEARCH("-vepa",Online_Backup_Table1230[[#This Row],[Extension types]],1),0)&gt;0,"-vepa","-")</f>
        <v>-</v>
      </c>
      <c r="AI226" s="37" t="str">
        <f>IF(IFERROR(SEARCH("-veagent",Online_Backup_Table1230[[#This Row],[Extension types]],1),0)&gt;0,"-veagent","-")</f>
        <v>-</v>
      </c>
      <c r="AJ226" s="37" t="str">
        <f>IF(IFERROR(SEARCH("-stream",Online_Backup_Table1230[[#This Row],[Extension types]],1),0)&gt;0,"-stream","-")</f>
        <v>-</v>
      </c>
      <c r="AK226" s="37" t="str">
        <f>IF(IFERROR(SEARCH("-ov",Online_Backup_Table1230[[#This Row],[Extension types]],1),0)&gt;0,"-ov","-")</f>
        <v>-</v>
      </c>
      <c r="AL226" s="37" t="str">
        <f>IF(IFERROR(SEARCH("-opc",Online_Backup_Table1230[[#This Row],[Extension types]],1),0)&gt;0,"-opc","-")</f>
        <v>-</v>
      </c>
      <c r="AM226" s="37" t="str">
        <f>IF(IFERROR(SEARCH("-mysql",Online_Backup_Table1230[[#This Row],[Extension types]],1),0)&gt;0,"-mysql","-")</f>
        <v>-</v>
      </c>
      <c r="AN226" s="37" t="str">
        <f>IF(IFERROR(SEARCH("-postgresql",Online_Backup_Table1230[[#This Row],[Extension types]],1),0)&gt;0,"-postgresql","-")</f>
        <v>-</v>
      </c>
      <c r="AO226" s="88">
        <v>0</v>
      </c>
      <c r="AP226" s="88">
        <f>IF(AND(Online_Backup_Table1230[[#This Row],[OS_type]]="UNIX",COUNTIF(Online_Backup_Table1230[[#This Row],[Check -mssql and -mssql70]:[Check -opc]],"-")&lt;&gt;21),1,0)</f>
        <v>0</v>
      </c>
      <c r="AQ22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26" s="88">
        <f>IF(AND(Online_Backup_Table1230[[#This Row],[Last connexion date]]&gt;Declaration_Date2433[[#All],[Column1]]-180,Online_Backup_Table1230[[#This Row],[Historical usage Windows/Linux to be counted]]&lt;&gt;0),1,0)</f>
        <v>0</v>
      </c>
      <c r="AS22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6" s="88">
        <f>IF(AND(Online_Backup_Table1230[[#This Row],[Last connexion date]]&gt;Declaration_Date2433[[#All],[Column1]]-180,Online_Backup_Table1230[[#This Row],[Historical usage Unix to be counted]]&lt;&gt;0),1,0)</f>
        <v>0</v>
      </c>
      <c r="AU226" s="68"/>
      <c r="AV226" s="7" t="s">
        <v>457</v>
      </c>
    </row>
    <row r="227" spans="1:48" x14ac:dyDescent="0.25">
      <c r="A227" s="7"/>
      <c r="B227" s="28" t="s">
        <v>255</v>
      </c>
      <c r="C227" s="28" t="s">
        <v>92</v>
      </c>
      <c r="D22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7" s="45" t="s">
        <v>103</v>
      </c>
      <c r="F227" s="63"/>
      <c r="G227" s="63"/>
      <c r="H227" s="63"/>
      <c r="I227" s="63"/>
      <c r="J227" s="63"/>
      <c r="K227" s="7"/>
      <c r="L227" s="37" t="str">
        <f>IF(IFERROR(SEARCH("-virtual",Online_Backup_Table1230[[#This Row],[Extension types]],1),0)&gt;0,"Yes","-")</f>
        <v>-</v>
      </c>
      <c r="M227" s="28"/>
      <c r="N227" s="37" t="str">
        <f>IF(IFERROR(SEARCH("-clus",Online_Backup_Table1230[[#This Row],[Extension types]],1),0)&gt;0,"Yes","-")</f>
        <v>-</v>
      </c>
      <c r="O227" s="28"/>
      <c r="P227" s="37" t="str">
        <f>IF(IFERROR(SEARCH("-appserver",Online_Backup_Table1230[[#This Row],[Extension types]],1),0)&gt;0,"Yes","-")</f>
        <v>-</v>
      </c>
      <c r="Q227" s="28"/>
      <c r="R227" s="37" t="str">
        <f>IF(IFERROR(SEARCH("-mssql",Online_Backup_Table1230[[#This Row],[Extension types]],1),0)&gt;0,"-mssql","-")</f>
        <v>-</v>
      </c>
      <c r="S227" s="37" t="str">
        <f>IF(IFERROR(SEARCH("-oracle",Online_Backup_Table1230[[#This Row],[Extension types]],1),0)&gt;0,"-oracle","-")</f>
        <v>-oracle</v>
      </c>
      <c r="T227" s="37" t="str">
        <f>IF(IFERROR(SEARCH("-sap",Online_Backup_Table1230[[#This Row],[Extension types]],1),0)&gt;0,"-sap","-")</f>
        <v>-</v>
      </c>
      <c r="U227" s="37" t="str">
        <f>IF(IFERROR(SEARCH("-msexchange",Online_Backup_Table1230[[#This Row],[Extension types]],1),0)&gt;0,"-msexchange","-")</f>
        <v>-</v>
      </c>
      <c r="V227" s="37" t="str">
        <f>IF(IFERROR(SEARCH("-msese",Online_Backup_Table1230[[#This Row],[Extension types]],1),0)&gt;0,"-msese","-")</f>
        <v>-</v>
      </c>
      <c r="W227" s="37" t="str">
        <f>IF(IFERROR(SEARCH("-e2010",Online_Backup_Table1230[[#This Row],[Extension types]],1),0)&gt;0,"-e2010","-")</f>
        <v>-</v>
      </c>
      <c r="X227" s="37" t="str">
        <f>IF(IFERROR(SEARCH("-msmbx",Online_Backup_Table1230[[#This Row],[Extension types]],1),0)&gt;0,"-msmbx","-")</f>
        <v>-</v>
      </c>
      <c r="Y227" s="37" t="str">
        <f>IF(IFERROR(SEARCH("-mbx",Online_Backup_Table1230[[#This Row],[Extension types]],1),0)&gt;0,"-mbx","-")</f>
        <v>-</v>
      </c>
      <c r="Z227" s="37" t="str">
        <f>IF(IFERROR(SEARCH("-informix",Online_Backup_Table1230[[#This Row],[Extension types]],1),0)&gt;0,"-informix","-")</f>
        <v>-</v>
      </c>
      <c r="AA227" s="37" t="str">
        <f>IF(IFERROR(SEARCH("-sybase",Online_Backup_Table1230[[#This Row],[Extension types]],1),0)&gt;0,"-sybase","-")</f>
        <v>-</v>
      </c>
      <c r="AB227" s="37" t="str">
        <f>IF(IFERROR(SEARCH("-lotus",Online_Backup_Table1230[[#This Row],[Extension types]],1),0)&gt;0,"-lotus","-")</f>
        <v>-</v>
      </c>
      <c r="AC227" s="37" t="str">
        <f>IF(IFERROR(SEARCH("-vss",Online_Backup_Table1230[[#This Row],[Extension types]],1),0)&gt;0,"-vss","-")</f>
        <v>-</v>
      </c>
      <c r="AD227" s="37" t="str">
        <f>IF(IFERROR(SEARCH("-db2",Online_Backup_Table1230[[#This Row],[Extension types]],1),0)&gt;0,"-db2","-")</f>
        <v>-</v>
      </c>
      <c r="AE227" s="37" t="str">
        <f>IF(IFERROR(SEARCH("-mssharepoint",Online_Backup_Table1230[[#This Row],[Extension types]],1),0)&gt;0,"-mssharepoint","-")</f>
        <v>-</v>
      </c>
      <c r="AF227" s="37" t="str">
        <f>IF(IFERROR(SEARCH("-mssps",Online_Backup_Table1230[[#This Row],[Extension types]],1),0)&gt;0,"-mssps","-")</f>
        <v>-</v>
      </c>
      <c r="AG227" s="37" t="str">
        <f>IF(IFERROR(SEARCH("-vmware",Online_Backup_Table1230[[#This Row],[Extension types]],1),0)&gt;0,"-vmware","-")</f>
        <v>-</v>
      </c>
      <c r="AH227" s="37" t="str">
        <f>IF(IFERROR(SEARCH("-vepa",Online_Backup_Table1230[[#This Row],[Extension types]],1),0)&gt;0,"-vepa","-")</f>
        <v>-</v>
      </c>
      <c r="AI227" s="37" t="str">
        <f>IF(IFERROR(SEARCH("-veagent",Online_Backup_Table1230[[#This Row],[Extension types]],1),0)&gt;0,"-veagent","-")</f>
        <v>-</v>
      </c>
      <c r="AJ227" s="37" t="str">
        <f>IF(IFERROR(SEARCH("-stream",Online_Backup_Table1230[[#This Row],[Extension types]],1),0)&gt;0,"-stream","-")</f>
        <v>-</v>
      </c>
      <c r="AK227" s="37" t="str">
        <f>IF(IFERROR(SEARCH("-ov",Online_Backup_Table1230[[#This Row],[Extension types]],1),0)&gt;0,"-ov","-")</f>
        <v>-</v>
      </c>
      <c r="AL227" s="37" t="str">
        <f>IF(IFERROR(SEARCH("-opc",Online_Backup_Table1230[[#This Row],[Extension types]],1),0)&gt;0,"-opc","-")</f>
        <v>-</v>
      </c>
      <c r="AM227" s="37" t="str">
        <f>IF(IFERROR(SEARCH("-mysql",Online_Backup_Table1230[[#This Row],[Extension types]],1),0)&gt;0,"-mysql","-")</f>
        <v>-</v>
      </c>
      <c r="AN227" s="37" t="str">
        <f>IF(IFERROR(SEARCH("-postgresql",Online_Backup_Table1230[[#This Row],[Extension types]],1),0)&gt;0,"-postgresql","-")</f>
        <v>-</v>
      </c>
      <c r="AO227" s="88">
        <f>IF(AND(Online_Backup_Table1230[[#This Row],[OS_type]]="WINDOWS / LINUX",COUNTIF(Online_Backup_Table1230[[#This Row],[Check -mssql and -mssql70]:[Check -opc]],"-")&lt;&gt;21),1,0)</f>
        <v>1</v>
      </c>
      <c r="AP227" s="88">
        <f>IF(AND(Online_Backup_Table1230[[#This Row],[OS_type]]="UNIX",COUNTIF(Online_Backup_Table1230[[#This Row],[Check -mssql and -mssql70]:[Check -opc]],"-")&lt;&gt;21),1,0)</f>
        <v>0</v>
      </c>
      <c r="AQ22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7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7" s="88">
        <f>IF(AND(Online_Backup_Table1230[[#This Row],[Last connexion date]]&gt;Declaration_Date2433[[#All],[Column1]]-180,Online_Backup_Table1230[[#This Row],[Historical usage Unix to be counted]]&lt;&gt;0),1,0)</f>
        <v>0</v>
      </c>
      <c r="AU227" s="68">
        <v>43873.146979166668</v>
      </c>
      <c r="AV22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8" spans="1:48" x14ac:dyDescent="0.25">
      <c r="A228" s="7"/>
      <c r="B228" s="28" t="s">
        <v>256</v>
      </c>
      <c r="C228" s="28" t="s">
        <v>92</v>
      </c>
      <c r="D22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8" s="45" t="s">
        <v>103</v>
      </c>
      <c r="F228" s="63"/>
      <c r="G228" s="63"/>
      <c r="H228" s="63"/>
      <c r="I228" s="63"/>
      <c r="J228" s="63"/>
      <c r="K228" s="7"/>
      <c r="L228" s="37" t="str">
        <f>IF(IFERROR(SEARCH("-virtual",Online_Backup_Table1230[[#This Row],[Extension types]],1),0)&gt;0,"Yes","-")</f>
        <v>-</v>
      </c>
      <c r="M228" s="28"/>
      <c r="N228" s="37" t="str">
        <f>IF(IFERROR(SEARCH("-clus",Online_Backup_Table1230[[#This Row],[Extension types]],1),0)&gt;0,"Yes","-")</f>
        <v>-</v>
      </c>
      <c r="O228" s="28"/>
      <c r="P228" s="37" t="str">
        <f>IF(IFERROR(SEARCH("-appserver",Online_Backup_Table1230[[#This Row],[Extension types]],1),0)&gt;0,"Yes","-")</f>
        <v>-</v>
      </c>
      <c r="Q228" s="28"/>
      <c r="R228" s="37" t="str">
        <f>IF(IFERROR(SEARCH("-mssql",Online_Backup_Table1230[[#This Row],[Extension types]],1),0)&gt;0,"-mssql","-")</f>
        <v>-</v>
      </c>
      <c r="S228" s="37" t="str">
        <f>IF(IFERROR(SEARCH("-oracle",Online_Backup_Table1230[[#This Row],[Extension types]],1),0)&gt;0,"-oracle","-")</f>
        <v>-oracle</v>
      </c>
      <c r="T228" s="37" t="str">
        <f>IF(IFERROR(SEARCH("-sap",Online_Backup_Table1230[[#This Row],[Extension types]],1),0)&gt;0,"-sap","-")</f>
        <v>-</v>
      </c>
      <c r="U228" s="37" t="str">
        <f>IF(IFERROR(SEARCH("-msexchange",Online_Backup_Table1230[[#This Row],[Extension types]],1),0)&gt;0,"-msexchange","-")</f>
        <v>-</v>
      </c>
      <c r="V228" s="37" t="str">
        <f>IF(IFERROR(SEARCH("-msese",Online_Backup_Table1230[[#This Row],[Extension types]],1),0)&gt;0,"-msese","-")</f>
        <v>-</v>
      </c>
      <c r="W228" s="37" t="str">
        <f>IF(IFERROR(SEARCH("-e2010",Online_Backup_Table1230[[#This Row],[Extension types]],1),0)&gt;0,"-e2010","-")</f>
        <v>-</v>
      </c>
      <c r="X228" s="37" t="str">
        <f>IF(IFERROR(SEARCH("-msmbx",Online_Backup_Table1230[[#This Row],[Extension types]],1),0)&gt;0,"-msmbx","-")</f>
        <v>-</v>
      </c>
      <c r="Y228" s="37" t="str">
        <f>IF(IFERROR(SEARCH("-mbx",Online_Backup_Table1230[[#This Row],[Extension types]],1),0)&gt;0,"-mbx","-")</f>
        <v>-</v>
      </c>
      <c r="Z228" s="37" t="str">
        <f>IF(IFERROR(SEARCH("-informix",Online_Backup_Table1230[[#This Row],[Extension types]],1),0)&gt;0,"-informix","-")</f>
        <v>-</v>
      </c>
      <c r="AA228" s="37" t="str">
        <f>IF(IFERROR(SEARCH("-sybase",Online_Backup_Table1230[[#This Row],[Extension types]],1),0)&gt;0,"-sybase","-")</f>
        <v>-</v>
      </c>
      <c r="AB228" s="37" t="str">
        <f>IF(IFERROR(SEARCH("-lotus",Online_Backup_Table1230[[#This Row],[Extension types]],1),0)&gt;0,"-lotus","-")</f>
        <v>-</v>
      </c>
      <c r="AC228" s="37" t="str">
        <f>IF(IFERROR(SEARCH("-vss",Online_Backup_Table1230[[#This Row],[Extension types]],1),0)&gt;0,"-vss","-")</f>
        <v>-</v>
      </c>
      <c r="AD228" s="37" t="str">
        <f>IF(IFERROR(SEARCH("-db2",Online_Backup_Table1230[[#This Row],[Extension types]],1),0)&gt;0,"-db2","-")</f>
        <v>-</v>
      </c>
      <c r="AE228" s="37" t="str">
        <f>IF(IFERROR(SEARCH("-mssharepoint",Online_Backup_Table1230[[#This Row],[Extension types]],1),0)&gt;0,"-mssharepoint","-")</f>
        <v>-</v>
      </c>
      <c r="AF228" s="37" t="str">
        <f>IF(IFERROR(SEARCH("-mssps",Online_Backup_Table1230[[#This Row],[Extension types]],1),0)&gt;0,"-mssps","-")</f>
        <v>-</v>
      </c>
      <c r="AG228" s="37" t="str">
        <f>IF(IFERROR(SEARCH("-vmware",Online_Backup_Table1230[[#This Row],[Extension types]],1),0)&gt;0,"-vmware","-")</f>
        <v>-</v>
      </c>
      <c r="AH228" s="37" t="str">
        <f>IF(IFERROR(SEARCH("-vepa",Online_Backup_Table1230[[#This Row],[Extension types]],1),0)&gt;0,"-vepa","-")</f>
        <v>-</v>
      </c>
      <c r="AI228" s="37" t="str">
        <f>IF(IFERROR(SEARCH("-veagent",Online_Backup_Table1230[[#This Row],[Extension types]],1),0)&gt;0,"-veagent","-")</f>
        <v>-</v>
      </c>
      <c r="AJ228" s="37" t="str">
        <f>IF(IFERROR(SEARCH("-stream",Online_Backup_Table1230[[#This Row],[Extension types]],1),0)&gt;0,"-stream","-")</f>
        <v>-</v>
      </c>
      <c r="AK228" s="37" t="str">
        <f>IF(IFERROR(SEARCH("-ov",Online_Backup_Table1230[[#This Row],[Extension types]],1),0)&gt;0,"-ov","-")</f>
        <v>-</v>
      </c>
      <c r="AL228" s="37" t="str">
        <f>IF(IFERROR(SEARCH("-opc",Online_Backup_Table1230[[#This Row],[Extension types]],1),0)&gt;0,"-opc","-")</f>
        <v>-</v>
      </c>
      <c r="AM228" s="37" t="str">
        <f>IF(IFERROR(SEARCH("-mysql",Online_Backup_Table1230[[#This Row],[Extension types]],1),0)&gt;0,"-mysql","-")</f>
        <v>-</v>
      </c>
      <c r="AN228" s="37" t="str">
        <f>IF(IFERROR(SEARCH("-postgresql",Online_Backup_Table1230[[#This Row],[Extension types]],1),0)&gt;0,"-postgresql","-")</f>
        <v>-</v>
      </c>
      <c r="AO228" s="88">
        <f>IF(AND(Online_Backup_Table1230[[#This Row],[OS_type]]="WINDOWS / LINUX",COUNTIF(Online_Backup_Table1230[[#This Row],[Check -mssql and -mssql70]:[Check -opc]],"-")&lt;&gt;21),1,0)</f>
        <v>1</v>
      </c>
      <c r="AP228" s="88">
        <f>IF(AND(Online_Backup_Table1230[[#This Row],[OS_type]]="UNIX",COUNTIF(Online_Backup_Table1230[[#This Row],[Check -mssql and -mssql70]:[Check -opc]],"-")&lt;&gt;21),1,0)</f>
        <v>0</v>
      </c>
      <c r="AQ22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8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8" s="88">
        <f>IF(AND(Online_Backup_Table1230[[#This Row],[Last connexion date]]&gt;Declaration_Date2433[[#All],[Column1]]-180,Online_Backup_Table1230[[#This Row],[Historical usage Unix to be counted]]&lt;&gt;0),1,0)</f>
        <v>0</v>
      </c>
      <c r="AU228" s="68">
        <v>43872.334270833337</v>
      </c>
      <c r="AV22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29" spans="1:48" x14ac:dyDescent="0.25">
      <c r="A229" s="7"/>
      <c r="B229" s="28" t="s">
        <v>257</v>
      </c>
      <c r="C229" s="28" t="s">
        <v>92</v>
      </c>
      <c r="D22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29" s="45" t="s">
        <v>103</v>
      </c>
      <c r="F229" s="63"/>
      <c r="G229" s="63"/>
      <c r="H229" s="63"/>
      <c r="I229" s="63"/>
      <c r="J229" s="63"/>
      <c r="K229" s="7"/>
      <c r="L229" s="37" t="str">
        <f>IF(IFERROR(SEARCH("-virtual",Online_Backup_Table1230[[#This Row],[Extension types]],1),0)&gt;0,"Yes","-")</f>
        <v>-</v>
      </c>
      <c r="M229" s="28"/>
      <c r="N229" s="37" t="str">
        <f>IF(IFERROR(SEARCH("-clus",Online_Backup_Table1230[[#This Row],[Extension types]],1),0)&gt;0,"Yes","-")</f>
        <v>-</v>
      </c>
      <c r="O229" s="28"/>
      <c r="P229" s="37" t="str">
        <f>IF(IFERROR(SEARCH("-appserver",Online_Backup_Table1230[[#This Row],[Extension types]],1),0)&gt;0,"Yes","-")</f>
        <v>-</v>
      </c>
      <c r="Q229" s="28"/>
      <c r="R229" s="37" t="str">
        <f>IF(IFERROR(SEARCH("-mssql",Online_Backup_Table1230[[#This Row],[Extension types]],1),0)&gt;0,"-mssql","-")</f>
        <v>-</v>
      </c>
      <c r="S229" s="37" t="str">
        <f>IF(IFERROR(SEARCH("-oracle",Online_Backup_Table1230[[#This Row],[Extension types]],1),0)&gt;0,"-oracle","-")</f>
        <v>-oracle</v>
      </c>
      <c r="T229" s="37" t="str">
        <f>IF(IFERROR(SEARCH("-sap",Online_Backup_Table1230[[#This Row],[Extension types]],1),0)&gt;0,"-sap","-")</f>
        <v>-</v>
      </c>
      <c r="U229" s="37" t="str">
        <f>IF(IFERROR(SEARCH("-msexchange",Online_Backup_Table1230[[#This Row],[Extension types]],1),0)&gt;0,"-msexchange","-")</f>
        <v>-</v>
      </c>
      <c r="V229" s="37" t="str">
        <f>IF(IFERROR(SEARCH("-msese",Online_Backup_Table1230[[#This Row],[Extension types]],1),0)&gt;0,"-msese","-")</f>
        <v>-</v>
      </c>
      <c r="W229" s="37" t="str">
        <f>IF(IFERROR(SEARCH("-e2010",Online_Backup_Table1230[[#This Row],[Extension types]],1),0)&gt;0,"-e2010","-")</f>
        <v>-</v>
      </c>
      <c r="X229" s="37" t="str">
        <f>IF(IFERROR(SEARCH("-msmbx",Online_Backup_Table1230[[#This Row],[Extension types]],1),0)&gt;0,"-msmbx","-")</f>
        <v>-</v>
      </c>
      <c r="Y229" s="37" t="str">
        <f>IF(IFERROR(SEARCH("-mbx",Online_Backup_Table1230[[#This Row],[Extension types]],1),0)&gt;0,"-mbx","-")</f>
        <v>-</v>
      </c>
      <c r="Z229" s="37" t="str">
        <f>IF(IFERROR(SEARCH("-informix",Online_Backup_Table1230[[#This Row],[Extension types]],1),0)&gt;0,"-informix","-")</f>
        <v>-</v>
      </c>
      <c r="AA229" s="37" t="str">
        <f>IF(IFERROR(SEARCH("-sybase",Online_Backup_Table1230[[#This Row],[Extension types]],1),0)&gt;0,"-sybase","-")</f>
        <v>-</v>
      </c>
      <c r="AB229" s="37" t="str">
        <f>IF(IFERROR(SEARCH("-lotus",Online_Backup_Table1230[[#This Row],[Extension types]],1),0)&gt;0,"-lotus","-")</f>
        <v>-</v>
      </c>
      <c r="AC229" s="37" t="str">
        <f>IF(IFERROR(SEARCH("-vss",Online_Backup_Table1230[[#This Row],[Extension types]],1),0)&gt;0,"-vss","-")</f>
        <v>-</v>
      </c>
      <c r="AD229" s="37" t="str">
        <f>IF(IFERROR(SEARCH("-db2",Online_Backup_Table1230[[#This Row],[Extension types]],1),0)&gt;0,"-db2","-")</f>
        <v>-</v>
      </c>
      <c r="AE229" s="37" t="str">
        <f>IF(IFERROR(SEARCH("-mssharepoint",Online_Backup_Table1230[[#This Row],[Extension types]],1),0)&gt;0,"-mssharepoint","-")</f>
        <v>-</v>
      </c>
      <c r="AF229" s="37" t="str">
        <f>IF(IFERROR(SEARCH("-mssps",Online_Backup_Table1230[[#This Row],[Extension types]],1),0)&gt;0,"-mssps","-")</f>
        <v>-</v>
      </c>
      <c r="AG229" s="37" t="str">
        <f>IF(IFERROR(SEARCH("-vmware",Online_Backup_Table1230[[#This Row],[Extension types]],1),0)&gt;0,"-vmware","-")</f>
        <v>-</v>
      </c>
      <c r="AH229" s="37" t="str">
        <f>IF(IFERROR(SEARCH("-vepa",Online_Backup_Table1230[[#This Row],[Extension types]],1),0)&gt;0,"-vepa","-")</f>
        <v>-</v>
      </c>
      <c r="AI229" s="37" t="str">
        <f>IF(IFERROR(SEARCH("-veagent",Online_Backup_Table1230[[#This Row],[Extension types]],1),0)&gt;0,"-veagent","-")</f>
        <v>-</v>
      </c>
      <c r="AJ229" s="37" t="str">
        <f>IF(IFERROR(SEARCH("-stream",Online_Backup_Table1230[[#This Row],[Extension types]],1),0)&gt;0,"-stream","-")</f>
        <v>-</v>
      </c>
      <c r="AK229" s="37" t="str">
        <f>IF(IFERROR(SEARCH("-ov",Online_Backup_Table1230[[#This Row],[Extension types]],1),0)&gt;0,"-ov","-")</f>
        <v>-</v>
      </c>
      <c r="AL229" s="37" t="str">
        <f>IF(IFERROR(SEARCH("-opc",Online_Backup_Table1230[[#This Row],[Extension types]],1),0)&gt;0,"-opc","-")</f>
        <v>-</v>
      </c>
      <c r="AM229" s="37" t="str">
        <f>IF(IFERROR(SEARCH("-mysql",Online_Backup_Table1230[[#This Row],[Extension types]],1),0)&gt;0,"-mysql","-")</f>
        <v>-</v>
      </c>
      <c r="AN229" s="37" t="str">
        <f>IF(IFERROR(SEARCH("-postgresql",Online_Backup_Table1230[[#This Row],[Extension types]],1),0)&gt;0,"-postgresql","-")</f>
        <v>-</v>
      </c>
      <c r="AO229" s="88">
        <f>IF(AND(Online_Backup_Table1230[[#This Row],[OS_type]]="WINDOWS / LINUX",COUNTIF(Online_Backup_Table1230[[#This Row],[Check -mssql and -mssql70]:[Check -opc]],"-")&lt;&gt;21),1,0)</f>
        <v>1</v>
      </c>
      <c r="AP229" s="88">
        <f>IF(AND(Online_Backup_Table1230[[#This Row],[OS_type]]="UNIX",COUNTIF(Online_Backup_Table1230[[#This Row],[Check -mssql and -mssql70]:[Check -opc]],"-")&lt;&gt;21),1,0)</f>
        <v>0</v>
      </c>
      <c r="AQ22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2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2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29" s="88">
        <f>IF(AND(Online_Backup_Table1230[[#This Row],[Last connexion date]]&gt;Declaration_Date2433[[#All],[Column1]]-180,Online_Backup_Table1230[[#This Row],[Historical usage Unix to be counted]]&lt;&gt;0),1,0)</f>
        <v>0</v>
      </c>
      <c r="AU229" s="68">
        <v>43872.418842592589</v>
      </c>
      <c r="AV22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0" spans="1:48" x14ac:dyDescent="0.25">
      <c r="A230" s="7"/>
      <c r="B230" s="28" t="s">
        <v>258</v>
      </c>
      <c r="C230" s="28" t="s">
        <v>115</v>
      </c>
      <c r="D23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0" s="45" t="s">
        <v>103</v>
      </c>
      <c r="F230" s="63"/>
      <c r="G230" s="63"/>
      <c r="H230" s="63"/>
      <c r="I230" s="63"/>
      <c r="J230" s="63"/>
      <c r="K230" s="7"/>
      <c r="L230" s="37" t="str">
        <f>IF(IFERROR(SEARCH("-virtual",Online_Backup_Table1230[[#This Row],[Extension types]],1),0)&gt;0,"Yes","-")</f>
        <v>-</v>
      </c>
      <c r="M230" s="28"/>
      <c r="N230" s="37" t="str">
        <f>IF(IFERROR(SEARCH("-clus",Online_Backup_Table1230[[#This Row],[Extension types]],1),0)&gt;0,"Yes","-")</f>
        <v>-</v>
      </c>
      <c r="O230" s="28"/>
      <c r="P230" s="37" t="str">
        <f>IF(IFERROR(SEARCH("-appserver",Online_Backup_Table1230[[#This Row],[Extension types]],1),0)&gt;0,"Yes","-")</f>
        <v>-</v>
      </c>
      <c r="Q230" s="28"/>
      <c r="R230" s="37" t="str">
        <f>IF(IFERROR(SEARCH("-mssql",Online_Backup_Table1230[[#This Row],[Extension types]],1),0)&gt;0,"-mssql","-")</f>
        <v>-</v>
      </c>
      <c r="S230" s="37" t="str">
        <f>IF(IFERROR(SEARCH("-oracle",Online_Backup_Table1230[[#This Row],[Extension types]],1),0)&gt;0,"-oracle","-")</f>
        <v>-oracle</v>
      </c>
      <c r="T230" s="37" t="str">
        <f>IF(IFERROR(SEARCH("-sap",Online_Backup_Table1230[[#This Row],[Extension types]],1),0)&gt;0,"-sap","-")</f>
        <v>-</v>
      </c>
      <c r="U230" s="37" t="str">
        <f>IF(IFERROR(SEARCH("-msexchange",Online_Backup_Table1230[[#This Row],[Extension types]],1),0)&gt;0,"-msexchange","-")</f>
        <v>-</v>
      </c>
      <c r="V230" s="37" t="str">
        <f>IF(IFERROR(SEARCH("-msese",Online_Backup_Table1230[[#This Row],[Extension types]],1),0)&gt;0,"-msese","-")</f>
        <v>-</v>
      </c>
      <c r="W230" s="37" t="str">
        <f>IF(IFERROR(SEARCH("-e2010",Online_Backup_Table1230[[#This Row],[Extension types]],1),0)&gt;0,"-e2010","-")</f>
        <v>-</v>
      </c>
      <c r="X230" s="37" t="str">
        <f>IF(IFERROR(SEARCH("-msmbx",Online_Backup_Table1230[[#This Row],[Extension types]],1),0)&gt;0,"-msmbx","-")</f>
        <v>-</v>
      </c>
      <c r="Y230" s="37" t="str">
        <f>IF(IFERROR(SEARCH("-mbx",Online_Backup_Table1230[[#This Row],[Extension types]],1),0)&gt;0,"-mbx","-")</f>
        <v>-</v>
      </c>
      <c r="Z230" s="37" t="str">
        <f>IF(IFERROR(SEARCH("-informix",Online_Backup_Table1230[[#This Row],[Extension types]],1),0)&gt;0,"-informix","-")</f>
        <v>-</v>
      </c>
      <c r="AA230" s="37" t="str">
        <f>IF(IFERROR(SEARCH("-sybase",Online_Backup_Table1230[[#This Row],[Extension types]],1),0)&gt;0,"-sybase","-")</f>
        <v>-</v>
      </c>
      <c r="AB230" s="37" t="str">
        <f>IF(IFERROR(SEARCH("-lotus",Online_Backup_Table1230[[#This Row],[Extension types]],1),0)&gt;0,"-lotus","-")</f>
        <v>-</v>
      </c>
      <c r="AC230" s="37" t="str">
        <f>IF(IFERROR(SEARCH("-vss",Online_Backup_Table1230[[#This Row],[Extension types]],1),0)&gt;0,"-vss","-")</f>
        <v>-</v>
      </c>
      <c r="AD230" s="37" t="str">
        <f>IF(IFERROR(SEARCH("-db2",Online_Backup_Table1230[[#This Row],[Extension types]],1),0)&gt;0,"-db2","-")</f>
        <v>-</v>
      </c>
      <c r="AE230" s="37" t="str">
        <f>IF(IFERROR(SEARCH("-mssharepoint",Online_Backup_Table1230[[#This Row],[Extension types]],1),0)&gt;0,"-mssharepoint","-")</f>
        <v>-</v>
      </c>
      <c r="AF230" s="37" t="str">
        <f>IF(IFERROR(SEARCH("-mssps",Online_Backup_Table1230[[#This Row],[Extension types]],1),0)&gt;0,"-mssps","-")</f>
        <v>-</v>
      </c>
      <c r="AG230" s="37" t="str">
        <f>IF(IFERROR(SEARCH("-vmware",Online_Backup_Table1230[[#This Row],[Extension types]],1),0)&gt;0,"-vmware","-")</f>
        <v>-</v>
      </c>
      <c r="AH230" s="37" t="str">
        <f>IF(IFERROR(SEARCH("-vepa",Online_Backup_Table1230[[#This Row],[Extension types]],1),0)&gt;0,"-vepa","-")</f>
        <v>-</v>
      </c>
      <c r="AI230" s="37" t="str">
        <f>IF(IFERROR(SEARCH("-veagent",Online_Backup_Table1230[[#This Row],[Extension types]],1),0)&gt;0,"-veagent","-")</f>
        <v>-</v>
      </c>
      <c r="AJ230" s="37" t="str">
        <f>IF(IFERROR(SEARCH("-stream",Online_Backup_Table1230[[#This Row],[Extension types]],1),0)&gt;0,"-stream","-")</f>
        <v>-</v>
      </c>
      <c r="AK230" s="37" t="str">
        <f>IF(IFERROR(SEARCH("-ov",Online_Backup_Table1230[[#This Row],[Extension types]],1),0)&gt;0,"-ov","-")</f>
        <v>-</v>
      </c>
      <c r="AL230" s="37" t="str">
        <f>IF(IFERROR(SEARCH("-opc",Online_Backup_Table1230[[#This Row],[Extension types]],1),0)&gt;0,"-opc","-")</f>
        <v>-</v>
      </c>
      <c r="AM230" s="37" t="str">
        <f>IF(IFERROR(SEARCH("-mysql",Online_Backup_Table1230[[#This Row],[Extension types]],1),0)&gt;0,"-mysql","-")</f>
        <v>-</v>
      </c>
      <c r="AN230" s="37" t="str">
        <f>IF(IFERROR(SEARCH("-postgresql",Online_Backup_Table1230[[#This Row],[Extension types]],1),0)&gt;0,"-postgresql","-")</f>
        <v>-</v>
      </c>
      <c r="AO230" s="88">
        <f>IF(AND(Online_Backup_Table1230[[#This Row],[OS_type]]="WINDOWS / LINUX",COUNTIF(Online_Backup_Table1230[[#This Row],[Check -mssql and -mssql70]:[Check -opc]],"-")&lt;&gt;21),1,0)</f>
        <v>1</v>
      </c>
      <c r="AP230" s="88">
        <f>IF(AND(Online_Backup_Table1230[[#This Row],[OS_type]]="UNIX",COUNTIF(Online_Backup_Table1230[[#This Row],[Check -mssql and -mssql70]:[Check -opc]],"-")&lt;&gt;21),1,0)</f>
        <v>0</v>
      </c>
      <c r="AQ23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0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0" s="88">
        <f>IF(AND(Online_Backup_Table1230[[#This Row],[Last connexion date]]&gt;Declaration_Date2433[[#All],[Column1]]-180,Online_Backup_Table1230[[#This Row],[Historical usage Unix to be counted]]&lt;&gt;0),1,0)</f>
        <v>0</v>
      </c>
      <c r="AU230" s="68">
        <v>43872.261250000003</v>
      </c>
      <c r="AV23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1" spans="1:48" x14ac:dyDescent="0.25">
      <c r="A231" s="7"/>
      <c r="B231" s="28" t="s">
        <v>259</v>
      </c>
      <c r="C231" s="28" t="s">
        <v>203</v>
      </c>
      <c r="D23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1" s="45" t="s">
        <v>103</v>
      </c>
      <c r="F231" s="63"/>
      <c r="G231" s="63"/>
      <c r="H231" s="63"/>
      <c r="I231" s="63"/>
      <c r="J231" s="63"/>
      <c r="K231" s="7"/>
      <c r="L231" s="37" t="str">
        <f>IF(IFERROR(SEARCH("-virtual",Online_Backup_Table1230[[#This Row],[Extension types]],1),0)&gt;0,"Yes","-")</f>
        <v>-</v>
      </c>
      <c r="M231" s="28"/>
      <c r="N231" s="37" t="str">
        <f>IF(IFERROR(SEARCH("-clus",Online_Backup_Table1230[[#This Row],[Extension types]],1),0)&gt;0,"Yes","-")</f>
        <v>-</v>
      </c>
      <c r="O231" s="28"/>
      <c r="P231" s="37" t="str">
        <f>IF(IFERROR(SEARCH("-appserver",Online_Backup_Table1230[[#This Row],[Extension types]],1),0)&gt;0,"Yes","-")</f>
        <v>-</v>
      </c>
      <c r="Q231" s="28"/>
      <c r="R231" s="37" t="str">
        <f>IF(IFERROR(SEARCH("-mssql",Online_Backup_Table1230[[#This Row],[Extension types]],1),0)&gt;0,"-mssql","-")</f>
        <v>-</v>
      </c>
      <c r="S231" s="37" t="str">
        <f>IF(IFERROR(SEARCH("-oracle",Online_Backup_Table1230[[#This Row],[Extension types]],1),0)&gt;0,"-oracle","-")</f>
        <v>-oracle</v>
      </c>
      <c r="T231" s="37" t="str">
        <f>IF(IFERROR(SEARCH("-sap",Online_Backup_Table1230[[#This Row],[Extension types]],1),0)&gt;0,"-sap","-")</f>
        <v>-</v>
      </c>
      <c r="U231" s="37" t="str">
        <f>IF(IFERROR(SEARCH("-msexchange",Online_Backup_Table1230[[#This Row],[Extension types]],1),0)&gt;0,"-msexchange","-")</f>
        <v>-</v>
      </c>
      <c r="V231" s="37" t="str">
        <f>IF(IFERROR(SEARCH("-msese",Online_Backup_Table1230[[#This Row],[Extension types]],1),0)&gt;0,"-msese","-")</f>
        <v>-</v>
      </c>
      <c r="W231" s="37" t="str">
        <f>IF(IFERROR(SEARCH("-e2010",Online_Backup_Table1230[[#This Row],[Extension types]],1),0)&gt;0,"-e2010","-")</f>
        <v>-</v>
      </c>
      <c r="X231" s="37" t="str">
        <f>IF(IFERROR(SEARCH("-msmbx",Online_Backup_Table1230[[#This Row],[Extension types]],1),0)&gt;0,"-msmbx","-")</f>
        <v>-</v>
      </c>
      <c r="Y231" s="37" t="str">
        <f>IF(IFERROR(SEARCH("-mbx",Online_Backup_Table1230[[#This Row],[Extension types]],1),0)&gt;0,"-mbx","-")</f>
        <v>-</v>
      </c>
      <c r="Z231" s="37" t="str">
        <f>IF(IFERROR(SEARCH("-informix",Online_Backup_Table1230[[#This Row],[Extension types]],1),0)&gt;0,"-informix","-")</f>
        <v>-</v>
      </c>
      <c r="AA231" s="37" t="str">
        <f>IF(IFERROR(SEARCH("-sybase",Online_Backup_Table1230[[#This Row],[Extension types]],1),0)&gt;0,"-sybase","-")</f>
        <v>-</v>
      </c>
      <c r="AB231" s="37" t="str">
        <f>IF(IFERROR(SEARCH("-lotus",Online_Backup_Table1230[[#This Row],[Extension types]],1),0)&gt;0,"-lotus","-")</f>
        <v>-</v>
      </c>
      <c r="AC231" s="37" t="str">
        <f>IF(IFERROR(SEARCH("-vss",Online_Backup_Table1230[[#This Row],[Extension types]],1),0)&gt;0,"-vss","-")</f>
        <v>-</v>
      </c>
      <c r="AD231" s="37" t="str">
        <f>IF(IFERROR(SEARCH("-db2",Online_Backup_Table1230[[#This Row],[Extension types]],1),0)&gt;0,"-db2","-")</f>
        <v>-</v>
      </c>
      <c r="AE231" s="37" t="str">
        <f>IF(IFERROR(SEARCH("-mssharepoint",Online_Backup_Table1230[[#This Row],[Extension types]],1),0)&gt;0,"-mssharepoint","-")</f>
        <v>-</v>
      </c>
      <c r="AF231" s="37" t="str">
        <f>IF(IFERROR(SEARCH("-mssps",Online_Backup_Table1230[[#This Row],[Extension types]],1),0)&gt;0,"-mssps","-")</f>
        <v>-</v>
      </c>
      <c r="AG231" s="37" t="str">
        <f>IF(IFERROR(SEARCH("-vmware",Online_Backup_Table1230[[#This Row],[Extension types]],1),0)&gt;0,"-vmware","-")</f>
        <v>-</v>
      </c>
      <c r="AH231" s="37" t="str">
        <f>IF(IFERROR(SEARCH("-vepa",Online_Backup_Table1230[[#This Row],[Extension types]],1),0)&gt;0,"-vepa","-")</f>
        <v>-</v>
      </c>
      <c r="AI231" s="37" t="str">
        <f>IF(IFERROR(SEARCH("-veagent",Online_Backup_Table1230[[#This Row],[Extension types]],1),0)&gt;0,"-veagent","-")</f>
        <v>-</v>
      </c>
      <c r="AJ231" s="37" t="str">
        <f>IF(IFERROR(SEARCH("-stream",Online_Backup_Table1230[[#This Row],[Extension types]],1),0)&gt;0,"-stream","-")</f>
        <v>-</v>
      </c>
      <c r="AK231" s="37" t="str">
        <f>IF(IFERROR(SEARCH("-ov",Online_Backup_Table1230[[#This Row],[Extension types]],1),0)&gt;0,"-ov","-")</f>
        <v>-</v>
      </c>
      <c r="AL231" s="37" t="str">
        <f>IF(IFERROR(SEARCH("-opc",Online_Backup_Table1230[[#This Row],[Extension types]],1),0)&gt;0,"-opc","-")</f>
        <v>-</v>
      </c>
      <c r="AM231" s="37" t="str">
        <f>IF(IFERROR(SEARCH("-mysql",Online_Backup_Table1230[[#This Row],[Extension types]],1),0)&gt;0,"-mysql","-")</f>
        <v>-</v>
      </c>
      <c r="AN231" s="37" t="str">
        <f>IF(IFERROR(SEARCH("-postgresql",Online_Backup_Table1230[[#This Row],[Extension types]],1),0)&gt;0,"-postgresql","-")</f>
        <v>-</v>
      </c>
      <c r="AO231" s="88">
        <f>IF(AND(Online_Backup_Table1230[[#This Row],[OS_type]]="WINDOWS / LINUX",COUNTIF(Online_Backup_Table1230[[#This Row],[Check -mssql and -mssql70]:[Check -opc]],"-")&lt;&gt;21),1,0)</f>
        <v>1</v>
      </c>
      <c r="AP231" s="88">
        <f>IF(AND(Online_Backup_Table1230[[#This Row],[OS_type]]="UNIX",COUNTIF(Online_Backup_Table1230[[#This Row],[Check -mssql and -mssql70]:[Check -opc]],"-")&lt;&gt;21),1,0)</f>
        <v>0</v>
      </c>
      <c r="AQ23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1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1" s="88">
        <f>IF(AND(Online_Backup_Table1230[[#This Row],[Last connexion date]]&gt;Declaration_Date2433[[#All],[Column1]]-180,Online_Backup_Table1230[[#This Row],[Historical usage Unix to be counted]]&lt;&gt;0),1,0)</f>
        <v>0</v>
      </c>
      <c r="AU231" s="68">
        <v>43873.36141203704</v>
      </c>
      <c r="AV23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2" spans="1:48" x14ac:dyDescent="0.25">
      <c r="A232" s="7"/>
      <c r="B232" s="28" t="s">
        <v>260</v>
      </c>
      <c r="C232" s="28" t="s">
        <v>203</v>
      </c>
      <c r="D23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2" s="45" t="s">
        <v>103</v>
      </c>
      <c r="F232" s="63"/>
      <c r="G232" s="63"/>
      <c r="H232" s="63"/>
      <c r="I232" s="63"/>
      <c r="J232" s="63"/>
      <c r="K232" s="7"/>
      <c r="L232" s="37" t="str">
        <f>IF(IFERROR(SEARCH("-virtual",Online_Backup_Table1230[[#This Row],[Extension types]],1),0)&gt;0,"Yes","-")</f>
        <v>-</v>
      </c>
      <c r="M232" s="28"/>
      <c r="N232" s="37" t="str">
        <f>IF(IFERROR(SEARCH("-clus",Online_Backup_Table1230[[#This Row],[Extension types]],1),0)&gt;0,"Yes","-")</f>
        <v>-</v>
      </c>
      <c r="O232" s="28"/>
      <c r="P232" s="37" t="str">
        <f>IF(IFERROR(SEARCH("-appserver",Online_Backup_Table1230[[#This Row],[Extension types]],1),0)&gt;0,"Yes","-")</f>
        <v>-</v>
      </c>
      <c r="Q232" s="28"/>
      <c r="R232" s="37" t="str">
        <f>IF(IFERROR(SEARCH("-mssql",Online_Backup_Table1230[[#This Row],[Extension types]],1),0)&gt;0,"-mssql","-")</f>
        <v>-</v>
      </c>
      <c r="S232" s="37" t="str">
        <f>IF(IFERROR(SEARCH("-oracle",Online_Backup_Table1230[[#This Row],[Extension types]],1),0)&gt;0,"-oracle","-")</f>
        <v>-oracle</v>
      </c>
      <c r="T232" s="37" t="str">
        <f>IF(IFERROR(SEARCH("-sap",Online_Backup_Table1230[[#This Row],[Extension types]],1),0)&gt;0,"-sap","-")</f>
        <v>-</v>
      </c>
      <c r="U232" s="37" t="str">
        <f>IF(IFERROR(SEARCH("-msexchange",Online_Backup_Table1230[[#This Row],[Extension types]],1),0)&gt;0,"-msexchange","-")</f>
        <v>-</v>
      </c>
      <c r="V232" s="37" t="str">
        <f>IF(IFERROR(SEARCH("-msese",Online_Backup_Table1230[[#This Row],[Extension types]],1),0)&gt;0,"-msese","-")</f>
        <v>-</v>
      </c>
      <c r="W232" s="37" t="str">
        <f>IF(IFERROR(SEARCH("-e2010",Online_Backup_Table1230[[#This Row],[Extension types]],1),0)&gt;0,"-e2010","-")</f>
        <v>-</v>
      </c>
      <c r="X232" s="37" t="str">
        <f>IF(IFERROR(SEARCH("-msmbx",Online_Backup_Table1230[[#This Row],[Extension types]],1),0)&gt;0,"-msmbx","-")</f>
        <v>-</v>
      </c>
      <c r="Y232" s="37" t="str">
        <f>IF(IFERROR(SEARCH("-mbx",Online_Backup_Table1230[[#This Row],[Extension types]],1),0)&gt;0,"-mbx","-")</f>
        <v>-</v>
      </c>
      <c r="Z232" s="37" t="str">
        <f>IF(IFERROR(SEARCH("-informix",Online_Backup_Table1230[[#This Row],[Extension types]],1),0)&gt;0,"-informix","-")</f>
        <v>-</v>
      </c>
      <c r="AA232" s="37" t="str">
        <f>IF(IFERROR(SEARCH("-sybase",Online_Backup_Table1230[[#This Row],[Extension types]],1),0)&gt;0,"-sybase","-")</f>
        <v>-</v>
      </c>
      <c r="AB232" s="37" t="str">
        <f>IF(IFERROR(SEARCH("-lotus",Online_Backup_Table1230[[#This Row],[Extension types]],1),0)&gt;0,"-lotus","-")</f>
        <v>-</v>
      </c>
      <c r="AC232" s="37" t="str">
        <f>IF(IFERROR(SEARCH("-vss",Online_Backup_Table1230[[#This Row],[Extension types]],1),0)&gt;0,"-vss","-")</f>
        <v>-</v>
      </c>
      <c r="AD232" s="37" t="str">
        <f>IF(IFERROR(SEARCH("-db2",Online_Backup_Table1230[[#This Row],[Extension types]],1),0)&gt;0,"-db2","-")</f>
        <v>-</v>
      </c>
      <c r="AE232" s="37" t="str">
        <f>IF(IFERROR(SEARCH("-mssharepoint",Online_Backup_Table1230[[#This Row],[Extension types]],1),0)&gt;0,"-mssharepoint","-")</f>
        <v>-</v>
      </c>
      <c r="AF232" s="37" t="str">
        <f>IF(IFERROR(SEARCH("-mssps",Online_Backup_Table1230[[#This Row],[Extension types]],1),0)&gt;0,"-mssps","-")</f>
        <v>-</v>
      </c>
      <c r="AG232" s="37" t="str">
        <f>IF(IFERROR(SEARCH("-vmware",Online_Backup_Table1230[[#This Row],[Extension types]],1),0)&gt;0,"-vmware","-")</f>
        <v>-</v>
      </c>
      <c r="AH232" s="37" t="str">
        <f>IF(IFERROR(SEARCH("-vepa",Online_Backup_Table1230[[#This Row],[Extension types]],1),0)&gt;0,"-vepa","-")</f>
        <v>-</v>
      </c>
      <c r="AI232" s="37" t="str">
        <f>IF(IFERROR(SEARCH("-veagent",Online_Backup_Table1230[[#This Row],[Extension types]],1),0)&gt;0,"-veagent","-")</f>
        <v>-</v>
      </c>
      <c r="AJ232" s="37" t="str">
        <f>IF(IFERROR(SEARCH("-stream",Online_Backup_Table1230[[#This Row],[Extension types]],1),0)&gt;0,"-stream","-")</f>
        <v>-</v>
      </c>
      <c r="AK232" s="37" t="str">
        <f>IF(IFERROR(SEARCH("-ov",Online_Backup_Table1230[[#This Row],[Extension types]],1),0)&gt;0,"-ov","-")</f>
        <v>-</v>
      </c>
      <c r="AL232" s="37" t="str">
        <f>IF(IFERROR(SEARCH("-opc",Online_Backup_Table1230[[#This Row],[Extension types]],1),0)&gt;0,"-opc","-")</f>
        <v>-</v>
      </c>
      <c r="AM232" s="37" t="str">
        <f>IF(IFERROR(SEARCH("-mysql",Online_Backup_Table1230[[#This Row],[Extension types]],1),0)&gt;0,"-mysql","-")</f>
        <v>-</v>
      </c>
      <c r="AN232" s="37" t="str">
        <f>IF(IFERROR(SEARCH("-postgresql",Online_Backup_Table1230[[#This Row],[Extension types]],1),0)&gt;0,"-postgresql","-")</f>
        <v>-</v>
      </c>
      <c r="AO232" s="88">
        <f>IF(AND(Online_Backup_Table1230[[#This Row],[OS_type]]="WINDOWS / LINUX",COUNTIF(Online_Backup_Table1230[[#This Row],[Check -mssql and -mssql70]:[Check -opc]],"-")&lt;&gt;21),1,0)</f>
        <v>1</v>
      </c>
      <c r="AP232" s="88">
        <f>IF(AND(Online_Backup_Table1230[[#This Row],[OS_type]]="UNIX",COUNTIF(Online_Backup_Table1230[[#This Row],[Check -mssql and -mssql70]:[Check -opc]],"-")&lt;&gt;21),1,0)</f>
        <v>0</v>
      </c>
      <c r="AQ23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3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3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2" s="88">
        <f>IF(AND(Online_Backup_Table1230[[#This Row],[Last connexion date]]&gt;Declaration_Date2433[[#All],[Column1]]-180,Online_Backup_Table1230[[#This Row],[Historical usage Unix to be counted]]&lt;&gt;0),1,0)</f>
        <v>0</v>
      </c>
      <c r="AU232" s="68"/>
      <c r="AV23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33" spans="1:48" x14ac:dyDescent="0.25">
      <c r="A233" s="7"/>
      <c r="B233" s="28" t="s">
        <v>261</v>
      </c>
      <c r="C233" s="28" t="s">
        <v>208</v>
      </c>
      <c r="D23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3" s="45" t="s">
        <v>262</v>
      </c>
      <c r="F233" s="63"/>
      <c r="G233" s="63"/>
      <c r="H233" s="63"/>
      <c r="I233" s="63"/>
      <c r="J233" s="63"/>
      <c r="K233" s="7"/>
      <c r="L233" s="37" t="str">
        <f>IF(IFERROR(SEARCH("-virtual",Online_Backup_Table1230[[#This Row],[Extension types]],1),0)&gt;0,"Yes","-")</f>
        <v>-</v>
      </c>
      <c r="M233" s="28"/>
      <c r="N233" s="37" t="str">
        <f>IF(IFERROR(SEARCH("-clus",Online_Backup_Table1230[[#This Row],[Extension types]],1),0)&gt;0,"Yes","-")</f>
        <v>-</v>
      </c>
      <c r="O233" s="28"/>
      <c r="P233" s="37" t="str">
        <f>IF(IFERROR(SEARCH("-appserver",Online_Backup_Table1230[[#This Row],[Extension types]],1),0)&gt;0,"Yes","-")</f>
        <v>-</v>
      </c>
      <c r="Q233" s="28"/>
      <c r="R233" s="37" t="str">
        <f>IF(IFERROR(SEARCH("-mssql",Online_Backup_Table1230[[#This Row],[Extension types]],1),0)&gt;0,"-mssql","-")</f>
        <v>-</v>
      </c>
      <c r="S233" s="37" t="str">
        <f>IF(IFERROR(SEARCH("-oracle",Online_Backup_Table1230[[#This Row],[Extension types]],1),0)&gt;0,"-oracle","-")</f>
        <v>-oracle</v>
      </c>
      <c r="T233" s="37" t="str">
        <f>IF(IFERROR(SEARCH("-sap",Online_Backup_Table1230[[#This Row],[Extension types]],1),0)&gt;0,"-sap","-")</f>
        <v>-</v>
      </c>
      <c r="U233" s="37" t="str">
        <f>IF(IFERROR(SEARCH("-msexchange",Online_Backup_Table1230[[#This Row],[Extension types]],1),0)&gt;0,"-msexchange","-")</f>
        <v>-</v>
      </c>
      <c r="V233" s="37" t="str">
        <f>IF(IFERROR(SEARCH("-msese",Online_Backup_Table1230[[#This Row],[Extension types]],1),0)&gt;0,"-msese","-")</f>
        <v>-</v>
      </c>
      <c r="W233" s="37" t="str">
        <f>IF(IFERROR(SEARCH("-e2010",Online_Backup_Table1230[[#This Row],[Extension types]],1),0)&gt;0,"-e2010","-")</f>
        <v>-</v>
      </c>
      <c r="X233" s="37" t="str">
        <f>IF(IFERROR(SEARCH("-msmbx",Online_Backup_Table1230[[#This Row],[Extension types]],1),0)&gt;0,"-msmbx","-")</f>
        <v>-</v>
      </c>
      <c r="Y233" s="37" t="str">
        <f>IF(IFERROR(SEARCH("-mbx",Online_Backup_Table1230[[#This Row],[Extension types]],1),0)&gt;0,"-mbx","-")</f>
        <v>-</v>
      </c>
      <c r="Z233" s="37" t="str">
        <f>IF(IFERROR(SEARCH("-informix",Online_Backup_Table1230[[#This Row],[Extension types]],1),0)&gt;0,"-informix","-")</f>
        <v>-</v>
      </c>
      <c r="AA233" s="37" t="str">
        <f>IF(IFERROR(SEARCH("-sybase",Online_Backup_Table1230[[#This Row],[Extension types]],1),0)&gt;0,"-sybase","-")</f>
        <v>-</v>
      </c>
      <c r="AB233" s="37" t="str">
        <f>IF(IFERROR(SEARCH("-lotus",Online_Backup_Table1230[[#This Row],[Extension types]],1),0)&gt;0,"-lotus","-")</f>
        <v>-</v>
      </c>
      <c r="AC233" s="37" t="str">
        <f>IF(IFERROR(SEARCH("-vss",Online_Backup_Table1230[[#This Row],[Extension types]],1),0)&gt;0,"-vss","-")</f>
        <v>-</v>
      </c>
      <c r="AD233" s="37" t="str">
        <f>IF(IFERROR(SEARCH("-db2",Online_Backup_Table1230[[#This Row],[Extension types]],1),0)&gt;0,"-db2","-")</f>
        <v>-</v>
      </c>
      <c r="AE233" s="37" t="str">
        <f>IF(IFERROR(SEARCH("-mssharepoint",Online_Backup_Table1230[[#This Row],[Extension types]],1),0)&gt;0,"-mssharepoint","-")</f>
        <v>-</v>
      </c>
      <c r="AF233" s="37" t="str">
        <f>IF(IFERROR(SEARCH("-mssps",Online_Backup_Table1230[[#This Row],[Extension types]],1),0)&gt;0,"-mssps","-")</f>
        <v>-</v>
      </c>
      <c r="AG233" s="37" t="str">
        <f>IF(IFERROR(SEARCH("-vmware",Online_Backup_Table1230[[#This Row],[Extension types]],1),0)&gt;0,"-vmware","-")</f>
        <v>-</v>
      </c>
      <c r="AH233" s="37" t="str">
        <f>IF(IFERROR(SEARCH("-vepa",Online_Backup_Table1230[[#This Row],[Extension types]],1),0)&gt;0,"-vepa","-")</f>
        <v>-</v>
      </c>
      <c r="AI233" s="37" t="str">
        <f>IF(IFERROR(SEARCH("-veagent",Online_Backup_Table1230[[#This Row],[Extension types]],1),0)&gt;0,"-veagent","-")</f>
        <v>-</v>
      </c>
      <c r="AJ233" s="37" t="str">
        <f>IF(IFERROR(SEARCH("-stream",Online_Backup_Table1230[[#This Row],[Extension types]],1),0)&gt;0,"-stream","-")</f>
        <v>-</v>
      </c>
      <c r="AK233" s="37" t="str">
        <f>IF(IFERROR(SEARCH("-ov",Online_Backup_Table1230[[#This Row],[Extension types]],1),0)&gt;0,"-ov","-")</f>
        <v>-</v>
      </c>
      <c r="AL233" s="37" t="str">
        <f>IF(IFERROR(SEARCH("-opc",Online_Backup_Table1230[[#This Row],[Extension types]],1),0)&gt;0,"-opc","-")</f>
        <v>-</v>
      </c>
      <c r="AM233" s="37" t="str">
        <f>IF(IFERROR(SEARCH("-mysql",Online_Backup_Table1230[[#This Row],[Extension types]],1),0)&gt;0,"-mysql","-")</f>
        <v>-</v>
      </c>
      <c r="AN233" s="37" t="str">
        <f>IF(IFERROR(SEARCH("-postgresql",Online_Backup_Table1230[[#This Row],[Extension types]],1),0)&gt;0,"-postgresql","-")</f>
        <v>-</v>
      </c>
      <c r="AO233" s="88">
        <f>IF(AND(Online_Backup_Table1230[[#This Row],[OS_type]]="WINDOWS / LINUX",COUNTIF(Online_Backup_Table1230[[#This Row],[Check -mssql and -mssql70]:[Check -opc]],"-")&lt;&gt;21),1,0)</f>
        <v>1</v>
      </c>
      <c r="AP233" s="88">
        <f>IF(AND(Online_Backup_Table1230[[#This Row],[OS_type]]="UNIX",COUNTIF(Online_Backup_Table1230[[#This Row],[Check -mssql and -mssql70]:[Check -opc]],"-")&lt;&gt;21),1,0)</f>
        <v>0</v>
      </c>
      <c r="AQ23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3" s="88">
        <f>IF(AND(Online_Backup_Table1230[[#This Row],[Last connexion date]]&gt;Declaration_Date2433[[#All],[Column1]]-180,Online_Backup_Table1230[[#This Row],[Historical usage Unix to be counted]]&lt;&gt;0),1,0)</f>
        <v>0</v>
      </c>
      <c r="AU233" s="68">
        <v>43873.126747685186</v>
      </c>
      <c r="AV23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4" spans="1:48" x14ac:dyDescent="0.25">
      <c r="A234" s="7"/>
      <c r="B234" s="28" t="s">
        <v>263</v>
      </c>
      <c r="C234" s="28" t="s">
        <v>90</v>
      </c>
      <c r="D23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4" s="45" t="s">
        <v>103</v>
      </c>
      <c r="F234" s="63"/>
      <c r="G234" s="63"/>
      <c r="H234" s="63"/>
      <c r="I234" s="63"/>
      <c r="J234" s="63"/>
      <c r="K234" s="7"/>
      <c r="L234" s="37" t="str">
        <f>IF(IFERROR(SEARCH("-virtual",Online_Backup_Table1230[[#This Row],[Extension types]],1),0)&gt;0,"Yes","-")</f>
        <v>-</v>
      </c>
      <c r="M234" s="28"/>
      <c r="N234" s="37" t="str">
        <f>IF(IFERROR(SEARCH("-clus",Online_Backup_Table1230[[#This Row],[Extension types]],1),0)&gt;0,"Yes","-")</f>
        <v>-</v>
      </c>
      <c r="O234" s="28"/>
      <c r="P234" s="37" t="str">
        <f>IF(IFERROR(SEARCH("-appserver",Online_Backup_Table1230[[#This Row],[Extension types]],1),0)&gt;0,"Yes","-")</f>
        <v>-</v>
      </c>
      <c r="Q234" s="28"/>
      <c r="R234" s="37" t="str">
        <f>IF(IFERROR(SEARCH("-mssql",Online_Backup_Table1230[[#This Row],[Extension types]],1),0)&gt;0,"-mssql","-")</f>
        <v>-</v>
      </c>
      <c r="S234" s="37" t="str">
        <f>IF(IFERROR(SEARCH("-oracle",Online_Backup_Table1230[[#This Row],[Extension types]],1),0)&gt;0,"-oracle","-")</f>
        <v>-oracle</v>
      </c>
      <c r="T234" s="37" t="str">
        <f>IF(IFERROR(SEARCH("-sap",Online_Backup_Table1230[[#This Row],[Extension types]],1),0)&gt;0,"-sap","-")</f>
        <v>-</v>
      </c>
      <c r="U234" s="37" t="str">
        <f>IF(IFERROR(SEARCH("-msexchange",Online_Backup_Table1230[[#This Row],[Extension types]],1),0)&gt;0,"-msexchange","-")</f>
        <v>-</v>
      </c>
      <c r="V234" s="37" t="str">
        <f>IF(IFERROR(SEARCH("-msese",Online_Backup_Table1230[[#This Row],[Extension types]],1),0)&gt;0,"-msese","-")</f>
        <v>-</v>
      </c>
      <c r="W234" s="37" t="str">
        <f>IF(IFERROR(SEARCH("-e2010",Online_Backup_Table1230[[#This Row],[Extension types]],1),0)&gt;0,"-e2010","-")</f>
        <v>-</v>
      </c>
      <c r="X234" s="37" t="str">
        <f>IF(IFERROR(SEARCH("-msmbx",Online_Backup_Table1230[[#This Row],[Extension types]],1),0)&gt;0,"-msmbx","-")</f>
        <v>-</v>
      </c>
      <c r="Y234" s="37" t="str">
        <f>IF(IFERROR(SEARCH("-mbx",Online_Backup_Table1230[[#This Row],[Extension types]],1),0)&gt;0,"-mbx","-")</f>
        <v>-</v>
      </c>
      <c r="Z234" s="37" t="str">
        <f>IF(IFERROR(SEARCH("-informix",Online_Backup_Table1230[[#This Row],[Extension types]],1),0)&gt;0,"-informix","-")</f>
        <v>-</v>
      </c>
      <c r="AA234" s="37" t="str">
        <f>IF(IFERROR(SEARCH("-sybase",Online_Backup_Table1230[[#This Row],[Extension types]],1),0)&gt;0,"-sybase","-")</f>
        <v>-</v>
      </c>
      <c r="AB234" s="37" t="str">
        <f>IF(IFERROR(SEARCH("-lotus",Online_Backup_Table1230[[#This Row],[Extension types]],1),0)&gt;0,"-lotus","-")</f>
        <v>-</v>
      </c>
      <c r="AC234" s="37" t="str">
        <f>IF(IFERROR(SEARCH("-vss",Online_Backup_Table1230[[#This Row],[Extension types]],1),0)&gt;0,"-vss","-")</f>
        <v>-</v>
      </c>
      <c r="AD234" s="37" t="str">
        <f>IF(IFERROR(SEARCH("-db2",Online_Backup_Table1230[[#This Row],[Extension types]],1),0)&gt;0,"-db2","-")</f>
        <v>-</v>
      </c>
      <c r="AE234" s="37" t="str">
        <f>IF(IFERROR(SEARCH("-mssharepoint",Online_Backup_Table1230[[#This Row],[Extension types]],1),0)&gt;0,"-mssharepoint","-")</f>
        <v>-</v>
      </c>
      <c r="AF234" s="37" t="str">
        <f>IF(IFERROR(SEARCH("-mssps",Online_Backup_Table1230[[#This Row],[Extension types]],1),0)&gt;0,"-mssps","-")</f>
        <v>-</v>
      </c>
      <c r="AG234" s="37" t="str">
        <f>IF(IFERROR(SEARCH("-vmware",Online_Backup_Table1230[[#This Row],[Extension types]],1),0)&gt;0,"-vmware","-")</f>
        <v>-</v>
      </c>
      <c r="AH234" s="37" t="str">
        <f>IF(IFERROR(SEARCH("-vepa",Online_Backup_Table1230[[#This Row],[Extension types]],1),0)&gt;0,"-vepa","-")</f>
        <v>-</v>
      </c>
      <c r="AI234" s="37" t="str">
        <f>IF(IFERROR(SEARCH("-veagent",Online_Backup_Table1230[[#This Row],[Extension types]],1),0)&gt;0,"-veagent","-")</f>
        <v>-</v>
      </c>
      <c r="AJ234" s="37" t="str">
        <f>IF(IFERROR(SEARCH("-stream",Online_Backup_Table1230[[#This Row],[Extension types]],1),0)&gt;0,"-stream","-")</f>
        <v>-</v>
      </c>
      <c r="AK234" s="37" t="str">
        <f>IF(IFERROR(SEARCH("-ov",Online_Backup_Table1230[[#This Row],[Extension types]],1),0)&gt;0,"-ov","-")</f>
        <v>-</v>
      </c>
      <c r="AL234" s="37" t="str">
        <f>IF(IFERROR(SEARCH("-opc",Online_Backup_Table1230[[#This Row],[Extension types]],1),0)&gt;0,"-opc","-")</f>
        <v>-</v>
      </c>
      <c r="AM234" s="37" t="str">
        <f>IF(IFERROR(SEARCH("-mysql",Online_Backup_Table1230[[#This Row],[Extension types]],1),0)&gt;0,"-mysql","-")</f>
        <v>-</v>
      </c>
      <c r="AN234" s="37" t="str">
        <f>IF(IFERROR(SEARCH("-postgresql",Online_Backup_Table1230[[#This Row],[Extension types]],1),0)&gt;0,"-postgresql","-")</f>
        <v>-</v>
      </c>
      <c r="AO234" s="88">
        <f>IF(AND(Online_Backup_Table1230[[#This Row],[OS_type]]="WINDOWS / LINUX",COUNTIF(Online_Backup_Table1230[[#This Row],[Check -mssql and -mssql70]:[Check -opc]],"-")&lt;&gt;21),1,0)</f>
        <v>1</v>
      </c>
      <c r="AP234" s="88">
        <f>IF(AND(Online_Backup_Table1230[[#This Row],[OS_type]]="UNIX",COUNTIF(Online_Backup_Table1230[[#This Row],[Check -mssql and -mssql70]:[Check -opc]],"-")&lt;&gt;21),1,0)</f>
        <v>0</v>
      </c>
      <c r="AQ23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4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4" s="88">
        <f>IF(AND(Online_Backup_Table1230[[#This Row],[Last connexion date]]&gt;Declaration_Date2433[[#All],[Column1]]-180,Online_Backup_Table1230[[#This Row],[Historical usage Unix to be counted]]&lt;&gt;0),1,0)</f>
        <v>0</v>
      </c>
      <c r="AU234" s="68">
        <v>43873.355520833335</v>
      </c>
      <c r="AV23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5" spans="1:48" x14ac:dyDescent="0.25">
      <c r="A235" s="7"/>
      <c r="B235" s="28" t="s">
        <v>264</v>
      </c>
      <c r="C235" s="28" t="s">
        <v>90</v>
      </c>
      <c r="D23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5" s="45" t="s">
        <v>103</v>
      </c>
      <c r="F235" s="63"/>
      <c r="G235" s="63"/>
      <c r="H235" s="63"/>
      <c r="I235" s="63"/>
      <c r="J235" s="63"/>
      <c r="K235" s="7"/>
      <c r="L235" s="37" t="str">
        <f>IF(IFERROR(SEARCH("-virtual",Online_Backup_Table1230[[#This Row],[Extension types]],1),0)&gt;0,"Yes","-")</f>
        <v>-</v>
      </c>
      <c r="M235" s="28"/>
      <c r="N235" s="37" t="str">
        <f>IF(IFERROR(SEARCH("-clus",Online_Backup_Table1230[[#This Row],[Extension types]],1),0)&gt;0,"Yes","-")</f>
        <v>-</v>
      </c>
      <c r="O235" s="28"/>
      <c r="P235" s="37" t="str">
        <f>IF(IFERROR(SEARCH("-appserver",Online_Backup_Table1230[[#This Row],[Extension types]],1),0)&gt;0,"Yes","-")</f>
        <v>-</v>
      </c>
      <c r="Q235" s="28"/>
      <c r="R235" s="37" t="str">
        <f>IF(IFERROR(SEARCH("-mssql",Online_Backup_Table1230[[#This Row],[Extension types]],1),0)&gt;0,"-mssql","-")</f>
        <v>-</v>
      </c>
      <c r="S235" s="37" t="str">
        <f>IF(IFERROR(SEARCH("-oracle",Online_Backup_Table1230[[#This Row],[Extension types]],1),0)&gt;0,"-oracle","-")</f>
        <v>-oracle</v>
      </c>
      <c r="T235" s="37" t="str">
        <f>IF(IFERROR(SEARCH("-sap",Online_Backup_Table1230[[#This Row],[Extension types]],1),0)&gt;0,"-sap","-")</f>
        <v>-</v>
      </c>
      <c r="U235" s="37" t="str">
        <f>IF(IFERROR(SEARCH("-msexchange",Online_Backup_Table1230[[#This Row],[Extension types]],1),0)&gt;0,"-msexchange","-")</f>
        <v>-</v>
      </c>
      <c r="V235" s="37" t="str">
        <f>IF(IFERROR(SEARCH("-msese",Online_Backup_Table1230[[#This Row],[Extension types]],1),0)&gt;0,"-msese","-")</f>
        <v>-</v>
      </c>
      <c r="W235" s="37" t="str">
        <f>IF(IFERROR(SEARCH("-e2010",Online_Backup_Table1230[[#This Row],[Extension types]],1),0)&gt;0,"-e2010","-")</f>
        <v>-</v>
      </c>
      <c r="X235" s="37" t="str">
        <f>IF(IFERROR(SEARCH("-msmbx",Online_Backup_Table1230[[#This Row],[Extension types]],1),0)&gt;0,"-msmbx","-")</f>
        <v>-</v>
      </c>
      <c r="Y235" s="37" t="str">
        <f>IF(IFERROR(SEARCH("-mbx",Online_Backup_Table1230[[#This Row],[Extension types]],1),0)&gt;0,"-mbx","-")</f>
        <v>-</v>
      </c>
      <c r="Z235" s="37" t="str">
        <f>IF(IFERROR(SEARCH("-informix",Online_Backup_Table1230[[#This Row],[Extension types]],1),0)&gt;0,"-informix","-")</f>
        <v>-</v>
      </c>
      <c r="AA235" s="37" t="str">
        <f>IF(IFERROR(SEARCH("-sybase",Online_Backup_Table1230[[#This Row],[Extension types]],1),0)&gt;0,"-sybase","-")</f>
        <v>-</v>
      </c>
      <c r="AB235" s="37" t="str">
        <f>IF(IFERROR(SEARCH("-lotus",Online_Backup_Table1230[[#This Row],[Extension types]],1),0)&gt;0,"-lotus","-")</f>
        <v>-</v>
      </c>
      <c r="AC235" s="37" t="str">
        <f>IF(IFERROR(SEARCH("-vss",Online_Backup_Table1230[[#This Row],[Extension types]],1),0)&gt;0,"-vss","-")</f>
        <v>-</v>
      </c>
      <c r="AD235" s="37" t="str">
        <f>IF(IFERROR(SEARCH("-db2",Online_Backup_Table1230[[#This Row],[Extension types]],1),0)&gt;0,"-db2","-")</f>
        <v>-</v>
      </c>
      <c r="AE235" s="37" t="str">
        <f>IF(IFERROR(SEARCH("-mssharepoint",Online_Backup_Table1230[[#This Row],[Extension types]],1),0)&gt;0,"-mssharepoint","-")</f>
        <v>-</v>
      </c>
      <c r="AF235" s="37" t="str">
        <f>IF(IFERROR(SEARCH("-mssps",Online_Backup_Table1230[[#This Row],[Extension types]],1),0)&gt;0,"-mssps","-")</f>
        <v>-</v>
      </c>
      <c r="AG235" s="37" t="str">
        <f>IF(IFERROR(SEARCH("-vmware",Online_Backup_Table1230[[#This Row],[Extension types]],1),0)&gt;0,"-vmware","-")</f>
        <v>-</v>
      </c>
      <c r="AH235" s="37" t="str">
        <f>IF(IFERROR(SEARCH("-vepa",Online_Backup_Table1230[[#This Row],[Extension types]],1),0)&gt;0,"-vepa","-")</f>
        <v>-</v>
      </c>
      <c r="AI235" s="37" t="str">
        <f>IF(IFERROR(SEARCH("-veagent",Online_Backup_Table1230[[#This Row],[Extension types]],1),0)&gt;0,"-veagent","-")</f>
        <v>-</v>
      </c>
      <c r="AJ235" s="37" t="str">
        <f>IF(IFERROR(SEARCH("-stream",Online_Backup_Table1230[[#This Row],[Extension types]],1),0)&gt;0,"-stream","-")</f>
        <v>-</v>
      </c>
      <c r="AK235" s="37" t="str">
        <f>IF(IFERROR(SEARCH("-ov",Online_Backup_Table1230[[#This Row],[Extension types]],1),0)&gt;0,"-ov","-")</f>
        <v>-</v>
      </c>
      <c r="AL235" s="37" t="str">
        <f>IF(IFERROR(SEARCH("-opc",Online_Backup_Table1230[[#This Row],[Extension types]],1),0)&gt;0,"-opc","-")</f>
        <v>-</v>
      </c>
      <c r="AM235" s="37" t="str">
        <f>IF(IFERROR(SEARCH("-mysql",Online_Backup_Table1230[[#This Row],[Extension types]],1),0)&gt;0,"-mysql","-")</f>
        <v>-</v>
      </c>
      <c r="AN235" s="37" t="str">
        <f>IF(IFERROR(SEARCH("-postgresql",Online_Backup_Table1230[[#This Row],[Extension types]],1),0)&gt;0,"-postgresql","-")</f>
        <v>-</v>
      </c>
      <c r="AO235" s="88">
        <f>IF(AND(Online_Backup_Table1230[[#This Row],[OS_type]]="WINDOWS / LINUX",COUNTIF(Online_Backup_Table1230[[#This Row],[Check -mssql and -mssql70]:[Check -opc]],"-")&lt;&gt;21),1,0)</f>
        <v>1</v>
      </c>
      <c r="AP235" s="88">
        <f>IF(AND(Online_Backup_Table1230[[#This Row],[OS_type]]="UNIX",COUNTIF(Online_Backup_Table1230[[#This Row],[Check -mssql and -mssql70]:[Check -opc]],"-")&lt;&gt;21),1,0)</f>
        <v>0</v>
      </c>
      <c r="AQ23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5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5" s="88">
        <f>IF(AND(Online_Backup_Table1230[[#This Row],[Last connexion date]]&gt;Declaration_Date2433[[#All],[Column1]]-180,Online_Backup_Table1230[[#This Row],[Historical usage Unix to be counted]]&lt;&gt;0),1,0)</f>
        <v>0</v>
      </c>
      <c r="AU235" s="68">
        <v>43872.375648148147</v>
      </c>
      <c r="AV23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6" spans="1:48" x14ac:dyDescent="0.25">
      <c r="A236" s="7"/>
      <c r="B236" s="28" t="s">
        <v>265</v>
      </c>
      <c r="C236" s="28" t="s">
        <v>206</v>
      </c>
      <c r="D23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6" s="45" t="s">
        <v>103</v>
      </c>
      <c r="F236" s="63"/>
      <c r="G236" s="63"/>
      <c r="H236" s="63"/>
      <c r="I236" s="63"/>
      <c r="J236" s="63"/>
      <c r="K236" s="7"/>
      <c r="L236" s="37" t="str">
        <f>IF(IFERROR(SEARCH("-virtual",Online_Backup_Table1230[[#This Row],[Extension types]],1),0)&gt;0,"Yes","-")</f>
        <v>-</v>
      </c>
      <c r="M236" s="28"/>
      <c r="N236" s="37" t="str">
        <f>IF(IFERROR(SEARCH("-clus",Online_Backup_Table1230[[#This Row],[Extension types]],1),0)&gt;0,"Yes","-")</f>
        <v>-</v>
      </c>
      <c r="O236" s="28"/>
      <c r="P236" s="37" t="str">
        <f>IF(IFERROR(SEARCH("-appserver",Online_Backup_Table1230[[#This Row],[Extension types]],1),0)&gt;0,"Yes","-")</f>
        <v>-</v>
      </c>
      <c r="Q236" s="28"/>
      <c r="R236" s="37" t="str">
        <f>IF(IFERROR(SEARCH("-mssql",Online_Backup_Table1230[[#This Row],[Extension types]],1),0)&gt;0,"-mssql","-")</f>
        <v>-</v>
      </c>
      <c r="S236" s="37" t="str">
        <f>IF(IFERROR(SEARCH("-oracle",Online_Backup_Table1230[[#This Row],[Extension types]],1),0)&gt;0,"-oracle","-")</f>
        <v>-oracle</v>
      </c>
      <c r="T236" s="37" t="str">
        <f>IF(IFERROR(SEARCH("-sap",Online_Backup_Table1230[[#This Row],[Extension types]],1),0)&gt;0,"-sap","-")</f>
        <v>-</v>
      </c>
      <c r="U236" s="37" t="str">
        <f>IF(IFERROR(SEARCH("-msexchange",Online_Backup_Table1230[[#This Row],[Extension types]],1),0)&gt;0,"-msexchange","-")</f>
        <v>-</v>
      </c>
      <c r="V236" s="37" t="str">
        <f>IF(IFERROR(SEARCH("-msese",Online_Backup_Table1230[[#This Row],[Extension types]],1),0)&gt;0,"-msese","-")</f>
        <v>-</v>
      </c>
      <c r="W236" s="37" t="str">
        <f>IF(IFERROR(SEARCH("-e2010",Online_Backup_Table1230[[#This Row],[Extension types]],1),0)&gt;0,"-e2010","-")</f>
        <v>-</v>
      </c>
      <c r="X236" s="37" t="str">
        <f>IF(IFERROR(SEARCH("-msmbx",Online_Backup_Table1230[[#This Row],[Extension types]],1),0)&gt;0,"-msmbx","-")</f>
        <v>-</v>
      </c>
      <c r="Y236" s="37" t="str">
        <f>IF(IFERROR(SEARCH("-mbx",Online_Backup_Table1230[[#This Row],[Extension types]],1),0)&gt;0,"-mbx","-")</f>
        <v>-</v>
      </c>
      <c r="Z236" s="37" t="str">
        <f>IF(IFERROR(SEARCH("-informix",Online_Backup_Table1230[[#This Row],[Extension types]],1),0)&gt;0,"-informix","-")</f>
        <v>-</v>
      </c>
      <c r="AA236" s="37" t="str">
        <f>IF(IFERROR(SEARCH("-sybase",Online_Backup_Table1230[[#This Row],[Extension types]],1),0)&gt;0,"-sybase","-")</f>
        <v>-</v>
      </c>
      <c r="AB236" s="37" t="str">
        <f>IF(IFERROR(SEARCH("-lotus",Online_Backup_Table1230[[#This Row],[Extension types]],1),0)&gt;0,"-lotus","-")</f>
        <v>-</v>
      </c>
      <c r="AC236" s="37" t="str">
        <f>IF(IFERROR(SEARCH("-vss",Online_Backup_Table1230[[#This Row],[Extension types]],1),0)&gt;0,"-vss","-")</f>
        <v>-</v>
      </c>
      <c r="AD236" s="37" t="str">
        <f>IF(IFERROR(SEARCH("-db2",Online_Backup_Table1230[[#This Row],[Extension types]],1),0)&gt;0,"-db2","-")</f>
        <v>-</v>
      </c>
      <c r="AE236" s="37" t="str">
        <f>IF(IFERROR(SEARCH("-mssharepoint",Online_Backup_Table1230[[#This Row],[Extension types]],1),0)&gt;0,"-mssharepoint","-")</f>
        <v>-</v>
      </c>
      <c r="AF236" s="37" t="str">
        <f>IF(IFERROR(SEARCH("-mssps",Online_Backup_Table1230[[#This Row],[Extension types]],1),0)&gt;0,"-mssps","-")</f>
        <v>-</v>
      </c>
      <c r="AG236" s="37" t="str">
        <f>IF(IFERROR(SEARCH("-vmware",Online_Backup_Table1230[[#This Row],[Extension types]],1),0)&gt;0,"-vmware","-")</f>
        <v>-</v>
      </c>
      <c r="AH236" s="37" t="str">
        <f>IF(IFERROR(SEARCH("-vepa",Online_Backup_Table1230[[#This Row],[Extension types]],1),0)&gt;0,"-vepa","-")</f>
        <v>-</v>
      </c>
      <c r="AI236" s="37" t="str">
        <f>IF(IFERROR(SEARCH("-veagent",Online_Backup_Table1230[[#This Row],[Extension types]],1),0)&gt;0,"-veagent","-")</f>
        <v>-</v>
      </c>
      <c r="AJ236" s="37" t="str">
        <f>IF(IFERROR(SEARCH("-stream",Online_Backup_Table1230[[#This Row],[Extension types]],1),0)&gt;0,"-stream","-")</f>
        <v>-</v>
      </c>
      <c r="AK236" s="37" t="str">
        <f>IF(IFERROR(SEARCH("-ov",Online_Backup_Table1230[[#This Row],[Extension types]],1),0)&gt;0,"-ov","-")</f>
        <v>-</v>
      </c>
      <c r="AL236" s="37" t="str">
        <f>IF(IFERROR(SEARCH("-opc",Online_Backup_Table1230[[#This Row],[Extension types]],1),0)&gt;0,"-opc","-")</f>
        <v>-</v>
      </c>
      <c r="AM236" s="37" t="str">
        <f>IF(IFERROR(SEARCH("-mysql",Online_Backup_Table1230[[#This Row],[Extension types]],1),0)&gt;0,"-mysql","-")</f>
        <v>-</v>
      </c>
      <c r="AN236" s="37" t="str">
        <f>IF(IFERROR(SEARCH("-postgresql",Online_Backup_Table1230[[#This Row],[Extension types]],1),0)&gt;0,"-postgresql","-")</f>
        <v>-</v>
      </c>
      <c r="AO236" s="88">
        <f>IF(AND(Online_Backup_Table1230[[#This Row],[OS_type]]="WINDOWS / LINUX",COUNTIF(Online_Backup_Table1230[[#This Row],[Check -mssql and -mssql70]:[Check -opc]],"-")&lt;&gt;21),1,0)</f>
        <v>1</v>
      </c>
      <c r="AP236" s="88">
        <f>IF(AND(Online_Backup_Table1230[[#This Row],[OS_type]]="UNIX",COUNTIF(Online_Backup_Table1230[[#This Row],[Check -mssql and -mssql70]:[Check -opc]],"-")&lt;&gt;21),1,0)</f>
        <v>0</v>
      </c>
      <c r="AQ23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6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6" s="88">
        <f>IF(AND(Online_Backup_Table1230[[#This Row],[Last connexion date]]&gt;Declaration_Date2433[[#All],[Column1]]-180,Online_Backup_Table1230[[#This Row],[Historical usage Unix to be counted]]&lt;&gt;0),1,0)</f>
        <v>0</v>
      </c>
      <c r="AU236" s="68">
        <v>43873.137048611112</v>
      </c>
      <c r="AV23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7" spans="1:48" x14ac:dyDescent="0.25">
      <c r="A237" s="7"/>
      <c r="B237" s="28" t="s">
        <v>266</v>
      </c>
      <c r="C237" s="28" t="s">
        <v>250</v>
      </c>
      <c r="D23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7" s="45" t="s">
        <v>262</v>
      </c>
      <c r="F237" s="63"/>
      <c r="G237" s="63"/>
      <c r="H237" s="63"/>
      <c r="I237" s="63"/>
      <c r="J237" s="63"/>
      <c r="K237" s="7"/>
      <c r="L237" s="37" t="str">
        <f>IF(IFERROR(SEARCH("-virtual",Online_Backup_Table1230[[#This Row],[Extension types]],1),0)&gt;0,"Yes","-")</f>
        <v>-</v>
      </c>
      <c r="M237" s="28"/>
      <c r="N237" s="37" t="str">
        <f>IF(IFERROR(SEARCH("-clus",Online_Backup_Table1230[[#This Row],[Extension types]],1),0)&gt;0,"Yes","-")</f>
        <v>-</v>
      </c>
      <c r="O237" s="28"/>
      <c r="P237" s="37" t="str">
        <f>IF(IFERROR(SEARCH("-appserver",Online_Backup_Table1230[[#This Row],[Extension types]],1),0)&gt;0,"Yes","-")</f>
        <v>-</v>
      </c>
      <c r="Q237" s="28"/>
      <c r="R237" s="37" t="str">
        <f>IF(IFERROR(SEARCH("-mssql",Online_Backup_Table1230[[#This Row],[Extension types]],1),0)&gt;0,"-mssql","-")</f>
        <v>-</v>
      </c>
      <c r="S237" s="37" t="str">
        <f>IF(IFERROR(SEARCH("-oracle",Online_Backup_Table1230[[#This Row],[Extension types]],1),0)&gt;0,"-oracle","-")</f>
        <v>-oracle</v>
      </c>
      <c r="T237" s="37" t="str">
        <f>IF(IFERROR(SEARCH("-sap",Online_Backup_Table1230[[#This Row],[Extension types]],1),0)&gt;0,"-sap","-")</f>
        <v>-</v>
      </c>
      <c r="U237" s="37" t="str">
        <f>IF(IFERROR(SEARCH("-msexchange",Online_Backup_Table1230[[#This Row],[Extension types]],1),0)&gt;0,"-msexchange","-")</f>
        <v>-</v>
      </c>
      <c r="V237" s="37" t="str">
        <f>IF(IFERROR(SEARCH("-msese",Online_Backup_Table1230[[#This Row],[Extension types]],1),0)&gt;0,"-msese","-")</f>
        <v>-</v>
      </c>
      <c r="W237" s="37" t="str">
        <f>IF(IFERROR(SEARCH("-e2010",Online_Backup_Table1230[[#This Row],[Extension types]],1),0)&gt;0,"-e2010","-")</f>
        <v>-</v>
      </c>
      <c r="X237" s="37" t="str">
        <f>IF(IFERROR(SEARCH("-msmbx",Online_Backup_Table1230[[#This Row],[Extension types]],1),0)&gt;0,"-msmbx","-")</f>
        <v>-</v>
      </c>
      <c r="Y237" s="37" t="str">
        <f>IF(IFERROR(SEARCH("-mbx",Online_Backup_Table1230[[#This Row],[Extension types]],1),0)&gt;0,"-mbx","-")</f>
        <v>-</v>
      </c>
      <c r="Z237" s="37" t="str">
        <f>IF(IFERROR(SEARCH("-informix",Online_Backup_Table1230[[#This Row],[Extension types]],1),0)&gt;0,"-informix","-")</f>
        <v>-</v>
      </c>
      <c r="AA237" s="37" t="str">
        <f>IF(IFERROR(SEARCH("-sybase",Online_Backup_Table1230[[#This Row],[Extension types]],1),0)&gt;0,"-sybase","-")</f>
        <v>-</v>
      </c>
      <c r="AB237" s="37" t="str">
        <f>IF(IFERROR(SEARCH("-lotus",Online_Backup_Table1230[[#This Row],[Extension types]],1),0)&gt;0,"-lotus","-")</f>
        <v>-</v>
      </c>
      <c r="AC237" s="37" t="str">
        <f>IF(IFERROR(SEARCH("-vss",Online_Backup_Table1230[[#This Row],[Extension types]],1),0)&gt;0,"-vss","-")</f>
        <v>-</v>
      </c>
      <c r="AD237" s="37" t="str">
        <f>IF(IFERROR(SEARCH("-db2",Online_Backup_Table1230[[#This Row],[Extension types]],1),0)&gt;0,"-db2","-")</f>
        <v>-</v>
      </c>
      <c r="AE237" s="37" t="str">
        <f>IF(IFERROR(SEARCH("-mssharepoint",Online_Backup_Table1230[[#This Row],[Extension types]],1),0)&gt;0,"-mssharepoint","-")</f>
        <v>-</v>
      </c>
      <c r="AF237" s="37" t="str">
        <f>IF(IFERROR(SEARCH("-mssps",Online_Backup_Table1230[[#This Row],[Extension types]],1),0)&gt;0,"-mssps","-")</f>
        <v>-</v>
      </c>
      <c r="AG237" s="37" t="str">
        <f>IF(IFERROR(SEARCH("-vmware",Online_Backup_Table1230[[#This Row],[Extension types]],1),0)&gt;0,"-vmware","-")</f>
        <v>-</v>
      </c>
      <c r="AH237" s="37" t="str">
        <f>IF(IFERROR(SEARCH("-vepa",Online_Backup_Table1230[[#This Row],[Extension types]],1),0)&gt;0,"-vepa","-")</f>
        <v>-</v>
      </c>
      <c r="AI237" s="37" t="str">
        <f>IF(IFERROR(SEARCH("-veagent",Online_Backup_Table1230[[#This Row],[Extension types]],1),0)&gt;0,"-veagent","-")</f>
        <v>-</v>
      </c>
      <c r="AJ237" s="37" t="str">
        <f>IF(IFERROR(SEARCH("-stream",Online_Backup_Table1230[[#This Row],[Extension types]],1),0)&gt;0,"-stream","-")</f>
        <v>-</v>
      </c>
      <c r="AK237" s="37" t="str">
        <f>IF(IFERROR(SEARCH("-ov",Online_Backup_Table1230[[#This Row],[Extension types]],1),0)&gt;0,"-ov","-")</f>
        <v>-</v>
      </c>
      <c r="AL237" s="37" t="str">
        <f>IF(IFERROR(SEARCH("-opc",Online_Backup_Table1230[[#This Row],[Extension types]],1),0)&gt;0,"-opc","-")</f>
        <v>-</v>
      </c>
      <c r="AM237" s="37" t="str">
        <f>IF(IFERROR(SEARCH("-mysql",Online_Backup_Table1230[[#This Row],[Extension types]],1),0)&gt;0,"-mysql","-")</f>
        <v>-</v>
      </c>
      <c r="AN237" s="37" t="str">
        <f>IF(IFERROR(SEARCH("-postgresql",Online_Backup_Table1230[[#This Row],[Extension types]],1),0)&gt;0,"-postgresql","-")</f>
        <v>-</v>
      </c>
      <c r="AO237" s="88">
        <f>IF(AND(Online_Backup_Table1230[[#This Row],[OS_type]]="WINDOWS / LINUX",COUNTIF(Online_Backup_Table1230[[#This Row],[Check -mssql and -mssql70]:[Check -opc]],"-")&lt;&gt;21),1,0)</f>
        <v>1</v>
      </c>
      <c r="AP237" s="88">
        <f>IF(AND(Online_Backup_Table1230[[#This Row],[OS_type]]="UNIX",COUNTIF(Online_Backup_Table1230[[#This Row],[Check -mssql and -mssql70]:[Check -opc]],"-")&lt;&gt;21),1,0)</f>
        <v>0</v>
      </c>
      <c r="AQ23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7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7" s="88">
        <f>IF(AND(Online_Backup_Table1230[[#This Row],[Last connexion date]]&gt;Declaration_Date2433[[#All],[Column1]]-180,Online_Backup_Table1230[[#This Row],[Historical usage Unix to be counted]]&lt;&gt;0),1,0)</f>
        <v>0</v>
      </c>
      <c r="AU237" s="68">
        <v>43873.268333333333</v>
      </c>
      <c r="AV23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8" spans="1:48" x14ac:dyDescent="0.25">
      <c r="A238" s="7"/>
      <c r="B238" s="28" t="s">
        <v>267</v>
      </c>
      <c r="C238" s="28" t="s">
        <v>90</v>
      </c>
      <c r="D23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8" s="45" t="s">
        <v>103</v>
      </c>
      <c r="F238" s="63"/>
      <c r="G238" s="63"/>
      <c r="H238" s="63"/>
      <c r="I238" s="63"/>
      <c r="J238" s="63"/>
      <c r="K238" s="7"/>
      <c r="L238" s="37" t="str">
        <f>IF(IFERROR(SEARCH("-virtual",Online_Backup_Table1230[[#This Row],[Extension types]],1),0)&gt;0,"Yes","-")</f>
        <v>-</v>
      </c>
      <c r="M238" s="28"/>
      <c r="N238" s="37" t="str">
        <f>IF(IFERROR(SEARCH("-clus",Online_Backup_Table1230[[#This Row],[Extension types]],1),0)&gt;0,"Yes","-")</f>
        <v>-</v>
      </c>
      <c r="O238" s="28"/>
      <c r="P238" s="37" t="str">
        <f>IF(IFERROR(SEARCH("-appserver",Online_Backup_Table1230[[#This Row],[Extension types]],1),0)&gt;0,"Yes","-")</f>
        <v>-</v>
      </c>
      <c r="Q238" s="28"/>
      <c r="R238" s="37" t="str">
        <f>IF(IFERROR(SEARCH("-mssql",Online_Backup_Table1230[[#This Row],[Extension types]],1),0)&gt;0,"-mssql","-")</f>
        <v>-</v>
      </c>
      <c r="S238" s="37" t="str">
        <f>IF(IFERROR(SEARCH("-oracle",Online_Backup_Table1230[[#This Row],[Extension types]],1),0)&gt;0,"-oracle","-")</f>
        <v>-oracle</v>
      </c>
      <c r="T238" s="37" t="str">
        <f>IF(IFERROR(SEARCH("-sap",Online_Backup_Table1230[[#This Row],[Extension types]],1),0)&gt;0,"-sap","-")</f>
        <v>-</v>
      </c>
      <c r="U238" s="37" t="str">
        <f>IF(IFERROR(SEARCH("-msexchange",Online_Backup_Table1230[[#This Row],[Extension types]],1),0)&gt;0,"-msexchange","-")</f>
        <v>-</v>
      </c>
      <c r="V238" s="37" t="str">
        <f>IF(IFERROR(SEARCH("-msese",Online_Backup_Table1230[[#This Row],[Extension types]],1),0)&gt;0,"-msese","-")</f>
        <v>-</v>
      </c>
      <c r="W238" s="37" t="str">
        <f>IF(IFERROR(SEARCH("-e2010",Online_Backup_Table1230[[#This Row],[Extension types]],1),0)&gt;0,"-e2010","-")</f>
        <v>-</v>
      </c>
      <c r="X238" s="37" t="str">
        <f>IF(IFERROR(SEARCH("-msmbx",Online_Backup_Table1230[[#This Row],[Extension types]],1),0)&gt;0,"-msmbx","-")</f>
        <v>-</v>
      </c>
      <c r="Y238" s="37" t="str">
        <f>IF(IFERROR(SEARCH("-mbx",Online_Backup_Table1230[[#This Row],[Extension types]],1),0)&gt;0,"-mbx","-")</f>
        <v>-</v>
      </c>
      <c r="Z238" s="37" t="str">
        <f>IF(IFERROR(SEARCH("-informix",Online_Backup_Table1230[[#This Row],[Extension types]],1),0)&gt;0,"-informix","-")</f>
        <v>-</v>
      </c>
      <c r="AA238" s="37" t="str">
        <f>IF(IFERROR(SEARCH("-sybase",Online_Backup_Table1230[[#This Row],[Extension types]],1),0)&gt;0,"-sybase","-")</f>
        <v>-</v>
      </c>
      <c r="AB238" s="37" t="str">
        <f>IF(IFERROR(SEARCH("-lotus",Online_Backup_Table1230[[#This Row],[Extension types]],1),0)&gt;0,"-lotus","-")</f>
        <v>-</v>
      </c>
      <c r="AC238" s="37" t="str">
        <f>IF(IFERROR(SEARCH("-vss",Online_Backup_Table1230[[#This Row],[Extension types]],1),0)&gt;0,"-vss","-")</f>
        <v>-</v>
      </c>
      <c r="AD238" s="37" t="str">
        <f>IF(IFERROR(SEARCH("-db2",Online_Backup_Table1230[[#This Row],[Extension types]],1),0)&gt;0,"-db2","-")</f>
        <v>-</v>
      </c>
      <c r="AE238" s="37" t="str">
        <f>IF(IFERROR(SEARCH("-mssharepoint",Online_Backup_Table1230[[#This Row],[Extension types]],1),0)&gt;0,"-mssharepoint","-")</f>
        <v>-</v>
      </c>
      <c r="AF238" s="37" t="str">
        <f>IF(IFERROR(SEARCH("-mssps",Online_Backup_Table1230[[#This Row],[Extension types]],1),0)&gt;0,"-mssps","-")</f>
        <v>-</v>
      </c>
      <c r="AG238" s="37" t="str">
        <f>IF(IFERROR(SEARCH("-vmware",Online_Backup_Table1230[[#This Row],[Extension types]],1),0)&gt;0,"-vmware","-")</f>
        <v>-</v>
      </c>
      <c r="AH238" s="37" t="str">
        <f>IF(IFERROR(SEARCH("-vepa",Online_Backup_Table1230[[#This Row],[Extension types]],1),0)&gt;0,"-vepa","-")</f>
        <v>-</v>
      </c>
      <c r="AI238" s="37" t="str">
        <f>IF(IFERROR(SEARCH("-veagent",Online_Backup_Table1230[[#This Row],[Extension types]],1),0)&gt;0,"-veagent","-")</f>
        <v>-</v>
      </c>
      <c r="AJ238" s="37" t="str">
        <f>IF(IFERROR(SEARCH("-stream",Online_Backup_Table1230[[#This Row],[Extension types]],1),0)&gt;0,"-stream","-")</f>
        <v>-</v>
      </c>
      <c r="AK238" s="37" t="str">
        <f>IF(IFERROR(SEARCH("-ov",Online_Backup_Table1230[[#This Row],[Extension types]],1),0)&gt;0,"-ov","-")</f>
        <v>-</v>
      </c>
      <c r="AL238" s="37" t="str">
        <f>IF(IFERROR(SEARCH("-opc",Online_Backup_Table1230[[#This Row],[Extension types]],1),0)&gt;0,"-opc","-")</f>
        <v>-</v>
      </c>
      <c r="AM238" s="37" t="str">
        <f>IF(IFERROR(SEARCH("-mysql",Online_Backup_Table1230[[#This Row],[Extension types]],1),0)&gt;0,"-mysql","-")</f>
        <v>-</v>
      </c>
      <c r="AN238" s="37" t="str">
        <f>IF(IFERROR(SEARCH("-postgresql",Online_Backup_Table1230[[#This Row],[Extension types]],1),0)&gt;0,"-postgresql","-")</f>
        <v>-</v>
      </c>
      <c r="AO238" s="88">
        <f>IF(AND(Online_Backup_Table1230[[#This Row],[OS_type]]="WINDOWS / LINUX",COUNTIF(Online_Backup_Table1230[[#This Row],[Check -mssql and -mssql70]:[Check -opc]],"-")&lt;&gt;21),1,0)</f>
        <v>1</v>
      </c>
      <c r="AP238" s="88">
        <f>IF(AND(Online_Backup_Table1230[[#This Row],[OS_type]]="UNIX",COUNTIF(Online_Backup_Table1230[[#This Row],[Check -mssql and -mssql70]:[Check -opc]],"-")&lt;&gt;21),1,0)</f>
        <v>0</v>
      </c>
      <c r="AQ23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8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8" s="88">
        <f>IF(AND(Online_Backup_Table1230[[#This Row],[Last connexion date]]&gt;Declaration_Date2433[[#All],[Column1]]-180,Online_Backup_Table1230[[#This Row],[Historical usage Unix to be counted]]&lt;&gt;0),1,0)</f>
        <v>0</v>
      </c>
      <c r="AU238" s="68">
        <v>43873.335034722222</v>
      </c>
      <c r="AV23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39" spans="1:48" x14ac:dyDescent="0.25">
      <c r="A239" s="7"/>
      <c r="B239" s="28" t="s">
        <v>268</v>
      </c>
      <c r="C239" s="28" t="s">
        <v>190</v>
      </c>
      <c r="D23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39" s="45" t="s">
        <v>262</v>
      </c>
      <c r="F239" s="63"/>
      <c r="G239" s="63"/>
      <c r="H239" s="63"/>
      <c r="I239" s="63"/>
      <c r="J239" s="63"/>
      <c r="K239" s="7"/>
      <c r="L239" s="37" t="str">
        <f>IF(IFERROR(SEARCH("-virtual",Online_Backup_Table1230[[#This Row],[Extension types]],1),0)&gt;0,"Yes","-")</f>
        <v>-</v>
      </c>
      <c r="M239" s="28"/>
      <c r="N239" s="37" t="str">
        <f>IF(IFERROR(SEARCH("-clus",Online_Backup_Table1230[[#This Row],[Extension types]],1),0)&gt;0,"Yes","-")</f>
        <v>-</v>
      </c>
      <c r="O239" s="28"/>
      <c r="P239" s="37" t="str">
        <f>IF(IFERROR(SEARCH("-appserver",Online_Backup_Table1230[[#This Row],[Extension types]],1),0)&gt;0,"Yes","-")</f>
        <v>-</v>
      </c>
      <c r="Q239" s="28"/>
      <c r="R239" s="37" t="str">
        <f>IF(IFERROR(SEARCH("-mssql",Online_Backup_Table1230[[#This Row],[Extension types]],1),0)&gt;0,"-mssql","-")</f>
        <v>-</v>
      </c>
      <c r="S239" s="37" t="str">
        <f>IF(IFERROR(SEARCH("-oracle",Online_Backup_Table1230[[#This Row],[Extension types]],1),0)&gt;0,"-oracle","-")</f>
        <v>-oracle</v>
      </c>
      <c r="T239" s="37" t="str">
        <f>IF(IFERROR(SEARCH("-sap",Online_Backup_Table1230[[#This Row],[Extension types]],1),0)&gt;0,"-sap","-")</f>
        <v>-</v>
      </c>
      <c r="U239" s="37" t="str">
        <f>IF(IFERROR(SEARCH("-msexchange",Online_Backup_Table1230[[#This Row],[Extension types]],1),0)&gt;0,"-msexchange","-")</f>
        <v>-</v>
      </c>
      <c r="V239" s="37" t="str">
        <f>IF(IFERROR(SEARCH("-msese",Online_Backup_Table1230[[#This Row],[Extension types]],1),0)&gt;0,"-msese","-")</f>
        <v>-</v>
      </c>
      <c r="W239" s="37" t="str">
        <f>IF(IFERROR(SEARCH("-e2010",Online_Backup_Table1230[[#This Row],[Extension types]],1),0)&gt;0,"-e2010","-")</f>
        <v>-</v>
      </c>
      <c r="X239" s="37" t="str">
        <f>IF(IFERROR(SEARCH("-msmbx",Online_Backup_Table1230[[#This Row],[Extension types]],1),0)&gt;0,"-msmbx","-")</f>
        <v>-</v>
      </c>
      <c r="Y239" s="37" t="str">
        <f>IF(IFERROR(SEARCH("-mbx",Online_Backup_Table1230[[#This Row],[Extension types]],1),0)&gt;0,"-mbx","-")</f>
        <v>-</v>
      </c>
      <c r="Z239" s="37" t="str">
        <f>IF(IFERROR(SEARCH("-informix",Online_Backup_Table1230[[#This Row],[Extension types]],1),0)&gt;0,"-informix","-")</f>
        <v>-</v>
      </c>
      <c r="AA239" s="37" t="str">
        <f>IF(IFERROR(SEARCH("-sybase",Online_Backup_Table1230[[#This Row],[Extension types]],1),0)&gt;0,"-sybase","-")</f>
        <v>-</v>
      </c>
      <c r="AB239" s="37" t="str">
        <f>IF(IFERROR(SEARCH("-lotus",Online_Backup_Table1230[[#This Row],[Extension types]],1),0)&gt;0,"-lotus","-")</f>
        <v>-</v>
      </c>
      <c r="AC239" s="37" t="str">
        <f>IF(IFERROR(SEARCH("-vss",Online_Backup_Table1230[[#This Row],[Extension types]],1),0)&gt;0,"-vss","-")</f>
        <v>-</v>
      </c>
      <c r="AD239" s="37" t="str">
        <f>IF(IFERROR(SEARCH("-db2",Online_Backup_Table1230[[#This Row],[Extension types]],1),0)&gt;0,"-db2","-")</f>
        <v>-</v>
      </c>
      <c r="AE239" s="37" t="str">
        <f>IF(IFERROR(SEARCH("-mssharepoint",Online_Backup_Table1230[[#This Row],[Extension types]],1),0)&gt;0,"-mssharepoint","-")</f>
        <v>-</v>
      </c>
      <c r="AF239" s="37" t="str">
        <f>IF(IFERROR(SEARCH("-mssps",Online_Backup_Table1230[[#This Row],[Extension types]],1),0)&gt;0,"-mssps","-")</f>
        <v>-</v>
      </c>
      <c r="AG239" s="37" t="str">
        <f>IF(IFERROR(SEARCH("-vmware",Online_Backup_Table1230[[#This Row],[Extension types]],1),0)&gt;0,"-vmware","-")</f>
        <v>-</v>
      </c>
      <c r="AH239" s="37" t="str">
        <f>IF(IFERROR(SEARCH("-vepa",Online_Backup_Table1230[[#This Row],[Extension types]],1),0)&gt;0,"-vepa","-")</f>
        <v>-</v>
      </c>
      <c r="AI239" s="37" t="str">
        <f>IF(IFERROR(SEARCH("-veagent",Online_Backup_Table1230[[#This Row],[Extension types]],1),0)&gt;0,"-veagent","-")</f>
        <v>-</v>
      </c>
      <c r="AJ239" s="37" t="str">
        <f>IF(IFERROR(SEARCH("-stream",Online_Backup_Table1230[[#This Row],[Extension types]],1),0)&gt;0,"-stream","-")</f>
        <v>-</v>
      </c>
      <c r="AK239" s="37" t="str">
        <f>IF(IFERROR(SEARCH("-ov",Online_Backup_Table1230[[#This Row],[Extension types]],1),0)&gt;0,"-ov","-")</f>
        <v>-</v>
      </c>
      <c r="AL239" s="37" t="str">
        <f>IF(IFERROR(SEARCH("-opc",Online_Backup_Table1230[[#This Row],[Extension types]],1),0)&gt;0,"-opc","-")</f>
        <v>-</v>
      </c>
      <c r="AM239" s="37" t="str">
        <f>IF(IFERROR(SEARCH("-mysql",Online_Backup_Table1230[[#This Row],[Extension types]],1),0)&gt;0,"-mysql","-")</f>
        <v>-</v>
      </c>
      <c r="AN239" s="37" t="str">
        <f>IF(IFERROR(SEARCH("-postgresql",Online_Backup_Table1230[[#This Row],[Extension types]],1),0)&gt;0,"-postgresql","-")</f>
        <v>-</v>
      </c>
      <c r="AO239" s="88">
        <f>IF(AND(Online_Backup_Table1230[[#This Row],[OS_type]]="WINDOWS / LINUX",COUNTIF(Online_Backup_Table1230[[#This Row],[Check -mssql and -mssql70]:[Check -opc]],"-")&lt;&gt;21),1,0)</f>
        <v>1</v>
      </c>
      <c r="AP239" s="88">
        <f>IF(AND(Online_Backup_Table1230[[#This Row],[OS_type]]="UNIX",COUNTIF(Online_Backup_Table1230[[#This Row],[Check -mssql and -mssql70]:[Check -opc]],"-")&lt;&gt;21),1,0)</f>
        <v>0</v>
      </c>
      <c r="AQ23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3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3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39" s="88">
        <f>IF(AND(Online_Backup_Table1230[[#This Row],[Last connexion date]]&gt;Declaration_Date2433[[#All],[Column1]]-180,Online_Backup_Table1230[[#This Row],[Historical usage Unix to be counted]]&lt;&gt;0),1,0)</f>
        <v>0</v>
      </c>
      <c r="AU239" s="68">
        <v>43872.211018518516</v>
      </c>
      <c r="AV23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0" spans="1:48" x14ac:dyDescent="0.25">
      <c r="A240" s="7"/>
      <c r="B240" s="28" t="s">
        <v>269</v>
      </c>
      <c r="C240" s="28" t="s">
        <v>115</v>
      </c>
      <c r="D24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0" s="45" t="s">
        <v>262</v>
      </c>
      <c r="F240" s="63"/>
      <c r="G240" s="63"/>
      <c r="H240" s="63"/>
      <c r="I240" s="63"/>
      <c r="J240" s="63"/>
      <c r="K240" s="7"/>
      <c r="L240" s="37" t="str">
        <f>IF(IFERROR(SEARCH("-virtual",Online_Backup_Table1230[[#This Row],[Extension types]],1),0)&gt;0,"Yes","-")</f>
        <v>-</v>
      </c>
      <c r="M240" s="28"/>
      <c r="N240" s="37" t="str">
        <f>IF(IFERROR(SEARCH("-clus",Online_Backup_Table1230[[#This Row],[Extension types]],1),0)&gt;0,"Yes","-")</f>
        <v>-</v>
      </c>
      <c r="O240" s="28"/>
      <c r="P240" s="37" t="str">
        <f>IF(IFERROR(SEARCH("-appserver",Online_Backup_Table1230[[#This Row],[Extension types]],1),0)&gt;0,"Yes","-")</f>
        <v>-</v>
      </c>
      <c r="Q240" s="28"/>
      <c r="R240" s="37" t="str">
        <f>IF(IFERROR(SEARCH("-mssql",Online_Backup_Table1230[[#This Row],[Extension types]],1),0)&gt;0,"-mssql","-")</f>
        <v>-</v>
      </c>
      <c r="S240" s="37" t="str">
        <f>IF(IFERROR(SEARCH("-oracle",Online_Backup_Table1230[[#This Row],[Extension types]],1),0)&gt;0,"-oracle","-")</f>
        <v>-oracle</v>
      </c>
      <c r="T240" s="37" t="str">
        <f>IF(IFERROR(SEARCH("-sap",Online_Backup_Table1230[[#This Row],[Extension types]],1),0)&gt;0,"-sap","-")</f>
        <v>-</v>
      </c>
      <c r="U240" s="37" t="str">
        <f>IF(IFERROR(SEARCH("-msexchange",Online_Backup_Table1230[[#This Row],[Extension types]],1),0)&gt;0,"-msexchange","-")</f>
        <v>-</v>
      </c>
      <c r="V240" s="37" t="str">
        <f>IF(IFERROR(SEARCH("-msese",Online_Backup_Table1230[[#This Row],[Extension types]],1),0)&gt;0,"-msese","-")</f>
        <v>-</v>
      </c>
      <c r="W240" s="37" t="str">
        <f>IF(IFERROR(SEARCH("-e2010",Online_Backup_Table1230[[#This Row],[Extension types]],1),0)&gt;0,"-e2010","-")</f>
        <v>-</v>
      </c>
      <c r="X240" s="37" t="str">
        <f>IF(IFERROR(SEARCH("-msmbx",Online_Backup_Table1230[[#This Row],[Extension types]],1),0)&gt;0,"-msmbx","-")</f>
        <v>-</v>
      </c>
      <c r="Y240" s="37" t="str">
        <f>IF(IFERROR(SEARCH("-mbx",Online_Backup_Table1230[[#This Row],[Extension types]],1),0)&gt;0,"-mbx","-")</f>
        <v>-</v>
      </c>
      <c r="Z240" s="37" t="str">
        <f>IF(IFERROR(SEARCH("-informix",Online_Backup_Table1230[[#This Row],[Extension types]],1),0)&gt;0,"-informix","-")</f>
        <v>-</v>
      </c>
      <c r="AA240" s="37" t="str">
        <f>IF(IFERROR(SEARCH("-sybase",Online_Backup_Table1230[[#This Row],[Extension types]],1),0)&gt;0,"-sybase","-")</f>
        <v>-</v>
      </c>
      <c r="AB240" s="37" t="str">
        <f>IF(IFERROR(SEARCH("-lotus",Online_Backup_Table1230[[#This Row],[Extension types]],1),0)&gt;0,"-lotus","-")</f>
        <v>-</v>
      </c>
      <c r="AC240" s="37" t="str">
        <f>IF(IFERROR(SEARCH("-vss",Online_Backup_Table1230[[#This Row],[Extension types]],1),0)&gt;0,"-vss","-")</f>
        <v>-</v>
      </c>
      <c r="AD240" s="37" t="str">
        <f>IF(IFERROR(SEARCH("-db2",Online_Backup_Table1230[[#This Row],[Extension types]],1),0)&gt;0,"-db2","-")</f>
        <v>-</v>
      </c>
      <c r="AE240" s="37" t="str">
        <f>IF(IFERROR(SEARCH("-mssharepoint",Online_Backup_Table1230[[#This Row],[Extension types]],1),0)&gt;0,"-mssharepoint","-")</f>
        <v>-</v>
      </c>
      <c r="AF240" s="37" t="str">
        <f>IF(IFERROR(SEARCH("-mssps",Online_Backup_Table1230[[#This Row],[Extension types]],1),0)&gt;0,"-mssps","-")</f>
        <v>-</v>
      </c>
      <c r="AG240" s="37" t="str">
        <f>IF(IFERROR(SEARCH("-vmware",Online_Backup_Table1230[[#This Row],[Extension types]],1),0)&gt;0,"-vmware","-")</f>
        <v>-</v>
      </c>
      <c r="AH240" s="37" t="str">
        <f>IF(IFERROR(SEARCH("-vepa",Online_Backup_Table1230[[#This Row],[Extension types]],1),0)&gt;0,"-vepa","-")</f>
        <v>-</v>
      </c>
      <c r="AI240" s="37" t="str">
        <f>IF(IFERROR(SEARCH("-veagent",Online_Backup_Table1230[[#This Row],[Extension types]],1),0)&gt;0,"-veagent","-")</f>
        <v>-</v>
      </c>
      <c r="AJ240" s="37" t="str">
        <f>IF(IFERROR(SEARCH("-stream",Online_Backup_Table1230[[#This Row],[Extension types]],1),0)&gt;0,"-stream","-")</f>
        <v>-</v>
      </c>
      <c r="AK240" s="37" t="str">
        <f>IF(IFERROR(SEARCH("-ov",Online_Backup_Table1230[[#This Row],[Extension types]],1),0)&gt;0,"-ov","-")</f>
        <v>-</v>
      </c>
      <c r="AL240" s="37" t="str">
        <f>IF(IFERROR(SEARCH("-opc",Online_Backup_Table1230[[#This Row],[Extension types]],1),0)&gt;0,"-opc","-")</f>
        <v>-</v>
      </c>
      <c r="AM240" s="37" t="str">
        <f>IF(IFERROR(SEARCH("-mysql",Online_Backup_Table1230[[#This Row],[Extension types]],1),0)&gt;0,"-mysql","-")</f>
        <v>-</v>
      </c>
      <c r="AN240" s="37" t="str">
        <f>IF(IFERROR(SEARCH("-postgresql",Online_Backup_Table1230[[#This Row],[Extension types]],1),0)&gt;0,"-postgresql","-")</f>
        <v>-</v>
      </c>
      <c r="AO240" s="88">
        <f>IF(AND(Online_Backup_Table1230[[#This Row],[OS_type]]="WINDOWS / LINUX",COUNTIF(Online_Backup_Table1230[[#This Row],[Check -mssql and -mssql70]:[Check -opc]],"-")&lt;&gt;21),1,0)</f>
        <v>1</v>
      </c>
      <c r="AP240" s="88">
        <f>IF(AND(Online_Backup_Table1230[[#This Row],[OS_type]]="UNIX",COUNTIF(Online_Backup_Table1230[[#This Row],[Check -mssql and -mssql70]:[Check -opc]],"-")&lt;&gt;21),1,0)</f>
        <v>0</v>
      </c>
      <c r="AQ24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0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0" s="88">
        <f>IF(AND(Online_Backup_Table1230[[#This Row],[Last connexion date]]&gt;Declaration_Date2433[[#All],[Column1]]-180,Online_Backup_Table1230[[#This Row],[Historical usage Unix to be counted]]&lt;&gt;0),1,0)</f>
        <v>0</v>
      </c>
      <c r="AU240" s="68">
        <v>43873.532025462962</v>
      </c>
      <c r="AV24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1" spans="1:48" x14ac:dyDescent="0.25">
      <c r="A241" s="7"/>
      <c r="B241" s="28" t="s">
        <v>270</v>
      </c>
      <c r="C241" s="28" t="s">
        <v>90</v>
      </c>
      <c r="D24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1" s="45" t="s">
        <v>95</v>
      </c>
      <c r="F241" s="63"/>
      <c r="G241" s="63"/>
      <c r="H241" s="63"/>
      <c r="I241" s="63"/>
      <c r="J241" s="63"/>
      <c r="K241" s="7"/>
      <c r="L241" s="37" t="str">
        <f>IF(IFERROR(SEARCH("-virtual",Online_Backup_Table1230[[#This Row],[Extension types]],1),0)&gt;0,"Yes","-")</f>
        <v>-</v>
      </c>
      <c r="M241" s="28"/>
      <c r="N241" s="37" t="str">
        <f>IF(IFERROR(SEARCH("-clus",Online_Backup_Table1230[[#This Row],[Extension types]],1),0)&gt;0,"Yes","-")</f>
        <v>-</v>
      </c>
      <c r="O241" s="28"/>
      <c r="P241" s="37" t="str">
        <f>IF(IFERROR(SEARCH("-appserver",Online_Backup_Table1230[[#This Row],[Extension types]],1),0)&gt;0,"Yes","-")</f>
        <v>-</v>
      </c>
      <c r="Q241" s="28"/>
      <c r="R241" s="37" t="str">
        <f>IF(IFERROR(SEARCH("-mssql",Online_Backup_Table1230[[#This Row],[Extension types]],1),0)&gt;0,"-mssql","-")</f>
        <v>-</v>
      </c>
      <c r="S241" s="37" t="str">
        <f>IF(IFERROR(SEARCH("-oracle",Online_Backup_Table1230[[#This Row],[Extension types]],1),0)&gt;0,"-oracle","-")</f>
        <v>-</v>
      </c>
      <c r="T241" s="37" t="str">
        <f>IF(IFERROR(SEARCH("-sap",Online_Backup_Table1230[[#This Row],[Extension types]],1),0)&gt;0,"-sap","-")</f>
        <v>-</v>
      </c>
      <c r="U241" s="37" t="str">
        <f>IF(IFERROR(SEARCH("-msexchange",Online_Backup_Table1230[[#This Row],[Extension types]],1),0)&gt;0,"-msexchange","-")</f>
        <v>-</v>
      </c>
      <c r="V241" s="37" t="str">
        <f>IF(IFERROR(SEARCH("-msese",Online_Backup_Table1230[[#This Row],[Extension types]],1),0)&gt;0,"-msese","-")</f>
        <v>-</v>
      </c>
      <c r="W241" s="37" t="str">
        <f>IF(IFERROR(SEARCH("-e2010",Online_Backup_Table1230[[#This Row],[Extension types]],1),0)&gt;0,"-e2010","-")</f>
        <v>-</v>
      </c>
      <c r="X241" s="37" t="str">
        <f>IF(IFERROR(SEARCH("-msmbx",Online_Backup_Table1230[[#This Row],[Extension types]],1),0)&gt;0,"-msmbx","-")</f>
        <v>-</v>
      </c>
      <c r="Y241" s="37" t="str">
        <f>IF(IFERROR(SEARCH("-mbx",Online_Backup_Table1230[[#This Row],[Extension types]],1),0)&gt;0,"-mbx","-")</f>
        <v>-</v>
      </c>
      <c r="Z241" s="37" t="str">
        <f>IF(IFERROR(SEARCH("-informix",Online_Backup_Table1230[[#This Row],[Extension types]],1),0)&gt;0,"-informix","-")</f>
        <v>-</v>
      </c>
      <c r="AA241" s="37" t="str">
        <f>IF(IFERROR(SEARCH("-sybase",Online_Backup_Table1230[[#This Row],[Extension types]],1),0)&gt;0,"-sybase","-")</f>
        <v>-</v>
      </c>
      <c r="AB241" s="37" t="str">
        <f>IF(IFERROR(SEARCH("-lotus",Online_Backup_Table1230[[#This Row],[Extension types]],1),0)&gt;0,"-lotus","-")</f>
        <v>-</v>
      </c>
      <c r="AC241" s="37" t="str">
        <f>IF(IFERROR(SEARCH("-vss",Online_Backup_Table1230[[#This Row],[Extension types]],1),0)&gt;0,"-vss","-")</f>
        <v>-</v>
      </c>
      <c r="AD241" s="37" t="str">
        <f>IF(IFERROR(SEARCH("-db2",Online_Backup_Table1230[[#This Row],[Extension types]],1),0)&gt;0,"-db2","-")</f>
        <v>-</v>
      </c>
      <c r="AE241" s="37" t="str">
        <f>IF(IFERROR(SEARCH("-mssharepoint",Online_Backup_Table1230[[#This Row],[Extension types]],1),0)&gt;0,"-mssharepoint","-")</f>
        <v>-</v>
      </c>
      <c r="AF241" s="37" t="str">
        <f>IF(IFERROR(SEARCH("-mssps",Online_Backup_Table1230[[#This Row],[Extension types]],1),0)&gt;0,"-mssps","-")</f>
        <v>-</v>
      </c>
      <c r="AG241" s="37" t="str">
        <f>IF(IFERROR(SEARCH("-vmware",Online_Backup_Table1230[[#This Row],[Extension types]],1),0)&gt;0,"-vmware","-")</f>
        <v>-</v>
      </c>
      <c r="AH241" s="37" t="str">
        <f>IF(IFERROR(SEARCH("-vepa",Online_Backup_Table1230[[#This Row],[Extension types]],1),0)&gt;0,"-vepa","-")</f>
        <v>-</v>
      </c>
      <c r="AI241" s="37" t="str">
        <f>IF(IFERROR(SEARCH("-veagent",Online_Backup_Table1230[[#This Row],[Extension types]],1),0)&gt;0,"-veagent","-")</f>
        <v>-</v>
      </c>
      <c r="AJ241" s="37" t="str">
        <f>IF(IFERROR(SEARCH("-stream",Online_Backup_Table1230[[#This Row],[Extension types]],1),0)&gt;0,"-stream","-")</f>
        <v>-</v>
      </c>
      <c r="AK241" s="37" t="str">
        <f>IF(IFERROR(SEARCH("-ov",Online_Backup_Table1230[[#This Row],[Extension types]],1),0)&gt;0,"-ov","-")</f>
        <v>-</v>
      </c>
      <c r="AL241" s="37" t="str">
        <f>IF(IFERROR(SEARCH("-opc",Online_Backup_Table1230[[#This Row],[Extension types]],1),0)&gt;0,"-opc","-")</f>
        <v>-</v>
      </c>
      <c r="AM241" s="37" t="str">
        <f>IF(IFERROR(SEARCH("-mysql",Online_Backup_Table1230[[#This Row],[Extension types]],1),0)&gt;0,"-mysql","-")</f>
        <v>-</v>
      </c>
      <c r="AN241" s="37" t="str">
        <f>IF(IFERROR(SEARCH("-postgresql",Online_Backup_Table1230[[#This Row],[Extension types]],1),0)&gt;0,"-postgresql","-")</f>
        <v>-</v>
      </c>
      <c r="AO241" s="88">
        <f>IF(AND(Online_Backup_Table1230[[#This Row],[OS_type]]="WINDOWS / LINUX",COUNTIF(Online_Backup_Table1230[[#This Row],[Check -mssql and -mssql70]:[Check -opc]],"-")&lt;&gt;21),1,0)</f>
        <v>0</v>
      </c>
      <c r="AP241" s="88">
        <f>IF(AND(Online_Backup_Table1230[[#This Row],[OS_type]]="UNIX",COUNTIF(Online_Backup_Table1230[[#This Row],[Check -mssql and -mssql70]:[Check -opc]],"-")&lt;&gt;21),1,0)</f>
        <v>0</v>
      </c>
      <c r="AQ24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1" s="88">
        <f>IF(AND(Online_Backup_Table1230[[#This Row],[Last connexion date]]&gt;Declaration_Date2433[[#All],[Column1]]-180,Online_Backup_Table1230[[#This Row],[Historical usage Windows/Linux to be counted]]&lt;&gt;0),1,0)</f>
        <v>0</v>
      </c>
      <c r="AS24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1" s="88">
        <f>IF(AND(Online_Backup_Table1230[[#This Row],[Last connexion date]]&gt;Declaration_Date2433[[#All],[Column1]]-180,Online_Backup_Table1230[[#This Row],[Historical usage Unix to be counted]]&lt;&gt;0),1,0)</f>
        <v>0</v>
      </c>
      <c r="AU241" s="68"/>
      <c r="AV24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2" spans="1:48" x14ac:dyDescent="0.25">
      <c r="A242" s="7"/>
      <c r="B242" s="28" t="s">
        <v>271</v>
      </c>
      <c r="C242" s="28" t="s">
        <v>187</v>
      </c>
      <c r="D24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2" s="45" t="s">
        <v>118</v>
      </c>
      <c r="F242" s="63"/>
      <c r="G242" s="63"/>
      <c r="H242" s="63"/>
      <c r="I242" s="63"/>
      <c r="J242" s="63"/>
      <c r="K242" s="7"/>
      <c r="L242" s="37" t="str">
        <f>IF(IFERROR(SEARCH("-virtual",Online_Backup_Table1230[[#This Row],[Extension types]],1),0)&gt;0,"Yes","-")</f>
        <v>-</v>
      </c>
      <c r="M242" s="28"/>
      <c r="N242" s="37" t="str">
        <f>IF(IFERROR(SEARCH("-clus",Online_Backup_Table1230[[#This Row],[Extension types]],1),0)&gt;0,"Yes","-")</f>
        <v>-</v>
      </c>
      <c r="O242" s="28"/>
      <c r="P242" s="37" t="str">
        <f>IF(IFERROR(SEARCH("-appserver",Online_Backup_Table1230[[#This Row],[Extension types]],1),0)&gt;0,"Yes","-")</f>
        <v>-</v>
      </c>
      <c r="Q242" s="28"/>
      <c r="R242" s="37" t="str">
        <f>IF(IFERROR(SEARCH("-mssql",Online_Backup_Table1230[[#This Row],[Extension types]],1),0)&gt;0,"-mssql","-")</f>
        <v>-</v>
      </c>
      <c r="S242" s="37" t="str">
        <f>IF(IFERROR(SEARCH("-oracle",Online_Backup_Table1230[[#This Row],[Extension types]],1),0)&gt;0,"-oracle","-")</f>
        <v>-oracle</v>
      </c>
      <c r="T242" s="37" t="str">
        <f>IF(IFERROR(SEARCH("-sap",Online_Backup_Table1230[[#This Row],[Extension types]],1),0)&gt;0,"-sap","-")</f>
        <v>-</v>
      </c>
      <c r="U242" s="37" t="str">
        <f>IF(IFERROR(SEARCH("-msexchange",Online_Backup_Table1230[[#This Row],[Extension types]],1),0)&gt;0,"-msexchange","-")</f>
        <v>-</v>
      </c>
      <c r="V242" s="37" t="str">
        <f>IF(IFERROR(SEARCH("-msese",Online_Backup_Table1230[[#This Row],[Extension types]],1),0)&gt;0,"-msese","-")</f>
        <v>-</v>
      </c>
      <c r="W242" s="37" t="str">
        <f>IF(IFERROR(SEARCH("-e2010",Online_Backup_Table1230[[#This Row],[Extension types]],1),0)&gt;0,"-e2010","-")</f>
        <v>-</v>
      </c>
      <c r="X242" s="37" t="str">
        <f>IF(IFERROR(SEARCH("-msmbx",Online_Backup_Table1230[[#This Row],[Extension types]],1),0)&gt;0,"-msmbx","-")</f>
        <v>-</v>
      </c>
      <c r="Y242" s="37" t="str">
        <f>IF(IFERROR(SEARCH("-mbx",Online_Backup_Table1230[[#This Row],[Extension types]],1),0)&gt;0,"-mbx","-")</f>
        <v>-</v>
      </c>
      <c r="Z242" s="37" t="str">
        <f>IF(IFERROR(SEARCH("-informix",Online_Backup_Table1230[[#This Row],[Extension types]],1),0)&gt;0,"-informix","-")</f>
        <v>-</v>
      </c>
      <c r="AA242" s="37" t="str">
        <f>IF(IFERROR(SEARCH("-sybase",Online_Backup_Table1230[[#This Row],[Extension types]],1),0)&gt;0,"-sybase","-")</f>
        <v>-</v>
      </c>
      <c r="AB242" s="37" t="str">
        <f>IF(IFERROR(SEARCH("-lotus",Online_Backup_Table1230[[#This Row],[Extension types]],1),0)&gt;0,"-lotus","-")</f>
        <v>-</v>
      </c>
      <c r="AC242" s="37" t="str">
        <f>IF(IFERROR(SEARCH("-vss",Online_Backup_Table1230[[#This Row],[Extension types]],1),0)&gt;0,"-vss","-")</f>
        <v>-</v>
      </c>
      <c r="AD242" s="37" t="str">
        <f>IF(IFERROR(SEARCH("-db2",Online_Backup_Table1230[[#This Row],[Extension types]],1),0)&gt;0,"-db2","-")</f>
        <v>-</v>
      </c>
      <c r="AE242" s="37" t="str">
        <f>IF(IFERROR(SEARCH("-mssharepoint",Online_Backup_Table1230[[#This Row],[Extension types]],1),0)&gt;0,"-mssharepoint","-")</f>
        <v>-</v>
      </c>
      <c r="AF242" s="37" t="str">
        <f>IF(IFERROR(SEARCH("-mssps",Online_Backup_Table1230[[#This Row],[Extension types]],1),0)&gt;0,"-mssps","-")</f>
        <v>-</v>
      </c>
      <c r="AG242" s="37" t="str">
        <f>IF(IFERROR(SEARCH("-vmware",Online_Backup_Table1230[[#This Row],[Extension types]],1),0)&gt;0,"-vmware","-")</f>
        <v>-</v>
      </c>
      <c r="AH242" s="37" t="str">
        <f>IF(IFERROR(SEARCH("-vepa",Online_Backup_Table1230[[#This Row],[Extension types]],1),0)&gt;0,"-vepa","-")</f>
        <v>-</v>
      </c>
      <c r="AI242" s="37" t="str">
        <f>IF(IFERROR(SEARCH("-veagent",Online_Backup_Table1230[[#This Row],[Extension types]],1),0)&gt;0,"-veagent","-")</f>
        <v>-</v>
      </c>
      <c r="AJ242" s="37" t="str">
        <f>IF(IFERROR(SEARCH("-stream",Online_Backup_Table1230[[#This Row],[Extension types]],1),0)&gt;0,"-stream","-")</f>
        <v>-</v>
      </c>
      <c r="AK242" s="37" t="str">
        <f>IF(IFERROR(SEARCH("-ov",Online_Backup_Table1230[[#This Row],[Extension types]],1),0)&gt;0,"-ov","-")</f>
        <v>-</v>
      </c>
      <c r="AL242" s="37" t="str">
        <f>IF(IFERROR(SEARCH("-opc",Online_Backup_Table1230[[#This Row],[Extension types]],1),0)&gt;0,"-opc","-")</f>
        <v>-</v>
      </c>
      <c r="AM242" s="37" t="str">
        <f>IF(IFERROR(SEARCH("-mysql",Online_Backup_Table1230[[#This Row],[Extension types]],1),0)&gt;0,"-mysql","-")</f>
        <v>-</v>
      </c>
      <c r="AN242" s="37" t="str">
        <f>IF(IFERROR(SEARCH("-postgresql",Online_Backup_Table1230[[#This Row],[Extension types]],1),0)&gt;0,"-postgresql","-")</f>
        <v>-</v>
      </c>
      <c r="AO242" s="88">
        <f>IF(AND(Online_Backup_Table1230[[#This Row],[OS_type]]="WINDOWS / LINUX",COUNTIF(Online_Backup_Table1230[[#This Row],[Check -mssql and -mssql70]:[Check -opc]],"-")&lt;&gt;21),1,0)</f>
        <v>1</v>
      </c>
      <c r="AP242" s="88">
        <f>IF(AND(Online_Backup_Table1230[[#This Row],[OS_type]]="UNIX",COUNTIF(Online_Backup_Table1230[[#This Row],[Check -mssql and -mssql70]:[Check -opc]],"-")&lt;&gt;21),1,0)</f>
        <v>0</v>
      </c>
      <c r="AQ24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4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2" s="88">
        <f>IF(AND(Online_Backup_Table1230[[#This Row],[Last connexion date]]&gt;Declaration_Date2433[[#All],[Column1]]-180,Online_Backup_Table1230[[#This Row],[Historical usage Unix to be counted]]&lt;&gt;0),1,0)</f>
        <v>0</v>
      </c>
      <c r="AU242" s="68"/>
      <c r="AV24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3" spans="1:48" x14ac:dyDescent="0.25">
      <c r="A243" s="7"/>
      <c r="B243" s="28" t="s">
        <v>272</v>
      </c>
      <c r="C243" s="28" t="s">
        <v>190</v>
      </c>
      <c r="D24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3" s="45" t="s">
        <v>103</v>
      </c>
      <c r="F243" s="63"/>
      <c r="G243" s="63"/>
      <c r="H243" s="63"/>
      <c r="I243" s="63"/>
      <c r="J243" s="63"/>
      <c r="K243" s="7"/>
      <c r="L243" s="37" t="str">
        <f>IF(IFERROR(SEARCH("-virtual",Online_Backup_Table1230[[#This Row],[Extension types]],1),0)&gt;0,"Yes","-")</f>
        <v>-</v>
      </c>
      <c r="M243" s="28"/>
      <c r="N243" s="37" t="str">
        <f>IF(IFERROR(SEARCH("-clus",Online_Backup_Table1230[[#This Row],[Extension types]],1),0)&gt;0,"Yes","-")</f>
        <v>-</v>
      </c>
      <c r="O243" s="28"/>
      <c r="P243" s="37" t="str">
        <f>IF(IFERROR(SEARCH("-appserver",Online_Backup_Table1230[[#This Row],[Extension types]],1),0)&gt;0,"Yes","-")</f>
        <v>-</v>
      </c>
      <c r="Q243" s="28"/>
      <c r="R243" s="37" t="str">
        <f>IF(IFERROR(SEARCH("-mssql",Online_Backup_Table1230[[#This Row],[Extension types]],1),0)&gt;0,"-mssql","-")</f>
        <v>-</v>
      </c>
      <c r="S243" s="37" t="str">
        <f>IF(IFERROR(SEARCH("-oracle",Online_Backup_Table1230[[#This Row],[Extension types]],1),0)&gt;0,"-oracle","-")</f>
        <v>-oracle</v>
      </c>
      <c r="T243" s="37" t="str">
        <f>IF(IFERROR(SEARCH("-sap",Online_Backup_Table1230[[#This Row],[Extension types]],1),0)&gt;0,"-sap","-")</f>
        <v>-</v>
      </c>
      <c r="U243" s="37" t="str">
        <f>IF(IFERROR(SEARCH("-msexchange",Online_Backup_Table1230[[#This Row],[Extension types]],1),0)&gt;0,"-msexchange","-")</f>
        <v>-</v>
      </c>
      <c r="V243" s="37" t="str">
        <f>IF(IFERROR(SEARCH("-msese",Online_Backup_Table1230[[#This Row],[Extension types]],1),0)&gt;0,"-msese","-")</f>
        <v>-</v>
      </c>
      <c r="W243" s="37" t="str">
        <f>IF(IFERROR(SEARCH("-e2010",Online_Backup_Table1230[[#This Row],[Extension types]],1),0)&gt;0,"-e2010","-")</f>
        <v>-</v>
      </c>
      <c r="X243" s="37" t="str">
        <f>IF(IFERROR(SEARCH("-msmbx",Online_Backup_Table1230[[#This Row],[Extension types]],1),0)&gt;0,"-msmbx","-")</f>
        <v>-</v>
      </c>
      <c r="Y243" s="37" t="str">
        <f>IF(IFERROR(SEARCH("-mbx",Online_Backup_Table1230[[#This Row],[Extension types]],1),0)&gt;0,"-mbx","-")</f>
        <v>-</v>
      </c>
      <c r="Z243" s="37" t="str">
        <f>IF(IFERROR(SEARCH("-informix",Online_Backup_Table1230[[#This Row],[Extension types]],1),0)&gt;0,"-informix","-")</f>
        <v>-</v>
      </c>
      <c r="AA243" s="37" t="str">
        <f>IF(IFERROR(SEARCH("-sybase",Online_Backup_Table1230[[#This Row],[Extension types]],1),0)&gt;0,"-sybase","-")</f>
        <v>-</v>
      </c>
      <c r="AB243" s="37" t="str">
        <f>IF(IFERROR(SEARCH("-lotus",Online_Backup_Table1230[[#This Row],[Extension types]],1),0)&gt;0,"-lotus","-")</f>
        <v>-</v>
      </c>
      <c r="AC243" s="37" t="str">
        <f>IF(IFERROR(SEARCH("-vss",Online_Backup_Table1230[[#This Row],[Extension types]],1),0)&gt;0,"-vss","-")</f>
        <v>-</v>
      </c>
      <c r="AD243" s="37" t="str">
        <f>IF(IFERROR(SEARCH("-db2",Online_Backup_Table1230[[#This Row],[Extension types]],1),0)&gt;0,"-db2","-")</f>
        <v>-</v>
      </c>
      <c r="AE243" s="37" t="str">
        <f>IF(IFERROR(SEARCH("-mssharepoint",Online_Backup_Table1230[[#This Row],[Extension types]],1),0)&gt;0,"-mssharepoint","-")</f>
        <v>-</v>
      </c>
      <c r="AF243" s="37" t="str">
        <f>IF(IFERROR(SEARCH("-mssps",Online_Backup_Table1230[[#This Row],[Extension types]],1),0)&gt;0,"-mssps","-")</f>
        <v>-</v>
      </c>
      <c r="AG243" s="37" t="str">
        <f>IF(IFERROR(SEARCH("-vmware",Online_Backup_Table1230[[#This Row],[Extension types]],1),0)&gt;0,"-vmware","-")</f>
        <v>-</v>
      </c>
      <c r="AH243" s="37" t="str">
        <f>IF(IFERROR(SEARCH("-vepa",Online_Backup_Table1230[[#This Row],[Extension types]],1),0)&gt;0,"-vepa","-")</f>
        <v>-</v>
      </c>
      <c r="AI243" s="37" t="str">
        <f>IF(IFERROR(SEARCH("-veagent",Online_Backup_Table1230[[#This Row],[Extension types]],1),0)&gt;0,"-veagent","-")</f>
        <v>-</v>
      </c>
      <c r="AJ243" s="37" t="str">
        <f>IF(IFERROR(SEARCH("-stream",Online_Backup_Table1230[[#This Row],[Extension types]],1),0)&gt;0,"-stream","-")</f>
        <v>-</v>
      </c>
      <c r="AK243" s="37" t="str">
        <f>IF(IFERROR(SEARCH("-ov",Online_Backup_Table1230[[#This Row],[Extension types]],1),0)&gt;0,"-ov","-")</f>
        <v>-</v>
      </c>
      <c r="AL243" s="37" t="str">
        <f>IF(IFERROR(SEARCH("-opc",Online_Backup_Table1230[[#This Row],[Extension types]],1),0)&gt;0,"-opc","-")</f>
        <v>-</v>
      </c>
      <c r="AM243" s="37" t="str">
        <f>IF(IFERROR(SEARCH("-mysql",Online_Backup_Table1230[[#This Row],[Extension types]],1),0)&gt;0,"-mysql","-")</f>
        <v>-</v>
      </c>
      <c r="AN243" s="37" t="str">
        <f>IF(IFERROR(SEARCH("-postgresql",Online_Backup_Table1230[[#This Row],[Extension types]],1),0)&gt;0,"-postgresql","-")</f>
        <v>-</v>
      </c>
      <c r="AO243" s="88">
        <f>IF(AND(Online_Backup_Table1230[[#This Row],[OS_type]]="WINDOWS / LINUX",COUNTIF(Online_Backup_Table1230[[#This Row],[Check -mssql and -mssql70]:[Check -opc]],"-")&lt;&gt;21),1,0)</f>
        <v>1</v>
      </c>
      <c r="AP243" s="88">
        <f>IF(AND(Online_Backup_Table1230[[#This Row],[OS_type]]="UNIX",COUNTIF(Online_Backup_Table1230[[#This Row],[Check -mssql and -mssql70]:[Check -opc]],"-")&lt;&gt;21),1,0)</f>
        <v>0</v>
      </c>
      <c r="AQ24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3" s="88">
        <f>IF(AND(Online_Backup_Table1230[[#This Row],[Last connexion date]]&gt;Declaration_Date2433[[#All],[Column1]]-180,Online_Backup_Table1230[[#This Row],[Historical usage Unix to be counted]]&lt;&gt;0),1,0)</f>
        <v>0</v>
      </c>
      <c r="AU243" s="68">
        <v>43873.50141203704</v>
      </c>
      <c r="AV24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4" spans="1:48" x14ac:dyDescent="0.25">
      <c r="A244" s="7"/>
      <c r="B244" s="28" t="s">
        <v>273</v>
      </c>
      <c r="C244" s="28" t="s">
        <v>90</v>
      </c>
      <c r="D24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4" s="45" t="s">
        <v>103</v>
      </c>
      <c r="F244" s="63"/>
      <c r="G244" s="63"/>
      <c r="H244" s="63"/>
      <c r="I244" s="63"/>
      <c r="J244" s="63"/>
      <c r="K244" s="7"/>
      <c r="L244" s="37" t="str">
        <f>IF(IFERROR(SEARCH("-virtual",Online_Backup_Table1230[[#This Row],[Extension types]],1),0)&gt;0,"Yes","-")</f>
        <v>-</v>
      </c>
      <c r="M244" s="28"/>
      <c r="N244" s="37" t="str">
        <f>IF(IFERROR(SEARCH("-clus",Online_Backup_Table1230[[#This Row],[Extension types]],1),0)&gt;0,"Yes","-")</f>
        <v>-</v>
      </c>
      <c r="O244" s="28"/>
      <c r="P244" s="37" t="str">
        <f>IF(IFERROR(SEARCH("-appserver",Online_Backup_Table1230[[#This Row],[Extension types]],1),0)&gt;0,"Yes","-")</f>
        <v>-</v>
      </c>
      <c r="Q244" s="28"/>
      <c r="R244" s="37" t="str">
        <f>IF(IFERROR(SEARCH("-mssql",Online_Backup_Table1230[[#This Row],[Extension types]],1),0)&gt;0,"-mssql","-")</f>
        <v>-</v>
      </c>
      <c r="S244" s="37" t="str">
        <f>IF(IFERROR(SEARCH("-oracle",Online_Backup_Table1230[[#This Row],[Extension types]],1),0)&gt;0,"-oracle","-")</f>
        <v>-oracle</v>
      </c>
      <c r="T244" s="37" t="str">
        <f>IF(IFERROR(SEARCH("-sap",Online_Backup_Table1230[[#This Row],[Extension types]],1),0)&gt;0,"-sap","-")</f>
        <v>-</v>
      </c>
      <c r="U244" s="37" t="str">
        <f>IF(IFERROR(SEARCH("-msexchange",Online_Backup_Table1230[[#This Row],[Extension types]],1),0)&gt;0,"-msexchange","-")</f>
        <v>-</v>
      </c>
      <c r="V244" s="37" t="str">
        <f>IF(IFERROR(SEARCH("-msese",Online_Backup_Table1230[[#This Row],[Extension types]],1),0)&gt;0,"-msese","-")</f>
        <v>-</v>
      </c>
      <c r="W244" s="37" t="str">
        <f>IF(IFERROR(SEARCH("-e2010",Online_Backup_Table1230[[#This Row],[Extension types]],1),0)&gt;0,"-e2010","-")</f>
        <v>-</v>
      </c>
      <c r="X244" s="37" t="str">
        <f>IF(IFERROR(SEARCH("-msmbx",Online_Backup_Table1230[[#This Row],[Extension types]],1),0)&gt;0,"-msmbx","-")</f>
        <v>-</v>
      </c>
      <c r="Y244" s="37" t="str">
        <f>IF(IFERROR(SEARCH("-mbx",Online_Backup_Table1230[[#This Row],[Extension types]],1),0)&gt;0,"-mbx","-")</f>
        <v>-</v>
      </c>
      <c r="Z244" s="37" t="str">
        <f>IF(IFERROR(SEARCH("-informix",Online_Backup_Table1230[[#This Row],[Extension types]],1),0)&gt;0,"-informix","-")</f>
        <v>-</v>
      </c>
      <c r="AA244" s="37" t="str">
        <f>IF(IFERROR(SEARCH("-sybase",Online_Backup_Table1230[[#This Row],[Extension types]],1),0)&gt;0,"-sybase","-")</f>
        <v>-</v>
      </c>
      <c r="AB244" s="37" t="str">
        <f>IF(IFERROR(SEARCH("-lotus",Online_Backup_Table1230[[#This Row],[Extension types]],1),0)&gt;0,"-lotus","-")</f>
        <v>-</v>
      </c>
      <c r="AC244" s="37" t="str">
        <f>IF(IFERROR(SEARCH("-vss",Online_Backup_Table1230[[#This Row],[Extension types]],1),0)&gt;0,"-vss","-")</f>
        <v>-</v>
      </c>
      <c r="AD244" s="37" t="str">
        <f>IF(IFERROR(SEARCH("-db2",Online_Backup_Table1230[[#This Row],[Extension types]],1),0)&gt;0,"-db2","-")</f>
        <v>-</v>
      </c>
      <c r="AE244" s="37" t="str">
        <f>IF(IFERROR(SEARCH("-mssharepoint",Online_Backup_Table1230[[#This Row],[Extension types]],1),0)&gt;0,"-mssharepoint","-")</f>
        <v>-</v>
      </c>
      <c r="AF244" s="37" t="str">
        <f>IF(IFERROR(SEARCH("-mssps",Online_Backup_Table1230[[#This Row],[Extension types]],1),0)&gt;0,"-mssps","-")</f>
        <v>-</v>
      </c>
      <c r="AG244" s="37" t="str">
        <f>IF(IFERROR(SEARCH("-vmware",Online_Backup_Table1230[[#This Row],[Extension types]],1),0)&gt;0,"-vmware","-")</f>
        <v>-</v>
      </c>
      <c r="AH244" s="37" t="str">
        <f>IF(IFERROR(SEARCH("-vepa",Online_Backup_Table1230[[#This Row],[Extension types]],1),0)&gt;0,"-vepa","-")</f>
        <v>-</v>
      </c>
      <c r="AI244" s="37" t="str">
        <f>IF(IFERROR(SEARCH("-veagent",Online_Backup_Table1230[[#This Row],[Extension types]],1),0)&gt;0,"-veagent","-")</f>
        <v>-</v>
      </c>
      <c r="AJ244" s="37" t="str">
        <f>IF(IFERROR(SEARCH("-stream",Online_Backup_Table1230[[#This Row],[Extension types]],1),0)&gt;0,"-stream","-")</f>
        <v>-</v>
      </c>
      <c r="AK244" s="37" t="str">
        <f>IF(IFERROR(SEARCH("-ov",Online_Backup_Table1230[[#This Row],[Extension types]],1),0)&gt;0,"-ov","-")</f>
        <v>-</v>
      </c>
      <c r="AL244" s="37" t="str">
        <f>IF(IFERROR(SEARCH("-opc",Online_Backup_Table1230[[#This Row],[Extension types]],1),0)&gt;0,"-opc","-")</f>
        <v>-</v>
      </c>
      <c r="AM244" s="37" t="str">
        <f>IF(IFERROR(SEARCH("-mysql",Online_Backup_Table1230[[#This Row],[Extension types]],1),0)&gt;0,"-mysql","-")</f>
        <v>-</v>
      </c>
      <c r="AN244" s="37" t="str">
        <f>IF(IFERROR(SEARCH("-postgresql",Online_Backup_Table1230[[#This Row],[Extension types]],1),0)&gt;0,"-postgresql","-")</f>
        <v>-</v>
      </c>
      <c r="AO244" s="88">
        <f>IF(AND(Online_Backup_Table1230[[#This Row],[OS_type]]="WINDOWS / LINUX",COUNTIF(Online_Backup_Table1230[[#This Row],[Check -mssql and -mssql70]:[Check -opc]],"-")&lt;&gt;21),1,0)</f>
        <v>1</v>
      </c>
      <c r="AP244" s="88">
        <f>IF(AND(Online_Backup_Table1230[[#This Row],[OS_type]]="UNIX",COUNTIF(Online_Backup_Table1230[[#This Row],[Check -mssql and -mssql70]:[Check -opc]],"-")&lt;&gt;21),1,0)</f>
        <v>0</v>
      </c>
      <c r="AQ24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4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4" s="88">
        <f>IF(AND(Online_Backup_Table1230[[#This Row],[Last connexion date]]&gt;Declaration_Date2433[[#All],[Column1]]-180,Online_Backup_Table1230[[#This Row],[Historical usage Unix to be counted]]&lt;&gt;0),1,0)</f>
        <v>0</v>
      </c>
      <c r="AU244" s="68">
        <v>43873.541597222225</v>
      </c>
      <c r="AV24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5" spans="1:48" x14ac:dyDescent="0.25">
      <c r="A245" s="7"/>
      <c r="B245" s="28" t="s">
        <v>274</v>
      </c>
      <c r="C245" s="28" t="s">
        <v>109</v>
      </c>
      <c r="D24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5" s="45" t="s">
        <v>103</v>
      </c>
      <c r="F245" s="63"/>
      <c r="G245" s="63"/>
      <c r="H245" s="63"/>
      <c r="I245" s="63"/>
      <c r="J245" s="63"/>
      <c r="K245" s="7"/>
      <c r="L245" s="37" t="str">
        <f>IF(IFERROR(SEARCH("-virtual",Online_Backup_Table1230[[#This Row],[Extension types]],1),0)&gt;0,"Yes","-")</f>
        <v>-</v>
      </c>
      <c r="M245" s="28"/>
      <c r="N245" s="37" t="str">
        <f>IF(IFERROR(SEARCH("-clus",Online_Backup_Table1230[[#This Row],[Extension types]],1),0)&gt;0,"Yes","-")</f>
        <v>-</v>
      </c>
      <c r="O245" s="28"/>
      <c r="P245" s="37" t="str">
        <f>IF(IFERROR(SEARCH("-appserver",Online_Backup_Table1230[[#This Row],[Extension types]],1),0)&gt;0,"Yes","-")</f>
        <v>-</v>
      </c>
      <c r="Q245" s="28"/>
      <c r="R245" s="37" t="str">
        <f>IF(IFERROR(SEARCH("-mssql",Online_Backup_Table1230[[#This Row],[Extension types]],1),0)&gt;0,"-mssql","-")</f>
        <v>-</v>
      </c>
      <c r="S245" s="37" t="str">
        <f>IF(IFERROR(SEARCH("-oracle",Online_Backup_Table1230[[#This Row],[Extension types]],1),0)&gt;0,"-oracle","-")</f>
        <v>-oracle</v>
      </c>
      <c r="T245" s="37" t="str">
        <f>IF(IFERROR(SEARCH("-sap",Online_Backup_Table1230[[#This Row],[Extension types]],1),0)&gt;0,"-sap","-")</f>
        <v>-</v>
      </c>
      <c r="U245" s="37" t="str">
        <f>IF(IFERROR(SEARCH("-msexchange",Online_Backup_Table1230[[#This Row],[Extension types]],1),0)&gt;0,"-msexchange","-")</f>
        <v>-</v>
      </c>
      <c r="V245" s="37" t="str">
        <f>IF(IFERROR(SEARCH("-msese",Online_Backup_Table1230[[#This Row],[Extension types]],1),0)&gt;0,"-msese","-")</f>
        <v>-</v>
      </c>
      <c r="W245" s="37" t="str">
        <f>IF(IFERROR(SEARCH("-e2010",Online_Backup_Table1230[[#This Row],[Extension types]],1),0)&gt;0,"-e2010","-")</f>
        <v>-</v>
      </c>
      <c r="X245" s="37" t="str">
        <f>IF(IFERROR(SEARCH("-msmbx",Online_Backup_Table1230[[#This Row],[Extension types]],1),0)&gt;0,"-msmbx","-")</f>
        <v>-</v>
      </c>
      <c r="Y245" s="37" t="str">
        <f>IF(IFERROR(SEARCH("-mbx",Online_Backup_Table1230[[#This Row],[Extension types]],1),0)&gt;0,"-mbx","-")</f>
        <v>-</v>
      </c>
      <c r="Z245" s="37" t="str">
        <f>IF(IFERROR(SEARCH("-informix",Online_Backup_Table1230[[#This Row],[Extension types]],1),0)&gt;0,"-informix","-")</f>
        <v>-</v>
      </c>
      <c r="AA245" s="37" t="str">
        <f>IF(IFERROR(SEARCH("-sybase",Online_Backup_Table1230[[#This Row],[Extension types]],1),0)&gt;0,"-sybase","-")</f>
        <v>-</v>
      </c>
      <c r="AB245" s="37" t="str">
        <f>IF(IFERROR(SEARCH("-lotus",Online_Backup_Table1230[[#This Row],[Extension types]],1),0)&gt;0,"-lotus","-")</f>
        <v>-</v>
      </c>
      <c r="AC245" s="37" t="str">
        <f>IF(IFERROR(SEARCH("-vss",Online_Backup_Table1230[[#This Row],[Extension types]],1),0)&gt;0,"-vss","-")</f>
        <v>-</v>
      </c>
      <c r="AD245" s="37" t="str">
        <f>IF(IFERROR(SEARCH("-db2",Online_Backup_Table1230[[#This Row],[Extension types]],1),0)&gt;0,"-db2","-")</f>
        <v>-</v>
      </c>
      <c r="AE245" s="37" t="str">
        <f>IF(IFERROR(SEARCH("-mssharepoint",Online_Backup_Table1230[[#This Row],[Extension types]],1),0)&gt;0,"-mssharepoint","-")</f>
        <v>-</v>
      </c>
      <c r="AF245" s="37" t="str">
        <f>IF(IFERROR(SEARCH("-mssps",Online_Backup_Table1230[[#This Row],[Extension types]],1),0)&gt;0,"-mssps","-")</f>
        <v>-</v>
      </c>
      <c r="AG245" s="37" t="str">
        <f>IF(IFERROR(SEARCH("-vmware",Online_Backup_Table1230[[#This Row],[Extension types]],1),0)&gt;0,"-vmware","-")</f>
        <v>-</v>
      </c>
      <c r="AH245" s="37" t="str">
        <f>IF(IFERROR(SEARCH("-vepa",Online_Backup_Table1230[[#This Row],[Extension types]],1),0)&gt;0,"-vepa","-")</f>
        <v>-</v>
      </c>
      <c r="AI245" s="37" t="str">
        <f>IF(IFERROR(SEARCH("-veagent",Online_Backup_Table1230[[#This Row],[Extension types]],1),0)&gt;0,"-veagent","-")</f>
        <v>-</v>
      </c>
      <c r="AJ245" s="37" t="str">
        <f>IF(IFERROR(SEARCH("-stream",Online_Backup_Table1230[[#This Row],[Extension types]],1),0)&gt;0,"-stream","-")</f>
        <v>-</v>
      </c>
      <c r="AK245" s="37" t="str">
        <f>IF(IFERROR(SEARCH("-ov",Online_Backup_Table1230[[#This Row],[Extension types]],1),0)&gt;0,"-ov","-")</f>
        <v>-</v>
      </c>
      <c r="AL245" s="37" t="str">
        <f>IF(IFERROR(SEARCH("-opc",Online_Backup_Table1230[[#This Row],[Extension types]],1),0)&gt;0,"-opc","-")</f>
        <v>-</v>
      </c>
      <c r="AM245" s="37" t="str">
        <f>IF(IFERROR(SEARCH("-mysql",Online_Backup_Table1230[[#This Row],[Extension types]],1),0)&gt;0,"-mysql","-")</f>
        <v>-</v>
      </c>
      <c r="AN245" s="37" t="str">
        <f>IF(IFERROR(SEARCH("-postgresql",Online_Backup_Table1230[[#This Row],[Extension types]],1),0)&gt;0,"-postgresql","-")</f>
        <v>-</v>
      </c>
      <c r="AO245" s="88">
        <f>IF(AND(Online_Backup_Table1230[[#This Row],[OS_type]]="WINDOWS / LINUX",COUNTIF(Online_Backup_Table1230[[#This Row],[Check -mssql and -mssql70]:[Check -opc]],"-")&lt;&gt;21),1,0)</f>
        <v>1</v>
      </c>
      <c r="AP245" s="88">
        <f>IF(AND(Online_Backup_Table1230[[#This Row],[OS_type]]="UNIX",COUNTIF(Online_Backup_Table1230[[#This Row],[Check -mssql and -mssql70]:[Check -opc]],"-")&lt;&gt;21),1,0)</f>
        <v>0</v>
      </c>
      <c r="AQ24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5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5" s="88">
        <f>IF(AND(Online_Backup_Table1230[[#This Row],[Last connexion date]]&gt;Declaration_Date2433[[#All],[Column1]]-180,Online_Backup_Table1230[[#This Row],[Historical usage Unix to be counted]]&lt;&gt;0),1,0)</f>
        <v>0</v>
      </c>
      <c r="AU245" s="68">
        <v>43873.105300925927</v>
      </c>
      <c r="AV24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6" spans="1:48" x14ac:dyDescent="0.25">
      <c r="A246" s="7"/>
      <c r="B246" s="28" t="s">
        <v>275</v>
      </c>
      <c r="C246" s="28" t="s">
        <v>203</v>
      </c>
      <c r="D24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6" s="45" t="s">
        <v>262</v>
      </c>
      <c r="F246" s="63"/>
      <c r="G246" s="63"/>
      <c r="H246" s="63"/>
      <c r="I246" s="63"/>
      <c r="J246" s="63"/>
      <c r="K246" s="7"/>
      <c r="L246" s="37" t="str">
        <f>IF(IFERROR(SEARCH("-virtual",Online_Backup_Table1230[[#This Row],[Extension types]],1),0)&gt;0,"Yes","-")</f>
        <v>-</v>
      </c>
      <c r="M246" s="28"/>
      <c r="N246" s="37" t="str">
        <f>IF(IFERROR(SEARCH("-clus",Online_Backup_Table1230[[#This Row],[Extension types]],1),0)&gt;0,"Yes","-")</f>
        <v>-</v>
      </c>
      <c r="O246" s="28"/>
      <c r="P246" s="37" t="str">
        <f>IF(IFERROR(SEARCH("-appserver",Online_Backup_Table1230[[#This Row],[Extension types]],1),0)&gt;0,"Yes","-")</f>
        <v>-</v>
      </c>
      <c r="Q246" s="28"/>
      <c r="R246" s="37" t="str">
        <f>IF(IFERROR(SEARCH("-mssql",Online_Backup_Table1230[[#This Row],[Extension types]],1),0)&gt;0,"-mssql","-")</f>
        <v>-</v>
      </c>
      <c r="S246" s="37" t="str">
        <f>IF(IFERROR(SEARCH("-oracle",Online_Backup_Table1230[[#This Row],[Extension types]],1),0)&gt;0,"-oracle","-")</f>
        <v>-oracle</v>
      </c>
      <c r="T246" s="37" t="str">
        <f>IF(IFERROR(SEARCH("-sap",Online_Backup_Table1230[[#This Row],[Extension types]],1),0)&gt;0,"-sap","-")</f>
        <v>-</v>
      </c>
      <c r="U246" s="37" t="str">
        <f>IF(IFERROR(SEARCH("-msexchange",Online_Backup_Table1230[[#This Row],[Extension types]],1),0)&gt;0,"-msexchange","-")</f>
        <v>-</v>
      </c>
      <c r="V246" s="37" t="str">
        <f>IF(IFERROR(SEARCH("-msese",Online_Backup_Table1230[[#This Row],[Extension types]],1),0)&gt;0,"-msese","-")</f>
        <v>-</v>
      </c>
      <c r="W246" s="37" t="str">
        <f>IF(IFERROR(SEARCH("-e2010",Online_Backup_Table1230[[#This Row],[Extension types]],1),0)&gt;0,"-e2010","-")</f>
        <v>-</v>
      </c>
      <c r="X246" s="37" t="str">
        <f>IF(IFERROR(SEARCH("-msmbx",Online_Backup_Table1230[[#This Row],[Extension types]],1),0)&gt;0,"-msmbx","-")</f>
        <v>-</v>
      </c>
      <c r="Y246" s="37" t="str">
        <f>IF(IFERROR(SEARCH("-mbx",Online_Backup_Table1230[[#This Row],[Extension types]],1),0)&gt;0,"-mbx","-")</f>
        <v>-</v>
      </c>
      <c r="Z246" s="37" t="str">
        <f>IF(IFERROR(SEARCH("-informix",Online_Backup_Table1230[[#This Row],[Extension types]],1),0)&gt;0,"-informix","-")</f>
        <v>-</v>
      </c>
      <c r="AA246" s="37" t="str">
        <f>IF(IFERROR(SEARCH("-sybase",Online_Backup_Table1230[[#This Row],[Extension types]],1),0)&gt;0,"-sybase","-")</f>
        <v>-</v>
      </c>
      <c r="AB246" s="37" t="str">
        <f>IF(IFERROR(SEARCH("-lotus",Online_Backup_Table1230[[#This Row],[Extension types]],1),0)&gt;0,"-lotus","-")</f>
        <v>-</v>
      </c>
      <c r="AC246" s="37" t="str">
        <f>IF(IFERROR(SEARCH("-vss",Online_Backup_Table1230[[#This Row],[Extension types]],1),0)&gt;0,"-vss","-")</f>
        <v>-</v>
      </c>
      <c r="AD246" s="37" t="str">
        <f>IF(IFERROR(SEARCH("-db2",Online_Backup_Table1230[[#This Row],[Extension types]],1),0)&gt;0,"-db2","-")</f>
        <v>-</v>
      </c>
      <c r="AE246" s="37" t="str">
        <f>IF(IFERROR(SEARCH("-mssharepoint",Online_Backup_Table1230[[#This Row],[Extension types]],1),0)&gt;0,"-mssharepoint","-")</f>
        <v>-</v>
      </c>
      <c r="AF246" s="37" t="str">
        <f>IF(IFERROR(SEARCH("-mssps",Online_Backup_Table1230[[#This Row],[Extension types]],1),0)&gt;0,"-mssps","-")</f>
        <v>-</v>
      </c>
      <c r="AG246" s="37" t="str">
        <f>IF(IFERROR(SEARCH("-vmware",Online_Backup_Table1230[[#This Row],[Extension types]],1),0)&gt;0,"-vmware","-")</f>
        <v>-</v>
      </c>
      <c r="AH246" s="37" t="str">
        <f>IF(IFERROR(SEARCH("-vepa",Online_Backup_Table1230[[#This Row],[Extension types]],1),0)&gt;0,"-vepa","-")</f>
        <v>-</v>
      </c>
      <c r="AI246" s="37" t="str">
        <f>IF(IFERROR(SEARCH("-veagent",Online_Backup_Table1230[[#This Row],[Extension types]],1),0)&gt;0,"-veagent","-")</f>
        <v>-</v>
      </c>
      <c r="AJ246" s="37" t="str">
        <f>IF(IFERROR(SEARCH("-stream",Online_Backup_Table1230[[#This Row],[Extension types]],1),0)&gt;0,"-stream","-")</f>
        <v>-</v>
      </c>
      <c r="AK246" s="37" t="str">
        <f>IF(IFERROR(SEARCH("-ov",Online_Backup_Table1230[[#This Row],[Extension types]],1),0)&gt;0,"-ov","-")</f>
        <v>-</v>
      </c>
      <c r="AL246" s="37" t="str">
        <f>IF(IFERROR(SEARCH("-opc",Online_Backup_Table1230[[#This Row],[Extension types]],1),0)&gt;0,"-opc","-")</f>
        <v>-</v>
      </c>
      <c r="AM246" s="37" t="str">
        <f>IF(IFERROR(SEARCH("-mysql",Online_Backup_Table1230[[#This Row],[Extension types]],1),0)&gt;0,"-mysql","-")</f>
        <v>-</v>
      </c>
      <c r="AN246" s="37" t="str">
        <f>IF(IFERROR(SEARCH("-postgresql",Online_Backup_Table1230[[#This Row],[Extension types]],1),0)&gt;0,"-postgresql","-")</f>
        <v>-</v>
      </c>
      <c r="AO246" s="88">
        <f>IF(AND(Online_Backup_Table1230[[#This Row],[OS_type]]="WINDOWS / LINUX",COUNTIF(Online_Backup_Table1230[[#This Row],[Check -mssql and -mssql70]:[Check -opc]],"-")&lt;&gt;21),1,0)</f>
        <v>1</v>
      </c>
      <c r="AP246" s="88">
        <f>IF(AND(Online_Backup_Table1230[[#This Row],[OS_type]]="UNIX",COUNTIF(Online_Backup_Table1230[[#This Row],[Check -mssql and -mssql70]:[Check -opc]],"-")&lt;&gt;21),1,0)</f>
        <v>0</v>
      </c>
      <c r="AQ24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6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6" s="88">
        <f>IF(AND(Online_Backup_Table1230[[#This Row],[Last connexion date]]&gt;Declaration_Date2433[[#All],[Column1]]-180,Online_Backup_Table1230[[#This Row],[Historical usage Unix to be counted]]&lt;&gt;0),1,0)</f>
        <v>0</v>
      </c>
      <c r="AU246" s="68">
        <v>43873.292824074073</v>
      </c>
      <c r="AV24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7" spans="1:48" x14ac:dyDescent="0.25">
      <c r="A247" s="7"/>
      <c r="B247" s="28" t="s">
        <v>276</v>
      </c>
      <c r="C247" s="28" t="s">
        <v>203</v>
      </c>
      <c r="D24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7" s="45" t="s">
        <v>262</v>
      </c>
      <c r="F247" s="63"/>
      <c r="G247" s="63"/>
      <c r="H247" s="63"/>
      <c r="I247" s="63"/>
      <c r="J247" s="63"/>
      <c r="K247" s="7"/>
      <c r="L247" s="37" t="str">
        <f>IF(IFERROR(SEARCH("-virtual",Online_Backup_Table1230[[#This Row],[Extension types]],1),0)&gt;0,"Yes","-")</f>
        <v>-</v>
      </c>
      <c r="M247" s="28"/>
      <c r="N247" s="37" t="str">
        <f>IF(IFERROR(SEARCH("-clus",Online_Backup_Table1230[[#This Row],[Extension types]],1),0)&gt;0,"Yes","-")</f>
        <v>-</v>
      </c>
      <c r="O247" s="28"/>
      <c r="P247" s="37" t="str">
        <f>IF(IFERROR(SEARCH("-appserver",Online_Backup_Table1230[[#This Row],[Extension types]],1),0)&gt;0,"Yes","-")</f>
        <v>-</v>
      </c>
      <c r="Q247" s="28"/>
      <c r="R247" s="37" t="str">
        <f>IF(IFERROR(SEARCH("-mssql",Online_Backup_Table1230[[#This Row],[Extension types]],1),0)&gt;0,"-mssql","-")</f>
        <v>-</v>
      </c>
      <c r="S247" s="37" t="str">
        <f>IF(IFERROR(SEARCH("-oracle",Online_Backup_Table1230[[#This Row],[Extension types]],1),0)&gt;0,"-oracle","-")</f>
        <v>-oracle</v>
      </c>
      <c r="T247" s="37" t="str">
        <f>IF(IFERROR(SEARCH("-sap",Online_Backup_Table1230[[#This Row],[Extension types]],1),0)&gt;0,"-sap","-")</f>
        <v>-</v>
      </c>
      <c r="U247" s="37" t="str">
        <f>IF(IFERROR(SEARCH("-msexchange",Online_Backup_Table1230[[#This Row],[Extension types]],1),0)&gt;0,"-msexchange","-")</f>
        <v>-</v>
      </c>
      <c r="V247" s="37" t="str">
        <f>IF(IFERROR(SEARCH("-msese",Online_Backup_Table1230[[#This Row],[Extension types]],1),0)&gt;0,"-msese","-")</f>
        <v>-</v>
      </c>
      <c r="W247" s="37" t="str">
        <f>IF(IFERROR(SEARCH("-e2010",Online_Backup_Table1230[[#This Row],[Extension types]],1),0)&gt;0,"-e2010","-")</f>
        <v>-</v>
      </c>
      <c r="X247" s="37" t="str">
        <f>IF(IFERROR(SEARCH("-msmbx",Online_Backup_Table1230[[#This Row],[Extension types]],1),0)&gt;0,"-msmbx","-")</f>
        <v>-</v>
      </c>
      <c r="Y247" s="37" t="str">
        <f>IF(IFERROR(SEARCH("-mbx",Online_Backup_Table1230[[#This Row],[Extension types]],1),0)&gt;0,"-mbx","-")</f>
        <v>-</v>
      </c>
      <c r="Z247" s="37" t="str">
        <f>IF(IFERROR(SEARCH("-informix",Online_Backup_Table1230[[#This Row],[Extension types]],1),0)&gt;0,"-informix","-")</f>
        <v>-</v>
      </c>
      <c r="AA247" s="37" t="str">
        <f>IF(IFERROR(SEARCH("-sybase",Online_Backup_Table1230[[#This Row],[Extension types]],1),0)&gt;0,"-sybase","-")</f>
        <v>-</v>
      </c>
      <c r="AB247" s="37" t="str">
        <f>IF(IFERROR(SEARCH("-lotus",Online_Backup_Table1230[[#This Row],[Extension types]],1),0)&gt;0,"-lotus","-")</f>
        <v>-</v>
      </c>
      <c r="AC247" s="37" t="str">
        <f>IF(IFERROR(SEARCH("-vss",Online_Backup_Table1230[[#This Row],[Extension types]],1),0)&gt;0,"-vss","-")</f>
        <v>-</v>
      </c>
      <c r="AD247" s="37" t="str">
        <f>IF(IFERROR(SEARCH("-db2",Online_Backup_Table1230[[#This Row],[Extension types]],1),0)&gt;0,"-db2","-")</f>
        <v>-</v>
      </c>
      <c r="AE247" s="37" t="str">
        <f>IF(IFERROR(SEARCH("-mssharepoint",Online_Backup_Table1230[[#This Row],[Extension types]],1),0)&gt;0,"-mssharepoint","-")</f>
        <v>-</v>
      </c>
      <c r="AF247" s="37" t="str">
        <f>IF(IFERROR(SEARCH("-mssps",Online_Backup_Table1230[[#This Row],[Extension types]],1),0)&gt;0,"-mssps","-")</f>
        <v>-</v>
      </c>
      <c r="AG247" s="37" t="str">
        <f>IF(IFERROR(SEARCH("-vmware",Online_Backup_Table1230[[#This Row],[Extension types]],1),0)&gt;0,"-vmware","-")</f>
        <v>-</v>
      </c>
      <c r="AH247" s="37" t="str">
        <f>IF(IFERROR(SEARCH("-vepa",Online_Backup_Table1230[[#This Row],[Extension types]],1),0)&gt;0,"-vepa","-")</f>
        <v>-</v>
      </c>
      <c r="AI247" s="37" t="str">
        <f>IF(IFERROR(SEARCH("-veagent",Online_Backup_Table1230[[#This Row],[Extension types]],1),0)&gt;0,"-veagent","-")</f>
        <v>-</v>
      </c>
      <c r="AJ247" s="37" t="str">
        <f>IF(IFERROR(SEARCH("-stream",Online_Backup_Table1230[[#This Row],[Extension types]],1),0)&gt;0,"-stream","-")</f>
        <v>-</v>
      </c>
      <c r="AK247" s="37" t="str">
        <f>IF(IFERROR(SEARCH("-ov",Online_Backup_Table1230[[#This Row],[Extension types]],1),0)&gt;0,"-ov","-")</f>
        <v>-</v>
      </c>
      <c r="AL247" s="37" t="str">
        <f>IF(IFERROR(SEARCH("-opc",Online_Backup_Table1230[[#This Row],[Extension types]],1),0)&gt;0,"-opc","-")</f>
        <v>-</v>
      </c>
      <c r="AM247" s="37" t="str">
        <f>IF(IFERROR(SEARCH("-mysql",Online_Backup_Table1230[[#This Row],[Extension types]],1),0)&gt;0,"-mysql","-")</f>
        <v>-</v>
      </c>
      <c r="AN247" s="37" t="str">
        <f>IF(IFERROR(SEARCH("-postgresql",Online_Backup_Table1230[[#This Row],[Extension types]],1),0)&gt;0,"-postgresql","-")</f>
        <v>-</v>
      </c>
      <c r="AO247" s="88">
        <f>IF(AND(Online_Backup_Table1230[[#This Row],[OS_type]]="WINDOWS / LINUX",COUNTIF(Online_Backup_Table1230[[#This Row],[Check -mssql and -mssql70]:[Check -opc]],"-")&lt;&gt;21),1,0)</f>
        <v>1</v>
      </c>
      <c r="AP247" s="88">
        <f>IF(AND(Online_Backup_Table1230[[#This Row],[OS_type]]="UNIX",COUNTIF(Online_Backup_Table1230[[#This Row],[Check -mssql and -mssql70]:[Check -opc]],"-")&lt;&gt;21),1,0)</f>
        <v>0</v>
      </c>
      <c r="AQ24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47" s="88">
        <f>IF(AND(Online_Backup_Table1230[[#This Row],[Last connexion date]]&gt;Declaration_Date2433[[#All],[Column1]]-180,Online_Backup_Table1230[[#This Row],[Historical usage Windows/Linux to be counted]]&lt;&gt;0),1,0)</f>
        <v>0</v>
      </c>
      <c r="AS24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7" s="88">
        <f>IF(AND(Online_Backup_Table1230[[#This Row],[Last connexion date]]&gt;Declaration_Date2433[[#All],[Column1]]-180,Online_Backup_Table1230[[#This Row],[Historical usage Unix to be counted]]&lt;&gt;0),1,0)</f>
        <v>0</v>
      </c>
      <c r="AU247" s="68"/>
      <c r="AV24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48" spans="1:48" x14ac:dyDescent="0.25">
      <c r="A248" s="7"/>
      <c r="B248" s="28" t="s">
        <v>277</v>
      </c>
      <c r="C248" s="28" t="s">
        <v>141</v>
      </c>
      <c r="D24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8" s="45" t="s">
        <v>278</v>
      </c>
      <c r="F248" s="63"/>
      <c r="G248" s="63"/>
      <c r="H248" s="63"/>
      <c r="I248" s="63"/>
      <c r="J248" s="63"/>
      <c r="K248" s="7"/>
      <c r="L248" s="37" t="str">
        <f>IF(IFERROR(SEARCH("-virtual",Online_Backup_Table1230[[#This Row],[Extension types]],1),0)&gt;0,"Yes","-")</f>
        <v>-</v>
      </c>
      <c r="M248" s="28"/>
      <c r="N248" s="37" t="str">
        <f>IF(IFERROR(SEARCH("-clus",Online_Backup_Table1230[[#This Row],[Extension types]],1),0)&gt;0,"Yes","-")</f>
        <v>-</v>
      </c>
      <c r="O248" s="28"/>
      <c r="P248" s="37" t="str">
        <f>IF(IFERROR(SEARCH("-appserver",Online_Backup_Table1230[[#This Row],[Extension types]],1),0)&gt;0,"Yes","-")</f>
        <v>-</v>
      </c>
      <c r="Q248" s="28"/>
      <c r="R248" s="37" t="str">
        <f>IF(IFERROR(SEARCH("-mssql",Online_Backup_Table1230[[#This Row],[Extension types]],1),0)&gt;0,"-mssql","-")</f>
        <v>-</v>
      </c>
      <c r="S248" s="37" t="str">
        <f>IF(IFERROR(SEARCH("-oracle",Online_Backup_Table1230[[#This Row],[Extension types]],1),0)&gt;0,"-oracle","-")</f>
        <v>-oracle</v>
      </c>
      <c r="T248" s="37" t="str">
        <f>IF(IFERROR(SEARCH("-sap",Online_Backup_Table1230[[#This Row],[Extension types]],1),0)&gt;0,"-sap","-")</f>
        <v>-</v>
      </c>
      <c r="U248" s="37" t="str">
        <f>IF(IFERROR(SEARCH("-msexchange",Online_Backup_Table1230[[#This Row],[Extension types]],1),0)&gt;0,"-msexchange","-")</f>
        <v>-</v>
      </c>
      <c r="V248" s="37" t="str">
        <f>IF(IFERROR(SEARCH("-msese",Online_Backup_Table1230[[#This Row],[Extension types]],1),0)&gt;0,"-msese","-")</f>
        <v>-</v>
      </c>
      <c r="W248" s="37" t="str">
        <f>IF(IFERROR(SEARCH("-e2010",Online_Backup_Table1230[[#This Row],[Extension types]],1),0)&gt;0,"-e2010","-")</f>
        <v>-</v>
      </c>
      <c r="X248" s="37" t="str">
        <f>IF(IFERROR(SEARCH("-msmbx",Online_Backup_Table1230[[#This Row],[Extension types]],1),0)&gt;0,"-msmbx","-")</f>
        <v>-</v>
      </c>
      <c r="Y248" s="37" t="str">
        <f>IF(IFERROR(SEARCH("-mbx",Online_Backup_Table1230[[#This Row],[Extension types]],1),0)&gt;0,"-mbx","-")</f>
        <v>-</v>
      </c>
      <c r="Z248" s="37" t="str">
        <f>IF(IFERROR(SEARCH("-informix",Online_Backup_Table1230[[#This Row],[Extension types]],1),0)&gt;0,"-informix","-")</f>
        <v>-</v>
      </c>
      <c r="AA248" s="37" t="str">
        <f>IF(IFERROR(SEARCH("-sybase",Online_Backup_Table1230[[#This Row],[Extension types]],1),0)&gt;0,"-sybase","-")</f>
        <v>-</v>
      </c>
      <c r="AB248" s="37" t="str">
        <f>IF(IFERROR(SEARCH("-lotus",Online_Backup_Table1230[[#This Row],[Extension types]],1),0)&gt;0,"-lotus","-")</f>
        <v>-</v>
      </c>
      <c r="AC248" s="37" t="str">
        <f>IF(IFERROR(SEARCH("-vss",Online_Backup_Table1230[[#This Row],[Extension types]],1),0)&gt;0,"-vss","-")</f>
        <v>-vss</v>
      </c>
      <c r="AD248" s="37" t="str">
        <f>IF(IFERROR(SEARCH("-db2",Online_Backup_Table1230[[#This Row],[Extension types]],1),0)&gt;0,"-db2","-")</f>
        <v>-</v>
      </c>
      <c r="AE248" s="37" t="str">
        <f>IF(IFERROR(SEARCH("-mssharepoint",Online_Backup_Table1230[[#This Row],[Extension types]],1),0)&gt;0,"-mssharepoint","-")</f>
        <v>-</v>
      </c>
      <c r="AF248" s="37" t="str">
        <f>IF(IFERROR(SEARCH("-mssps",Online_Backup_Table1230[[#This Row],[Extension types]],1),0)&gt;0,"-mssps","-")</f>
        <v>-</v>
      </c>
      <c r="AG248" s="37" t="str">
        <f>IF(IFERROR(SEARCH("-vmware",Online_Backup_Table1230[[#This Row],[Extension types]],1),0)&gt;0,"-vmware","-")</f>
        <v>-</v>
      </c>
      <c r="AH248" s="37" t="str">
        <f>IF(IFERROR(SEARCH("-vepa",Online_Backup_Table1230[[#This Row],[Extension types]],1),0)&gt;0,"-vepa","-")</f>
        <v>-</v>
      </c>
      <c r="AI248" s="37" t="str">
        <f>IF(IFERROR(SEARCH("-veagent",Online_Backup_Table1230[[#This Row],[Extension types]],1),0)&gt;0,"-veagent","-")</f>
        <v>-</v>
      </c>
      <c r="AJ248" s="37" t="str">
        <f>IF(IFERROR(SEARCH("-stream",Online_Backup_Table1230[[#This Row],[Extension types]],1),0)&gt;0,"-stream","-")</f>
        <v>-</v>
      </c>
      <c r="AK248" s="37" t="str">
        <f>IF(IFERROR(SEARCH("-ov",Online_Backup_Table1230[[#This Row],[Extension types]],1),0)&gt;0,"-ov","-")</f>
        <v>-</v>
      </c>
      <c r="AL248" s="37" t="str">
        <f>IF(IFERROR(SEARCH("-opc",Online_Backup_Table1230[[#This Row],[Extension types]],1),0)&gt;0,"-opc","-")</f>
        <v>-</v>
      </c>
      <c r="AM248" s="37" t="str">
        <f>IF(IFERROR(SEARCH("-mysql",Online_Backup_Table1230[[#This Row],[Extension types]],1),0)&gt;0,"-mysql","-")</f>
        <v>-</v>
      </c>
      <c r="AN248" s="37" t="str">
        <f>IF(IFERROR(SEARCH("-postgresql",Online_Backup_Table1230[[#This Row],[Extension types]],1),0)&gt;0,"-postgresql","-")</f>
        <v>-</v>
      </c>
      <c r="AO248" s="88">
        <f>IF(AND(Online_Backup_Table1230[[#This Row],[OS_type]]="WINDOWS / LINUX",COUNTIF(Online_Backup_Table1230[[#This Row],[Check -mssql and -mssql70]:[Check -opc]],"-")&lt;&gt;21),1,0)</f>
        <v>1</v>
      </c>
      <c r="AP248" s="88">
        <f>IF(AND(Online_Backup_Table1230[[#This Row],[OS_type]]="UNIX",COUNTIF(Online_Backup_Table1230[[#This Row],[Check -mssql and -mssql70]:[Check -opc]],"-")&lt;&gt;21),1,0)</f>
        <v>0</v>
      </c>
      <c r="AQ24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8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8" s="88">
        <f>IF(AND(Online_Backup_Table1230[[#This Row],[Last connexion date]]&gt;Declaration_Date2433[[#All],[Column1]]-180,Online_Backup_Table1230[[#This Row],[Historical usage Unix to be counted]]&lt;&gt;0),1,0)</f>
        <v>0</v>
      </c>
      <c r="AU248" s="68">
        <v>43873.199062500003</v>
      </c>
      <c r="AV24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49" spans="1:48" x14ac:dyDescent="0.25">
      <c r="A249" s="7"/>
      <c r="B249" s="28" t="s">
        <v>279</v>
      </c>
      <c r="C249" s="28" t="s">
        <v>160</v>
      </c>
      <c r="D24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49" s="45" t="s">
        <v>280</v>
      </c>
      <c r="F249" s="63"/>
      <c r="G249" s="63"/>
      <c r="H249" s="63"/>
      <c r="I249" s="63"/>
      <c r="J249" s="63"/>
      <c r="K249" s="7"/>
      <c r="L249" s="37" t="str">
        <f>IF(IFERROR(SEARCH("-virtual",Online_Backup_Table1230[[#This Row],[Extension types]],1),0)&gt;0,"Yes","-")</f>
        <v>-</v>
      </c>
      <c r="M249" s="28"/>
      <c r="N249" s="37" t="str">
        <f>IF(IFERROR(SEARCH("-clus",Online_Backup_Table1230[[#This Row],[Extension types]],1),0)&gt;0,"Yes","-")</f>
        <v>-</v>
      </c>
      <c r="O249" s="28"/>
      <c r="P249" s="37" t="str">
        <f>IF(IFERROR(SEARCH("-appserver",Online_Backup_Table1230[[#This Row],[Extension types]],1),0)&gt;0,"Yes","-")</f>
        <v>-</v>
      </c>
      <c r="Q249" s="28"/>
      <c r="R249" s="37" t="str">
        <f>IF(IFERROR(SEARCH("-mssql",Online_Backup_Table1230[[#This Row],[Extension types]],1),0)&gt;0,"-mssql","-")</f>
        <v>-</v>
      </c>
      <c r="S249" s="37" t="str">
        <f>IF(IFERROR(SEARCH("-oracle",Online_Backup_Table1230[[#This Row],[Extension types]],1),0)&gt;0,"-oracle","-")</f>
        <v>-oracle</v>
      </c>
      <c r="T249" s="37" t="str">
        <f>IF(IFERROR(SEARCH("-sap",Online_Backup_Table1230[[#This Row],[Extension types]],1),0)&gt;0,"-sap","-")</f>
        <v>-</v>
      </c>
      <c r="U249" s="37" t="str">
        <f>IF(IFERROR(SEARCH("-msexchange",Online_Backup_Table1230[[#This Row],[Extension types]],1),0)&gt;0,"-msexchange","-")</f>
        <v>-</v>
      </c>
      <c r="V249" s="37" t="str">
        <f>IF(IFERROR(SEARCH("-msese",Online_Backup_Table1230[[#This Row],[Extension types]],1),0)&gt;0,"-msese","-")</f>
        <v>-</v>
      </c>
      <c r="W249" s="37" t="str">
        <f>IF(IFERROR(SEARCH("-e2010",Online_Backup_Table1230[[#This Row],[Extension types]],1),0)&gt;0,"-e2010","-")</f>
        <v>-</v>
      </c>
      <c r="X249" s="37" t="str">
        <f>IF(IFERROR(SEARCH("-msmbx",Online_Backup_Table1230[[#This Row],[Extension types]],1),0)&gt;0,"-msmbx","-")</f>
        <v>-</v>
      </c>
      <c r="Y249" s="37" t="str">
        <f>IF(IFERROR(SEARCH("-mbx",Online_Backup_Table1230[[#This Row],[Extension types]],1),0)&gt;0,"-mbx","-")</f>
        <v>-</v>
      </c>
      <c r="Z249" s="37" t="str">
        <f>IF(IFERROR(SEARCH("-informix",Online_Backup_Table1230[[#This Row],[Extension types]],1),0)&gt;0,"-informix","-")</f>
        <v>-</v>
      </c>
      <c r="AA249" s="37" t="str">
        <f>IF(IFERROR(SEARCH("-sybase",Online_Backup_Table1230[[#This Row],[Extension types]],1),0)&gt;0,"-sybase","-")</f>
        <v>-</v>
      </c>
      <c r="AB249" s="37" t="str">
        <f>IF(IFERROR(SEARCH("-lotus",Online_Backup_Table1230[[#This Row],[Extension types]],1),0)&gt;0,"-lotus","-")</f>
        <v>-</v>
      </c>
      <c r="AC249" s="37" t="str">
        <f>IF(IFERROR(SEARCH("-vss",Online_Backup_Table1230[[#This Row],[Extension types]],1),0)&gt;0,"-vss","-")</f>
        <v>-vss</v>
      </c>
      <c r="AD249" s="37" t="str">
        <f>IF(IFERROR(SEARCH("-db2",Online_Backup_Table1230[[#This Row],[Extension types]],1),0)&gt;0,"-db2","-")</f>
        <v>-</v>
      </c>
      <c r="AE249" s="37" t="str">
        <f>IF(IFERROR(SEARCH("-mssharepoint",Online_Backup_Table1230[[#This Row],[Extension types]],1),0)&gt;0,"-mssharepoint","-")</f>
        <v>-</v>
      </c>
      <c r="AF249" s="37" t="str">
        <f>IF(IFERROR(SEARCH("-mssps",Online_Backup_Table1230[[#This Row],[Extension types]],1),0)&gt;0,"-mssps","-")</f>
        <v>-</v>
      </c>
      <c r="AG249" s="37" t="str">
        <f>IF(IFERROR(SEARCH("-vmware",Online_Backup_Table1230[[#This Row],[Extension types]],1),0)&gt;0,"-vmware","-")</f>
        <v>-</v>
      </c>
      <c r="AH249" s="37" t="str">
        <f>IF(IFERROR(SEARCH("-vepa",Online_Backup_Table1230[[#This Row],[Extension types]],1),0)&gt;0,"-vepa","-")</f>
        <v>-</v>
      </c>
      <c r="AI249" s="37" t="str">
        <f>IF(IFERROR(SEARCH("-veagent",Online_Backup_Table1230[[#This Row],[Extension types]],1),0)&gt;0,"-veagent","-")</f>
        <v>-</v>
      </c>
      <c r="AJ249" s="37" t="str">
        <f>IF(IFERROR(SEARCH("-stream",Online_Backup_Table1230[[#This Row],[Extension types]],1),0)&gt;0,"-stream","-")</f>
        <v>-</v>
      </c>
      <c r="AK249" s="37" t="str">
        <f>IF(IFERROR(SEARCH("-ov",Online_Backup_Table1230[[#This Row],[Extension types]],1),0)&gt;0,"-ov","-")</f>
        <v>-</v>
      </c>
      <c r="AL249" s="37" t="str">
        <f>IF(IFERROR(SEARCH("-opc",Online_Backup_Table1230[[#This Row],[Extension types]],1),0)&gt;0,"-opc","-")</f>
        <v>-</v>
      </c>
      <c r="AM249" s="37" t="str">
        <f>IF(IFERROR(SEARCH("-mysql",Online_Backup_Table1230[[#This Row],[Extension types]],1),0)&gt;0,"-mysql","-")</f>
        <v>-</v>
      </c>
      <c r="AN249" s="37" t="str">
        <f>IF(IFERROR(SEARCH("-postgresql",Online_Backup_Table1230[[#This Row],[Extension types]],1),0)&gt;0,"-postgresql","-")</f>
        <v>-</v>
      </c>
      <c r="AO249" s="88">
        <f>IF(AND(Online_Backup_Table1230[[#This Row],[OS_type]]="WINDOWS / LINUX",COUNTIF(Online_Backup_Table1230[[#This Row],[Check -mssql and -mssql70]:[Check -opc]],"-")&lt;&gt;21),1,0)</f>
        <v>1</v>
      </c>
      <c r="AP249" s="88">
        <f>IF(AND(Online_Backup_Table1230[[#This Row],[OS_type]]="UNIX",COUNTIF(Online_Backup_Table1230[[#This Row],[Check -mssql and -mssql70]:[Check -opc]],"-")&lt;&gt;21),1,0)</f>
        <v>0</v>
      </c>
      <c r="AQ24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4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4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49" s="88">
        <f>IF(AND(Online_Backup_Table1230[[#This Row],[Last connexion date]]&gt;Declaration_Date2433[[#All],[Column1]]-180,Online_Backup_Table1230[[#This Row],[Historical usage Unix to be counted]]&lt;&gt;0),1,0)</f>
        <v>0</v>
      </c>
      <c r="AU249" s="68">
        <v>43873.500960648147</v>
      </c>
      <c r="AV24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0" spans="1:48" x14ac:dyDescent="0.25">
      <c r="A250" s="7"/>
      <c r="B250" s="28" t="s">
        <v>281</v>
      </c>
      <c r="C250" s="28" t="s">
        <v>141</v>
      </c>
      <c r="D25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0" s="45" t="s">
        <v>282</v>
      </c>
      <c r="F250" s="63"/>
      <c r="G250" s="63"/>
      <c r="H250" s="63"/>
      <c r="I250" s="63"/>
      <c r="J250" s="63"/>
      <c r="K250" s="7"/>
      <c r="L250" s="37" t="str">
        <f>IF(IFERROR(SEARCH("-virtual",Online_Backup_Table1230[[#This Row],[Extension types]],1),0)&gt;0,"Yes","-")</f>
        <v>-</v>
      </c>
      <c r="M250" s="28"/>
      <c r="N250" s="37" t="str">
        <f>IF(IFERROR(SEARCH("-clus",Online_Backup_Table1230[[#This Row],[Extension types]],1),0)&gt;0,"Yes","-")</f>
        <v>-</v>
      </c>
      <c r="O250" s="28"/>
      <c r="P250" s="37" t="str">
        <f>IF(IFERROR(SEARCH("-appserver",Online_Backup_Table1230[[#This Row],[Extension types]],1),0)&gt;0,"Yes","-")</f>
        <v>-</v>
      </c>
      <c r="Q250" s="28"/>
      <c r="R250" s="37" t="str">
        <f>IF(IFERROR(SEARCH("-mssql",Online_Backup_Table1230[[#This Row],[Extension types]],1),0)&gt;0,"-mssql","-")</f>
        <v>-</v>
      </c>
      <c r="S250" s="37" t="str">
        <f>IF(IFERROR(SEARCH("-oracle",Online_Backup_Table1230[[#This Row],[Extension types]],1),0)&gt;0,"-oracle","-")</f>
        <v>-oracle</v>
      </c>
      <c r="T250" s="37" t="str">
        <f>IF(IFERROR(SEARCH("-sap",Online_Backup_Table1230[[#This Row],[Extension types]],1),0)&gt;0,"-sap","-")</f>
        <v>-</v>
      </c>
      <c r="U250" s="37" t="str">
        <f>IF(IFERROR(SEARCH("-msexchange",Online_Backup_Table1230[[#This Row],[Extension types]],1),0)&gt;0,"-msexchange","-")</f>
        <v>-</v>
      </c>
      <c r="V250" s="37" t="str">
        <f>IF(IFERROR(SEARCH("-msese",Online_Backup_Table1230[[#This Row],[Extension types]],1),0)&gt;0,"-msese","-")</f>
        <v>-</v>
      </c>
      <c r="W250" s="37" t="str">
        <f>IF(IFERROR(SEARCH("-e2010",Online_Backup_Table1230[[#This Row],[Extension types]],1),0)&gt;0,"-e2010","-")</f>
        <v>-</v>
      </c>
      <c r="X250" s="37" t="str">
        <f>IF(IFERROR(SEARCH("-msmbx",Online_Backup_Table1230[[#This Row],[Extension types]],1),0)&gt;0,"-msmbx","-")</f>
        <v>-</v>
      </c>
      <c r="Y250" s="37" t="str">
        <f>IF(IFERROR(SEARCH("-mbx",Online_Backup_Table1230[[#This Row],[Extension types]],1),0)&gt;0,"-mbx","-")</f>
        <v>-</v>
      </c>
      <c r="Z250" s="37" t="str">
        <f>IF(IFERROR(SEARCH("-informix",Online_Backup_Table1230[[#This Row],[Extension types]],1),0)&gt;0,"-informix","-")</f>
        <v>-</v>
      </c>
      <c r="AA250" s="37" t="str">
        <f>IF(IFERROR(SEARCH("-sybase",Online_Backup_Table1230[[#This Row],[Extension types]],1),0)&gt;0,"-sybase","-")</f>
        <v>-</v>
      </c>
      <c r="AB250" s="37" t="str">
        <f>IF(IFERROR(SEARCH("-lotus",Online_Backup_Table1230[[#This Row],[Extension types]],1),0)&gt;0,"-lotus","-")</f>
        <v>-</v>
      </c>
      <c r="AC250" s="37" t="str">
        <f>IF(IFERROR(SEARCH("-vss",Online_Backup_Table1230[[#This Row],[Extension types]],1),0)&gt;0,"-vss","-")</f>
        <v>-vss</v>
      </c>
      <c r="AD250" s="37" t="str">
        <f>IF(IFERROR(SEARCH("-db2",Online_Backup_Table1230[[#This Row],[Extension types]],1),0)&gt;0,"-db2","-")</f>
        <v>-</v>
      </c>
      <c r="AE250" s="37" t="str">
        <f>IF(IFERROR(SEARCH("-mssharepoint",Online_Backup_Table1230[[#This Row],[Extension types]],1),0)&gt;0,"-mssharepoint","-")</f>
        <v>-</v>
      </c>
      <c r="AF250" s="37" t="str">
        <f>IF(IFERROR(SEARCH("-mssps",Online_Backup_Table1230[[#This Row],[Extension types]],1),0)&gt;0,"-mssps","-")</f>
        <v>-</v>
      </c>
      <c r="AG250" s="37" t="str">
        <f>IF(IFERROR(SEARCH("-vmware",Online_Backup_Table1230[[#This Row],[Extension types]],1),0)&gt;0,"-vmware","-")</f>
        <v>-</v>
      </c>
      <c r="AH250" s="37" t="str">
        <f>IF(IFERROR(SEARCH("-vepa",Online_Backup_Table1230[[#This Row],[Extension types]],1),0)&gt;0,"-vepa","-")</f>
        <v>-</v>
      </c>
      <c r="AI250" s="37" t="str">
        <f>IF(IFERROR(SEARCH("-veagent",Online_Backup_Table1230[[#This Row],[Extension types]],1),0)&gt;0,"-veagent","-")</f>
        <v>-</v>
      </c>
      <c r="AJ250" s="37" t="str">
        <f>IF(IFERROR(SEARCH("-stream",Online_Backup_Table1230[[#This Row],[Extension types]],1),0)&gt;0,"-stream","-")</f>
        <v>-</v>
      </c>
      <c r="AK250" s="37" t="str">
        <f>IF(IFERROR(SEARCH("-ov",Online_Backup_Table1230[[#This Row],[Extension types]],1),0)&gt;0,"-ov","-")</f>
        <v>-</v>
      </c>
      <c r="AL250" s="37" t="str">
        <f>IF(IFERROR(SEARCH("-opc",Online_Backup_Table1230[[#This Row],[Extension types]],1),0)&gt;0,"-opc","-")</f>
        <v>-</v>
      </c>
      <c r="AM250" s="37" t="str">
        <f>IF(IFERROR(SEARCH("-mysql",Online_Backup_Table1230[[#This Row],[Extension types]],1),0)&gt;0,"-mysql","-")</f>
        <v>-</v>
      </c>
      <c r="AN250" s="37" t="str">
        <f>IF(IFERROR(SEARCH("-postgresql",Online_Backup_Table1230[[#This Row],[Extension types]],1),0)&gt;0,"-postgresql","-")</f>
        <v>-</v>
      </c>
      <c r="AO250" s="88">
        <f>IF(AND(Online_Backup_Table1230[[#This Row],[OS_type]]="WINDOWS / LINUX",COUNTIF(Online_Backup_Table1230[[#This Row],[Check -mssql and -mssql70]:[Check -opc]],"-")&lt;&gt;21),1,0)</f>
        <v>1</v>
      </c>
      <c r="AP250" s="88">
        <f>IF(AND(Online_Backup_Table1230[[#This Row],[OS_type]]="UNIX",COUNTIF(Online_Backup_Table1230[[#This Row],[Check -mssql and -mssql70]:[Check -opc]],"-")&lt;&gt;21),1,0)</f>
        <v>0</v>
      </c>
      <c r="AQ25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0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0" s="88">
        <f>IF(AND(Online_Backup_Table1230[[#This Row],[Last connexion date]]&gt;Declaration_Date2433[[#All],[Column1]]-180,Online_Backup_Table1230[[#This Row],[Historical usage Unix to be counted]]&lt;&gt;0),1,0)</f>
        <v>0</v>
      </c>
      <c r="AU250" s="68">
        <v>43068.534942129627</v>
      </c>
      <c r="AV25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1" spans="1:48" x14ac:dyDescent="0.25">
      <c r="A251" s="7"/>
      <c r="B251" s="28" t="s">
        <v>283</v>
      </c>
      <c r="C251" s="28" t="s">
        <v>160</v>
      </c>
      <c r="D25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1" s="45" t="s">
        <v>284</v>
      </c>
      <c r="F251" s="63"/>
      <c r="G251" s="63"/>
      <c r="H251" s="63"/>
      <c r="I251" s="63"/>
      <c r="J251" s="63"/>
      <c r="K251" s="7"/>
      <c r="L251" s="37" t="str">
        <f>IF(IFERROR(SEARCH("-virtual",Online_Backup_Table1230[[#This Row],[Extension types]],1),0)&gt;0,"Yes","-")</f>
        <v>-</v>
      </c>
      <c r="M251" s="28"/>
      <c r="N251" s="37" t="str">
        <f>IF(IFERROR(SEARCH("-clus",Online_Backup_Table1230[[#This Row],[Extension types]],1),0)&gt;0,"Yes","-")</f>
        <v>-</v>
      </c>
      <c r="O251" s="28"/>
      <c r="P251" s="37" t="str">
        <f>IF(IFERROR(SEARCH("-appserver",Online_Backup_Table1230[[#This Row],[Extension types]],1),0)&gt;0,"Yes","-")</f>
        <v>-</v>
      </c>
      <c r="Q251" s="28"/>
      <c r="R251" s="37" t="str">
        <f>IF(IFERROR(SEARCH("-mssql",Online_Backup_Table1230[[#This Row],[Extension types]],1),0)&gt;0,"-mssql","-")</f>
        <v>-</v>
      </c>
      <c r="S251" s="37" t="str">
        <f>IF(IFERROR(SEARCH("-oracle",Online_Backup_Table1230[[#This Row],[Extension types]],1),0)&gt;0,"-oracle","-")</f>
        <v>-oracle</v>
      </c>
      <c r="T251" s="37" t="str">
        <f>IF(IFERROR(SEARCH("-sap",Online_Backup_Table1230[[#This Row],[Extension types]],1),0)&gt;0,"-sap","-")</f>
        <v>-</v>
      </c>
      <c r="U251" s="37" t="str">
        <f>IF(IFERROR(SEARCH("-msexchange",Online_Backup_Table1230[[#This Row],[Extension types]],1),0)&gt;0,"-msexchange","-")</f>
        <v>-</v>
      </c>
      <c r="V251" s="37" t="str">
        <f>IF(IFERROR(SEARCH("-msese",Online_Backup_Table1230[[#This Row],[Extension types]],1),0)&gt;0,"-msese","-")</f>
        <v>-</v>
      </c>
      <c r="W251" s="37" t="str">
        <f>IF(IFERROR(SEARCH("-e2010",Online_Backup_Table1230[[#This Row],[Extension types]],1),0)&gt;0,"-e2010","-")</f>
        <v>-</v>
      </c>
      <c r="X251" s="37" t="str">
        <f>IF(IFERROR(SEARCH("-msmbx",Online_Backup_Table1230[[#This Row],[Extension types]],1),0)&gt;0,"-msmbx","-")</f>
        <v>-</v>
      </c>
      <c r="Y251" s="37" t="str">
        <f>IF(IFERROR(SEARCH("-mbx",Online_Backup_Table1230[[#This Row],[Extension types]],1),0)&gt;0,"-mbx","-")</f>
        <v>-</v>
      </c>
      <c r="Z251" s="37" t="str">
        <f>IF(IFERROR(SEARCH("-informix",Online_Backup_Table1230[[#This Row],[Extension types]],1),0)&gt;0,"-informix","-")</f>
        <v>-</v>
      </c>
      <c r="AA251" s="37" t="str">
        <f>IF(IFERROR(SEARCH("-sybase",Online_Backup_Table1230[[#This Row],[Extension types]],1),0)&gt;0,"-sybase","-")</f>
        <v>-</v>
      </c>
      <c r="AB251" s="37" t="str">
        <f>IF(IFERROR(SEARCH("-lotus",Online_Backup_Table1230[[#This Row],[Extension types]],1),0)&gt;0,"-lotus","-")</f>
        <v>-</v>
      </c>
      <c r="AC251" s="37" t="str">
        <f>IF(IFERROR(SEARCH("-vss",Online_Backup_Table1230[[#This Row],[Extension types]],1),0)&gt;0,"-vss","-")</f>
        <v>-vss</v>
      </c>
      <c r="AD251" s="37" t="str">
        <f>IF(IFERROR(SEARCH("-db2",Online_Backup_Table1230[[#This Row],[Extension types]],1),0)&gt;0,"-db2","-")</f>
        <v>-</v>
      </c>
      <c r="AE251" s="37" t="str">
        <f>IF(IFERROR(SEARCH("-mssharepoint",Online_Backup_Table1230[[#This Row],[Extension types]],1),0)&gt;0,"-mssharepoint","-")</f>
        <v>-</v>
      </c>
      <c r="AF251" s="37" t="str">
        <f>IF(IFERROR(SEARCH("-mssps",Online_Backup_Table1230[[#This Row],[Extension types]],1),0)&gt;0,"-mssps","-")</f>
        <v>-</v>
      </c>
      <c r="AG251" s="37" t="str">
        <f>IF(IFERROR(SEARCH("-vmware",Online_Backup_Table1230[[#This Row],[Extension types]],1),0)&gt;0,"-vmware","-")</f>
        <v>-</v>
      </c>
      <c r="AH251" s="37" t="str">
        <f>IF(IFERROR(SEARCH("-vepa",Online_Backup_Table1230[[#This Row],[Extension types]],1),0)&gt;0,"-vepa","-")</f>
        <v>-</v>
      </c>
      <c r="AI251" s="37" t="str">
        <f>IF(IFERROR(SEARCH("-veagent",Online_Backup_Table1230[[#This Row],[Extension types]],1),0)&gt;0,"-veagent","-")</f>
        <v>-</v>
      </c>
      <c r="AJ251" s="37" t="str">
        <f>IF(IFERROR(SEARCH("-stream",Online_Backup_Table1230[[#This Row],[Extension types]],1),0)&gt;0,"-stream","-")</f>
        <v>-</v>
      </c>
      <c r="AK251" s="37" t="str">
        <f>IF(IFERROR(SEARCH("-ov",Online_Backup_Table1230[[#This Row],[Extension types]],1),0)&gt;0,"-ov","-")</f>
        <v>-</v>
      </c>
      <c r="AL251" s="37" t="str">
        <f>IF(IFERROR(SEARCH("-opc",Online_Backup_Table1230[[#This Row],[Extension types]],1),0)&gt;0,"-opc","-")</f>
        <v>-</v>
      </c>
      <c r="AM251" s="37" t="str">
        <f>IF(IFERROR(SEARCH("-mysql",Online_Backup_Table1230[[#This Row],[Extension types]],1),0)&gt;0,"-mysql","-")</f>
        <v>-</v>
      </c>
      <c r="AN251" s="37" t="str">
        <f>IF(IFERROR(SEARCH("-postgresql",Online_Backup_Table1230[[#This Row],[Extension types]],1),0)&gt;0,"-postgresql","-")</f>
        <v>-</v>
      </c>
      <c r="AO251" s="88">
        <f>IF(AND(Online_Backup_Table1230[[#This Row],[OS_type]]="WINDOWS / LINUX",COUNTIF(Online_Backup_Table1230[[#This Row],[Check -mssql and -mssql70]:[Check -opc]],"-")&lt;&gt;21),1,0)</f>
        <v>1</v>
      </c>
      <c r="AP251" s="88">
        <f>IF(AND(Online_Backup_Table1230[[#This Row],[OS_type]]="UNIX",COUNTIF(Online_Backup_Table1230[[#This Row],[Check -mssql and -mssql70]:[Check -opc]],"-")&lt;&gt;21),1,0)</f>
        <v>0</v>
      </c>
      <c r="AQ25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1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1" s="88">
        <f>IF(AND(Online_Backup_Table1230[[#This Row],[Last connexion date]]&gt;Declaration_Date2433[[#All],[Column1]]-180,Online_Backup_Table1230[[#This Row],[Historical usage Unix to be counted]]&lt;&gt;0),1,0)</f>
        <v>0</v>
      </c>
      <c r="AU251" s="68"/>
      <c r="AV25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2" spans="1:48" x14ac:dyDescent="0.25">
      <c r="A252" s="7"/>
      <c r="B252" s="28" t="s">
        <v>285</v>
      </c>
      <c r="C252" s="28" t="s">
        <v>160</v>
      </c>
      <c r="D25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2" s="45" t="s">
        <v>284</v>
      </c>
      <c r="F252" s="63"/>
      <c r="G252" s="63"/>
      <c r="H252" s="63"/>
      <c r="I252" s="63"/>
      <c r="J252" s="63"/>
      <c r="K252" s="7"/>
      <c r="L252" s="37" t="str">
        <f>IF(IFERROR(SEARCH("-virtual",Online_Backup_Table1230[[#This Row],[Extension types]],1),0)&gt;0,"Yes","-")</f>
        <v>-</v>
      </c>
      <c r="M252" s="28"/>
      <c r="N252" s="37" t="str">
        <f>IF(IFERROR(SEARCH("-clus",Online_Backup_Table1230[[#This Row],[Extension types]],1),0)&gt;0,"Yes","-")</f>
        <v>-</v>
      </c>
      <c r="O252" s="28"/>
      <c r="P252" s="37" t="str">
        <f>IF(IFERROR(SEARCH("-appserver",Online_Backup_Table1230[[#This Row],[Extension types]],1),0)&gt;0,"Yes","-")</f>
        <v>-</v>
      </c>
      <c r="Q252" s="28"/>
      <c r="R252" s="37" t="str">
        <f>IF(IFERROR(SEARCH("-mssql",Online_Backup_Table1230[[#This Row],[Extension types]],1),0)&gt;0,"-mssql","-")</f>
        <v>-</v>
      </c>
      <c r="S252" s="37" t="str">
        <f>IF(IFERROR(SEARCH("-oracle",Online_Backup_Table1230[[#This Row],[Extension types]],1),0)&gt;0,"-oracle","-")</f>
        <v>-oracle</v>
      </c>
      <c r="T252" s="37" t="str">
        <f>IF(IFERROR(SEARCH("-sap",Online_Backup_Table1230[[#This Row],[Extension types]],1),0)&gt;0,"-sap","-")</f>
        <v>-</v>
      </c>
      <c r="U252" s="37" t="str">
        <f>IF(IFERROR(SEARCH("-msexchange",Online_Backup_Table1230[[#This Row],[Extension types]],1),0)&gt;0,"-msexchange","-")</f>
        <v>-</v>
      </c>
      <c r="V252" s="37" t="str">
        <f>IF(IFERROR(SEARCH("-msese",Online_Backup_Table1230[[#This Row],[Extension types]],1),0)&gt;0,"-msese","-")</f>
        <v>-</v>
      </c>
      <c r="W252" s="37" t="str">
        <f>IF(IFERROR(SEARCH("-e2010",Online_Backup_Table1230[[#This Row],[Extension types]],1),0)&gt;0,"-e2010","-")</f>
        <v>-</v>
      </c>
      <c r="X252" s="37" t="str">
        <f>IF(IFERROR(SEARCH("-msmbx",Online_Backup_Table1230[[#This Row],[Extension types]],1),0)&gt;0,"-msmbx","-")</f>
        <v>-</v>
      </c>
      <c r="Y252" s="37" t="str">
        <f>IF(IFERROR(SEARCH("-mbx",Online_Backup_Table1230[[#This Row],[Extension types]],1),0)&gt;0,"-mbx","-")</f>
        <v>-</v>
      </c>
      <c r="Z252" s="37" t="str">
        <f>IF(IFERROR(SEARCH("-informix",Online_Backup_Table1230[[#This Row],[Extension types]],1),0)&gt;0,"-informix","-")</f>
        <v>-</v>
      </c>
      <c r="AA252" s="37" t="str">
        <f>IF(IFERROR(SEARCH("-sybase",Online_Backup_Table1230[[#This Row],[Extension types]],1),0)&gt;0,"-sybase","-")</f>
        <v>-</v>
      </c>
      <c r="AB252" s="37" t="str">
        <f>IF(IFERROR(SEARCH("-lotus",Online_Backup_Table1230[[#This Row],[Extension types]],1),0)&gt;0,"-lotus","-")</f>
        <v>-</v>
      </c>
      <c r="AC252" s="37" t="str">
        <f>IF(IFERROR(SEARCH("-vss",Online_Backup_Table1230[[#This Row],[Extension types]],1),0)&gt;0,"-vss","-")</f>
        <v>-vss</v>
      </c>
      <c r="AD252" s="37" t="str">
        <f>IF(IFERROR(SEARCH("-db2",Online_Backup_Table1230[[#This Row],[Extension types]],1),0)&gt;0,"-db2","-")</f>
        <v>-</v>
      </c>
      <c r="AE252" s="37" t="str">
        <f>IF(IFERROR(SEARCH("-mssharepoint",Online_Backup_Table1230[[#This Row],[Extension types]],1),0)&gt;0,"-mssharepoint","-")</f>
        <v>-</v>
      </c>
      <c r="AF252" s="37" t="str">
        <f>IF(IFERROR(SEARCH("-mssps",Online_Backup_Table1230[[#This Row],[Extension types]],1),0)&gt;0,"-mssps","-")</f>
        <v>-</v>
      </c>
      <c r="AG252" s="37" t="str">
        <f>IF(IFERROR(SEARCH("-vmware",Online_Backup_Table1230[[#This Row],[Extension types]],1),0)&gt;0,"-vmware","-")</f>
        <v>-</v>
      </c>
      <c r="AH252" s="37" t="str">
        <f>IF(IFERROR(SEARCH("-vepa",Online_Backup_Table1230[[#This Row],[Extension types]],1),0)&gt;0,"-vepa","-")</f>
        <v>-</v>
      </c>
      <c r="AI252" s="37" t="str">
        <f>IF(IFERROR(SEARCH("-veagent",Online_Backup_Table1230[[#This Row],[Extension types]],1),0)&gt;0,"-veagent","-")</f>
        <v>-</v>
      </c>
      <c r="AJ252" s="37" t="str">
        <f>IF(IFERROR(SEARCH("-stream",Online_Backup_Table1230[[#This Row],[Extension types]],1),0)&gt;0,"-stream","-")</f>
        <v>-</v>
      </c>
      <c r="AK252" s="37" t="str">
        <f>IF(IFERROR(SEARCH("-ov",Online_Backup_Table1230[[#This Row],[Extension types]],1),0)&gt;0,"-ov","-")</f>
        <v>-</v>
      </c>
      <c r="AL252" s="37" t="str">
        <f>IF(IFERROR(SEARCH("-opc",Online_Backup_Table1230[[#This Row],[Extension types]],1),0)&gt;0,"-opc","-")</f>
        <v>-</v>
      </c>
      <c r="AM252" s="37" t="str">
        <f>IF(IFERROR(SEARCH("-mysql",Online_Backup_Table1230[[#This Row],[Extension types]],1),0)&gt;0,"-mysql","-")</f>
        <v>-</v>
      </c>
      <c r="AN252" s="37" t="str">
        <f>IF(IFERROR(SEARCH("-postgresql",Online_Backup_Table1230[[#This Row],[Extension types]],1),0)&gt;0,"-postgresql","-")</f>
        <v>-</v>
      </c>
      <c r="AO252" s="88">
        <f>IF(AND(Online_Backup_Table1230[[#This Row],[OS_type]]="WINDOWS / LINUX",COUNTIF(Online_Backup_Table1230[[#This Row],[Check -mssql and -mssql70]:[Check -opc]],"-")&lt;&gt;21),1,0)</f>
        <v>1</v>
      </c>
      <c r="AP252" s="88">
        <f>IF(AND(Online_Backup_Table1230[[#This Row],[OS_type]]="UNIX",COUNTIF(Online_Backup_Table1230[[#This Row],[Check -mssql and -mssql70]:[Check -opc]],"-")&lt;&gt;21),1,0)</f>
        <v>0</v>
      </c>
      <c r="AQ25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2" s="88">
        <f>IF(AND(Online_Backup_Table1230[[#This Row],[Last connexion date]]&gt;Declaration_Date2433[[#All],[Column1]]-180,Online_Backup_Table1230[[#This Row],[Historical usage Unix to be counted]]&lt;&gt;0),1,0)</f>
        <v>0</v>
      </c>
      <c r="AU252" s="68"/>
      <c r="AV25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3" spans="1:48" x14ac:dyDescent="0.25">
      <c r="A253" s="7"/>
      <c r="B253" s="28" t="s">
        <v>286</v>
      </c>
      <c r="C253" s="28" t="s">
        <v>160</v>
      </c>
      <c r="D25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3" s="45" t="s">
        <v>287</v>
      </c>
      <c r="F253" s="63"/>
      <c r="G253" s="63"/>
      <c r="H253" s="63"/>
      <c r="I253" s="63"/>
      <c r="J253" s="63"/>
      <c r="K253" s="7"/>
      <c r="L253" s="37" t="str">
        <f>IF(IFERROR(SEARCH("-virtual",Online_Backup_Table1230[[#This Row],[Extension types]],1),0)&gt;0,"Yes","-")</f>
        <v>-</v>
      </c>
      <c r="M253" s="28"/>
      <c r="N253" s="37" t="str">
        <f>IF(IFERROR(SEARCH("-clus",Online_Backup_Table1230[[#This Row],[Extension types]],1),0)&gt;0,"Yes","-")</f>
        <v>-</v>
      </c>
      <c r="O253" s="28"/>
      <c r="P253" s="37" t="str">
        <f>IF(IFERROR(SEARCH("-appserver",Online_Backup_Table1230[[#This Row],[Extension types]],1),0)&gt;0,"Yes","-")</f>
        <v>-</v>
      </c>
      <c r="Q253" s="28"/>
      <c r="R253" s="37" t="str">
        <f>IF(IFERROR(SEARCH("-mssql",Online_Backup_Table1230[[#This Row],[Extension types]],1),0)&gt;0,"-mssql","-")</f>
        <v>-</v>
      </c>
      <c r="S253" s="37" t="str">
        <f>IF(IFERROR(SEARCH("-oracle",Online_Backup_Table1230[[#This Row],[Extension types]],1),0)&gt;0,"-oracle","-")</f>
        <v>-oracle</v>
      </c>
      <c r="T253" s="37" t="str">
        <f>IF(IFERROR(SEARCH("-sap",Online_Backup_Table1230[[#This Row],[Extension types]],1),0)&gt;0,"-sap","-")</f>
        <v>-</v>
      </c>
      <c r="U253" s="37" t="str">
        <f>IF(IFERROR(SEARCH("-msexchange",Online_Backup_Table1230[[#This Row],[Extension types]],1),0)&gt;0,"-msexchange","-")</f>
        <v>-</v>
      </c>
      <c r="V253" s="37" t="str">
        <f>IF(IFERROR(SEARCH("-msese",Online_Backup_Table1230[[#This Row],[Extension types]],1),0)&gt;0,"-msese","-")</f>
        <v>-</v>
      </c>
      <c r="W253" s="37" t="str">
        <f>IF(IFERROR(SEARCH("-e2010",Online_Backup_Table1230[[#This Row],[Extension types]],1),0)&gt;0,"-e2010","-")</f>
        <v>-</v>
      </c>
      <c r="X253" s="37" t="str">
        <f>IF(IFERROR(SEARCH("-msmbx",Online_Backup_Table1230[[#This Row],[Extension types]],1),0)&gt;0,"-msmbx","-")</f>
        <v>-</v>
      </c>
      <c r="Y253" s="37" t="str">
        <f>IF(IFERROR(SEARCH("-mbx",Online_Backup_Table1230[[#This Row],[Extension types]],1),0)&gt;0,"-mbx","-")</f>
        <v>-</v>
      </c>
      <c r="Z253" s="37" t="str">
        <f>IF(IFERROR(SEARCH("-informix",Online_Backup_Table1230[[#This Row],[Extension types]],1),0)&gt;0,"-informix","-")</f>
        <v>-</v>
      </c>
      <c r="AA253" s="37" t="str">
        <f>IF(IFERROR(SEARCH("-sybase",Online_Backup_Table1230[[#This Row],[Extension types]],1),0)&gt;0,"-sybase","-")</f>
        <v>-</v>
      </c>
      <c r="AB253" s="37" t="str">
        <f>IF(IFERROR(SEARCH("-lotus",Online_Backup_Table1230[[#This Row],[Extension types]],1),0)&gt;0,"-lotus","-")</f>
        <v>-</v>
      </c>
      <c r="AC253" s="37" t="str">
        <f>IF(IFERROR(SEARCH("-vss",Online_Backup_Table1230[[#This Row],[Extension types]],1),0)&gt;0,"-vss","-")</f>
        <v>-vss</v>
      </c>
      <c r="AD253" s="37" t="str">
        <f>IF(IFERROR(SEARCH("-db2",Online_Backup_Table1230[[#This Row],[Extension types]],1),0)&gt;0,"-db2","-")</f>
        <v>-</v>
      </c>
      <c r="AE253" s="37" t="str">
        <f>IF(IFERROR(SEARCH("-mssharepoint",Online_Backup_Table1230[[#This Row],[Extension types]],1),0)&gt;0,"-mssharepoint","-")</f>
        <v>-</v>
      </c>
      <c r="AF253" s="37" t="str">
        <f>IF(IFERROR(SEARCH("-mssps",Online_Backup_Table1230[[#This Row],[Extension types]],1),0)&gt;0,"-mssps","-")</f>
        <v>-</v>
      </c>
      <c r="AG253" s="37" t="str">
        <f>IF(IFERROR(SEARCH("-vmware",Online_Backup_Table1230[[#This Row],[Extension types]],1),0)&gt;0,"-vmware","-")</f>
        <v>-</v>
      </c>
      <c r="AH253" s="37" t="str">
        <f>IF(IFERROR(SEARCH("-vepa",Online_Backup_Table1230[[#This Row],[Extension types]],1),0)&gt;0,"-vepa","-")</f>
        <v>-</v>
      </c>
      <c r="AI253" s="37" t="str">
        <f>IF(IFERROR(SEARCH("-veagent",Online_Backup_Table1230[[#This Row],[Extension types]],1),0)&gt;0,"-veagent","-")</f>
        <v>-</v>
      </c>
      <c r="AJ253" s="37" t="str">
        <f>IF(IFERROR(SEARCH("-stream",Online_Backup_Table1230[[#This Row],[Extension types]],1),0)&gt;0,"-stream","-")</f>
        <v>-</v>
      </c>
      <c r="AK253" s="37" t="str">
        <f>IF(IFERROR(SEARCH("-ov",Online_Backup_Table1230[[#This Row],[Extension types]],1),0)&gt;0,"-ov","-")</f>
        <v>-</v>
      </c>
      <c r="AL253" s="37" t="str">
        <f>IF(IFERROR(SEARCH("-opc",Online_Backup_Table1230[[#This Row],[Extension types]],1),0)&gt;0,"-opc","-")</f>
        <v>-</v>
      </c>
      <c r="AM253" s="37" t="str">
        <f>IF(IFERROR(SEARCH("-mysql",Online_Backup_Table1230[[#This Row],[Extension types]],1),0)&gt;0,"-mysql","-")</f>
        <v>-</v>
      </c>
      <c r="AN253" s="37" t="str">
        <f>IF(IFERROR(SEARCH("-postgresql",Online_Backup_Table1230[[#This Row],[Extension types]],1),0)&gt;0,"-postgresql","-")</f>
        <v>-</v>
      </c>
      <c r="AO253" s="88">
        <f>IF(AND(Online_Backup_Table1230[[#This Row],[OS_type]]="WINDOWS / LINUX",COUNTIF(Online_Backup_Table1230[[#This Row],[Check -mssql and -mssql70]:[Check -opc]],"-")&lt;&gt;21),1,0)</f>
        <v>1</v>
      </c>
      <c r="AP253" s="88">
        <f>IF(AND(Online_Backup_Table1230[[#This Row],[OS_type]]="UNIX",COUNTIF(Online_Backup_Table1230[[#This Row],[Check -mssql and -mssql70]:[Check -opc]],"-")&lt;&gt;21),1,0)</f>
        <v>0</v>
      </c>
      <c r="AQ25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5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3" s="88">
        <f>IF(AND(Online_Backup_Table1230[[#This Row],[Last connexion date]]&gt;Declaration_Date2433[[#All],[Column1]]-180,Online_Backup_Table1230[[#This Row],[Historical usage Unix to be counted]]&lt;&gt;0),1,0)</f>
        <v>0</v>
      </c>
      <c r="AU253" s="68">
        <v>43873.357164351852</v>
      </c>
      <c r="AV25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4" spans="1:48" x14ac:dyDescent="0.25">
      <c r="A254" s="7"/>
      <c r="B254" s="28" t="s">
        <v>288</v>
      </c>
      <c r="C254" s="28" t="s">
        <v>234</v>
      </c>
      <c r="D25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4" s="45" t="s">
        <v>289</v>
      </c>
      <c r="F254" s="63"/>
      <c r="G254" s="63"/>
      <c r="H254" s="63"/>
      <c r="I254" s="63"/>
      <c r="J254" s="63"/>
      <c r="K254" s="7"/>
      <c r="L254" s="37" t="str">
        <f>IF(IFERROR(SEARCH("-virtual",Online_Backup_Table1230[[#This Row],[Extension types]],1),0)&gt;0,"Yes","-")</f>
        <v>-</v>
      </c>
      <c r="M254" s="28"/>
      <c r="N254" s="37" t="str">
        <f>IF(IFERROR(SEARCH("-clus",Online_Backup_Table1230[[#This Row],[Extension types]],1),0)&gt;0,"Yes","-")</f>
        <v>-</v>
      </c>
      <c r="O254" s="28"/>
      <c r="P254" s="37" t="str">
        <f>IF(IFERROR(SEARCH("-appserver",Online_Backup_Table1230[[#This Row],[Extension types]],1),0)&gt;0,"Yes","-")</f>
        <v>-</v>
      </c>
      <c r="Q254" s="28"/>
      <c r="R254" s="37" t="str">
        <f>IF(IFERROR(SEARCH("-mssql",Online_Backup_Table1230[[#This Row],[Extension types]],1),0)&gt;0,"-mssql","-")</f>
        <v>-</v>
      </c>
      <c r="S254" s="37" t="str">
        <f>IF(IFERROR(SEARCH("-oracle",Online_Backup_Table1230[[#This Row],[Extension types]],1),0)&gt;0,"-oracle","-")</f>
        <v>-oracle</v>
      </c>
      <c r="T254" s="37" t="str">
        <f>IF(IFERROR(SEARCH("-sap",Online_Backup_Table1230[[#This Row],[Extension types]],1),0)&gt;0,"-sap","-")</f>
        <v>-</v>
      </c>
      <c r="U254" s="37" t="str">
        <f>IF(IFERROR(SEARCH("-msexchange",Online_Backup_Table1230[[#This Row],[Extension types]],1),0)&gt;0,"-msexchange","-")</f>
        <v>-</v>
      </c>
      <c r="V254" s="37" t="str">
        <f>IF(IFERROR(SEARCH("-msese",Online_Backup_Table1230[[#This Row],[Extension types]],1),0)&gt;0,"-msese","-")</f>
        <v>-</v>
      </c>
      <c r="W254" s="37" t="str">
        <f>IF(IFERROR(SEARCH("-e2010",Online_Backup_Table1230[[#This Row],[Extension types]],1),0)&gt;0,"-e2010","-")</f>
        <v>-</v>
      </c>
      <c r="X254" s="37" t="str">
        <f>IF(IFERROR(SEARCH("-msmbx",Online_Backup_Table1230[[#This Row],[Extension types]],1),0)&gt;0,"-msmbx","-")</f>
        <v>-</v>
      </c>
      <c r="Y254" s="37" t="str">
        <f>IF(IFERROR(SEARCH("-mbx",Online_Backup_Table1230[[#This Row],[Extension types]],1),0)&gt;0,"-mbx","-")</f>
        <v>-</v>
      </c>
      <c r="Z254" s="37" t="str">
        <f>IF(IFERROR(SEARCH("-informix",Online_Backup_Table1230[[#This Row],[Extension types]],1),0)&gt;0,"-informix","-")</f>
        <v>-</v>
      </c>
      <c r="AA254" s="37" t="str">
        <f>IF(IFERROR(SEARCH("-sybase",Online_Backup_Table1230[[#This Row],[Extension types]],1),0)&gt;0,"-sybase","-")</f>
        <v>-</v>
      </c>
      <c r="AB254" s="37" t="str">
        <f>IF(IFERROR(SEARCH("-lotus",Online_Backup_Table1230[[#This Row],[Extension types]],1),0)&gt;0,"-lotus","-")</f>
        <v>-</v>
      </c>
      <c r="AC254" s="37" t="str">
        <f>IF(IFERROR(SEARCH("-vss",Online_Backup_Table1230[[#This Row],[Extension types]],1),0)&gt;0,"-vss","-")</f>
        <v>-vss</v>
      </c>
      <c r="AD254" s="37" t="str">
        <f>IF(IFERROR(SEARCH("-db2",Online_Backup_Table1230[[#This Row],[Extension types]],1),0)&gt;0,"-db2","-")</f>
        <v>-</v>
      </c>
      <c r="AE254" s="37" t="str">
        <f>IF(IFERROR(SEARCH("-mssharepoint",Online_Backup_Table1230[[#This Row],[Extension types]],1),0)&gt;0,"-mssharepoint","-")</f>
        <v>-</v>
      </c>
      <c r="AF254" s="37" t="str">
        <f>IF(IFERROR(SEARCH("-mssps",Online_Backup_Table1230[[#This Row],[Extension types]],1),0)&gt;0,"-mssps","-")</f>
        <v>-</v>
      </c>
      <c r="AG254" s="37" t="str">
        <f>IF(IFERROR(SEARCH("-vmware",Online_Backup_Table1230[[#This Row],[Extension types]],1),0)&gt;0,"-vmware","-")</f>
        <v>-</v>
      </c>
      <c r="AH254" s="37" t="str">
        <f>IF(IFERROR(SEARCH("-vepa",Online_Backup_Table1230[[#This Row],[Extension types]],1),0)&gt;0,"-vepa","-")</f>
        <v>-</v>
      </c>
      <c r="AI254" s="37" t="str">
        <f>IF(IFERROR(SEARCH("-veagent",Online_Backup_Table1230[[#This Row],[Extension types]],1),0)&gt;0,"-veagent","-")</f>
        <v>-</v>
      </c>
      <c r="AJ254" s="37" t="str">
        <f>IF(IFERROR(SEARCH("-stream",Online_Backup_Table1230[[#This Row],[Extension types]],1),0)&gt;0,"-stream","-")</f>
        <v>-</v>
      </c>
      <c r="AK254" s="37" t="str">
        <f>IF(IFERROR(SEARCH("-ov",Online_Backup_Table1230[[#This Row],[Extension types]],1),0)&gt;0,"-ov","-")</f>
        <v>-</v>
      </c>
      <c r="AL254" s="37" t="str">
        <f>IF(IFERROR(SEARCH("-opc",Online_Backup_Table1230[[#This Row],[Extension types]],1),0)&gt;0,"-opc","-")</f>
        <v>-</v>
      </c>
      <c r="AM254" s="37" t="str">
        <f>IF(IFERROR(SEARCH("-mysql",Online_Backup_Table1230[[#This Row],[Extension types]],1),0)&gt;0,"-mysql","-")</f>
        <v>-</v>
      </c>
      <c r="AN254" s="37" t="str">
        <f>IF(IFERROR(SEARCH("-postgresql",Online_Backup_Table1230[[#This Row],[Extension types]],1),0)&gt;0,"-postgresql","-")</f>
        <v>-</v>
      </c>
      <c r="AO254" s="88">
        <f>IF(AND(Online_Backup_Table1230[[#This Row],[OS_type]]="WINDOWS / LINUX",COUNTIF(Online_Backup_Table1230[[#This Row],[Check -mssql and -mssql70]:[Check -opc]],"-")&lt;&gt;21),1,0)</f>
        <v>1</v>
      </c>
      <c r="AP254" s="88">
        <f>IF(AND(Online_Backup_Table1230[[#This Row],[OS_type]]="UNIX",COUNTIF(Online_Backup_Table1230[[#This Row],[Check -mssql and -mssql70]:[Check -opc]],"-")&lt;&gt;21),1,0)</f>
        <v>0</v>
      </c>
      <c r="AQ25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4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4" s="88">
        <f>IF(AND(Online_Backup_Table1230[[#This Row],[Last connexion date]]&gt;Declaration_Date2433[[#All],[Column1]]-180,Online_Backup_Table1230[[#This Row],[Historical usage Unix to be counted]]&lt;&gt;0),1,0)</f>
        <v>0</v>
      </c>
      <c r="AU254" s="68"/>
      <c r="AV25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5" spans="1:48" x14ac:dyDescent="0.25">
      <c r="A255" s="7"/>
      <c r="B255" s="28" t="s">
        <v>290</v>
      </c>
      <c r="C255" s="28" t="s">
        <v>138</v>
      </c>
      <c r="D25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5" s="45" t="s">
        <v>291</v>
      </c>
      <c r="F255" s="63"/>
      <c r="G255" s="63"/>
      <c r="H255" s="63"/>
      <c r="I255" s="63"/>
      <c r="J255" s="63"/>
      <c r="K255" s="7"/>
      <c r="L255" s="37" t="str">
        <f>IF(IFERROR(SEARCH("-virtual",Online_Backup_Table1230[[#This Row],[Extension types]],1),0)&gt;0,"Yes","-")</f>
        <v>-</v>
      </c>
      <c r="M255" s="28"/>
      <c r="N255" s="37" t="str">
        <f>IF(IFERROR(SEARCH("-clus",Online_Backup_Table1230[[#This Row],[Extension types]],1),0)&gt;0,"Yes","-")</f>
        <v>-</v>
      </c>
      <c r="O255" s="28"/>
      <c r="P255" s="37" t="str">
        <f>IF(IFERROR(SEARCH("-appserver",Online_Backup_Table1230[[#This Row],[Extension types]],1),0)&gt;0,"Yes","-")</f>
        <v>-</v>
      </c>
      <c r="Q255" s="28"/>
      <c r="R255" s="37" t="str">
        <f>IF(IFERROR(SEARCH("-mssql",Online_Backup_Table1230[[#This Row],[Extension types]],1),0)&gt;0,"-mssql","-")</f>
        <v>-</v>
      </c>
      <c r="S255" s="37" t="str">
        <f>IF(IFERROR(SEARCH("-oracle",Online_Backup_Table1230[[#This Row],[Extension types]],1),0)&gt;0,"-oracle","-")</f>
        <v>-oracle</v>
      </c>
      <c r="T255" s="37" t="str">
        <f>IF(IFERROR(SEARCH("-sap",Online_Backup_Table1230[[#This Row],[Extension types]],1),0)&gt;0,"-sap","-")</f>
        <v>-</v>
      </c>
      <c r="U255" s="37" t="str">
        <f>IF(IFERROR(SEARCH("-msexchange",Online_Backup_Table1230[[#This Row],[Extension types]],1),0)&gt;0,"-msexchange","-")</f>
        <v>-</v>
      </c>
      <c r="V255" s="37" t="str">
        <f>IF(IFERROR(SEARCH("-msese",Online_Backup_Table1230[[#This Row],[Extension types]],1),0)&gt;0,"-msese","-")</f>
        <v>-</v>
      </c>
      <c r="W255" s="37" t="str">
        <f>IF(IFERROR(SEARCH("-e2010",Online_Backup_Table1230[[#This Row],[Extension types]],1),0)&gt;0,"-e2010","-")</f>
        <v>-</v>
      </c>
      <c r="X255" s="37" t="str">
        <f>IF(IFERROR(SEARCH("-msmbx",Online_Backup_Table1230[[#This Row],[Extension types]],1),0)&gt;0,"-msmbx","-")</f>
        <v>-</v>
      </c>
      <c r="Y255" s="37" t="str">
        <f>IF(IFERROR(SEARCH("-mbx",Online_Backup_Table1230[[#This Row],[Extension types]],1),0)&gt;0,"-mbx","-")</f>
        <v>-</v>
      </c>
      <c r="Z255" s="37" t="str">
        <f>IF(IFERROR(SEARCH("-informix",Online_Backup_Table1230[[#This Row],[Extension types]],1),0)&gt;0,"-informix","-")</f>
        <v>-</v>
      </c>
      <c r="AA255" s="37" t="str">
        <f>IF(IFERROR(SEARCH("-sybase",Online_Backup_Table1230[[#This Row],[Extension types]],1),0)&gt;0,"-sybase","-")</f>
        <v>-</v>
      </c>
      <c r="AB255" s="37" t="str">
        <f>IF(IFERROR(SEARCH("-lotus",Online_Backup_Table1230[[#This Row],[Extension types]],1),0)&gt;0,"-lotus","-")</f>
        <v>-</v>
      </c>
      <c r="AC255" s="37" t="str">
        <f>IF(IFERROR(SEARCH("-vss",Online_Backup_Table1230[[#This Row],[Extension types]],1),0)&gt;0,"-vss","-")</f>
        <v>-vss</v>
      </c>
      <c r="AD255" s="37" t="str">
        <f>IF(IFERROR(SEARCH("-db2",Online_Backup_Table1230[[#This Row],[Extension types]],1),0)&gt;0,"-db2","-")</f>
        <v>-</v>
      </c>
      <c r="AE255" s="37" t="str">
        <f>IF(IFERROR(SEARCH("-mssharepoint",Online_Backup_Table1230[[#This Row],[Extension types]],1),0)&gt;0,"-mssharepoint","-")</f>
        <v>-</v>
      </c>
      <c r="AF255" s="37" t="str">
        <f>IF(IFERROR(SEARCH("-mssps",Online_Backup_Table1230[[#This Row],[Extension types]],1),0)&gt;0,"-mssps","-")</f>
        <v>-</v>
      </c>
      <c r="AG255" s="37" t="str">
        <f>IF(IFERROR(SEARCH("-vmware",Online_Backup_Table1230[[#This Row],[Extension types]],1),0)&gt;0,"-vmware","-")</f>
        <v>-</v>
      </c>
      <c r="AH255" s="37" t="str">
        <f>IF(IFERROR(SEARCH("-vepa",Online_Backup_Table1230[[#This Row],[Extension types]],1),0)&gt;0,"-vepa","-")</f>
        <v>-</v>
      </c>
      <c r="AI255" s="37" t="str">
        <f>IF(IFERROR(SEARCH("-veagent",Online_Backup_Table1230[[#This Row],[Extension types]],1),0)&gt;0,"-veagent","-")</f>
        <v>-</v>
      </c>
      <c r="AJ255" s="37" t="str">
        <f>IF(IFERROR(SEARCH("-stream",Online_Backup_Table1230[[#This Row],[Extension types]],1),0)&gt;0,"-stream","-")</f>
        <v>-</v>
      </c>
      <c r="AK255" s="37" t="str">
        <f>IF(IFERROR(SEARCH("-ov",Online_Backup_Table1230[[#This Row],[Extension types]],1),0)&gt;0,"-ov","-")</f>
        <v>-</v>
      </c>
      <c r="AL255" s="37" t="str">
        <f>IF(IFERROR(SEARCH("-opc",Online_Backup_Table1230[[#This Row],[Extension types]],1),0)&gt;0,"-opc","-")</f>
        <v>-</v>
      </c>
      <c r="AM255" s="37" t="str">
        <f>IF(IFERROR(SEARCH("-mysql",Online_Backup_Table1230[[#This Row],[Extension types]],1),0)&gt;0,"-mysql","-")</f>
        <v>-</v>
      </c>
      <c r="AN255" s="37" t="str">
        <f>IF(IFERROR(SEARCH("-postgresql",Online_Backup_Table1230[[#This Row],[Extension types]],1),0)&gt;0,"-postgresql","-")</f>
        <v>-</v>
      </c>
      <c r="AO255" s="88">
        <f>IF(AND(Online_Backup_Table1230[[#This Row],[OS_type]]="WINDOWS / LINUX",COUNTIF(Online_Backup_Table1230[[#This Row],[Check -mssql and -mssql70]:[Check -opc]],"-")&lt;&gt;21),1,0)</f>
        <v>1</v>
      </c>
      <c r="AP255" s="88">
        <f>IF(AND(Online_Backup_Table1230[[#This Row],[OS_type]]="UNIX",COUNTIF(Online_Backup_Table1230[[#This Row],[Check -mssql and -mssql70]:[Check -opc]],"-")&lt;&gt;21),1,0)</f>
        <v>0</v>
      </c>
      <c r="AQ25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5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5" s="88">
        <f>IF(AND(Online_Backup_Table1230[[#This Row],[Last connexion date]]&gt;Declaration_Date2433[[#All],[Column1]]-180,Online_Backup_Table1230[[#This Row],[Historical usage Unix to be counted]]&lt;&gt;0),1,0)</f>
        <v>0</v>
      </c>
      <c r="AU255" s="68"/>
      <c r="AV25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6" spans="1:48" x14ac:dyDescent="0.25">
      <c r="A256" s="7"/>
      <c r="B256" s="28" t="s">
        <v>292</v>
      </c>
      <c r="C256" s="28" t="s">
        <v>234</v>
      </c>
      <c r="D25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6" s="45" t="s">
        <v>293</v>
      </c>
      <c r="F256" s="63"/>
      <c r="G256" s="63"/>
      <c r="H256" s="63"/>
      <c r="I256" s="63"/>
      <c r="J256" s="63"/>
      <c r="K256" s="7"/>
      <c r="L256" s="37" t="str">
        <f>IF(IFERROR(SEARCH("-virtual",Online_Backup_Table1230[[#This Row],[Extension types]],1),0)&gt;0,"Yes","-")</f>
        <v>-</v>
      </c>
      <c r="M256" s="28"/>
      <c r="N256" s="37" t="str">
        <f>IF(IFERROR(SEARCH("-clus",Online_Backup_Table1230[[#This Row],[Extension types]],1),0)&gt;0,"Yes","-")</f>
        <v>-</v>
      </c>
      <c r="O256" s="28"/>
      <c r="P256" s="37" t="str">
        <f>IF(IFERROR(SEARCH("-appserver",Online_Backup_Table1230[[#This Row],[Extension types]],1),0)&gt;0,"Yes","-")</f>
        <v>-</v>
      </c>
      <c r="Q256" s="28"/>
      <c r="R256" s="37" t="str">
        <f>IF(IFERROR(SEARCH("-mssql",Online_Backup_Table1230[[#This Row],[Extension types]],1),0)&gt;0,"-mssql","-")</f>
        <v>-</v>
      </c>
      <c r="S256" s="37" t="str">
        <f>IF(IFERROR(SEARCH("-oracle",Online_Backup_Table1230[[#This Row],[Extension types]],1),0)&gt;0,"-oracle","-")</f>
        <v>-oracle</v>
      </c>
      <c r="T256" s="37" t="str">
        <f>IF(IFERROR(SEARCH("-sap",Online_Backup_Table1230[[#This Row],[Extension types]],1),0)&gt;0,"-sap","-")</f>
        <v>-</v>
      </c>
      <c r="U256" s="37" t="str">
        <f>IF(IFERROR(SEARCH("-msexchange",Online_Backup_Table1230[[#This Row],[Extension types]],1),0)&gt;0,"-msexchange","-")</f>
        <v>-</v>
      </c>
      <c r="V256" s="37" t="str">
        <f>IF(IFERROR(SEARCH("-msese",Online_Backup_Table1230[[#This Row],[Extension types]],1),0)&gt;0,"-msese","-")</f>
        <v>-</v>
      </c>
      <c r="W256" s="37" t="str">
        <f>IF(IFERROR(SEARCH("-e2010",Online_Backup_Table1230[[#This Row],[Extension types]],1),0)&gt;0,"-e2010","-")</f>
        <v>-</v>
      </c>
      <c r="X256" s="37" t="str">
        <f>IF(IFERROR(SEARCH("-msmbx",Online_Backup_Table1230[[#This Row],[Extension types]],1),0)&gt;0,"-msmbx","-")</f>
        <v>-</v>
      </c>
      <c r="Y256" s="37" t="str">
        <f>IF(IFERROR(SEARCH("-mbx",Online_Backup_Table1230[[#This Row],[Extension types]],1),0)&gt;0,"-mbx","-")</f>
        <v>-</v>
      </c>
      <c r="Z256" s="37" t="str">
        <f>IF(IFERROR(SEARCH("-informix",Online_Backup_Table1230[[#This Row],[Extension types]],1),0)&gt;0,"-informix","-")</f>
        <v>-</v>
      </c>
      <c r="AA256" s="37" t="str">
        <f>IF(IFERROR(SEARCH("-sybase",Online_Backup_Table1230[[#This Row],[Extension types]],1),0)&gt;0,"-sybase","-")</f>
        <v>-</v>
      </c>
      <c r="AB256" s="37" t="str">
        <f>IF(IFERROR(SEARCH("-lotus",Online_Backup_Table1230[[#This Row],[Extension types]],1),0)&gt;0,"-lotus","-")</f>
        <v>-</v>
      </c>
      <c r="AC256" s="37" t="str">
        <f>IF(IFERROR(SEARCH("-vss",Online_Backup_Table1230[[#This Row],[Extension types]],1),0)&gt;0,"-vss","-")</f>
        <v>-vss</v>
      </c>
      <c r="AD256" s="37" t="str">
        <f>IF(IFERROR(SEARCH("-db2",Online_Backup_Table1230[[#This Row],[Extension types]],1),0)&gt;0,"-db2","-")</f>
        <v>-</v>
      </c>
      <c r="AE256" s="37" t="str">
        <f>IF(IFERROR(SEARCH("-mssharepoint",Online_Backup_Table1230[[#This Row],[Extension types]],1),0)&gt;0,"-mssharepoint","-")</f>
        <v>-</v>
      </c>
      <c r="AF256" s="37" t="str">
        <f>IF(IFERROR(SEARCH("-mssps",Online_Backup_Table1230[[#This Row],[Extension types]],1),0)&gt;0,"-mssps","-")</f>
        <v>-</v>
      </c>
      <c r="AG256" s="37" t="str">
        <f>IF(IFERROR(SEARCH("-vmware",Online_Backup_Table1230[[#This Row],[Extension types]],1),0)&gt;0,"-vmware","-")</f>
        <v>-</v>
      </c>
      <c r="AH256" s="37" t="str">
        <f>IF(IFERROR(SEARCH("-vepa",Online_Backup_Table1230[[#This Row],[Extension types]],1),0)&gt;0,"-vepa","-")</f>
        <v>-</v>
      </c>
      <c r="AI256" s="37" t="str">
        <f>IF(IFERROR(SEARCH("-veagent",Online_Backup_Table1230[[#This Row],[Extension types]],1),0)&gt;0,"-veagent","-")</f>
        <v>-</v>
      </c>
      <c r="AJ256" s="37" t="str">
        <f>IF(IFERROR(SEARCH("-stream",Online_Backup_Table1230[[#This Row],[Extension types]],1),0)&gt;0,"-stream","-")</f>
        <v>-</v>
      </c>
      <c r="AK256" s="37" t="str">
        <f>IF(IFERROR(SEARCH("-ov",Online_Backup_Table1230[[#This Row],[Extension types]],1),0)&gt;0,"-ov","-")</f>
        <v>-</v>
      </c>
      <c r="AL256" s="37" t="str">
        <f>IF(IFERROR(SEARCH("-opc",Online_Backup_Table1230[[#This Row],[Extension types]],1),0)&gt;0,"-opc","-")</f>
        <v>-</v>
      </c>
      <c r="AM256" s="37" t="str">
        <f>IF(IFERROR(SEARCH("-mysql",Online_Backup_Table1230[[#This Row],[Extension types]],1),0)&gt;0,"-mysql","-")</f>
        <v>-</v>
      </c>
      <c r="AN256" s="37" t="str">
        <f>IF(IFERROR(SEARCH("-postgresql",Online_Backup_Table1230[[#This Row],[Extension types]],1),0)&gt;0,"-postgresql","-")</f>
        <v>-</v>
      </c>
      <c r="AO256" s="88">
        <f>IF(AND(Online_Backup_Table1230[[#This Row],[OS_type]]="WINDOWS / LINUX",COUNTIF(Online_Backup_Table1230[[#This Row],[Check -mssql and -mssql70]:[Check -opc]],"-")&lt;&gt;21),1,0)</f>
        <v>1</v>
      </c>
      <c r="AP256" s="88">
        <f>IF(AND(Online_Backup_Table1230[[#This Row],[OS_type]]="UNIX",COUNTIF(Online_Backup_Table1230[[#This Row],[Check -mssql and -mssql70]:[Check -opc]],"-")&lt;&gt;21),1,0)</f>
        <v>0</v>
      </c>
      <c r="AQ25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6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6" s="88">
        <f>IF(AND(Online_Backup_Table1230[[#This Row],[Last connexion date]]&gt;Declaration_Date2433[[#All],[Column1]]-180,Online_Backup_Table1230[[#This Row],[Historical usage Unix to be counted]]&lt;&gt;0),1,0)</f>
        <v>0</v>
      </c>
      <c r="AU256" s="68"/>
      <c r="AV25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7" spans="1:48" x14ac:dyDescent="0.25">
      <c r="A257" s="7"/>
      <c r="B257" s="28" t="s">
        <v>294</v>
      </c>
      <c r="C257" s="28" t="s">
        <v>160</v>
      </c>
      <c r="D25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7" s="45" t="s">
        <v>295</v>
      </c>
      <c r="F257" s="63"/>
      <c r="G257" s="63"/>
      <c r="H257" s="63"/>
      <c r="I257" s="63"/>
      <c r="J257" s="63"/>
      <c r="K257" s="7"/>
      <c r="L257" s="37" t="str">
        <f>IF(IFERROR(SEARCH("-virtual",Online_Backup_Table1230[[#This Row],[Extension types]],1),0)&gt;0,"Yes","-")</f>
        <v>-</v>
      </c>
      <c r="M257" s="28"/>
      <c r="N257" s="37" t="str">
        <f>IF(IFERROR(SEARCH("-clus",Online_Backup_Table1230[[#This Row],[Extension types]],1),0)&gt;0,"Yes","-")</f>
        <v>-</v>
      </c>
      <c r="O257" s="28"/>
      <c r="P257" s="37" t="str">
        <f>IF(IFERROR(SEARCH("-appserver",Online_Backup_Table1230[[#This Row],[Extension types]],1),0)&gt;0,"Yes","-")</f>
        <v>-</v>
      </c>
      <c r="Q257" s="28"/>
      <c r="R257" s="37" t="str">
        <f>IF(IFERROR(SEARCH("-mssql",Online_Backup_Table1230[[#This Row],[Extension types]],1),0)&gt;0,"-mssql","-")</f>
        <v>-</v>
      </c>
      <c r="S257" s="37" t="str">
        <f>IF(IFERROR(SEARCH("-oracle",Online_Backup_Table1230[[#This Row],[Extension types]],1),0)&gt;0,"-oracle","-")</f>
        <v>-oracle</v>
      </c>
      <c r="T257" s="37" t="str">
        <f>IF(IFERROR(SEARCH("-sap",Online_Backup_Table1230[[#This Row],[Extension types]],1),0)&gt;0,"-sap","-")</f>
        <v>-</v>
      </c>
      <c r="U257" s="37" t="str">
        <f>IF(IFERROR(SEARCH("-msexchange",Online_Backup_Table1230[[#This Row],[Extension types]],1),0)&gt;0,"-msexchange","-")</f>
        <v>-</v>
      </c>
      <c r="V257" s="37" t="str">
        <f>IF(IFERROR(SEARCH("-msese",Online_Backup_Table1230[[#This Row],[Extension types]],1),0)&gt;0,"-msese","-")</f>
        <v>-</v>
      </c>
      <c r="W257" s="37" t="str">
        <f>IF(IFERROR(SEARCH("-e2010",Online_Backup_Table1230[[#This Row],[Extension types]],1),0)&gt;0,"-e2010","-")</f>
        <v>-</v>
      </c>
      <c r="X257" s="37" t="str">
        <f>IF(IFERROR(SEARCH("-msmbx",Online_Backup_Table1230[[#This Row],[Extension types]],1),0)&gt;0,"-msmbx","-")</f>
        <v>-</v>
      </c>
      <c r="Y257" s="37" t="str">
        <f>IF(IFERROR(SEARCH("-mbx",Online_Backup_Table1230[[#This Row],[Extension types]],1),0)&gt;0,"-mbx","-")</f>
        <v>-</v>
      </c>
      <c r="Z257" s="37" t="str">
        <f>IF(IFERROR(SEARCH("-informix",Online_Backup_Table1230[[#This Row],[Extension types]],1),0)&gt;0,"-informix","-")</f>
        <v>-</v>
      </c>
      <c r="AA257" s="37" t="str">
        <f>IF(IFERROR(SEARCH("-sybase",Online_Backup_Table1230[[#This Row],[Extension types]],1),0)&gt;0,"-sybase","-")</f>
        <v>-</v>
      </c>
      <c r="AB257" s="37" t="str">
        <f>IF(IFERROR(SEARCH("-lotus",Online_Backup_Table1230[[#This Row],[Extension types]],1),0)&gt;0,"-lotus","-")</f>
        <v>-</v>
      </c>
      <c r="AC257" s="37" t="str">
        <f>IF(IFERROR(SEARCH("-vss",Online_Backup_Table1230[[#This Row],[Extension types]],1),0)&gt;0,"-vss","-")</f>
        <v>-vss</v>
      </c>
      <c r="AD257" s="37" t="str">
        <f>IF(IFERROR(SEARCH("-db2",Online_Backup_Table1230[[#This Row],[Extension types]],1),0)&gt;0,"-db2","-")</f>
        <v>-</v>
      </c>
      <c r="AE257" s="37" t="str">
        <f>IF(IFERROR(SEARCH("-mssharepoint",Online_Backup_Table1230[[#This Row],[Extension types]],1),0)&gt;0,"-mssharepoint","-")</f>
        <v>-</v>
      </c>
      <c r="AF257" s="37" t="str">
        <f>IF(IFERROR(SEARCH("-mssps",Online_Backup_Table1230[[#This Row],[Extension types]],1),0)&gt;0,"-mssps","-")</f>
        <v>-</v>
      </c>
      <c r="AG257" s="37" t="str">
        <f>IF(IFERROR(SEARCH("-vmware",Online_Backup_Table1230[[#This Row],[Extension types]],1),0)&gt;0,"-vmware","-")</f>
        <v>-</v>
      </c>
      <c r="AH257" s="37" t="str">
        <f>IF(IFERROR(SEARCH("-vepa",Online_Backup_Table1230[[#This Row],[Extension types]],1),0)&gt;0,"-vepa","-")</f>
        <v>-</v>
      </c>
      <c r="AI257" s="37" t="str">
        <f>IF(IFERROR(SEARCH("-veagent",Online_Backup_Table1230[[#This Row],[Extension types]],1),0)&gt;0,"-veagent","-")</f>
        <v>-</v>
      </c>
      <c r="AJ257" s="37" t="str">
        <f>IF(IFERROR(SEARCH("-stream",Online_Backup_Table1230[[#This Row],[Extension types]],1),0)&gt;0,"-stream","-")</f>
        <v>-</v>
      </c>
      <c r="AK257" s="37" t="str">
        <f>IF(IFERROR(SEARCH("-ov",Online_Backup_Table1230[[#This Row],[Extension types]],1),0)&gt;0,"-ov","-")</f>
        <v>-</v>
      </c>
      <c r="AL257" s="37" t="str">
        <f>IF(IFERROR(SEARCH("-opc",Online_Backup_Table1230[[#This Row],[Extension types]],1),0)&gt;0,"-opc","-")</f>
        <v>-</v>
      </c>
      <c r="AM257" s="37" t="str">
        <f>IF(IFERROR(SEARCH("-mysql",Online_Backup_Table1230[[#This Row],[Extension types]],1),0)&gt;0,"-mysql","-")</f>
        <v>-</v>
      </c>
      <c r="AN257" s="37" t="str">
        <f>IF(IFERROR(SEARCH("-postgresql",Online_Backup_Table1230[[#This Row],[Extension types]],1),0)&gt;0,"-postgresql","-")</f>
        <v>-</v>
      </c>
      <c r="AO257" s="88">
        <f>IF(AND(Online_Backup_Table1230[[#This Row],[OS_type]]="WINDOWS / LINUX",COUNTIF(Online_Backup_Table1230[[#This Row],[Check -mssql and -mssql70]:[Check -opc]],"-")&lt;&gt;21),1,0)</f>
        <v>1</v>
      </c>
      <c r="AP257" s="88">
        <f>IF(AND(Online_Backup_Table1230[[#This Row],[OS_type]]="UNIX",COUNTIF(Online_Backup_Table1230[[#This Row],[Check -mssql and -mssql70]:[Check -opc]],"-")&lt;&gt;21),1,0)</f>
        <v>0</v>
      </c>
      <c r="AQ25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57" s="88">
        <f>IF(AND(Online_Backup_Table1230[[#This Row],[Last connexion date]]&gt;Declaration_Date2433[[#All],[Column1]]-180,Online_Backup_Table1230[[#This Row],[Historical usage Windows/Linux to be counted]]&lt;&gt;0),1,0)</f>
        <v>0</v>
      </c>
      <c r="AS25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7" s="88">
        <f>IF(AND(Online_Backup_Table1230[[#This Row],[Last connexion date]]&gt;Declaration_Date2433[[#All],[Column1]]-180,Online_Backup_Table1230[[#This Row],[Historical usage Unix to be counted]]&lt;&gt;0),1,0)</f>
        <v>0</v>
      </c>
      <c r="AU257" s="68"/>
      <c r="AV25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58" spans="1:48" x14ac:dyDescent="0.25">
      <c r="A258" s="7"/>
      <c r="B258" s="28" t="s">
        <v>296</v>
      </c>
      <c r="C258" s="28" t="s">
        <v>160</v>
      </c>
      <c r="D25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8" s="45" t="s">
        <v>297</v>
      </c>
      <c r="F258" s="63"/>
      <c r="G258" s="63"/>
      <c r="H258" s="63"/>
      <c r="I258" s="63"/>
      <c r="J258" s="63"/>
      <c r="K258" s="7"/>
      <c r="L258" s="37" t="str">
        <f>IF(IFERROR(SEARCH("-virtual",Online_Backup_Table1230[[#This Row],[Extension types]],1),0)&gt;0,"Yes","-")</f>
        <v>-</v>
      </c>
      <c r="M258" s="28"/>
      <c r="N258" s="37" t="str">
        <f>IF(IFERROR(SEARCH("-clus",Online_Backup_Table1230[[#This Row],[Extension types]],1),0)&gt;0,"Yes","-")</f>
        <v>-</v>
      </c>
      <c r="O258" s="28"/>
      <c r="P258" s="37" t="str">
        <f>IF(IFERROR(SEARCH("-appserver",Online_Backup_Table1230[[#This Row],[Extension types]],1),0)&gt;0,"Yes","-")</f>
        <v>-</v>
      </c>
      <c r="Q258" s="28"/>
      <c r="R258" s="37" t="str">
        <f>IF(IFERROR(SEARCH("-mssql",Online_Backup_Table1230[[#This Row],[Extension types]],1),0)&gt;0,"-mssql","-")</f>
        <v>-</v>
      </c>
      <c r="S258" s="37" t="str">
        <f>IF(IFERROR(SEARCH("-oracle",Online_Backup_Table1230[[#This Row],[Extension types]],1),0)&gt;0,"-oracle","-")</f>
        <v>-oracle</v>
      </c>
      <c r="T258" s="37" t="str">
        <f>IF(IFERROR(SEARCH("-sap",Online_Backup_Table1230[[#This Row],[Extension types]],1),0)&gt;0,"-sap","-")</f>
        <v>-</v>
      </c>
      <c r="U258" s="37" t="str">
        <f>IF(IFERROR(SEARCH("-msexchange",Online_Backup_Table1230[[#This Row],[Extension types]],1),0)&gt;0,"-msexchange","-")</f>
        <v>-</v>
      </c>
      <c r="V258" s="37" t="str">
        <f>IF(IFERROR(SEARCH("-msese",Online_Backup_Table1230[[#This Row],[Extension types]],1),0)&gt;0,"-msese","-")</f>
        <v>-</v>
      </c>
      <c r="W258" s="37" t="str">
        <f>IF(IFERROR(SEARCH("-e2010",Online_Backup_Table1230[[#This Row],[Extension types]],1),0)&gt;0,"-e2010","-")</f>
        <v>-</v>
      </c>
      <c r="X258" s="37" t="str">
        <f>IF(IFERROR(SEARCH("-msmbx",Online_Backup_Table1230[[#This Row],[Extension types]],1),0)&gt;0,"-msmbx","-")</f>
        <v>-</v>
      </c>
      <c r="Y258" s="37" t="str">
        <f>IF(IFERROR(SEARCH("-mbx",Online_Backup_Table1230[[#This Row],[Extension types]],1),0)&gt;0,"-mbx","-")</f>
        <v>-</v>
      </c>
      <c r="Z258" s="37" t="str">
        <f>IF(IFERROR(SEARCH("-informix",Online_Backup_Table1230[[#This Row],[Extension types]],1),0)&gt;0,"-informix","-")</f>
        <v>-</v>
      </c>
      <c r="AA258" s="37" t="str">
        <f>IF(IFERROR(SEARCH("-sybase",Online_Backup_Table1230[[#This Row],[Extension types]],1),0)&gt;0,"-sybase","-")</f>
        <v>-</v>
      </c>
      <c r="AB258" s="37" t="str">
        <f>IF(IFERROR(SEARCH("-lotus",Online_Backup_Table1230[[#This Row],[Extension types]],1),0)&gt;0,"-lotus","-")</f>
        <v>-</v>
      </c>
      <c r="AC258" s="37" t="str">
        <f>IF(IFERROR(SEARCH("-vss",Online_Backup_Table1230[[#This Row],[Extension types]],1),0)&gt;0,"-vss","-")</f>
        <v>-vss</v>
      </c>
      <c r="AD258" s="37" t="str">
        <f>IF(IFERROR(SEARCH("-db2",Online_Backup_Table1230[[#This Row],[Extension types]],1),0)&gt;0,"-db2","-")</f>
        <v>-</v>
      </c>
      <c r="AE258" s="37" t="str">
        <f>IF(IFERROR(SEARCH("-mssharepoint",Online_Backup_Table1230[[#This Row],[Extension types]],1),0)&gt;0,"-mssharepoint","-")</f>
        <v>-</v>
      </c>
      <c r="AF258" s="37" t="str">
        <f>IF(IFERROR(SEARCH("-mssps",Online_Backup_Table1230[[#This Row],[Extension types]],1),0)&gt;0,"-mssps","-")</f>
        <v>-</v>
      </c>
      <c r="AG258" s="37" t="str">
        <f>IF(IFERROR(SEARCH("-vmware",Online_Backup_Table1230[[#This Row],[Extension types]],1),0)&gt;0,"-vmware","-")</f>
        <v>-</v>
      </c>
      <c r="AH258" s="37" t="str">
        <f>IF(IFERROR(SEARCH("-vepa",Online_Backup_Table1230[[#This Row],[Extension types]],1),0)&gt;0,"-vepa","-")</f>
        <v>-</v>
      </c>
      <c r="AI258" s="37" t="str">
        <f>IF(IFERROR(SEARCH("-veagent",Online_Backup_Table1230[[#This Row],[Extension types]],1),0)&gt;0,"-veagent","-")</f>
        <v>-</v>
      </c>
      <c r="AJ258" s="37" t="str">
        <f>IF(IFERROR(SEARCH("-stream",Online_Backup_Table1230[[#This Row],[Extension types]],1),0)&gt;0,"-stream","-")</f>
        <v>-</v>
      </c>
      <c r="AK258" s="37" t="str">
        <f>IF(IFERROR(SEARCH("-ov",Online_Backup_Table1230[[#This Row],[Extension types]],1),0)&gt;0,"-ov","-")</f>
        <v>-</v>
      </c>
      <c r="AL258" s="37" t="str">
        <f>IF(IFERROR(SEARCH("-opc",Online_Backup_Table1230[[#This Row],[Extension types]],1),0)&gt;0,"-opc","-")</f>
        <v>-</v>
      </c>
      <c r="AM258" s="37" t="str">
        <f>IF(IFERROR(SEARCH("-mysql",Online_Backup_Table1230[[#This Row],[Extension types]],1),0)&gt;0,"-mysql","-")</f>
        <v>-</v>
      </c>
      <c r="AN258" s="37" t="str">
        <f>IF(IFERROR(SEARCH("-postgresql",Online_Backup_Table1230[[#This Row],[Extension types]],1),0)&gt;0,"-postgresql","-")</f>
        <v>-</v>
      </c>
      <c r="AO258" s="88">
        <f>IF(AND(Online_Backup_Table1230[[#This Row],[OS_type]]="WINDOWS / LINUX",COUNTIF(Online_Backup_Table1230[[#This Row],[Check -mssql and -mssql70]:[Check -opc]],"-")&lt;&gt;21),1,0)</f>
        <v>1</v>
      </c>
      <c r="AP258" s="88">
        <f>IF(AND(Online_Backup_Table1230[[#This Row],[OS_type]]="UNIX",COUNTIF(Online_Backup_Table1230[[#This Row],[Check -mssql and -mssql70]:[Check -opc]],"-")&lt;&gt;21),1,0)</f>
        <v>0</v>
      </c>
      <c r="AQ25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8" s="88">
        <f>IF(AND(Online_Backup_Table1230[[#This Row],[Last connexion date]]&gt;Declaration_Date2433[[#All],[Column1]]-180,Online_Backup_Table1230[[#This Row],[Historical usage Windows/Linux to be counted]]&lt;&gt;0),1,0)</f>
        <v>1</v>
      </c>
      <c r="AS25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8" s="88">
        <f>IF(AND(Online_Backup_Table1230[[#This Row],[Last connexion date]]&gt;Declaration_Date2433[[#All],[Column1]]-180,Online_Backup_Table1230[[#This Row],[Historical usage Unix to be counted]]&lt;&gt;0),1,0)</f>
        <v>0</v>
      </c>
      <c r="AU258" s="68">
        <v>43873.264884259261</v>
      </c>
      <c r="AV25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59" spans="1:48" x14ac:dyDescent="0.25">
      <c r="A259" s="7"/>
      <c r="B259" s="28" t="s">
        <v>298</v>
      </c>
      <c r="C259" s="28" t="s">
        <v>160</v>
      </c>
      <c r="D25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59" s="45" t="s">
        <v>299</v>
      </c>
      <c r="F259" s="63"/>
      <c r="G259" s="63"/>
      <c r="H259" s="63"/>
      <c r="I259" s="63"/>
      <c r="J259" s="63"/>
      <c r="K259" s="7"/>
      <c r="L259" s="37" t="str">
        <f>IF(IFERROR(SEARCH("-virtual",Online_Backup_Table1230[[#This Row],[Extension types]],1),0)&gt;0,"Yes","-")</f>
        <v>-</v>
      </c>
      <c r="M259" s="28"/>
      <c r="N259" s="37" t="str">
        <f>IF(IFERROR(SEARCH("-clus",Online_Backup_Table1230[[#This Row],[Extension types]],1),0)&gt;0,"Yes","-")</f>
        <v>-</v>
      </c>
      <c r="O259" s="28"/>
      <c r="P259" s="37" t="str">
        <f>IF(IFERROR(SEARCH("-appserver",Online_Backup_Table1230[[#This Row],[Extension types]],1),0)&gt;0,"Yes","-")</f>
        <v>-</v>
      </c>
      <c r="Q259" s="28"/>
      <c r="R259" s="37" t="str">
        <f>IF(IFERROR(SEARCH("-mssql",Online_Backup_Table1230[[#This Row],[Extension types]],1),0)&gt;0,"-mssql","-")</f>
        <v>-</v>
      </c>
      <c r="S259" s="37" t="str">
        <f>IF(IFERROR(SEARCH("-oracle",Online_Backup_Table1230[[#This Row],[Extension types]],1),0)&gt;0,"-oracle","-")</f>
        <v>-oracle</v>
      </c>
      <c r="T259" s="37" t="str">
        <f>IF(IFERROR(SEARCH("-sap",Online_Backup_Table1230[[#This Row],[Extension types]],1),0)&gt;0,"-sap","-")</f>
        <v>-</v>
      </c>
      <c r="U259" s="37" t="str">
        <f>IF(IFERROR(SEARCH("-msexchange",Online_Backup_Table1230[[#This Row],[Extension types]],1),0)&gt;0,"-msexchange","-")</f>
        <v>-</v>
      </c>
      <c r="V259" s="37" t="str">
        <f>IF(IFERROR(SEARCH("-msese",Online_Backup_Table1230[[#This Row],[Extension types]],1),0)&gt;0,"-msese","-")</f>
        <v>-</v>
      </c>
      <c r="W259" s="37" t="str">
        <f>IF(IFERROR(SEARCH("-e2010",Online_Backup_Table1230[[#This Row],[Extension types]],1),0)&gt;0,"-e2010","-")</f>
        <v>-</v>
      </c>
      <c r="X259" s="37" t="str">
        <f>IF(IFERROR(SEARCH("-msmbx",Online_Backup_Table1230[[#This Row],[Extension types]],1),0)&gt;0,"-msmbx","-")</f>
        <v>-</v>
      </c>
      <c r="Y259" s="37" t="str">
        <f>IF(IFERROR(SEARCH("-mbx",Online_Backup_Table1230[[#This Row],[Extension types]],1),0)&gt;0,"-mbx","-")</f>
        <v>-</v>
      </c>
      <c r="Z259" s="37" t="str">
        <f>IF(IFERROR(SEARCH("-informix",Online_Backup_Table1230[[#This Row],[Extension types]],1),0)&gt;0,"-informix","-")</f>
        <v>-</v>
      </c>
      <c r="AA259" s="37" t="str">
        <f>IF(IFERROR(SEARCH("-sybase",Online_Backup_Table1230[[#This Row],[Extension types]],1),0)&gt;0,"-sybase","-")</f>
        <v>-</v>
      </c>
      <c r="AB259" s="37" t="str">
        <f>IF(IFERROR(SEARCH("-lotus",Online_Backup_Table1230[[#This Row],[Extension types]],1),0)&gt;0,"-lotus","-")</f>
        <v>-</v>
      </c>
      <c r="AC259" s="37" t="str">
        <f>IF(IFERROR(SEARCH("-vss",Online_Backup_Table1230[[#This Row],[Extension types]],1),0)&gt;0,"-vss","-")</f>
        <v>-vss</v>
      </c>
      <c r="AD259" s="37" t="str">
        <f>IF(IFERROR(SEARCH("-db2",Online_Backup_Table1230[[#This Row],[Extension types]],1),0)&gt;0,"-db2","-")</f>
        <v>-</v>
      </c>
      <c r="AE259" s="37" t="str">
        <f>IF(IFERROR(SEARCH("-mssharepoint",Online_Backup_Table1230[[#This Row],[Extension types]],1),0)&gt;0,"-mssharepoint","-")</f>
        <v>-</v>
      </c>
      <c r="AF259" s="37" t="str">
        <f>IF(IFERROR(SEARCH("-mssps",Online_Backup_Table1230[[#This Row],[Extension types]],1),0)&gt;0,"-mssps","-")</f>
        <v>-</v>
      </c>
      <c r="AG259" s="37" t="str">
        <f>IF(IFERROR(SEARCH("-vmware",Online_Backup_Table1230[[#This Row],[Extension types]],1),0)&gt;0,"-vmware","-")</f>
        <v>-</v>
      </c>
      <c r="AH259" s="37" t="str">
        <f>IF(IFERROR(SEARCH("-vepa",Online_Backup_Table1230[[#This Row],[Extension types]],1),0)&gt;0,"-vepa","-")</f>
        <v>-</v>
      </c>
      <c r="AI259" s="37" t="str">
        <f>IF(IFERROR(SEARCH("-veagent",Online_Backup_Table1230[[#This Row],[Extension types]],1),0)&gt;0,"-veagent","-")</f>
        <v>-</v>
      </c>
      <c r="AJ259" s="37" t="str">
        <f>IF(IFERROR(SEARCH("-stream",Online_Backup_Table1230[[#This Row],[Extension types]],1),0)&gt;0,"-stream","-")</f>
        <v>-</v>
      </c>
      <c r="AK259" s="37" t="str">
        <f>IF(IFERROR(SEARCH("-ov",Online_Backup_Table1230[[#This Row],[Extension types]],1),0)&gt;0,"-ov","-")</f>
        <v>-</v>
      </c>
      <c r="AL259" s="37" t="str">
        <f>IF(IFERROR(SEARCH("-opc",Online_Backup_Table1230[[#This Row],[Extension types]],1),0)&gt;0,"-opc","-")</f>
        <v>-</v>
      </c>
      <c r="AM259" s="37" t="str">
        <f>IF(IFERROR(SEARCH("-mysql",Online_Backup_Table1230[[#This Row],[Extension types]],1),0)&gt;0,"-mysql","-")</f>
        <v>-</v>
      </c>
      <c r="AN259" s="37" t="str">
        <f>IF(IFERROR(SEARCH("-postgresql",Online_Backup_Table1230[[#This Row],[Extension types]],1),0)&gt;0,"-postgresql","-")</f>
        <v>-</v>
      </c>
      <c r="AO259" s="88">
        <f>IF(AND(Online_Backup_Table1230[[#This Row],[OS_type]]="WINDOWS / LINUX",COUNTIF(Online_Backup_Table1230[[#This Row],[Check -mssql and -mssql70]:[Check -opc]],"-")&lt;&gt;21),1,0)</f>
        <v>1</v>
      </c>
      <c r="AP259" s="88">
        <f>IF(AND(Online_Backup_Table1230[[#This Row],[OS_type]]="UNIX",COUNTIF(Online_Backup_Table1230[[#This Row],[Check -mssql and -mssql70]:[Check -opc]],"-")&lt;&gt;21),1,0)</f>
        <v>0</v>
      </c>
      <c r="AQ25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5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5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59" s="88">
        <f>IF(AND(Online_Backup_Table1230[[#This Row],[Last connexion date]]&gt;Declaration_Date2433[[#All],[Column1]]-180,Online_Backup_Table1230[[#This Row],[Historical usage Unix to be counted]]&lt;&gt;0),1,0)</f>
        <v>0</v>
      </c>
      <c r="AU259" s="68">
        <v>43873.522094907406</v>
      </c>
      <c r="AV25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0" spans="1:48" x14ac:dyDescent="0.25">
      <c r="A260" s="7"/>
      <c r="B260" s="28" t="s">
        <v>300</v>
      </c>
      <c r="C260" s="28" t="s">
        <v>160</v>
      </c>
      <c r="D26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0" s="45" t="s">
        <v>301</v>
      </c>
      <c r="F260" s="63"/>
      <c r="G260" s="63"/>
      <c r="H260" s="63"/>
      <c r="I260" s="63"/>
      <c r="J260" s="63"/>
      <c r="K260" s="7"/>
      <c r="L260" s="37" t="str">
        <f>IF(IFERROR(SEARCH("-virtual",Online_Backup_Table1230[[#This Row],[Extension types]],1),0)&gt;0,"Yes","-")</f>
        <v>-</v>
      </c>
      <c r="M260" s="28"/>
      <c r="N260" s="37" t="str">
        <f>IF(IFERROR(SEARCH("-clus",Online_Backup_Table1230[[#This Row],[Extension types]],1),0)&gt;0,"Yes","-")</f>
        <v>-</v>
      </c>
      <c r="O260" s="28"/>
      <c r="P260" s="37" t="str">
        <f>IF(IFERROR(SEARCH("-appserver",Online_Backup_Table1230[[#This Row],[Extension types]],1),0)&gt;0,"Yes","-")</f>
        <v>-</v>
      </c>
      <c r="Q260" s="28"/>
      <c r="R260" s="37" t="str">
        <f>IF(IFERROR(SEARCH("-mssql",Online_Backup_Table1230[[#This Row],[Extension types]],1),0)&gt;0,"-mssql","-")</f>
        <v>-</v>
      </c>
      <c r="S260" s="37" t="str">
        <f>IF(IFERROR(SEARCH("-oracle",Online_Backup_Table1230[[#This Row],[Extension types]],1),0)&gt;0,"-oracle","-")</f>
        <v>-oracle</v>
      </c>
      <c r="T260" s="37" t="str">
        <f>IF(IFERROR(SEARCH("-sap",Online_Backup_Table1230[[#This Row],[Extension types]],1),0)&gt;0,"-sap","-")</f>
        <v>-</v>
      </c>
      <c r="U260" s="37" t="str">
        <f>IF(IFERROR(SEARCH("-msexchange",Online_Backup_Table1230[[#This Row],[Extension types]],1),0)&gt;0,"-msexchange","-")</f>
        <v>-</v>
      </c>
      <c r="V260" s="37" t="str">
        <f>IF(IFERROR(SEARCH("-msese",Online_Backup_Table1230[[#This Row],[Extension types]],1),0)&gt;0,"-msese","-")</f>
        <v>-</v>
      </c>
      <c r="W260" s="37" t="str">
        <f>IF(IFERROR(SEARCH("-e2010",Online_Backup_Table1230[[#This Row],[Extension types]],1),0)&gt;0,"-e2010","-")</f>
        <v>-</v>
      </c>
      <c r="X260" s="37" t="str">
        <f>IF(IFERROR(SEARCH("-msmbx",Online_Backup_Table1230[[#This Row],[Extension types]],1),0)&gt;0,"-msmbx","-")</f>
        <v>-</v>
      </c>
      <c r="Y260" s="37" t="str">
        <f>IF(IFERROR(SEARCH("-mbx",Online_Backup_Table1230[[#This Row],[Extension types]],1),0)&gt;0,"-mbx","-")</f>
        <v>-</v>
      </c>
      <c r="Z260" s="37" t="str">
        <f>IF(IFERROR(SEARCH("-informix",Online_Backup_Table1230[[#This Row],[Extension types]],1),0)&gt;0,"-informix","-")</f>
        <v>-</v>
      </c>
      <c r="AA260" s="37" t="str">
        <f>IF(IFERROR(SEARCH("-sybase",Online_Backup_Table1230[[#This Row],[Extension types]],1),0)&gt;0,"-sybase","-")</f>
        <v>-</v>
      </c>
      <c r="AB260" s="37" t="str">
        <f>IF(IFERROR(SEARCH("-lotus",Online_Backup_Table1230[[#This Row],[Extension types]],1),0)&gt;0,"-lotus","-")</f>
        <v>-</v>
      </c>
      <c r="AC260" s="37" t="str">
        <f>IF(IFERROR(SEARCH("-vss",Online_Backup_Table1230[[#This Row],[Extension types]],1),0)&gt;0,"-vss","-")</f>
        <v>-vss</v>
      </c>
      <c r="AD260" s="37" t="str">
        <f>IF(IFERROR(SEARCH("-db2",Online_Backup_Table1230[[#This Row],[Extension types]],1),0)&gt;0,"-db2","-")</f>
        <v>-</v>
      </c>
      <c r="AE260" s="37" t="str">
        <f>IF(IFERROR(SEARCH("-mssharepoint",Online_Backup_Table1230[[#This Row],[Extension types]],1),0)&gt;0,"-mssharepoint","-")</f>
        <v>-</v>
      </c>
      <c r="AF260" s="37" t="str">
        <f>IF(IFERROR(SEARCH("-mssps",Online_Backup_Table1230[[#This Row],[Extension types]],1),0)&gt;0,"-mssps","-")</f>
        <v>-</v>
      </c>
      <c r="AG260" s="37" t="str">
        <f>IF(IFERROR(SEARCH("-vmware",Online_Backup_Table1230[[#This Row],[Extension types]],1),0)&gt;0,"-vmware","-")</f>
        <v>-</v>
      </c>
      <c r="AH260" s="37" t="str">
        <f>IF(IFERROR(SEARCH("-vepa",Online_Backup_Table1230[[#This Row],[Extension types]],1),0)&gt;0,"-vepa","-")</f>
        <v>-</v>
      </c>
      <c r="AI260" s="37" t="str">
        <f>IF(IFERROR(SEARCH("-veagent",Online_Backup_Table1230[[#This Row],[Extension types]],1),0)&gt;0,"-veagent","-")</f>
        <v>-</v>
      </c>
      <c r="AJ260" s="37" t="str">
        <f>IF(IFERROR(SEARCH("-stream",Online_Backup_Table1230[[#This Row],[Extension types]],1),0)&gt;0,"-stream","-")</f>
        <v>-</v>
      </c>
      <c r="AK260" s="37" t="str">
        <f>IF(IFERROR(SEARCH("-ov",Online_Backup_Table1230[[#This Row],[Extension types]],1),0)&gt;0,"-ov","-")</f>
        <v>-</v>
      </c>
      <c r="AL260" s="37" t="str">
        <f>IF(IFERROR(SEARCH("-opc",Online_Backup_Table1230[[#This Row],[Extension types]],1),0)&gt;0,"-opc","-")</f>
        <v>-</v>
      </c>
      <c r="AM260" s="37" t="str">
        <f>IF(IFERROR(SEARCH("-mysql",Online_Backup_Table1230[[#This Row],[Extension types]],1),0)&gt;0,"-mysql","-")</f>
        <v>-</v>
      </c>
      <c r="AN260" s="37" t="str">
        <f>IF(IFERROR(SEARCH("-postgresql",Online_Backup_Table1230[[#This Row],[Extension types]],1),0)&gt;0,"-postgresql","-")</f>
        <v>-</v>
      </c>
      <c r="AO260" s="88">
        <f>IF(AND(Online_Backup_Table1230[[#This Row],[OS_type]]="WINDOWS / LINUX",COUNTIF(Online_Backup_Table1230[[#This Row],[Check -mssql and -mssql70]:[Check -opc]],"-")&lt;&gt;21),1,0)</f>
        <v>1</v>
      </c>
      <c r="AP260" s="88">
        <f>IF(AND(Online_Backup_Table1230[[#This Row],[OS_type]]="UNIX",COUNTIF(Online_Backup_Table1230[[#This Row],[Check -mssql and -mssql70]:[Check -opc]],"-")&lt;&gt;21),1,0)</f>
        <v>0</v>
      </c>
      <c r="AQ26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0" s="88">
        <f>IF(AND(Online_Backup_Table1230[[#This Row],[Last connexion date]]&gt;Declaration_Date2433[[#All],[Column1]]-180,Online_Backup_Table1230[[#This Row],[Historical usage Windows/Linux to be counted]]&lt;&gt;0),1,0)</f>
        <v>1</v>
      </c>
      <c r="AS26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0" s="88">
        <f>IF(AND(Online_Backup_Table1230[[#This Row],[Last connexion date]]&gt;Declaration_Date2433[[#All],[Column1]]-180,Online_Backup_Table1230[[#This Row],[Historical usage Unix to be counted]]&lt;&gt;0),1,0)</f>
        <v>0</v>
      </c>
      <c r="AU260" s="68">
        <v>43873.252106481479</v>
      </c>
      <c r="AV26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1" spans="1:48" x14ac:dyDescent="0.25">
      <c r="A261" s="7"/>
      <c r="B261" s="28" t="s">
        <v>302</v>
      </c>
      <c r="C261" s="28" t="s">
        <v>169</v>
      </c>
      <c r="D26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1" s="45" t="s">
        <v>103</v>
      </c>
      <c r="F261" s="63"/>
      <c r="G261" s="63"/>
      <c r="H261" s="63"/>
      <c r="I261" s="63"/>
      <c r="J261" s="63"/>
      <c r="K261" s="7"/>
      <c r="L261" s="37" t="str">
        <f>IF(IFERROR(SEARCH("-virtual",Online_Backup_Table1230[[#This Row],[Extension types]],1),0)&gt;0,"Yes","-")</f>
        <v>-</v>
      </c>
      <c r="M261" s="28"/>
      <c r="N261" s="37" t="str">
        <f>IF(IFERROR(SEARCH("-clus",Online_Backup_Table1230[[#This Row],[Extension types]],1),0)&gt;0,"Yes","-")</f>
        <v>-</v>
      </c>
      <c r="O261" s="28"/>
      <c r="P261" s="37" t="str">
        <f>IF(IFERROR(SEARCH("-appserver",Online_Backup_Table1230[[#This Row],[Extension types]],1),0)&gt;0,"Yes","-")</f>
        <v>-</v>
      </c>
      <c r="Q261" s="28"/>
      <c r="R261" s="37" t="str">
        <f>IF(IFERROR(SEARCH("-mssql",Online_Backup_Table1230[[#This Row],[Extension types]],1),0)&gt;0,"-mssql","-")</f>
        <v>-</v>
      </c>
      <c r="S261" s="37" t="str">
        <f>IF(IFERROR(SEARCH("-oracle",Online_Backup_Table1230[[#This Row],[Extension types]],1),0)&gt;0,"-oracle","-")</f>
        <v>-oracle</v>
      </c>
      <c r="T261" s="37" t="str">
        <f>IF(IFERROR(SEARCH("-sap",Online_Backup_Table1230[[#This Row],[Extension types]],1),0)&gt;0,"-sap","-")</f>
        <v>-</v>
      </c>
      <c r="U261" s="37" t="str">
        <f>IF(IFERROR(SEARCH("-msexchange",Online_Backup_Table1230[[#This Row],[Extension types]],1),0)&gt;0,"-msexchange","-")</f>
        <v>-</v>
      </c>
      <c r="V261" s="37" t="str">
        <f>IF(IFERROR(SEARCH("-msese",Online_Backup_Table1230[[#This Row],[Extension types]],1),0)&gt;0,"-msese","-")</f>
        <v>-</v>
      </c>
      <c r="W261" s="37" t="str">
        <f>IF(IFERROR(SEARCH("-e2010",Online_Backup_Table1230[[#This Row],[Extension types]],1),0)&gt;0,"-e2010","-")</f>
        <v>-</v>
      </c>
      <c r="X261" s="37" t="str">
        <f>IF(IFERROR(SEARCH("-msmbx",Online_Backup_Table1230[[#This Row],[Extension types]],1),0)&gt;0,"-msmbx","-")</f>
        <v>-</v>
      </c>
      <c r="Y261" s="37" t="str">
        <f>IF(IFERROR(SEARCH("-mbx",Online_Backup_Table1230[[#This Row],[Extension types]],1),0)&gt;0,"-mbx","-")</f>
        <v>-</v>
      </c>
      <c r="Z261" s="37" t="str">
        <f>IF(IFERROR(SEARCH("-informix",Online_Backup_Table1230[[#This Row],[Extension types]],1),0)&gt;0,"-informix","-")</f>
        <v>-</v>
      </c>
      <c r="AA261" s="37" t="str">
        <f>IF(IFERROR(SEARCH("-sybase",Online_Backup_Table1230[[#This Row],[Extension types]],1),0)&gt;0,"-sybase","-")</f>
        <v>-</v>
      </c>
      <c r="AB261" s="37" t="str">
        <f>IF(IFERROR(SEARCH("-lotus",Online_Backup_Table1230[[#This Row],[Extension types]],1),0)&gt;0,"-lotus","-")</f>
        <v>-</v>
      </c>
      <c r="AC261" s="37" t="str">
        <f>IF(IFERROR(SEARCH("-vss",Online_Backup_Table1230[[#This Row],[Extension types]],1),0)&gt;0,"-vss","-")</f>
        <v>-</v>
      </c>
      <c r="AD261" s="37" t="str">
        <f>IF(IFERROR(SEARCH("-db2",Online_Backup_Table1230[[#This Row],[Extension types]],1),0)&gt;0,"-db2","-")</f>
        <v>-</v>
      </c>
      <c r="AE261" s="37" t="str">
        <f>IF(IFERROR(SEARCH("-mssharepoint",Online_Backup_Table1230[[#This Row],[Extension types]],1),0)&gt;0,"-mssharepoint","-")</f>
        <v>-</v>
      </c>
      <c r="AF261" s="37" t="str">
        <f>IF(IFERROR(SEARCH("-mssps",Online_Backup_Table1230[[#This Row],[Extension types]],1),0)&gt;0,"-mssps","-")</f>
        <v>-</v>
      </c>
      <c r="AG261" s="37" t="str">
        <f>IF(IFERROR(SEARCH("-vmware",Online_Backup_Table1230[[#This Row],[Extension types]],1),0)&gt;0,"-vmware","-")</f>
        <v>-</v>
      </c>
      <c r="AH261" s="37" t="str">
        <f>IF(IFERROR(SEARCH("-vepa",Online_Backup_Table1230[[#This Row],[Extension types]],1),0)&gt;0,"-vepa","-")</f>
        <v>-</v>
      </c>
      <c r="AI261" s="37" t="str">
        <f>IF(IFERROR(SEARCH("-veagent",Online_Backup_Table1230[[#This Row],[Extension types]],1),0)&gt;0,"-veagent","-")</f>
        <v>-</v>
      </c>
      <c r="AJ261" s="37" t="str">
        <f>IF(IFERROR(SEARCH("-stream",Online_Backup_Table1230[[#This Row],[Extension types]],1),0)&gt;0,"-stream","-")</f>
        <v>-</v>
      </c>
      <c r="AK261" s="37" t="str">
        <f>IF(IFERROR(SEARCH("-ov",Online_Backup_Table1230[[#This Row],[Extension types]],1),0)&gt;0,"-ov","-")</f>
        <v>-</v>
      </c>
      <c r="AL261" s="37" t="str">
        <f>IF(IFERROR(SEARCH("-opc",Online_Backup_Table1230[[#This Row],[Extension types]],1),0)&gt;0,"-opc","-")</f>
        <v>-</v>
      </c>
      <c r="AM261" s="37" t="str">
        <f>IF(IFERROR(SEARCH("-mysql",Online_Backup_Table1230[[#This Row],[Extension types]],1),0)&gt;0,"-mysql","-")</f>
        <v>-</v>
      </c>
      <c r="AN261" s="37" t="str">
        <f>IF(IFERROR(SEARCH("-postgresql",Online_Backup_Table1230[[#This Row],[Extension types]],1),0)&gt;0,"-postgresql","-")</f>
        <v>-</v>
      </c>
      <c r="AO261" s="88">
        <f>IF(AND(Online_Backup_Table1230[[#This Row],[OS_type]]="WINDOWS / LINUX",COUNTIF(Online_Backup_Table1230[[#This Row],[Check -mssql and -mssql70]:[Check -opc]],"-")&lt;&gt;21),1,0)</f>
        <v>0</v>
      </c>
      <c r="AP261" s="88">
        <f>IF(AND(Online_Backup_Table1230[[#This Row],[OS_type]]="UNIX",COUNTIF(Online_Backup_Table1230[[#This Row],[Check -mssql and -mssql70]:[Check -opc]],"-")&lt;&gt;21),1,0)</f>
        <v>1</v>
      </c>
      <c r="AQ26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1" s="88">
        <f>IF(AND(Online_Backup_Table1230[[#This Row],[Last connexion date]]&gt;Declaration_Date2433[[#All],[Column1]]-180,Online_Backup_Table1230[[#This Row],[Historical usage Windows/Linux to be counted]]&lt;&gt;0),1,0)</f>
        <v>0</v>
      </c>
      <c r="AS26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1" s="88">
        <f>IF(AND(Online_Backup_Table1230[[#This Row],[Last connexion date]]&gt;Declaration_Date2433[[#All],[Column1]]-180,Online_Backup_Table1230[[#This Row],[Historical usage Unix to be counted]]&lt;&gt;0),1,0)</f>
        <v>0</v>
      </c>
      <c r="AU261" s="68"/>
      <c r="AV26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2" spans="1:48" x14ac:dyDescent="0.25">
      <c r="A262" s="7"/>
      <c r="B262" s="28" t="s">
        <v>303</v>
      </c>
      <c r="C262" s="28" t="s">
        <v>169</v>
      </c>
      <c r="D26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262" s="45" t="s">
        <v>103</v>
      </c>
      <c r="F262" s="63"/>
      <c r="G262" s="63"/>
      <c r="H262" s="63"/>
      <c r="I262" s="63"/>
      <c r="J262" s="63"/>
      <c r="K262" s="7"/>
      <c r="L262" s="37" t="str">
        <f>IF(IFERROR(SEARCH("-virtual",Online_Backup_Table1230[[#This Row],[Extension types]],1),0)&gt;0,"Yes","-")</f>
        <v>-</v>
      </c>
      <c r="M262" s="28"/>
      <c r="N262" s="37" t="str">
        <f>IF(IFERROR(SEARCH("-clus",Online_Backup_Table1230[[#This Row],[Extension types]],1),0)&gt;0,"Yes","-")</f>
        <v>-</v>
      </c>
      <c r="O262" s="28"/>
      <c r="P262" s="37" t="str">
        <f>IF(IFERROR(SEARCH("-appserver",Online_Backup_Table1230[[#This Row],[Extension types]],1),0)&gt;0,"Yes","-")</f>
        <v>-</v>
      </c>
      <c r="Q262" s="28"/>
      <c r="R262" s="37" t="str">
        <f>IF(IFERROR(SEARCH("-mssql",Online_Backup_Table1230[[#This Row],[Extension types]],1),0)&gt;0,"-mssql","-")</f>
        <v>-</v>
      </c>
      <c r="S262" s="37" t="str">
        <f>IF(IFERROR(SEARCH("-oracle",Online_Backup_Table1230[[#This Row],[Extension types]],1),0)&gt;0,"-oracle","-")</f>
        <v>-oracle</v>
      </c>
      <c r="T262" s="37" t="str">
        <f>IF(IFERROR(SEARCH("-sap",Online_Backup_Table1230[[#This Row],[Extension types]],1),0)&gt;0,"-sap","-")</f>
        <v>-</v>
      </c>
      <c r="U262" s="37" t="str">
        <f>IF(IFERROR(SEARCH("-msexchange",Online_Backup_Table1230[[#This Row],[Extension types]],1),0)&gt;0,"-msexchange","-")</f>
        <v>-</v>
      </c>
      <c r="V262" s="37" t="str">
        <f>IF(IFERROR(SEARCH("-msese",Online_Backup_Table1230[[#This Row],[Extension types]],1),0)&gt;0,"-msese","-")</f>
        <v>-</v>
      </c>
      <c r="W262" s="37" t="str">
        <f>IF(IFERROR(SEARCH("-e2010",Online_Backup_Table1230[[#This Row],[Extension types]],1),0)&gt;0,"-e2010","-")</f>
        <v>-</v>
      </c>
      <c r="X262" s="37" t="str">
        <f>IF(IFERROR(SEARCH("-msmbx",Online_Backup_Table1230[[#This Row],[Extension types]],1),0)&gt;0,"-msmbx","-")</f>
        <v>-</v>
      </c>
      <c r="Y262" s="37" t="str">
        <f>IF(IFERROR(SEARCH("-mbx",Online_Backup_Table1230[[#This Row],[Extension types]],1),0)&gt;0,"-mbx","-")</f>
        <v>-</v>
      </c>
      <c r="Z262" s="37" t="str">
        <f>IF(IFERROR(SEARCH("-informix",Online_Backup_Table1230[[#This Row],[Extension types]],1),0)&gt;0,"-informix","-")</f>
        <v>-</v>
      </c>
      <c r="AA262" s="37" t="str">
        <f>IF(IFERROR(SEARCH("-sybase",Online_Backup_Table1230[[#This Row],[Extension types]],1),0)&gt;0,"-sybase","-")</f>
        <v>-</v>
      </c>
      <c r="AB262" s="37" t="str">
        <f>IF(IFERROR(SEARCH("-lotus",Online_Backup_Table1230[[#This Row],[Extension types]],1),0)&gt;0,"-lotus","-")</f>
        <v>-</v>
      </c>
      <c r="AC262" s="37" t="str">
        <f>IF(IFERROR(SEARCH("-vss",Online_Backup_Table1230[[#This Row],[Extension types]],1),0)&gt;0,"-vss","-")</f>
        <v>-</v>
      </c>
      <c r="AD262" s="37" t="str">
        <f>IF(IFERROR(SEARCH("-db2",Online_Backup_Table1230[[#This Row],[Extension types]],1),0)&gt;0,"-db2","-")</f>
        <v>-</v>
      </c>
      <c r="AE262" s="37" t="str">
        <f>IF(IFERROR(SEARCH("-mssharepoint",Online_Backup_Table1230[[#This Row],[Extension types]],1),0)&gt;0,"-mssharepoint","-")</f>
        <v>-</v>
      </c>
      <c r="AF262" s="37" t="str">
        <f>IF(IFERROR(SEARCH("-mssps",Online_Backup_Table1230[[#This Row],[Extension types]],1),0)&gt;0,"-mssps","-")</f>
        <v>-</v>
      </c>
      <c r="AG262" s="37" t="str">
        <f>IF(IFERROR(SEARCH("-vmware",Online_Backup_Table1230[[#This Row],[Extension types]],1),0)&gt;0,"-vmware","-")</f>
        <v>-</v>
      </c>
      <c r="AH262" s="37" t="str">
        <f>IF(IFERROR(SEARCH("-vepa",Online_Backup_Table1230[[#This Row],[Extension types]],1),0)&gt;0,"-vepa","-")</f>
        <v>-</v>
      </c>
      <c r="AI262" s="37" t="str">
        <f>IF(IFERROR(SEARCH("-veagent",Online_Backup_Table1230[[#This Row],[Extension types]],1),0)&gt;0,"-veagent","-")</f>
        <v>-</v>
      </c>
      <c r="AJ262" s="37" t="str">
        <f>IF(IFERROR(SEARCH("-stream",Online_Backup_Table1230[[#This Row],[Extension types]],1),0)&gt;0,"-stream","-")</f>
        <v>-</v>
      </c>
      <c r="AK262" s="37" t="str">
        <f>IF(IFERROR(SEARCH("-ov",Online_Backup_Table1230[[#This Row],[Extension types]],1),0)&gt;0,"-ov","-")</f>
        <v>-</v>
      </c>
      <c r="AL262" s="37" t="str">
        <f>IF(IFERROR(SEARCH("-opc",Online_Backup_Table1230[[#This Row],[Extension types]],1),0)&gt;0,"-opc","-")</f>
        <v>-</v>
      </c>
      <c r="AM262" s="37" t="str">
        <f>IF(IFERROR(SEARCH("-mysql",Online_Backup_Table1230[[#This Row],[Extension types]],1),0)&gt;0,"-mysql","-")</f>
        <v>-</v>
      </c>
      <c r="AN262" s="37" t="str">
        <f>IF(IFERROR(SEARCH("-postgresql",Online_Backup_Table1230[[#This Row],[Extension types]],1),0)&gt;0,"-postgresql","-")</f>
        <v>-</v>
      </c>
      <c r="AO262" s="88">
        <f>IF(AND(Online_Backup_Table1230[[#This Row],[OS_type]]="WINDOWS / LINUX",COUNTIF(Online_Backup_Table1230[[#This Row],[Check -mssql and -mssql70]:[Check -opc]],"-")&lt;&gt;21),1,0)</f>
        <v>0</v>
      </c>
      <c r="AP262" s="88">
        <f>IF(AND(Online_Backup_Table1230[[#This Row],[OS_type]]="UNIX",COUNTIF(Online_Backup_Table1230[[#This Row],[Check -mssql and -mssql70]:[Check -opc]],"-")&lt;&gt;21),1,0)</f>
        <v>1</v>
      </c>
      <c r="AQ26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6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2" s="88">
        <f>IF(AND(Online_Backup_Table1230[[#This Row],[Last connexion date]]&gt;Declaration_Date2433[[#All],[Column1]]-180,Online_Backup_Table1230[[#This Row],[Historical usage Unix to be counted]]&lt;&gt;0),1,0)</f>
        <v>0</v>
      </c>
      <c r="AU262" s="68"/>
      <c r="AV26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3" spans="1:48" x14ac:dyDescent="0.25">
      <c r="A263" s="7"/>
      <c r="B263" s="28" t="s">
        <v>304</v>
      </c>
      <c r="C263" s="28" t="s">
        <v>160</v>
      </c>
      <c r="D26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3" s="45" t="s">
        <v>139</v>
      </c>
      <c r="F263" s="63"/>
      <c r="G263" s="63"/>
      <c r="H263" s="63"/>
      <c r="I263" s="63"/>
      <c r="J263" s="63"/>
      <c r="K263" s="7"/>
      <c r="L263" s="37" t="str">
        <f>IF(IFERROR(SEARCH("-virtual",Online_Backup_Table1230[[#This Row],[Extension types]],1),0)&gt;0,"Yes","-")</f>
        <v>-</v>
      </c>
      <c r="M263" s="28"/>
      <c r="N263" s="37" t="str">
        <f>IF(IFERROR(SEARCH("-clus",Online_Backup_Table1230[[#This Row],[Extension types]],1),0)&gt;0,"Yes","-")</f>
        <v>-</v>
      </c>
      <c r="O263" s="28"/>
      <c r="P263" s="37" t="str">
        <f>IF(IFERROR(SEARCH("-appserver",Online_Backup_Table1230[[#This Row],[Extension types]],1),0)&gt;0,"Yes","-")</f>
        <v>-</v>
      </c>
      <c r="Q263" s="28"/>
      <c r="R263" s="37" t="str">
        <f>IF(IFERROR(SEARCH("-mssql",Online_Backup_Table1230[[#This Row],[Extension types]],1),0)&gt;0,"-mssql","-")</f>
        <v>-mssql</v>
      </c>
      <c r="S263" s="37" t="str">
        <f>IF(IFERROR(SEARCH("-oracle",Online_Backup_Table1230[[#This Row],[Extension types]],1),0)&gt;0,"-oracle","-")</f>
        <v>-</v>
      </c>
      <c r="T263" s="37" t="str">
        <f>IF(IFERROR(SEARCH("-sap",Online_Backup_Table1230[[#This Row],[Extension types]],1),0)&gt;0,"-sap","-")</f>
        <v>-</v>
      </c>
      <c r="U263" s="37" t="str">
        <f>IF(IFERROR(SEARCH("-msexchange",Online_Backup_Table1230[[#This Row],[Extension types]],1),0)&gt;0,"-msexchange","-")</f>
        <v>-</v>
      </c>
      <c r="V263" s="37" t="str">
        <f>IF(IFERROR(SEARCH("-msese",Online_Backup_Table1230[[#This Row],[Extension types]],1),0)&gt;0,"-msese","-")</f>
        <v>-</v>
      </c>
      <c r="W263" s="37" t="str">
        <f>IF(IFERROR(SEARCH("-e2010",Online_Backup_Table1230[[#This Row],[Extension types]],1),0)&gt;0,"-e2010","-")</f>
        <v>-</v>
      </c>
      <c r="X263" s="37" t="str">
        <f>IF(IFERROR(SEARCH("-msmbx",Online_Backup_Table1230[[#This Row],[Extension types]],1),0)&gt;0,"-msmbx","-")</f>
        <v>-</v>
      </c>
      <c r="Y263" s="37" t="str">
        <f>IF(IFERROR(SEARCH("-mbx",Online_Backup_Table1230[[#This Row],[Extension types]],1),0)&gt;0,"-mbx","-")</f>
        <v>-</v>
      </c>
      <c r="Z263" s="37" t="str">
        <f>IF(IFERROR(SEARCH("-informix",Online_Backup_Table1230[[#This Row],[Extension types]],1),0)&gt;0,"-informix","-")</f>
        <v>-</v>
      </c>
      <c r="AA263" s="37" t="str">
        <f>IF(IFERROR(SEARCH("-sybase",Online_Backup_Table1230[[#This Row],[Extension types]],1),0)&gt;0,"-sybase","-")</f>
        <v>-</v>
      </c>
      <c r="AB263" s="37" t="str">
        <f>IF(IFERROR(SEARCH("-lotus",Online_Backup_Table1230[[#This Row],[Extension types]],1),0)&gt;0,"-lotus","-")</f>
        <v>-</v>
      </c>
      <c r="AC263" s="37" t="str">
        <f>IF(IFERROR(SEARCH("-vss",Online_Backup_Table1230[[#This Row],[Extension types]],1),0)&gt;0,"-vss","-")</f>
        <v>-vss</v>
      </c>
      <c r="AD263" s="37" t="str">
        <f>IF(IFERROR(SEARCH("-db2",Online_Backup_Table1230[[#This Row],[Extension types]],1),0)&gt;0,"-db2","-")</f>
        <v>-</v>
      </c>
      <c r="AE263" s="37" t="str">
        <f>IF(IFERROR(SEARCH("-mssharepoint",Online_Backup_Table1230[[#This Row],[Extension types]],1),0)&gt;0,"-mssharepoint","-")</f>
        <v>-</v>
      </c>
      <c r="AF263" s="37" t="str">
        <f>IF(IFERROR(SEARCH("-mssps",Online_Backup_Table1230[[#This Row],[Extension types]],1),0)&gt;0,"-mssps","-")</f>
        <v>-</v>
      </c>
      <c r="AG263" s="37" t="str">
        <f>IF(IFERROR(SEARCH("-vmware",Online_Backup_Table1230[[#This Row],[Extension types]],1),0)&gt;0,"-vmware","-")</f>
        <v>-</v>
      </c>
      <c r="AH263" s="37" t="str">
        <f>IF(IFERROR(SEARCH("-vepa",Online_Backup_Table1230[[#This Row],[Extension types]],1),0)&gt;0,"-vepa","-")</f>
        <v>-</v>
      </c>
      <c r="AI263" s="37" t="str">
        <f>IF(IFERROR(SEARCH("-veagent",Online_Backup_Table1230[[#This Row],[Extension types]],1),0)&gt;0,"-veagent","-")</f>
        <v>-</v>
      </c>
      <c r="AJ263" s="37" t="str">
        <f>IF(IFERROR(SEARCH("-stream",Online_Backup_Table1230[[#This Row],[Extension types]],1),0)&gt;0,"-stream","-")</f>
        <v>-</v>
      </c>
      <c r="AK263" s="37" t="str">
        <f>IF(IFERROR(SEARCH("-ov",Online_Backup_Table1230[[#This Row],[Extension types]],1),0)&gt;0,"-ov","-")</f>
        <v>-</v>
      </c>
      <c r="AL263" s="37" t="str">
        <f>IF(IFERROR(SEARCH("-opc",Online_Backup_Table1230[[#This Row],[Extension types]],1),0)&gt;0,"-opc","-")</f>
        <v>-</v>
      </c>
      <c r="AM263" s="37" t="str">
        <f>IF(IFERROR(SEARCH("-mysql",Online_Backup_Table1230[[#This Row],[Extension types]],1),0)&gt;0,"-mysql","-")</f>
        <v>-</v>
      </c>
      <c r="AN263" s="37" t="str">
        <f>IF(IFERROR(SEARCH("-postgresql",Online_Backup_Table1230[[#This Row],[Extension types]],1),0)&gt;0,"-postgresql","-")</f>
        <v>-</v>
      </c>
      <c r="AO263" s="88">
        <f>IF(AND(Online_Backup_Table1230[[#This Row],[OS_type]]="WINDOWS / LINUX",COUNTIF(Online_Backup_Table1230[[#This Row],[Check -mssql and -mssql70]:[Check -opc]],"-")&lt;&gt;21),1,0)</f>
        <v>1</v>
      </c>
      <c r="AP263" s="88">
        <f>IF(AND(Online_Backup_Table1230[[#This Row],[OS_type]]="UNIX",COUNTIF(Online_Backup_Table1230[[#This Row],[Check -mssql and -mssql70]:[Check -opc]],"-")&lt;&gt;21),1,0)</f>
        <v>0</v>
      </c>
      <c r="AQ26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3" s="88">
        <f>IF(AND(Online_Backup_Table1230[[#This Row],[Last connexion date]]&gt;Declaration_Date2433[[#All],[Column1]]-180,Online_Backup_Table1230[[#This Row],[Historical usage Windows/Linux to be counted]]&lt;&gt;0),1,0)</f>
        <v>1</v>
      </c>
      <c r="AS26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3" s="88">
        <f>IF(AND(Online_Backup_Table1230[[#This Row],[Last connexion date]]&gt;Declaration_Date2433[[#All],[Column1]]-180,Online_Backup_Table1230[[#This Row],[Historical usage Unix to be counted]]&lt;&gt;0),1,0)</f>
        <v>0</v>
      </c>
      <c r="AU263" s="68">
        <v>43872.263148148151</v>
      </c>
      <c r="AV26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4" spans="1:48" x14ac:dyDescent="0.25">
      <c r="A264" s="7"/>
      <c r="B264" s="28" t="s">
        <v>305</v>
      </c>
      <c r="C264" s="28" t="s">
        <v>160</v>
      </c>
      <c r="D26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4" s="45" t="s">
        <v>306</v>
      </c>
      <c r="F264" s="63"/>
      <c r="G264" s="63"/>
      <c r="H264" s="63"/>
      <c r="I264" s="63"/>
      <c r="J264" s="63"/>
      <c r="K264" s="7"/>
      <c r="L264" s="37" t="str">
        <f>IF(IFERROR(SEARCH("-virtual",Online_Backup_Table1230[[#This Row],[Extension types]],1),0)&gt;0,"Yes","-")</f>
        <v>-</v>
      </c>
      <c r="M264" s="28"/>
      <c r="N264" s="37" t="str">
        <f>IF(IFERROR(SEARCH("-clus",Online_Backup_Table1230[[#This Row],[Extension types]],1),0)&gt;0,"Yes","-")</f>
        <v>-</v>
      </c>
      <c r="O264" s="28"/>
      <c r="P264" s="37" t="str">
        <f>IF(IFERROR(SEARCH("-appserver",Online_Backup_Table1230[[#This Row],[Extension types]],1),0)&gt;0,"Yes","-")</f>
        <v>-</v>
      </c>
      <c r="Q264" s="28"/>
      <c r="R264" s="37" t="str">
        <f>IF(IFERROR(SEARCH("-mssql",Online_Backup_Table1230[[#This Row],[Extension types]],1),0)&gt;0,"-mssql","-")</f>
        <v>-mssql</v>
      </c>
      <c r="S264" s="37" t="str">
        <f>IF(IFERROR(SEARCH("-oracle",Online_Backup_Table1230[[#This Row],[Extension types]],1),0)&gt;0,"-oracle","-")</f>
        <v>-</v>
      </c>
      <c r="T264" s="37" t="str">
        <f>IF(IFERROR(SEARCH("-sap",Online_Backup_Table1230[[#This Row],[Extension types]],1),0)&gt;0,"-sap","-")</f>
        <v>-</v>
      </c>
      <c r="U264" s="37" t="str">
        <f>IF(IFERROR(SEARCH("-msexchange",Online_Backup_Table1230[[#This Row],[Extension types]],1),0)&gt;0,"-msexchange","-")</f>
        <v>-</v>
      </c>
      <c r="V264" s="37" t="str">
        <f>IF(IFERROR(SEARCH("-msese",Online_Backup_Table1230[[#This Row],[Extension types]],1),0)&gt;0,"-msese","-")</f>
        <v>-</v>
      </c>
      <c r="W264" s="37" t="str">
        <f>IF(IFERROR(SEARCH("-e2010",Online_Backup_Table1230[[#This Row],[Extension types]],1),0)&gt;0,"-e2010","-")</f>
        <v>-</v>
      </c>
      <c r="X264" s="37" t="str">
        <f>IF(IFERROR(SEARCH("-msmbx",Online_Backup_Table1230[[#This Row],[Extension types]],1),0)&gt;0,"-msmbx","-")</f>
        <v>-</v>
      </c>
      <c r="Y264" s="37" t="str">
        <f>IF(IFERROR(SEARCH("-mbx",Online_Backup_Table1230[[#This Row],[Extension types]],1),0)&gt;0,"-mbx","-")</f>
        <v>-</v>
      </c>
      <c r="Z264" s="37" t="str">
        <f>IF(IFERROR(SEARCH("-informix",Online_Backup_Table1230[[#This Row],[Extension types]],1),0)&gt;0,"-informix","-")</f>
        <v>-</v>
      </c>
      <c r="AA264" s="37" t="str">
        <f>IF(IFERROR(SEARCH("-sybase",Online_Backup_Table1230[[#This Row],[Extension types]],1),0)&gt;0,"-sybase","-")</f>
        <v>-</v>
      </c>
      <c r="AB264" s="37" t="str">
        <f>IF(IFERROR(SEARCH("-lotus",Online_Backup_Table1230[[#This Row],[Extension types]],1),0)&gt;0,"-lotus","-")</f>
        <v>-</v>
      </c>
      <c r="AC264" s="37" t="str">
        <f>IF(IFERROR(SEARCH("-vss",Online_Backup_Table1230[[#This Row],[Extension types]],1),0)&gt;0,"-vss","-")</f>
        <v>-vss</v>
      </c>
      <c r="AD264" s="37" t="str">
        <f>IF(IFERROR(SEARCH("-db2",Online_Backup_Table1230[[#This Row],[Extension types]],1),0)&gt;0,"-db2","-")</f>
        <v>-</v>
      </c>
      <c r="AE264" s="37" t="str">
        <f>IF(IFERROR(SEARCH("-mssharepoint",Online_Backup_Table1230[[#This Row],[Extension types]],1),0)&gt;0,"-mssharepoint","-")</f>
        <v>-</v>
      </c>
      <c r="AF264" s="37" t="str">
        <f>IF(IFERROR(SEARCH("-mssps",Online_Backup_Table1230[[#This Row],[Extension types]],1),0)&gt;0,"-mssps","-")</f>
        <v>-</v>
      </c>
      <c r="AG264" s="37" t="str">
        <f>IF(IFERROR(SEARCH("-vmware",Online_Backup_Table1230[[#This Row],[Extension types]],1),0)&gt;0,"-vmware","-")</f>
        <v>-</v>
      </c>
      <c r="AH264" s="37" t="str">
        <f>IF(IFERROR(SEARCH("-vepa",Online_Backup_Table1230[[#This Row],[Extension types]],1),0)&gt;0,"-vepa","-")</f>
        <v>-</v>
      </c>
      <c r="AI264" s="37" t="str">
        <f>IF(IFERROR(SEARCH("-veagent",Online_Backup_Table1230[[#This Row],[Extension types]],1),0)&gt;0,"-veagent","-")</f>
        <v>-</v>
      </c>
      <c r="AJ264" s="37" t="str">
        <f>IF(IFERROR(SEARCH("-stream",Online_Backup_Table1230[[#This Row],[Extension types]],1),0)&gt;0,"-stream","-")</f>
        <v>-</v>
      </c>
      <c r="AK264" s="37" t="str">
        <f>IF(IFERROR(SEARCH("-ov",Online_Backup_Table1230[[#This Row],[Extension types]],1),0)&gt;0,"-ov","-")</f>
        <v>-</v>
      </c>
      <c r="AL264" s="37" t="str">
        <f>IF(IFERROR(SEARCH("-opc",Online_Backup_Table1230[[#This Row],[Extension types]],1),0)&gt;0,"-opc","-")</f>
        <v>-</v>
      </c>
      <c r="AM264" s="37" t="str">
        <f>IF(IFERROR(SEARCH("-mysql",Online_Backup_Table1230[[#This Row],[Extension types]],1),0)&gt;0,"-mysql","-")</f>
        <v>-</v>
      </c>
      <c r="AN264" s="37" t="str">
        <f>IF(IFERROR(SEARCH("-postgresql",Online_Backup_Table1230[[#This Row],[Extension types]],1),0)&gt;0,"-postgresql","-")</f>
        <v>-</v>
      </c>
      <c r="AO264" s="88">
        <f>IF(AND(Online_Backup_Table1230[[#This Row],[OS_type]]="WINDOWS / LINUX",COUNTIF(Online_Backup_Table1230[[#This Row],[Check -mssql and -mssql70]:[Check -opc]],"-")&lt;&gt;21),1,0)</f>
        <v>1</v>
      </c>
      <c r="AP264" s="88">
        <f>IF(AND(Online_Backup_Table1230[[#This Row],[OS_type]]="UNIX",COUNTIF(Online_Backup_Table1230[[#This Row],[Check -mssql and -mssql70]:[Check -opc]],"-")&lt;&gt;21),1,0)</f>
        <v>0</v>
      </c>
      <c r="AQ26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64" s="88">
        <f>IF(AND(Online_Backup_Table1230[[#This Row],[Last connexion date]]&gt;Declaration_Date2433[[#All],[Column1]]-180,Online_Backup_Table1230[[#This Row],[Historical usage Windows/Linux to be counted]]&lt;&gt;0),1,0)</f>
        <v>1</v>
      </c>
      <c r="AS26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4" s="88">
        <f>IF(AND(Online_Backup_Table1230[[#This Row],[Last connexion date]]&gt;Declaration_Date2433[[#All],[Column1]]-180,Online_Backup_Table1230[[#This Row],[Historical usage Unix to be counted]]&lt;&gt;0),1,0)</f>
        <v>0</v>
      </c>
      <c r="AU264" s="68">
        <v>43873.511736111112</v>
      </c>
      <c r="AV26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65" spans="1:48" x14ac:dyDescent="0.25">
      <c r="A265" s="7"/>
      <c r="B265" s="28" t="s">
        <v>307</v>
      </c>
      <c r="C265" s="28" t="s">
        <v>160</v>
      </c>
      <c r="D26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5" s="45" t="s">
        <v>308</v>
      </c>
      <c r="F265" s="63"/>
      <c r="G265" s="63"/>
      <c r="H265" s="63"/>
      <c r="I265" s="63"/>
      <c r="J265" s="63"/>
      <c r="K265" s="7"/>
      <c r="L265" s="37" t="str">
        <f>IF(IFERROR(SEARCH("-virtual",Online_Backup_Table1230[[#This Row],[Extension types]],1),0)&gt;0,"Yes","-")</f>
        <v>-</v>
      </c>
      <c r="M265" s="28"/>
      <c r="N265" s="37" t="str">
        <f>IF(IFERROR(SEARCH("-clus",Online_Backup_Table1230[[#This Row],[Extension types]],1),0)&gt;0,"Yes","-")</f>
        <v>Yes</v>
      </c>
      <c r="O265" s="28" t="s">
        <v>309</v>
      </c>
      <c r="P265" s="37" t="str">
        <f>IF(IFERROR(SEARCH("-appserver",Online_Backup_Table1230[[#This Row],[Extension types]],1),0)&gt;0,"Yes","-")</f>
        <v>-</v>
      </c>
      <c r="Q265" s="28"/>
      <c r="R265" s="37" t="str">
        <f>IF(IFERROR(SEARCH("-mssql",Online_Backup_Table1230[[#This Row],[Extension types]],1),0)&gt;0,"-mssql","-")</f>
        <v>-mssql</v>
      </c>
      <c r="S265" s="37" t="str">
        <f>IF(IFERROR(SEARCH("-oracle",Online_Backup_Table1230[[#This Row],[Extension types]],1),0)&gt;0,"-oracle","-")</f>
        <v>-</v>
      </c>
      <c r="T265" s="37" t="str">
        <f>IF(IFERROR(SEARCH("-sap",Online_Backup_Table1230[[#This Row],[Extension types]],1),0)&gt;0,"-sap","-")</f>
        <v>-</v>
      </c>
      <c r="U265" s="37" t="str">
        <f>IF(IFERROR(SEARCH("-msexchange",Online_Backup_Table1230[[#This Row],[Extension types]],1),0)&gt;0,"-msexchange","-")</f>
        <v>-</v>
      </c>
      <c r="V265" s="37" t="str">
        <f>IF(IFERROR(SEARCH("-msese",Online_Backup_Table1230[[#This Row],[Extension types]],1),0)&gt;0,"-msese","-")</f>
        <v>-</v>
      </c>
      <c r="W265" s="37" t="str">
        <f>IF(IFERROR(SEARCH("-e2010",Online_Backup_Table1230[[#This Row],[Extension types]],1),0)&gt;0,"-e2010","-")</f>
        <v>-</v>
      </c>
      <c r="X265" s="37" t="str">
        <f>IF(IFERROR(SEARCH("-msmbx",Online_Backup_Table1230[[#This Row],[Extension types]],1),0)&gt;0,"-msmbx","-")</f>
        <v>-</v>
      </c>
      <c r="Y265" s="37" t="str">
        <f>IF(IFERROR(SEARCH("-mbx",Online_Backup_Table1230[[#This Row],[Extension types]],1),0)&gt;0,"-mbx","-")</f>
        <v>-</v>
      </c>
      <c r="Z265" s="37" t="str">
        <f>IF(IFERROR(SEARCH("-informix",Online_Backup_Table1230[[#This Row],[Extension types]],1),0)&gt;0,"-informix","-")</f>
        <v>-</v>
      </c>
      <c r="AA265" s="37" t="str">
        <f>IF(IFERROR(SEARCH("-sybase",Online_Backup_Table1230[[#This Row],[Extension types]],1),0)&gt;0,"-sybase","-")</f>
        <v>-</v>
      </c>
      <c r="AB265" s="37" t="str">
        <f>IF(IFERROR(SEARCH("-lotus",Online_Backup_Table1230[[#This Row],[Extension types]],1),0)&gt;0,"-lotus","-")</f>
        <v>-</v>
      </c>
      <c r="AC265" s="37" t="str">
        <f>IF(IFERROR(SEARCH("-vss",Online_Backup_Table1230[[#This Row],[Extension types]],1),0)&gt;0,"-vss","-")</f>
        <v>-vss</v>
      </c>
      <c r="AD265" s="37" t="str">
        <f>IF(IFERROR(SEARCH("-db2",Online_Backup_Table1230[[#This Row],[Extension types]],1),0)&gt;0,"-db2","-")</f>
        <v>-</v>
      </c>
      <c r="AE265" s="37" t="str">
        <f>IF(IFERROR(SEARCH("-mssharepoint",Online_Backup_Table1230[[#This Row],[Extension types]],1),0)&gt;0,"-mssharepoint","-")</f>
        <v>-</v>
      </c>
      <c r="AF265" s="37" t="str">
        <f>IF(IFERROR(SEARCH("-mssps",Online_Backup_Table1230[[#This Row],[Extension types]],1),0)&gt;0,"-mssps","-")</f>
        <v>-</v>
      </c>
      <c r="AG265" s="37" t="str">
        <f>IF(IFERROR(SEARCH("-vmware",Online_Backup_Table1230[[#This Row],[Extension types]],1),0)&gt;0,"-vmware","-")</f>
        <v>-</v>
      </c>
      <c r="AH265" s="37" t="str">
        <f>IF(IFERROR(SEARCH("-vepa",Online_Backup_Table1230[[#This Row],[Extension types]],1),0)&gt;0,"-vepa","-")</f>
        <v>-</v>
      </c>
      <c r="AI265" s="37" t="str">
        <f>IF(IFERROR(SEARCH("-veagent",Online_Backup_Table1230[[#This Row],[Extension types]],1),0)&gt;0,"-veagent","-")</f>
        <v>-</v>
      </c>
      <c r="AJ265" s="37" t="str">
        <f>IF(IFERROR(SEARCH("-stream",Online_Backup_Table1230[[#This Row],[Extension types]],1),0)&gt;0,"-stream","-")</f>
        <v>-</v>
      </c>
      <c r="AK265" s="37" t="str">
        <f>IF(IFERROR(SEARCH("-ov",Online_Backup_Table1230[[#This Row],[Extension types]],1),0)&gt;0,"-ov","-")</f>
        <v>-</v>
      </c>
      <c r="AL265" s="37" t="str">
        <f>IF(IFERROR(SEARCH("-opc",Online_Backup_Table1230[[#This Row],[Extension types]],1),0)&gt;0,"-opc","-")</f>
        <v>-</v>
      </c>
      <c r="AM265" s="37" t="str">
        <f>IF(IFERROR(SEARCH("-mysql",Online_Backup_Table1230[[#This Row],[Extension types]],1),0)&gt;0,"-mysql","-")</f>
        <v>-</v>
      </c>
      <c r="AN265" s="37" t="str">
        <f>IF(IFERROR(SEARCH("-postgresql",Online_Backup_Table1230[[#This Row],[Extension types]],1),0)&gt;0,"-postgresql","-")</f>
        <v>-</v>
      </c>
      <c r="AO265" s="88">
        <v>1</v>
      </c>
      <c r="AP265" s="88">
        <f>IF(AND(Online_Backup_Table1230[[#This Row],[OS_type]]="UNIX",COUNTIF(Online_Backup_Table1230[[#This Row],[Check -mssql and -mssql70]:[Check -opc]],"-")&lt;&gt;21),1,0)</f>
        <v>0</v>
      </c>
      <c r="AQ265" s="88">
        <v>1</v>
      </c>
      <c r="AR265" s="88">
        <v>1</v>
      </c>
      <c r="AS26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5" s="88">
        <f>IF(AND(Online_Backup_Table1230[[#This Row],[Last connexion date]]&gt;Declaration_Date2433[[#All],[Column1]]-180,Online_Backup_Table1230[[#This Row],[Historical usage Unix to be counted]]&lt;&gt;0),1,0)</f>
        <v>0</v>
      </c>
      <c r="AU265" s="68">
        <v>43872.533877314818</v>
      </c>
      <c r="AV265" s="7" t="s">
        <v>444</v>
      </c>
    </row>
    <row r="266" spans="1:48" x14ac:dyDescent="0.25">
      <c r="A266" s="7"/>
      <c r="B266" s="28" t="s">
        <v>310</v>
      </c>
      <c r="C266" s="28" t="s">
        <v>160</v>
      </c>
      <c r="D26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6" s="45" t="s">
        <v>308</v>
      </c>
      <c r="F266" s="63"/>
      <c r="G266" s="63"/>
      <c r="H266" s="63"/>
      <c r="I266" s="63"/>
      <c r="J266" s="63"/>
      <c r="K266" s="7"/>
      <c r="L266" s="37" t="str">
        <f>IF(IFERROR(SEARCH("-virtual",Online_Backup_Table1230[[#This Row],[Extension types]],1),0)&gt;0,"Yes","-")</f>
        <v>-</v>
      </c>
      <c r="M266" s="28"/>
      <c r="N266" s="37" t="str">
        <f>IF(IFERROR(SEARCH("-clus",Online_Backup_Table1230[[#This Row],[Extension types]],1),0)&gt;0,"Yes","-")</f>
        <v>Yes</v>
      </c>
      <c r="O266" s="28" t="s">
        <v>309</v>
      </c>
      <c r="P266" s="37" t="str">
        <f>IF(IFERROR(SEARCH("-appserver",Online_Backup_Table1230[[#This Row],[Extension types]],1),0)&gt;0,"Yes","-")</f>
        <v>-</v>
      </c>
      <c r="Q266" s="28"/>
      <c r="R266" s="37" t="str">
        <f>IF(IFERROR(SEARCH("-mssql",Online_Backup_Table1230[[#This Row],[Extension types]],1),0)&gt;0,"-mssql","-")</f>
        <v>-mssql</v>
      </c>
      <c r="S266" s="37" t="str">
        <f>IF(IFERROR(SEARCH("-oracle",Online_Backup_Table1230[[#This Row],[Extension types]],1),0)&gt;0,"-oracle","-")</f>
        <v>-</v>
      </c>
      <c r="T266" s="37" t="str">
        <f>IF(IFERROR(SEARCH("-sap",Online_Backup_Table1230[[#This Row],[Extension types]],1),0)&gt;0,"-sap","-")</f>
        <v>-</v>
      </c>
      <c r="U266" s="37" t="str">
        <f>IF(IFERROR(SEARCH("-msexchange",Online_Backup_Table1230[[#This Row],[Extension types]],1),0)&gt;0,"-msexchange","-")</f>
        <v>-</v>
      </c>
      <c r="V266" s="37" t="str">
        <f>IF(IFERROR(SEARCH("-msese",Online_Backup_Table1230[[#This Row],[Extension types]],1),0)&gt;0,"-msese","-")</f>
        <v>-</v>
      </c>
      <c r="W266" s="37" t="str">
        <f>IF(IFERROR(SEARCH("-e2010",Online_Backup_Table1230[[#This Row],[Extension types]],1),0)&gt;0,"-e2010","-")</f>
        <v>-</v>
      </c>
      <c r="X266" s="37" t="str">
        <f>IF(IFERROR(SEARCH("-msmbx",Online_Backup_Table1230[[#This Row],[Extension types]],1),0)&gt;0,"-msmbx","-")</f>
        <v>-</v>
      </c>
      <c r="Y266" s="37" t="str">
        <f>IF(IFERROR(SEARCH("-mbx",Online_Backup_Table1230[[#This Row],[Extension types]],1),0)&gt;0,"-mbx","-")</f>
        <v>-</v>
      </c>
      <c r="Z266" s="37" t="str">
        <f>IF(IFERROR(SEARCH("-informix",Online_Backup_Table1230[[#This Row],[Extension types]],1),0)&gt;0,"-informix","-")</f>
        <v>-</v>
      </c>
      <c r="AA266" s="37" t="str">
        <f>IF(IFERROR(SEARCH("-sybase",Online_Backup_Table1230[[#This Row],[Extension types]],1),0)&gt;0,"-sybase","-")</f>
        <v>-</v>
      </c>
      <c r="AB266" s="37" t="str">
        <f>IF(IFERROR(SEARCH("-lotus",Online_Backup_Table1230[[#This Row],[Extension types]],1),0)&gt;0,"-lotus","-")</f>
        <v>-</v>
      </c>
      <c r="AC266" s="37" t="str">
        <f>IF(IFERROR(SEARCH("-vss",Online_Backup_Table1230[[#This Row],[Extension types]],1),0)&gt;0,"-vss","-")</f>
        <v>-vss</v>
      </c>
      <c r="AD266" s="37" t="str">
        <f>IF(IFERROR(SEARCH("-db2",Online_Backup_Table1230[[#This Row],[Extension types]],1),0)&gt;0,"-db2","-")</f>
        <v>-</v>
      </c>
      <c r="AE266" s="37" t="str">
        <f>IF(IFERROR(SEARCH("-mssharepoint",Online_Backup_Table1230[[#This Row],[Extension types]],1),0)&gt;0,"-mssharepoint","-")</f>
        <v>-</v>
      </c>
      <c r="AF266" s="37" t="str">
        <f>IF(IFERROR(SEARCH("-mssps",Online_Backup_Table1230[[#This Row],[Extension types]],1),0)&gt;0,"-mssps","-")</f>
        <v>-</v>
      </c>
      <c r="AG266" s="37" t="str">
        <f>IF(IFERROR(SEARCH("-vmware",Online_Backup_Table1230[[#This Row],[Extension types]],1),0)&gt;0,"-vmware","-")</f>
        <v>-</v>
      </c>
      <c r="AH266" s="37" t="str">
        <f>IF(IFERROR(SEARCH("-vepa",Online_Backup_Table1230[[#This Row],[Extension types]],1),0)&gt;0,"-vepa","-")</f>
        <v>-</v>
      </c>
      <c r="AI266" s="37" t="str">
        <f>IF(IFERROR(SEARCH("-veagent",Online_Backup_Table1230[[#This Row],[Extension types]],1),0)&gt;0,"-veagent","-")</f>
        <v>-</v>
      </c>
      <c r="AJ266" s="37" t="str">
        <f>IF(IFERROR(SEARCH("-stream",Online_Backup_Table1230[[#This Row],[Extension types]],1),0)&gt;0,"-stream","-")</f>
        <v>-</v>
      </c>
      <c r="AK266" s="37" t="str">
        <f>IF(IFERROR(SEARCH("-ov",Online_Backup_Table1230[[#This Row],[Extension types]],1),0)&gt;0,"-ov","-")</f>
        <v>-</v>
      </c>
      <c r="AL266" s="37" t="str">
        <f>IF(IFERROR(SEARCH("-opc",Online_Backup_Table1230[[#This Row],[Extension types]],1),0)&gt;0,"-opc","-")</f>
        <v>-</v>
      </c>
      <c r="AM266" s="37" t="str">
        <f>IF(IFERROR(SEARCH("-mysql",Online_Backup_Table1230[[#This Row],[Extension types]],1),0)&gt;0,"-mysql","-")</f>
        <v>-</v>
      </c>
      <c r="AN266" s="37" t="str">
        <f>IF(IFERROR(SEARCH("-postgresql",Online_Backup_Table1230[[#This Row],[Extension types]],1),0)&gt;0,"-postgresql","-")</f>
        <v>-</v>
      </c>
      <c r="AO266" s="88">
        <v>1</v>
      </c>
      <c r="AP266" s="88">
        <f>IF(AND(Online_Backup_Table1230[[#This Row],[OS_type]]="UNIX",COUNTIF(Online_Backup_Table1230[[#This Row],[Check -mssql and -mssql70]:[Check -opc]],"-")&lt;&gt;21),1,0)</f>
        <v>0</v>
      </c>
      <c r="AQ266" s="88">
        <v>1</v>
      </c>
      <c r="AR266" s="88">
        <v>1</v>
      </c>
      <c r="AS26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6" s="88">
        <f>IF(AND(Online_Backup_Table1230[[#This Row],[Last connexion date]]&gt;Declaration_Date2433[[#All],[Column1]]-180,Online_Backup_Table1230[[#This Row],[Historical usage Unix to be counted]]&lt;&gt;0),1,0)</f>
        <v>0</v>
      </c>
      <c r="AU266" s="68">
        <v>43872.533877314818</v>
      </c>
      <c r="AV266" s="7" t="s">
        <v>444</v>
      </c>
    </row>
    <row r="267" spans="1:48" x14ac:dyDescent="0.25">
      <c r="A267" s="7"/>
      <c r="B267" s="91" t="s">
        <v>309</v>
      </c>
      <c r="C267" s="91" t="s">
        <v>160</v>
      </c>
      <c r="D267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7" s="93" t="s">
        <v>311</v>
      </c>
      <c r="F267" s="94"/>
      <c r="G267" s="94"/>
      <c r="H267" s="94"/>
      <c r="I267" s="94"/>
      <c r="J267" s="94"/>
      <c r="K267" s="95"/>
      <c r="L267" s="92" t="str">
        <f>IF(IFERROR(SEARCH("-virtual",Online_Backup_Table1230[[#This Row],[Extension types]],1),0)&gt;0,"Yes","-")</f>
        <v>-</v>
      </c>
      <c r="M267" s="91"/>
      <c r="N267" s="92" t="str">
        <f>IF(IFERROR(SEARCH("-clus",Online_Backup_Table1230[[#This Row],[Extension types]],1),0)&gt;0,"Yes","-")</f>
        <v>Yes</v>
      </c>
      <c r="O267" s="91" t="s">
        <v>309</v>
      </c>
      <c r="P267" s="92" t="str">
        <f>IF(IFERROR(SEARCH("-appserver",Online_Backup_Table1230[[#This Row],[Extension types]],1),0)&gt;0,"Yes","-")</f>
        <v>-</v>
      </c>
      <c r="Q267" s="91"/>
      <c r="R267" s="92" t="str">
        <f>IF(IFERROR(SEARCH("-mssql",Online_Backup_Table1230[[#This Row],[Extension types]],1),0)&gt;0,"-mssql","-")</f>
        <v>-mssql</v>
      </c>
      <c r="S267" s="92" t="str">
        <f>IF(IFERROR(SEARCH("-oracle",Online_Backup_Table1230[[#This Row],[Extension types]],1),0)&gt;0,"-oracle","-")</f>
        <v>-</v>
      </c>
      <c r="T267" s="92" t="str">
        <f>IF(IFERROR(SEARCH("-sap",Online_Backup_Table1230[[#This Row],[Extension types]],1),0)&gt;0,"-sap","-")</f>
        <v>-</v>
      </c>
      <c r="U267" s="92" t="str">
        <f>IF(IFERROR(SEARCH("-msexchange",Online_Backup_Table1230[[#This Row],[Extension types]],1),0)&gt;0,"-msexchange","-")</f>
        <v>-</v>
      </c>
      <c r="V267" s="92" t="str">
        <f>IF(IFERROR(SEARCH("-msese",Online_Backup_Table1230[[#This Row],[Extension types]],1),0)&gt;0,"-msese","-")</f>
        <v>-</v>
      </c>
      <c r="W267" s="92" t="str">
        <f>IF(IFERROR(SEARCH("-e2010",Online_Backup_Table1230[[#This Row],[Extension types]],1),0)&gt;0,"-e2010","-")</f>
        <v>-</v>
      </c>
      <c r="X267" s="92" t="str">
        <f>IF(IFERROR(SEARCH("-msmbx",Online_Backup_Table1230[[#This Row],[Extension types]],1),0)&gt;0,"-msmbx","-")</f>
        <v>-</v>
      </c>
      <c r="Y267" s="92" t="str">
        <f>IF(IFERROR(SEARCH("-mbx",Online_Backup_Table1230[[#This Row],[Extension types]],1),0)&gt;0,"-mbx","-")</f>
        <v>-</v>
      </c>
      <c r="Z267" s="92" t="str">
        <f>IF(IFERROR(SEARCH("-informix",Online_Backup_Table1230[[#This Row],[Extension types]],1),0)&gt;0,"-informix","-")</f>
        <v>-</v>
      </c>
      <c r="AA267" s="92" t="str">
        <f>IF(IFERROR(SEARCH("-sybase",Online_Backup_Table1230[[#This Row],[Extension types]],1),0)&gt;0,"-sybase","-")</f>
        <v>-</v>
      </c>
      <c r="AB267" s="92" t="str">
        <f>IF(IFERROR(SEARCH("-lotus",Online_Backup_Table1230[[#This Row],[Extension types]],1),0)&gt;0,"-lotus","-")</f>
        <v>-</v>
      </c>
      <c r="AC267" s="92" t="str">
        <f>IF(IFERROR(SEARCH("-vss",Online_Backup_Table1230[[#This Row],[Extension types]],1),0)&gt;0,"-vss","-")</f>
        <v>-vss</v>
      </c>
      <c r="AD267" s="92" t="str">
        <f>IF(IFERROR(SEARCH("-db2",Online_Backup_Table1230[[#This Row],[Extension types]],1),0)&gt;0,"-db2","-")</f>
        <v>-</v>
      </c>
      <c r="AE267" s="92" t="str">
        <f>IF(IFERROR(SEARCH("-mssharepoint",Online_Backup_Table1230[[#This Row],[Extension types]],1),0)&gt;0,"-mssharepoint","-")</f>
        <v>-</v>
      </c>
      <c r="AF267" s="92" t="str">
        <f>IF(IFERROR(SEARCH("-mssps",Online_Backup_Table1230[[#This Row],[Extension types]],1),0)&gt;0,"-mssps","-")</f>
        <v>-</v>
      </c>
      <c r="AG267" s="92" t="str">
        <f>IF(IFERROR(SEARCH("-vmware",Online_Backup_Table1230[[#This Row],[Extension types]],1),0)&gt;0,"-vmware","-")</f>
        <v>-</v>
      </c>
      <c r="AH267" s="92" t="str">
        <f>IF(IFERROR(SEARCH("-vepa",Online_Backup_Table1230[[#This Row],[Extension types]],1),0)&gt;0,"-vepa","-")</f>
        <v>-</v>
      </c>
      <c r="AI267" s="92" t="str">
        <f>IF(IFERROR(SEARCH("-veagent",Online_Backup_Table1230[[#This Row],[Extension types]],1),0)&gt;0,"-veagent","-")</f>
        <v>-</v>
      </c>
      <c r="AJ267" s="92" t="str">
        <f>IF(IFERROR(SEARCH("-stream",Online_Backup_Table1230[[#This Row],[Extension types]],1),0)&gt;0,"-stream","-")</f>
        <v>-</v>
      </c>
      <c r="AK267" s="92" t="str">
        <f>IF(IFERROR(SEARCH("-ov",Online_Backup_Table1230[[#This Row],[Extension types]],1),0)&gt;0,"-ov","-")</f>
        <v>-</v>
      </c>
      <c r="AL267" s="92" t="str">
        <f>IF(IFERROR(SEARCH("-opc",Online_Backup_Table1230[[#This Row],[Extension types]],1),0)&gt;0,"-opc","-")</f>
        <v>-</v>
      </c>
      <c r="AM267" s="92" t="str">
        <f>IF(IFERROR(SEARCH("-mysql",Online_Backup_Table1230[[#This Row],[Extension types]],1),0)&gt;0,"-mysql","-")</f>
        <v>-</v>
      </c>
      <c r="AN267" s="92" t="str">
        <f>IF(IFERROR(SEARCH("-postgresql",Online_Backup_Table1230[[#This Row],[Extension types]],1),0)&gt;0,"-postgresql","-")</f>
        <v>-</v>
      </c>
      <c r="AO267" s="96">
        <v>0</v>
      </c>
      <c r="AP267" s="96">
        <v>0</v>
      </c>
      <c r="AQ267" s="96">
        <v>0</v>
      </c>
      <c r="AR267" s="96">
        <v>0</v>
      </c>
      <c r="AS267" s="96">
        <v>0</v>
      </c>
      <c r="AT267" s="88">
        <v>0</v>
      </c>
      <c r="AU267" s="68">
        <v>43872.533877314818</v>
      </c>
      <c r="AV267" s="7" t="s">
        <v>442</v>
      </c>
    </row>
    <row r="268" spans="1:48" x14ac:dyDescent="0.25">
      <c r="A268" s="7"/>
      <c r="B268" s="28" t="s">
        <v>312</v>
      </c>
      <c r="C268" s="28" t="s">
        <v>160</v>
      </c>
      <c r="D26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8" s="45" t="s">
        <v>313</v>
      </c>
      <c r="F268" s="63"/>
      <c r="G268" s="63"/>
      <c r="H268" s="63"/>
      <c r="I268" s="63"/>
      <c r="J268" s="63"/>
      <c r="K268" s="7"/>
      <c r="L268" s="37" t="str">
        <f>IF(IFERROR(SEARCH("-virtual",Online_Backup_Table1230[[#This Row],[Extension types]],1),0)&gt;0,"Yes","-")</f>
        <v>-</v>
      </c>
      <c r="M268" s="28"/>
      <c r="N268" s="37" t="str">
        <f>IF(IFERROR(SEARCH("-clus",Online_Backup_Table1230[[#This Row],[Extension types]],1),0)&gt;0,"Yes","-")</f>
        <v>-</v>
      </c>
      <c r="O268" s="28"/>
      <c r="P268" s="37" t="str">
        <f>IF(IFERROR(SEARCH("-appserver",Online_Backup_Table1230[[#This Row],[Extension types]],1),0)&gt;0,"Yes","-")</f>
        <v>-</v>
      </c>
      <c r="Q268" s="28"/>
      <c r="R268" s="37" t="str">
        <f>IF(IFERROR(SEARCH("-mssql",Online_Backup_Table1230[[#This Row],[Extension types]],1),0)&gt;0,"-mssql","-")</f>
        <v>-</v>
      </c>
      <c r="S268" s="37" t="str">
        <f>IF(IFERROR(SEARCH("-oracle",Online_Backup_Table1230[[#This Row],[Extension types]],1),0)&gt;0,"-oracle","-")</f>
        <v>-oracle</v>
      </c>
      <c r="T268" s="37" t="str">
        <f>IF(IFERROR(SEARCH("-sap",Online_Backup_Table1230[[#This Row],[Extension types]],1),0)&gt;0,"-sap","-")</f>
        <v>-</v>
      </c>
      <c r="U268" s="37" t="str">
        <f>IF(IFERROR(SEARCH("-msexchange",Online_Backup_Table1230[[#This Row],[Extension types]],1),0)&gt;0,"-msexchange","-")</f>
        <v>-</v>
      </c>
      <c r="V268" s="37" t="str">
        <f>IF(IFERROR(SEARCH("-msese",Online_Backup_Table1230[[#This Row],[Extension types]],1),0)&gt;0,"-msese","-")</f>
        <v>-</v>
      </c>
      <c r="W268" s="37" t="str">
        <f>IF(IFERROR(SEARCH("-e2010",Online_Backup_Table1230[[#This Row],[Extension types]],1),0)&gt;0,"-e2010","-")</f>
        <v>-</v>
      </c>
      <c r="X268" s="37" t="str">
        <f>IF(IFERROR(SEARCH("-msmbx",Online_Backup_Table1230[[#This Row],[Extension types]],1),0)&gt;0,"-msmbx","-")</f>
        <v>-</v>
      </c>
      <c r="Y268" s="37" t="str">
        <f>IF(IFERROR(SEARCH("-mbx",Online_Backup_Table1230[[#This Row],[Extension types]],1),0)&gt;0,"-mbx","-")</f>
        <v>-</v>
      </c>
      <c r="Z268" s="37" t="str">
        <f>IF(IFERROR(SEARCH("-informix",Online_Backup_Table1230[[#This Row],[Extension types]],1),0)&gt;0,"-informix","-")</f>
        <v>-</v>
      </c>
      <c r="AA268" s="37" t="str">
        <f>IF(IFERROR(SEARCH("-sybase",Online_Backup_Table1230[[#This Row],[Extension types]],1),0)&gt;0,"-sybase","-")</f>
        <v>-</v>
      </c>
      <c r="AB268" s="37" t="str">
        <f>IF(IFERROR(SEARCH("-lotus",Online_Backup_Table1230[[#This Row],[Extension types]],1),0)&gt;0,"-lotus","-")</f>
        <v>-</v>
      </c>
      <c r="AC268" s="37" t="str">
        <f>IF(IFERROR(SEARCH("-vss",Online_Backup_Table1230[[#This Row],[Extension types]],1),0)&gt;0,"-vss","-")</f>
        <v>-vss</v>
      </c>
      <c r="AD268" s="37" t="str">
        <f>IF(IFERROR(SEARCH("-db2",Online_Backup_Table1230[[#This Row],[Extension types]],1),0)&gt;0,"-db2","-")</f>
        <v>-</v>
      </c>
      <c r="AE268" s="37" t="str">
        <f>IF(IFERROR(SEARCH("-mssharepoint",Online_Backup_Table1230[[#This Row],[Extension types]],1),0)&gt;0,"-mssharepoint","-")</f>
        <v>-</v>
      </c>
      <c r="AF268" s="37" t="str">
        <f>IF(IFERROR(SEARCH("-mssps",Online_Backup_Table1230[[#This Row],[Extension types]],1),0)&gt;0,"-mssps","-")</f>
        <v>-</v>
      </c>
      <c r="AG268" s="37" t="str">
        <f>IF(IFERROR(SEARCH("-vmware",Online_Backup_Table1230[[#This Row],[Extension types]],1),0)&gt;0,"-vmware","-")</f>
        <v>-</v>
      </c>
      <c r="AH268" s="37" t="str">
        <f>IF(IFERROR(SEARCH("-vepa",Online_Backup_Table1230[[#This Row],[Extension types]],1),0)&gt;0,"-vepa","-")</f>
        <v>-</v>
      </c>
      <c r="AI268" s="37" t="str">
        <f>IF(IFERROR(SEARCH("-veagent",Online_Backup_Table1230[[#This Row],[Extension types]],1),0)&gt;0,"-veagent","-")</f>
        <v>-</v>
      </c>
      <c r="AJ268" s="37" t="str">
        <f>IF(IFERROR(SEARCH("-stream",Online_Backup_Table1230[[#This Row],[Extension types]],1),0)&gt;0,"-stream","-")</f>
        <v>-</v>
      </c>
      <c r="AK268" s="37" t="str">
        <f>IF(IFERROR(SEARCH("-ov",Online_Backup_Table1230[[#This Row],[Extension types]],1),0)&gt;0,"-ov","-")</f>
        <v>-</v>
      </c>
      <c r="AL268" s="37" t="str">
        <f>IF(IFERROR(SEARCH("-opc",Online_Backup_Table1230[[#This Row],[Extension types]],1),0)&gt;0,"-opc","-")</f>
        <v>-</v>
      </c>
      <c r="AM268" s="37" t="str">
        <f>IF(IFERROR(SEARCH("-mysql",Online_Backup_Table1230[[#This Row],[Extension types]],1),0)&gt;0,"-mysql","-")</f>
        <v>-</v>
      </c>
      <c r="AN268" s="37" t="str">
        <f>IF(IFERROR(SEARCH("-postgresql",Online_Backup_Table1230[[#This Row],[Extension types]],1),0)&gt;0,"-postgresql","-")</f>
        <v>-</v>
      </c>
      <c r="AO268" s="88">
        <f>IF(AND(Online_Backup_Table1230[[#This Row],[OS_type]]="WINDOWS / LINUX",COUNTIF(Online_Backup_Table1230[[#This Row],[Check -mssql and -mssql70]:[Check -opc]],"-")&lt;&gt;21),1,0)</f>
        <v>1</v>
      </c>
      <c r="AP268" s="88">
        <f>IF(AND(Online_Backup_Table1230[[#This Row],[OS_type]]="UNIX",COUNTIF(Online_Backup_Table1230[[#This Row],[Check -mssql and -mssql70]:[Check -opc]],"-")&lt;&gt;21),1,0)</f>
        <v>0</v>
      </c>
      <c r="AQ26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8" s="88">
        <f>IF(AND(Online_Backup_Table1230[[#This Row],[Last connexion date]]&gt;Declaration_Date2433[[#All],[Column1]]-180,Online_Backup_Table1230[[#This Row],[Historical usage Windows/Linux to be counted]]&lt;&gt;0),1,0)</f>
        <v>0</v>
      </c>
      <c r="AS26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8" s="88">
        <f>IF(AND(Online_Backup_Table1230[[#This Row],[Last connexion date]]&gt;Declaration_Date2433[[#All],[Column1]]-180,Online_Backup_Table1230[[#This Row],[Historical usage Unix to be counted]]&lt;&gt;0),1,0)</f>
        <v>0</v>
      </c>
      <c r="AU268" s="68"/>
      <c r="AV26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69" spans="1:48" x14ac:dyDescent="0.25">
      <c r="A269" s="7"/>
      <c r="B269" s="28" t="s">
        <v>314</v>
      </c>
      <c r="C269" s="28" t="s">
        <v>160</v>
      </c>
      <c r="D26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69" s="45" t="s">
        <v>315</v>
      </c>
      <c r="F269" s="63"/>
      <c r="G269" s="63"/>
      <c r="H269" s="63"/>
      <c r="I269" s="63"/>
      <c r="J269" s="63"/>
      <c r="K269" s="7"/>
      <c r="L269" s="37" t="str">
        <f>IF(IFERROR(SEARCH("-virtual",Online_Backup_Table1230[[#This Row],[Extension types]],1),0)&gt;0,"Yes","-")</f>
        <v>-</v>
      </c>
      <c r="M269" s="28"/>
      <c r="N269" s="37" t="str">
        <f>IF(IFERROR(SEARCH("-clus",Online_Backup_Table1230[[#This Row],[Extension types]],1),0)&gt;0,"Yes","-")</f>
        <v>-</v>
      </c>
      <c r="O269" s="28"/>
      <c r="P269" s="37" t="str">
        <f>IF(IFERROR(SEARCH("-appserver",Online_Backup_Table1230[[#This Row],[Extension types]],1),0)&gt;0,"Yes","-")</f>
        <v>-</v>
      </c>
      <c r="Q269" s="28"/>
      <c r="R269" s="37" t="str">
        <f>IF(IFERROR(SEARCH("-mssql",Online_Backup_Table1230[[#This Row],[Extension types]],1),0)&gt;0,"-mssql","-")</f>
        <v>-</v>
      </c>
      <c r="S269" s="37" t="str">
        <f>IF(IFERROR(SEARCH("-oracle",Online_Backup_Table1230[[#This Row],[Extension types]],1),0)&gt;0,"-oracle","-")</f>
        <v>-oracle</v>
      </c>
      <c r="T269" s="37" t="str">
        <f>IF(IFERROR(SEARCH("-sap",Online_Backup_Table1230[[#This Row],[Extension types]],1),0)&gt;0,"-sap","-")</f>
        <v>-</v>
      </c>
      <c r="U269" s="37" t="str">
        <f>IF(IFERROR(SEARCH("-msexchange",Online_Backup_Table1230[[#This Row],[Extension types]],1),0)&gt;0,"-msexchange","-")</f>
        <v>-</v>
      </c>
      <c r="V269" s="37" t="str">
        <f>IF(IFERROR(SEARCH("-msese",Online_Backup_Table1230[[#This Row],[Extension types]],1),0)&gt;0,"-msese","-")</f>
        <v>-</v>
      </c>
      <c r="W269" s="37" t="str">
        <f>IF(IFERROR(SEARCH("-e2010",Online_Backup_Table1230[[#This Row],[Extension types]],1),0)&gt;0,"-e2010","-")</f>
        <v>-</v>
      </c>
      <c r="X269" s="37" t="str">
        <f>IF(IFERROR(SEARCH("-msmbx",Online_Backup_Table1230[[#This Row],[Extension types]],1),0)&gt;0,"-msmbx","-")</f>
        <v>-</v>
      </c>
      <c r="Y269" s="37" t="str">
        <f>IF(IFERROR(SEARCH("-mbx",Online_Backup_Table1230[[#This Row],[Extension types]],1),0)&gt;0,"-mbx","-")</f>
        <v>-</v>
      </c>
      <c r="Z269" s="37" t="str">
        <f>IF(IFERROR(SEARCH("-informix",Online_Backup_Table1230[[#This Row],[Extension types]],1),0)&gt;0,"-informix","-")</f>
        <v>-</v>
      </c>
      <c r="AA269" s="37" t="str">
        <f>IF(IFERROR(SEARCH("-sybase",Online_Backup_Table1230[[#This Row],[Extension types]],1),0)&gt;0,"-sybase","-")</f>
        <v>-</v>
      </c>
      <c r="AB269" s="37" t="str">
        <f>IF(IFERROR(SEARCH("-lotus",Online_Backup_Table1230[[#This Row],[Extension types]],1),0)&gt;0,"-lotus","-")</f>
        <v>-</v>
      </c>
      <c r="AC269" s="37" t="str">
        <f>IF(IFERROR(SEARCH("-vss",Online_Backup_Table1230[[#This Row],[Extension types]],1),0)&gt;0,"-vss","-")</f>
        <v>-vss</v>
      </c>
      <c r="AD269" s="37" t="str">
        <f>IF(IFERROR(SEARCH("-db2",Online_Backup_Table1230[[#This Row],[Extension types]],1),0)&gt;0,"-db2","-")</f>
        <v>-</v>
      </c>
      <c r="AE269" s="37" t="str">
        <f>IF(IFERROR(SEARCH("-mssharepoint",Online_Backup_Table1230[[#This Row],[Extension types]],1),0)&gt;0,"-mssharepoint","-")</f>
        <v>-</v>
      </c>
      <c r="AF269" s="37" t="str">
        <f>IF(IFERROR(SEARCH("-mssps",Online_Backup_Table1230[[#This Row],[Extension types]],1),0)&gt;0,"-mssps","-")</f>
        <v>-</v>
      </c>
      <c r="AG269" s="37" t="str">
        <f>IF(IFERROR(SEARCH("-vmware",Online_Backup_Table1230[[#This Row],[Extension types]],1),0)&gt;0,"-vmware","-")</f>
        <v>-</v>
      </c>
      <c r="AH269" s="37" t="str">
        <f>IF(IFERROR(SEARCH("-vepa",Online_Backup_Table1230[[#This Row],[Extension types]],1),0)&gt;0,"-vepa","-")</f>
        <v>-</v>
      </c>
      <c r="AI269" s="37" t="str">
        <f>IF(IFERROR(SEARCH("-veagent",Online_Backup_Table1230[[#This Row],[Extension types]],1),0)&gt;0,"-veagent","-")</f>
        <v>-</v>
      </c>
      <c r="AJ269" s="37" t="str">
        <f>IF(IFERROR(SEARCH("-stream",Online_Backup_Table1230[[#This Row],[Extension types]],1),0)&gt;0,"-stream","-")</f>
        <v>-</v>
      </c>
      <c r="AK269" s="37" t="str">
        <f>IF(IFERROR(SEARCH("-ov",Online_Backup_Table1230[[#This Row],[Extension types]],1),0)&gt;0,"-ov","-")</f>
        <v>-</v>
      </c>
      <c r="AL269" s="37" t="str">
        <f>IF(IFERROR(SEARCH("-opc",Online_Backup_Table1230[[#This Row],[Extension types]],1),0)&gt;0,"-opc","-")</f>
        <v>-</v>
      </c>
      <c r="AM269" s="37" t="str">
        <f>IF(IFERROR(SEARCH("-mysql",Online_Backup_Table1230[[#This Row],[Extension types]],1),0)&gt;0,"-mysql","-")</f>
        <v>-</v>
      </c>
      <c r="AN269" s="37" t="str">
        <f>IF(IFERROR(SEARCH("-postgresql",Online_Backup_Table1230[[#This Row],[Extension types]],1),0)&gt;0,"-postgresql","-")</f>
        <v>-</v>
      </c>
      <c r="AO269" s="88">
        <f>IF(AND(Online_Backup_Table1230[[#This Row],[OS_type]]="WINDOWS / LINUX",COUNTIF(Online_Backup_Table1230[[#This Row],[Check -mssql and -mssql70]:[Check -opc]],"-")&lt;&gt;21),1,0)</f>
        <v>1</v>
      </c>
      <c r="AP269" s="88">
        <f>IF(AND(Online_Backup_Table1230[[#This Row],[OS_type]]="UNIX",COUNTIF(Online_Backup_Table1230[[#This Row],[Check -mssql and -mssql70]:[Check -opc]],"-")&lt;&gt;21),1,0)</f>
        <v>0</v>
      </c>
      <c r="AQ26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69" s="88">
        <f>IF(AND(Online_Backup_Table1230[[#This Row],[Last connexion date]]&gt;Declaration_Date2433[[#All],[Column1]]-180,Online_Backup_Table1230[[#This Row],[Historical usage Windows/Linux to be counted]]&lt;&gt;0),1,0)</f>
        <v>0</v>
      </c>
      <c r="AS26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69" s="88">
        <f>IF(AND(Online_Backup_Table1230[[#This Row],[Last connexion date]]&gt;Declaration_Date2433[[#All],[Column1]]-180,Online_Backup_Table1230[[#This Row],[Historical usage Unix to be counted]]&lt;&gt;0),1,0)</f>
        <v>0</v>
      </c>
      <c r="AU269" s="68"/>
      <c r="AV26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0" spans="1:48" x14ac:dyDescent="0.25">
      <c r="A270" s="7"/>
      <c r="B270" s="28" t="s">
        <v>316</v>
      </c>
      <c r="C270" s="28" t="s">
        <v>160</v>
      </c>
      <c r="D27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0" s="45" t="s">
        <v>317</v>
      </c>
      <c r="F270" s="63"/>
      <c r="G270" s="63"/>
      <c r="H270" s="63"/>
      <c r="I270" s="63"/>
      <c r="J270" s="63"/>
      <c r="K270" s="7"/>
      <c r="L270" s="37" t="str">
        <f>IF(IFERROR(SEARCH("-virtual",Online_Backup_Table1230[[#This Row],[Extension types]],1),0)&gt;0,"Yes","-")</f>
        <v>-</v>
      </c>
      <c r="M270" s="28"/>
      <c r="N270" s="37" t="str">
        <f>IF(IFERROR(SEARCH("-clus",Online_Backup_Table1230[[#This Row],[Extension types]],1),0)&gt;0,"Yes","-")</f>
        <v>-</v>
      </c>
      <c r="O270" s="28"/>
      <c r="P270" s="37" t="str">
        <f>IF(IFERROR(SEARCH("-appserver",Online_Backup_Table1230[[#This Row],[Extension types]],1),0)&gt;0,"Yes","-")</f>
        <v>-</v>
      </c>
      <c r="Q270" s="28"/>
      <c r="R270" s="37" t="str">
        <f>IF(IFERROR(SEARCH("-mssql",Online_Backup_Table1230[[#This Row],[Extension types]],1),0)&gt;0,"-mssql","-")</f>
        <v>-</v>
      </c>
      <c r="S270" s="37" t="str">
        <f>IF(IFERROR(SEARCH("-oracle",Online_Backup_Table1230[[#This Row],[Extension types]],1),0)&gt;0,"-oracle","-")</f>
        <v>-oracle</v>
      </c>
      <c r="T270" s="37" t="str">
        <f>IF(IFERROR(SEARCH("-sap",Online_Backup_Table1230[[#This Row],[Extension types]],1),0)&gt;0,"-sap","-")</f>
        <v>-</v>
      </c>
      <c r="U270" s="37" t="str">
        <f>IF(IFERROR(SEARCH("-msexchange",Online_Backup_Table1230[[#This Row],[Extension types]],1),0)&gt;0,"-msexchange","-")</f>
        <v>-</v>
      </c>
      <c r="V270" s="37" t="str">
        <f>IF(IFERROR(SEARCH("-msese",Online_Backup_Table1230[[#This Row],[Extension types]],1),0)&gt;0,"-msese","-")</f>
        <v>-</v>
      </c>
      <c r="W270" s="37" t="str">
        <f>IF(IFERROR(SEARCH("-e2010",Online_Backup_Table1230[[#This Row],[Extension types]],1),0)&gt;0,"-e2010","-")</f>
        <v>-</v>
      </c>
      <c r="X270" s="37" t="str">
        <f>IF(IFERROR(SEARCH("-msmbx",Online_Backup_Table1230[[#This Row],[Extension types]],1),0)&gt;0,"-msmbx","-")</f>
        <v>-</v>
      </c>
      <c r="Y270" s="37" t="str">
        <f>IF(IFERROR(SEARCH("-mbx",Online_Backup_Table1230[[#This Row],[Extension types]],1),0)&gt;0,"-mbx","-")</f>
        <v>-</v>
      </c>
      <c r="Z270" s="37" t="str">
        <f>IF(IFERROR(SEARCH("-informix",Online_Backup_Table1230[[#This Row],[Extension types]],1),0)&gt;0,"-informix","-")</f>
        <v>-</v>
      </c>
      <c r="AA270" s="37" t="str">
        <f>IF(IFERROR(SEARCH("-sybase",Online_Backup_Table1230[[#This Row],[Extension types]],1),0)&gt;0,"-sybase","-")</f>
        <v>-</v>
      </c>
      <c r="AB270" s="37" t="str">
        <f>IF(IFERROR(SEARCH("-lotus",Online_Backup_Table1230[[#This Row],[Extension types]],1),0)&gt;0,"-lotus","-")</f>
        <v>-</v>
      </c>
      <c r="AC270" s="37" t="str">
        <f>IF(IFERROR(SEARCH("-vss",Online_Backup_Table1230[[#This Row],[Extension types]],1),0)&gt;0,"-vss","-")</f>
        <v>-vss</v>
      </c>
      <c r="AD270" s="37" t="str">
        <f>IF(IFERROR(SEARCH("-db2",Online_Backup_Table1230[[#This Row],[Extension types]],1),0)&gt;0,"-db2","-")</f>
        <v>-</v>
      </c>
      <c r="AE270" s="37" t="str">
        <f>IF(IFERROR(SEARCH("-mssharepoint",Online_Backup_Table1230[[#This Row],[Extension types]],1),0)&gt;0,"-mssharepoint","-")</f>
        <v>-</v>
      </c>
      <c r="AF270" s="37" t="str">
        <f>IF(IFERROR(SEARCH("-mssps",Online_Backup_Table1230[[#This Row],[Extension types]],1),0)&gt;0,"-mssps","-")</f>
        <v>-</v>
      </c>
      <c r="AG270" s="37" t="str">
        <f>IF(IFERROR(SEARCH("-vmware",Online_Backup_Table1230[[#This Row],[Extension types]],1),0)&gt;0,"-vmware","-")</f>
        <v>-</v>
      </c>
      <c r="AH270" s="37" t="str">
        <f>IF(IFERROR(SEARCH("-vepa",Online_Backup_Table1230[[#This Row],[Extension types]],1),0)&gt;0,"-vepa","-")</f>
        <v>-</v>
      </c>
      <c r="AI270" s="37" t="str">
        <f>IF(IFERROR(SEARCH("-veagent",Online_Backup_Table1230[[#This Row],[Extension types]],1),0)&gt;0,"-veagent","-")</f>
        <v>-</v>
      </c>
      <c r="AJ270" s="37" t="str">
        <f>IF(IFERROR(SEARCH("-stream",Online_Backup_Table1230[[#This Row],[Extension types]],1),0)&gt;0,"-stream","-")</f>
        <v>-</v>
      </c>
      <c r="AK270" s="37" t="str">
        <f>IF(IFERROR(SEARCH("-ov",Online_Backup_Table1230[[#This Row],[Extension types]],1),0)&gt;0,"-ov","-")</f>
        <v>-</v>
      </c>
      <c r="AL270" s="37" t="str">
        <f>IF(IFERROR(SEARCH("-opc",Online_Backup_Table1230[[#This Row],[Extension types]],1),0)&gt;0,"-opc","-")</f>
        <v>-</v>
      </c>
      <c r="AM270" s="37" t="str">
        <f>IF(IFERROR(SEARCH("-mysql",Online_Backup_Table1230[[#This Row],[Extension types]],1),0)&gt;0,"-mysql","-")</f>
        <v>-</v>
      </c>
      <c r="AN270" s="37" t="str">
        <f>IF(IFERROR(SEARCH("-postgresql",Online_Backup_Table1230[[#This Row],[Extension types]],1),0)&gt;0,"-postgresql","-")</f>
        <v>-</v>
      </c>
      <c r="AO270" s="88">
        <f>IF(AND(Online_Backup_Table1230[[#This Row],[OS_type]]="WINDOWS / LINUX",COUNTIF(Online_Backup_Table1230[[#This Row],[Check -mssql and -mssql70]:[Check -opc]],"-")&lt;&gt;21),1,0)</f>
        <v>1</v>
      </c>
      <c r="AP270" s="88">
        <f>IF(AND(Online_Backup_Table1230[[#This Row],[OS_type]]="UNIX",COUNTIF(Online_Backup_Table1230[[#This Row],[Check -mssql and -mssql70]:[Check -opc]],"-")&lt;&gt;21),1,0)</f>
        <v>0</v>
      </c>
      <c r="AQ27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0" s="88">
        <f>IF(AND(Online_Backup_Table1230[[#This Row],[Last connexion date]]&gt;Declaration_Date2433[[#All],[Column1]]-180,Online_Backup_Table1230[[#This Row],[Historical usage Windows/Linux to be counted]]&lt;&gt;0),1,0)</f>
        <v>0</v>
      </c>
      <c r="AS27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0" s="88">
        <f>IF(AND(Online_Backup_Table1230[[#This Row],[Last connexion date]]&gt;Declaration_Date2433[[#All],[Column1]]-180,Online_Backup_Table1230[[#This Row],[Historical usage Unix to be counted]]&lt;&gt;0),1,0)</f>
        <v>0</v>
      </c>
      <c r="AU270" s="68"/>
      <c r="AV27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1" spans="1:48" x14ac:dyDescent="0.25">
      <c r="A271" s="7"/>
      <c r="B271" s="28" t="s">
        <v>318</v>
      </c>
      <c r="C271" s="28" t="s">
        <v>160</v>
      </c>
      <c r="D27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1" s="45" t="s">
        <v>319</v>
      </c>
      <c r="F271" s="63"/>
      <c r="G271" s="63"/>
      <c r="H271" s="63"/>
      <c r="I271" s="63"/>
      <c r="J271" s="63"/>
      <c r="K271" s="7"/>
      <c r="L271" s="37" t="str">
        <f>IF(IFERROR(SEARCH("-virtual",Online_Backup_Table1230[[#This Row],[Extension types]],1),0)&gt;0,"Yes","-")</f>
        <v>-</v>
      </c>
      <c r="M271" s="28"/>
      <c r="N271" s="37" t="str">
        <f>IF(IFERROR(SEARCH("-clus",Online_Backup_Table1230[[#This Row],[Extension types]],1),0)&gt;0,"Yes","-")</f>
        <v>-</v>
      </c>
      <c r="O271" s="28"/>
      <c r="P271" s="37" t="str">
        <f>IF(IFERROR(SEARCH("-appserver",Online_Backup_Table1230[[#This Row],[Extension types]],1),0)&gt;0,"Yes","-")</f>
        <v>-</v>
      </c>
      <c r="Q271" s="28"/>
      <c r="R271" s="37" t="str">
        <f>IF(IFERROR(SEARCH("-mssql",Online_Backup_Table1230[[#This Row],[Extension types]],1),0)&gt;0,"-mssql","-")</f>
        <v>-</v>
      </c>
      <c r="S271" s="37" t="str">
        <f>IF(IFERROR(SEARCH("-oracle",Online_Backup_Table1230[[#This Row],[Extension types]],1),0)&gt;0,"-oracle","-")</f>
        <v>-oracle</v>
      </c>
      <c r="T271" s="37" t="str">
        <f>IF(IFERROR(SEARCH("-sap",Online_Backup_Table1230[[#This Row],[Extension types]],1),0)&gt;0,"-sap","-")</f>
        <v>-</v>
      </c>
      <c r="U271" s="37" t="str">
        <f>IF(IFERROR(SEARCH("-msexchange",Online_Backup_Table1230[[#This Row],[Extension types]],1),0)&gt;0,"-msexchange","-")</f>
        <v>-</v>
      </c>
      <c r="V271" s="37" t="str">
        <f>IF(IFERROR(SEARCH("-msese",Online_Backup_Table1230[[#This Row],[Extension types]],1),0)&gt;0,"-msese","-")</f>
        <v>-</v>
      </c>
      <c r="W271" s="37" t="str">
        <f>IF(IFERROR(SEARCH("-e2010",Online_Backup_Table1230[[#This Row],[Extension types]],1),0)&gt;0,"-e2010","-")</f>
        <v>-</v>
      </c>
      <c r="X271" s="37" t="str">
        <f>IF(IFERROR(SEARCH("-msmbx",Online_Backup_Table1230[[#This Row],[Extension types]],1),0)&gt;0,"-msmbx","-")</f>
        <v>-</v>
      </c>
      <c r="Y271" s="37" t="str">
        <f>IF(IFERROR(SEARCH("-mbx",Online_Backup_Table1230[[#This Row],[Extension types]],1),0)&gt;0,"-mbx","-")</f>
        <v>-</v>
      </c>
      <c r="Z271" s="37" t="str">
        <f>IF(IFERROR(SEARCH("-informix",Online_Backup_Table1230[[#This Row],[Extension types]],1),0)&gt;0,"-informix","-")</f>
        <v>-</v>
      </c>
      <c r="AA271" s="37" t="str">
        <f>IF(IFERROR(SEARCH("-sybase",Online_Backup_Table1230[[#This Row],[Extension types]],1),0)&gt;0,"-sybase","-")</f>
        <v>-</v>
      </c>
      <c r="AB271" s="37" t="str">
        <f>IF(IFERROR(SEARCH("-lotus",Online_Backup_Table1230[[#This Row],[Extension types]],1),0)&gt;0,"-lotus","-")</f>
        <v>-</v>
      </c>
      <c r="AC271" s="37" t="str">
        <f>IF(IFERROR(SEARCH("-vss",Online_Backup_Table1230[[#This Row],[Extension types]],1),0)&gt;0,"-vss","-")</f>
        <v>-vss</v>
      </c>
      <c r="AD271" s="37" t="str">
        <f>IF(IFERROR(SEARCH("-db2",Online_Backup_Table1230[[#This Row],[Extension types]],1),0)&gt;0,"-db2","-")</f>
        <v>-</v>
      </c>
      <c r="AE271" s="37" t="str">
        <f>IF(IFERROR(SEARCH("-mssharepoint",Online_Backup_Table1230[[#This Row],[Extension types]],1),0)&gt;0,"-mssharepoint","-")</f>
        <v>-</v>
      </c>
      <c r="AF271" s="37" t="str">
        <f>IF(IFERROR(SEARCH("-mssps",Online_Backup_Table1230[[#This Row],[Extension types]],1),0)&gt;0,"-mssps","-")</f>
        <v>-</v>
      </c>
      <c r="AG271" s="37" t="str">
        <f>IF(IFERROR(SEARCH("-vmware",Online_Backup_Table1230[[#This Row],[Extension types]],1),0)&gt;0,"-vmware","-")</f>
        <v>-</v>
      </c>
      <c r="AH271" s="37" t="str">
        <f>IF(IFERROR(SEARCH("-vepa",Online_Backup_Table1230[[#This Row],[Extension types]],1),0)&gt;0,"-vepa","-")</f>
        <v>-</v>
      </c>
      <c r="AI271" s="37" t="str">
        <f>IF(IFERROR(SEARCH("-veagent",Online_Backup_Table1230[[#This Row],[Extension types]],1),0)&gt;0,"-veagent","-")</f>
        <v>-</v>
      </c>
      <c r="AJ271" s="37" t="str">
        <f>IF(IFERROR(SEARCH("-stream",Online_Backup_Table1230[[#This Row],[Extension types]],1),0)&gt;0,"-stream","-")</f>
        <v>-</v>
      </c>
      <c r="AK271" s="37" t="str">
        <f>IF(IFERROR(SEARCH("-ov",Online_Backup_Table1230[[#This Row],[Extension types]],1),0)&gt;0,"-ov","-")</f>
        <v>-</v>
      </c>
      <c r="AL271" s="37" t="str">
        <f>IF(IFERROR(SEARCH("-opc",Online_Backup_Table1230[[#This Row],[Extension types]],1),0)&gt;0,"-opc","-")</f>
        <v>-</v>
      </c>
      <c r="AM271" s="37" t="str">
        <f>IF(IFERROR(SEARCH("-mysql",Online_Backup_Table1230[[#This Row],[Extension types]],1),0)&gt;0,"-mysql","-")</f>
        <v>-</v>
      </c>
      <c r="AN271" s="37" t="str">
        <f>IF(IFERROR(SEARCH("-postgresql",Online_Backup_Table1230[[#This Row],[Extension types]],1),0)&gt;0,"-postgresql","-")</f>
        <v>-</v>
      </c>
      <c r="AO271" s="88">
        <f>IF(AND(Online_Backup_Table1230[[#This Row],[OS_type]]="WINDOWS / LINUX",COUNTIF(Online_Backup_Table1230[[#This Row],[Check -mssql and -mssql70]:[Check -opc]],"-")&lt;&gt;21),1,0)</f>
        <v>1</v>
      </c>
      <c r="AP271" s="88">
        <f>IF(AND(Online_Backup_Table1230[[#This Row],[OS_type]]="UNIX",COUNTIF(Online_Backup_Table1230[[#This Row],[Check -mssql and -mssql70]:[Check -opc]],"-")&lt;&gt;21),1,0)</f>
        <v>0</v>
      </c>
      <c r="AQ27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1" s="88">
        <f>IF(AND(Online_Backup_Table1230[[#This Row],[Last connexion date]]&gt;Declaration_Date2433[[#All],[Column1]]-180,Online_Backup_Table1230[[#This Row],[Historical usage Windows/Linux to be counted]]&lt;&gt;0),1,0)</f>
        <v>0</v>
      </c>
      <c r="AS27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1" s="88">
        <f>IF(AND(Online_Backup_Table1230[[#This Row],[Last connexion date]]&gt;Declaration_Date2433[[#All],[Column1]]-180,Online_Backup_Table1230[[#This Row],[Historical usage Unix to be counted]]&lt;&gt;0),1,0)</f>
        <v>0</v>
      </c>
      <c r="AU271" s="68"/>
      <c r="AV27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2" spans="1:48" x14ac:dyDescent="0.25">
      <c r="A272" s="7"/>
      <c r="B272" s="28" t="s">
        <v>320</v>
      </c>
      <c r="C272" s="28" t="s">
        <v>160</v>
      </c>
      <c r="D27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2" s="45" t="s">
        <v>321</v>
      </c>
      <c r="F272" s="63"/>
      <c r="G272" s="63"/>
      <c r="H272" s="63"/>
      <c r="I272" s="63"/>
      <c r="J272" s="63"/>
      <c r="K272" s="7"/>
      <c r="L272" s="37" t="str">
        <f>IF(IFERROR(SEARCH("-virtual",Online_Backup_Table1230[[#This Row],[Extension types]],1),0)&gt;0,"Yes","-")</f>
        <v>-</v>
      </c>
      <c r="M272" s="28"/>
      <c r="N272" s="37" t="str">
        <f>IF(IFERROR(SEARCH("-clus",Online_Backup_Table1230[[#This Row],[Extension types]],1),0)&gt;0,"Yes","-")</f>
        <v>-</v>
      </c>
      <c r="O272" s="28"/>
      <c r="P272" s="37" t="str">
        <f>IF(IFERROR(SEARCH("-appserver",Online_Backup_Table1230[[#This Row],[Extension types]],1),0)&gt;0,"Yes","-")</f>
        <v>-</v>
      </c>
      <c r="Q272" s="28"/>
      <c r="R272" s="37" t="str">
        <f>IF(IFERROR(SEARCH("-mssql",Online_Backup_Table1230[[#This Row],[Extension types]],1),0)&gt;0,"-mssql","-")</f>
        <v>-</v>
      </c>
      <c r="S272" s="37" t="str">
        <f>IF(IFERROR(SEARCH("-oracle",Online_Backup_Table1230[[#This Row],[Extension types]],1),0)&gt;0,"-oracle","-")</f>
        <v>-oracle</v>
      </c>
      <c r="T272" s="37" t="str">
        <f>IF(IFERROR(SEARCH("-sap",Online_Backup_Table1230[[#This Row],[Extension types]],1),0)&gt;0,"-sap","-")</f>
        <v>-</v>
      </c>
      <c r="U272" s="37" t="str">
        <f>IF(IFERROR(SEARCH("-msexchange",Online_Backup_Table1230[[#This Row],[Extension types]],1),0)&gt;0,"-msexchange","-")</f>
        <v>-</v>
      </c>
      <c r="V272" s="37" t="str">
        <f>IF(IFERROR(SEARCH("-msese",Online_Backup_Table1230[[#This Row],[Extension types]],1),0)&gt;0,"-msese","-")</f>
        <v>-</v>
      </c>
      <c r="W272" s="37" t="str">
        <f>IF(IFERROR(SEARCH("-e2010",Online_Backup_Table1230[[#This Row],[Extension types]],1),0)&gt;0,"-e2010","-")</f>
        <v>-</v>
      </c>
      <c r="X272" s="37" t="str">
        <f>IF(IFERROR(SEARCH("-msmbx",Online_Backup_Table1230[[#This Row],[Extension types]],1),0)&gt;0,"-msmbx","-")</f>
        <v>-</v>
      </c>
      <c r="Y272" s="37" t="str">
        <f>IF(IFERROR(SEARCH("-mbx",Online_Backup_Table1230[[#This Row],[Extension types]],1),0)&gt;0,"-mbx","-")</f>
        <v>-</v>
      </c>
      <c r="Z272" s="37" t="str">
        <f>IF(IFERROR(SEARCH("-informix",Online_Backup_Table1230[[#This Row],[Extension types]],1),0)&gt;0,"-informix","-")</f>
        <v>-</v>
      </c>
      <c r="AA272" s="37" t="str">
        <f>IF(IFERROR(SEARCH("-sybase",Online_Backup_Table1230[[#This Row],[Extension types]],1),0)&gt;0,"-sybase","-")</f>
        <v>-</v>
      </c>
      <c r="AB272" s="37" t="str">
        <f>IF(IFERROR(SEARCH("-lotus",Online_Backup_Table1230[[#This Row],[Extension types]],1),0)&gt;0,"-lotus","-")</f>
        <v>-</v>
      </c>
      <c r="AC272" s="37" t="str">
        <f>IF(IFERROR(SEARCH("-vss",Online_Backup_Table1230[[#This Row],[Extension types]],1),0)&gt;0,"-vss","-")</f>
        <v>-vss</v>
      </c>
      <c r="AD272" s="37" t="str">
        <f>IF(IFERROR(SEARCH("-db2",Online_Backup_Table1230[[#This Row],[Extension types]],1),0)&gt;0,"-db2","-")</f>
        <v>-</v>
      </c>
      <c r="AE272" s="37" t="str">
        <f>IF(IFERROR(SEARCH("-mssharepoint",Online_Backup_Table1230[[#This Row],[Extension types]],1),0)&gt;0,"-mssharepoint","-")</f>
        <v>-</v>
      </c>
      <c r="AF272" s="37" t="str">
        <f>IF(IFERROR(SEARCH("-mssps",Online_Backup_Table1230[[#This Row],[Extension types]],1),0)&gt;0,"-mssps","-")</f>
        <v>-</v>
      </c>
      <c r="AG272" s="37" t="str">
        <f>IF(IFERROR(SEARCH("-vmware",Online_Backup_Table1230[[#This Row],[Extension types]],1),0)&gt;0,"-vmware","-")</f>
        <v>-</v>
      </c>
      <c r="AH272" s="37" t="str">
        <f>IF(IFERROR(SEARCH("-vepa",Online_Backup_Table1230[[#This Row],[Extension types]],1),0)&gt;0,"-vepa","-")</f>
        <v>-</v>
      </c>
      <c r="AI272" s="37" t="str">
        <f>IF(IFERROR(SEARCH("-veagent",Online_Backup_Table1230[[#This Row],[Extension types]],1),0)&gt;0,"-veagent","-")</f>
        <v>-</v>
      </c>
      <c r="AJ272" s="37" t="str">
        <f>IF(IFERROR(SEARCH("-stream",Online_Backup_Table1230[[#This Row],[Extension types]],1),0)&gt;0,"-stream","-")</f>
        <v>-</v>
      </c>
      <c r="AK272" s="37" t="str">
        <f>IF(IFERROR(SEARCH("-ov",Online_Backup_Table1230[[#This Row],[Extension types]],1),0)&gt;0,"-ov","-")</f>
        <v>-</v>
      </c>
      <c r="AL272" s="37" t="str">
        <f>IF(IFERROR(SEARCH("-opc",Online_Backup_Table1230[[#This Row],[Extension types]],1),0)&gt;0,"-opc","-")</f>
        <v>-</v>
      </c>
      <c r="AM272" s="37" t="str">
        <f>IF(IFERROR(SEARCH("-mysql",Online_Backup_Table1230[[#This Row],[Extension types]],1),0)&gt;0,"-mysql","-")</f>
        <v>-</v>
      </c>
      <c r="AN272" s="37" t="str">
        <f>IF(IFERROR(SEARCH("-postgresql",Online_Backup_Table1230[[#This Row],[Extension types]],1),0)&gt;0,"-postgresql","-")</f>
        <v>-</v>
      </c>
      <c r="AO272" s="88">
        <f>IF(AND(Online_Backup_Table1230[[#This Row],[OS_type]]="WINDOWS / LINUX",COUNTIF(Online_Backup_Table1230[[#This Row],[Check -mssql and -mssql70]:[Check -opc]],"-")&lt;&gt;21),1,0)</f>
        <v>1</v>
      </c>
      <c r="AP272" s="88">
        <f>IF(AND(Online_Backup_Table1230[[#This Row],[OS_type]]="UNIX",COUNTIF(Online_Backup_Table1230[[#This Row],[Check -mssql and -mssql70]:[Check -opc]],"-")&lt;&gt;21),1,0)</f>
        <v>0</v>
      </c>
      <c r="AQ27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2" s="88">
        <f>IF(AND(Online_Backup_Table1230[[#This Row],[Last connexion date]]&gt;Declaration_Date2433[[#All],[Column1]]-180,Online_Backup_Table1230[[#This Row],[Historical usage Windows/Linux to be counted]]&lt;&gt;0),1,0)</f>
        <v>0</v>
      </c>
      <c r="AS27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2" s="88">
        <f>IF(AND(Online_Backup_Table1230[[#This Row],[Last connexion date]]&gt;Declaration_Date2433[[#All],[Column1]]-180,Online_Backup_Table1230[[#This Row],[Historical usage Unix to be counted]]&lt;&gt;0),1,0)</f>
        <v>0</v>
      </c>
      <c r="AU272" s="68"/>
      <c r="AV27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73" spans="1:48" x14ac:dyDescent="0.25">
      <c r="A273" s="7"/>
      <c r="B273" s="28" t="s">
        <v>322</v>
      </c>
      <c r="C273" s="28" t="s">
        <v>160</v>
      </c>
      <c r="D27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3" s="45" t="s">
        <v>323</v>
      </c>
      <c r="F273" s="63"/>
      <c r="G273" s="63"/>
      <c r="H273" s="63"/>
      <c r="I273" s="63"/>
      <c r="J273" s="63"/>
      <c r="K273" s="7"/>
      <c r="L273" s="37" t="str">
        <f>IF(IFERROR(SEARCH("-virtual",Online_Backup_Table1230[[#This Row],[Extension types]],1),0)&gt;0,"Yes","-")</f>
        <v>-</v>
      </c>
      <c r="M273" s="28"/>
      <c r="N273" s="37" t="str">
        <f>IF(IFERROR(SEARCH("-clus",Online_Backup_Table1230[[#This Row],[Extension types]],1),0)&gt;0,"Yes","-")</f>
        <v>-</v>
      </c>
      <c r="O273" s="28"/>
      <c r="P273" s="37" t="str">
        <f>IF(IFERROR(SEARCH("-appserver",Online_Backup_Table1230[[#This Row],[Extension types]],1),0)&gt;0,"Yes","-")</f>
        <v>-</v>
      </c>
      <c r="Q273" s="28"/>
      <c r="R273" s="37" t="str">
        <f>IF(IFERROR(SEARCH("-mssql",Online_Backup_Table1230[[#This Row],[Extension types]],1),0)&gt;0,"-mssql","-")</f>
        <v>-</v>
      </c>
      <c r="S273" s="37" t="str">
        <f>IF(IFERROR(SEARCH("-oracle",Online_Backup_Table1230[[#This Row],[Extension types]],1),0)&gt;0,"-oracle","-")</f>
        <v>-</v>
      </c>
      <c r="T273" s="37" t="str">
        <f>IF(IFERROR(SEARCH("-sap",Online_Backup_Table1230[[#This Row],[Extension types]],1),0)&gt;0,"-sap","-")</f>
        <v>-</v>
      </c>
      <c r="U273" s="37" t="str">
        <f>IF(IFERROR(SEARCH("-msexchange",Online_Backup_Table1230[[#This Row],[Extension types]],1),0)&gt;0,"-msexchange","-")</f>
        <v>-</v>
      </c>
      <c r="V273" s="37" t="str">
        <f>IF(IFERROR(SEARCH("-msese",Online_Backup_Table1230[[#This Row],[Extension types]],1),0)&gt;0,"-msese","-")</f>
        <v>-</v>
      </c>
      <c r="W273" s="37" t="str">
        <f>IF(IFERROR(SEARCH("-e2010",Online_Backup_Table1230[[#This Row],[Extension types]],1),0)&gt;0,"-e2010","-")</f>
        <v>-</v>
      </c>
      <c r="X273" s="37" t="str">
        <f>IF(IFERROR(SEARCH("-msmbx",Online_Backup_Table1230[[#This Row],[Extension types]],1),0)&gt;0,"-msmbx","-")</f>
        <v>-</v>
      </c>
      <c r="Y273" s="37" t="str">
        <f>IF(IFERROR(SEARCH("-mbx",Online_Backup_Table1230[[#This Row],[Extension types]],1),0)&gt;0,"-mbx","-")</f>
        <v>-</v>
      </c>
      <c r="Z273" s="37" t="str">
        <f>IF(IFERROR(SEARCH("-informix",Online_Backup_Table1230[[#This Row],[Extension types]],1),0)&gt;0,"-informix","-")</f>
        <v>-</v>
      </c>
      <c r="AA273" s="37" t="str">
        <f>IF(IFERROR(SEARCH("-sybase",Online_Backup_Table1230[[#This Row],[Extension types]],1),0)&gt;0,"-sybase","-")</f>
        <v>-</v>
      </c>
      <c r="AB273" s="37" t="str">
        <f>IF(IFERROR(SEARCH("-lotus",Online_Backup_Table1230[[#This Row],[Extension types]],1),0)&gt;0,"-lotus","-")</f>
        <v>-</v>
      </c>
      <c r="AC273" s="37" t="str">
        <f>IF(IFERROR(SEARCH("-vss",Online_Backup_Table1230[[#This Row],[Extension types]],1),0)&gt;0,"-vss","-")</f>
        <v>-vss</v>
      </c>
      <c r="AD273" s="37" t="str">
        <f>IF(IFERROR(SEARCH("-db2",Online_Backup_Table1230[[#This Row],[Extension types]],1),0)&gt;0,"-db2","-")</f>
        <v>-</v>
      </c>
      <c r="AE273" s="37" t="str">
        <f>IF(IFERROR(SEARCH("-mssharepoint",Online_Backup_Table1230[[#This Row],[Extension types]],1),0)&gt;0,"-mssharepoint","-")</f>
        <v>-</v>
      </c>
      <c r="AF273" s="37" t="str">
        <f>IF(IFERROR(SEARCH("-mssps",Online_Backup_Table1230[[#This Row],[Extension types]],1),0)&gt;0,"-mssps","-")</f>
        <v>-</v>
      </c>
      <c r="AG273" s="37" t="str">
        <f>IF(IFERROR(SEARCH("-vmware",Online_Backup_Table1230[[#This Row],[Extension types]],1),0)&gt;0,"-vmware","-")</f>
        <v>-</v>
      </c>
      <c r="AH273" s="37" t="str">
        <f>IF(IFERROR(SEARCH("-vepa",Online_Backup_Table1230[[#This Row],[Extension types]],1),0)&gt;0,"-vepa","-")</f>
        <v>-</v>
      </c>
      <c r="AI273" s="37" t="str">
        <f>IF(IFERROR(SEARCH("-veagent",Online_Backup_Table1230[[#This Row],[Extension types]],1),0)&gt;0,"-veagent","-")</f>
        <v>-</v>
      </c>
      <c r="AJ273" s="37" t="str">
        <f>IF(IFERROR(SEARCH("-stream",Online_Backup_Table1230[[#This Row],[Extension types]],1),0)&gt;0,"-stream","-")</f>
        <v>-</v>
      </c>
      <c r="AK273" s="37" t="str">
        <f>IF(IFERROR(SEARCH("-ov",Online_Backup_Table1230[[#This Row],[Extension types]],1),0)&gt;0,"-ov","-")</f>
        <v>-</v>
      </c>
      <c r="AL273" s="37" t="str">
        <f>IF(IFERROR(SEARCH("-opc",Online_Backup_Table1230[[#This Row],[Extension types]],1),0)&gt;0,"-opc","-")</f>
        <v>-</v>
      </c>
      <c r="AM273" s="37" t="str">
        <f>IF(IFERROR(SEARCH("-mysql",Online_Backup_Table1230[[#This Row],[Extension types]],1),0)&gt;0,"-mysql","-")</f>
        <v>-</v>
      </c>
      <c r="AN273" s="37" t="str">
        <f>IF(IFERROR(SEARCH("-postgresql",Online_Backup_Table1230[[#This Row],[Extension types]],1),0)&gt;0,"-postgresql","-")</f>
        <v>-</v>
      </c>
      <c r="AO273" s="88">
        <v>0</v>
      </c>
      <c r="AP273" s="88">
        <f>IF(AND(Online_Backup_Table1230[[#This Row],[OS_type]]="UNIX",COUNTIF(Online_Backup_Table1230[[#This Row],[Check -mssql and -mssql70]:[Check -opc]],"-")&lt;&gt;21),1,0)</f>
        <v>0</v>
      </c>
      <c r="AQ27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3" s="88">
        <f>IF(AND(Online_Backup_Table1230[[#This Row],[Last connexion date]]&gt;Declaration_Date2433[[#All],[Column1]]-180,Online_Backup_Table1230[[#This Row],[Historical usage Windows/Linux to be counted]]&lt;&gt;0),1,0)</f>
        <v>0</v>
      </c>
      <c r="AS27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3" s="88">
        <f>IF(AND(Online_Backup_Table1230[[#This Row],[Last connexion date]]&gt;Declaration_Date2433[[#All],[Column1]]-180,Online_Backup_Table1230[[#This Row],[Historical usage Unix to be counted]]&lt;&gt;0),1,0)</f>
        <v>0</v>
      </c>
      <c r="AU273" s="68"/>
      <c r="AV273" s="7" t="s">
        <v>457</v>
      </c>
    </row>
    <row r="274" spans="1:48" x14ac:dyDescent="0.25">
      <c r="A274" s="7"/>
      <c r="B274" s="28" t="s">
        <v>324</v>
      </c>
      <c r="C274" s="28" t="s">
        <v>160</v>
      </c>
      <c r="D27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4" s="45" t="s">
        <v>325</v>
      </c>
      <c r="F274" s="63"/>
      <c r="G274" s="63"/>
      <c r="H274" s="63"/>
      <c r="I274" s="63"/>
      <c r="J274" s="63"/>
      <c r="K274" s="7"/>
      <c r="L274" s="37" t="str">
        <f>IF(IFERROR(SEARCH("-virtual",Online_Backup_Table1230[[#This Row],[Extension types]],1),0)&gt;0,"Yes","-")</f>
        <v>-</v>
      </c>
      <c r="M274" s="28"/>
      <c r="N274" s="37" t="str">
        <f>IF(IFERROR(SEARCH("-clus",Online_Backup_Table1230[[#This Row],[Extension types]],1),0)&gt;0,"Yes","-")</f>
        <v>-</v>
      </c>
      <c r="O274" s="28"/>
      <c r="P274" s="37" t="str">
        <f>IF(IFERROR(SEARCH("-appserver",Online_Backup_Table1230[[#This Row],[Extension types]],1),0)&gt;0,"Yes","-")</f>
        <v>-</v>
      </c>
      <c r="Q274" s="28"/>
      <c r="R274" s="37" t="str">
        <f>IF(IFERROR(SEARCH("-mssql",Online_Backup_Table1230[[#This Row],[Extension types]],1),0)&gt;0,"-mssql","-")</f>
        <v>-</v>
      </c>
      <c r="S274" s="37" t="str">
        <f>IF(IFERROR(SEARCH("-oracle",Online_Backup_Table1230[[#This Row],[Extension types]],1),0)&gt;0,"-oracle","-")</f>
        <v>-</v>
      </c>
      <c r="T274" s="37" t="str">
        <f>IF(IFERROR(SEARCH("-sap",Online_Backup_Table1230[[#This Row],[Extension types]],1),0)&gt;0,"-sap","-")</f>
        <v>-</v>
      </c>
      <c r="U274" s="37" t="str">
        <f>IF(IFERROR(SEARCH("-msexchange",Online_Backup_Table1230[[#This Row],[Extension types]],1),0)&gt;0,"-msexchange","-")</f>
        <v>-</v>
      </c>
      <c r="V274" s="37" t="str">
        <f>IF(IFERROR(SEARCH("-msese",Online_Backup_Table1230[[#This Row],[Extension types]],1),0)&gt;0,"-msese","-")</f>
        <v>-</v>
      </c>
      <c r="W274" s="37" t="str">
        <f>IF(IFERROR(SEARCH("-e2010",Online_Backup_Table1230[[#This Row],[Extension types]],1),0)&gt;0,"-e2010","-")</f>
        <v>-</v>
      </c>
      <c r="X274" s="37" t="str">
        <f>IF(IFERROR(SEARCH("-msmbx",Online_Backup_Table1230[[#This Row],[Extension types]],1),0)&gt;0,"-msmbx","-")</f>
        <v>-</v>
      </c>
      <c r="Y274" s="37" t="str">
        <f>IF(IFERROR(SEARCH("-mbx",Online_Backup_Table1230[[#This Row],[Extension types]],1),0)&gt;0,"-mbx","-")</f>
        <v>-</v>
      </c>
      <c r="Z274" s="37" t="str">
        <f>IF(IFERROR(SEARCH("-informix",Online_Backup_Table1230[[#This Row],[Extension types]],1),0)&gt;0,"-informix","-")</f>
        <v>-</v>
      </c>
      <c r="AA274" s="37" t="str">
        <f>IF(IFERROR(SEARCH("-sybase",Online_Backup_Table1230[[#This Row],[Extension types]],1),0)&gt;0,"-sybase","-")</f>
        <v>-</v>
      </c>
      <c r="AB274" s="37" t="str">
        <f>IF(IFERROR(SEARCH("-lotus",Online_Backup_Table1230[[#This Row],[Extension types]],1),0)&gt;0,"-lotus","-")</f>
        <v>-</v>
      </c>
      <c r="AC274" s="37" t="str">
        <f>IF(IFERROR(SEARCH("-vss",Online_Backup_Table1230[[#This Row],[Extension types]],1),0)&gt;0,"-vss","-")</f>
        <v>-vss</v>
      </c>
      <c r="AD274" s="37" t="str">
        <f>IF(IFERROR(SEARCH("-db2",Online_Backup_Table1230[[#This Row],[Extension types]],1),0)&gt;0,"-db2","-")</f>
        <v>-</v>
      </c>
      <c r="AE274" s="37" t="str">
        <f>IF(IFERROR(SEARCH("-mssharepoint",Online_Backup_Table1230[[#This Row],[Extension types]],1),0)&gt;0,"-mssharepoint","-")</f>
        <v>-</v>
      </c>
      <c r="AF274" s="37" t="str">
        <f>IF(IFERROR(SEARCH("-mssps",Online_Backup_Table1230[[#This Row],[Extension types]],1),0)&gt;0,"-mssps","-")</f>
        <v>-</v>
      </c>
      <c r="AG274" s="37" t="str">
        <f>IF(IFERROR(SEARCH("-vmware",Online_Backup_Table1230[[#This Row],[Extension types]],1),0)&gt;0,"-vmware","-")</f>
        <v>-</v>
      </c>
      <c r="AH274" s="37" t="str">
        <f>IF(IFERROR(SEARCH("-vepa",Online_Backup_Table1230[[#This Row],[Extension types]],1),0)&gt;0,"-vepa","-")</f>
        <v>-</v>
      </c>
      <c r="AI274" s="37" t="str">
        <f>IF(IFERROR(SEARCH("-veagent",Online_Backup_Table1230[[#This Row],[Extension types]],1),0)&gt;0,"-veagent","-")</f>
        <v>-</v>
      </c>
      <c r="AJ274" s="37" t="str">
        <f>IF(IFERROR(SEARCH("-stream",Online_Backup_Table1230[[#This Row],[Extension types]],1),0)&gt;0,"-stream","-")</f>
        <v>-</v>
      </c>
      <c r="AK274" s="37" t="str">
        <f>IF(IFERROR(SEARCH("-ov",Online_Backup_Table1230[[#This Row],[Extension types]],1),0)&gt;0,"-ov","-")</f>
        <v>-</v>
      </c>
      <c r="AL274" s="37" t="str">
        <f>IF(IFERROR(SEARCH("-opc",Online_Backup_Table1230[[#This Row],[Extension types]],1),0)&gt;0,"-opc","-")</f>
        <v>-</v>
      </c>
      <c r="AM274" s="37" t="str">
        <f>IF(IFERROR(SEARCH("-mysql",Online_Backup_Table1230[[#This Row],[Extension types]],1),0)&gt;0,"-mysql","-")</f>
        <v>-</v>
      </c>
      <c r="AN274" s="37" t="str">
        <f>IF(IFERROR(SEARCH("-postgresql",Online_Backup_Table1230[[#This Row],[Extension types]],1),0)&gt;0,"-postgresql","-")</f>
        <v>-</v>
      </c>
      <c r="AO274" s="88">
        <v>0</v>
      </c>
      <c r="AP274" s="88">
        <f>IF(AND(Online_Backup_Table1230[[#This Row],[OS_type]]="UNIX",COUNTIF(Online_Backup_Table1230[[#This Row],[Check -mssql and -mssql70]:[Check -opc]],"-")&lt;&gt;21),1,0)</f>
        <v>0</v>
      </c>
      <c r="AQ27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74" s="88">
        <f>IF(AND(Online_Backup_Table1230[[#This Row],[Last connexion date]]&gt;Declaration_Date2433[[#All],[Column1]]-180,Online_Backup_Table1230[[#This Row],[Historical usage Windows/Linux to be counted]]&lt;&gt;0),1,0)</f>
        <v>0</v>
      </c>
      <c r="AS27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4" s="88">
        <f>IF(AND(Online_Backup_Table1230[[#This Row],[Last connexion date]]&gt;Declaration_Date2433[[#All],[Column1]]-180,Online_Backup_Table1230[[#This Row],[Historical usage Unix to be counted]]&lt;&gt;0),1,0)</f>
        <v>0</v>
      </c>
      <c r="AU274" s="68"/>
      <c r="AV274" s="7" t="s">
        <v>457</v>
      </c>
    </row>
    <row r="275" spans="1:48" x14ac:dyDescent="0.25">
      <c r="A275" s="7"/>
      <c r="B275" s="28" t="s">
        <v>326</v>
      </c>
      <c r="C275" s="28" t="s">
        <v>160</v>
      </c>
      <c r="D27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5" s="45" t="s">
        <v>327</v>
      </c>
      <c r="F275" s="63"/>
      <c r="G275" s="63"/>
      <c r="H275" s="63"/>
      <c r="I275" s="63"/>
      <c r="J275" s="63"/>
      <c r="K275" s="7"/>
      <c r="L275" s="37" t="str">
        <f>IF(IFERROR(SEARCH("-virtual",Online_Backup_Table1230[[#This Row],[Extension types]],1),0)&gt;0,"Yes","-")</f>
        <v>-</v>
      </c>
      <c r="M275" s="28"/>
      <c r="N275" s="37" t="str">
        <f>IF(IFERROR(SEARCH("-clus",Online_Backup_Table1230[[#This Row],[Extension types]],1),0)&gt;0,"Yes","-")</f>
        <v>Yes</v>
      </c>
      <c r="O275" s="28" t="s">
        <v>328</v>
      </c>
      <c r="P275" s="37" t="str">
        <f>IF(IFERROR(SEARCH("-appserver",Online_Backup_Table1230[[#This Row],[Extension types]],1),0)&gt;0,"Yes","-")</f>
        <v>-</v>
      </c>
      <c r="Q275" s="28"/>
      <c r="R275" s="37" t="str">
        <f>IF(IFERROR(SEARCH("-mssql",Online_Backup_Table1230[[#This Row],[Extension types]],1),0)&gt;0,"-mssql","-")</f>
        <v>-</v>
      </c>
      <c r="S275" s="37" t="str">
        <f>IF(IFERROR(SEARCH("-oracle",Online_Backup_Table1230[[#This Row],[Extension types]],1),0)&gt;0,"-oracle","-")</f>
        <v>-</v>
      </c>
      <c r="T275" s="37" t="str">
        <f>IF(IFERROR(SEARCH("-sap",Online_Backup_Table1230[[#This Row],[Extension types]],1),0)&gt;0,"-sap","-")</f>
        <v>-</v>
      </c>
      <c r="U275" s="37" t="str">
        <f>IF(IFERROR(SEARCH("-msexchange",Online_Backup_Table1230[[#This Row],[Extension types]],1),0)&gt;0,"-msexchange","-")</f>
        <v>-</v>
      </c>
      <c r="V275" s="37" t="str">
        <f>IF(IFERROR(SEARCH("-msese",Online_Backup_Table1230[[#This Row],[Extension types]],1),0)&gt;0,"-msese","-")</f>
        <v>-</v>
      </c>
      <c r="W275" s="37" t="str">
        <f>IF(IFERROR(SEARCH("-e2010",Online_Backup_Table1230[[#This Row],[Extension types]],1),0)&gt;0,"-e2010","-")</f>
        <v>-</v>
      </c>
      <c r="X275" s="37" t="str">
        <f>IF(IFERROR(SEARCH("-msmbx",Online_Backup_Table1230[[#This Row],[Extension types]],1),0)&gt;0,"-msmbx","-")</f>
        <v>-</v>
      </c>
      <c r="Y275" s="37" t="str">
        <f>IF(IFERROR(SEARCH("-mbx",Online_Backup_Table1230[[#This Row],[Extension types]],1),0)&gt;0,"-mbx","-")</f>
        <v>-</v>
      </c>
      <c r="Z275" s="37" t="str">
        <f>IF(IFERROR(SEARCH("-informix",Online_Backup_Table1230[[#This Row],[Extension types]],1),0)&gt;0,"-informix","-")</f>
        <v>-</v>
      </c>
      <c r="AA275" s="37" t="str">
        <f>IF(IFERROR(SEARCH("-sybase",Online_Backup_Table1230[[#This Row],[Extension types]],1),0)&gt;0,"-sybase","-")</f>
        <v>-</v>
      </c>
      <c r="AB275" s="37" t="str">
        <f>IF(IFERROR(SEARCH("-lotus",Online_Backup_Table1230[[#This Row],[Extension types]],1),0)&gt;0,"-lotus","-")</f>
        <v>-</v>
      </c>
      <c r="AC275" s="37" t="str">
        <f>IF(IFERROR(SEARCH("-vss",Online_Backup_Table1230[[#This Row],[Extension types]],1),0)&gt;0,"-vss","-")</f>
        <v>-vss</v>
      </c>
      <c r="AD275" s="37" t="str">
        <f>IF(IFERROR(SEARCH("-db2",Online_Backup_Table1230[[#This Row],[Extension types]],1),0)&gt;0,"-db2","-")</f>
        <v>-</v>
      </c>
      <c r="AE275" s="37" t="str">
        <f>IF(IFERROR(SEARCH("-mssharepoint",Online_Backup_Table1230[[#This Row],[Extension types]],1),0)&gt;0,"-mssharepoint","-")</f>
        <v>-</v>
      </c>
      <c r="AF275" s="37" t="str">
        <f>IF(IFERROR(SEARCH("-mssps",Online_Backup_Table1230[[#This Row],[Extension types]],1),0)&gt;0,"-mssps","-")</f>
        <v>-</v>
      </c>
      <c r="AG275" s="37" t="str">
        <f>IF(IFERROR(SEARCH("-vmware",Online_Backup_Table1230[[#This Row],[Extension types]],1),0)&gt;0,"-vmware","-")</f>
        <v>-</v>
      </c>
      <c r="AH275" s="37" t="str">
        <f>IF(IFERROR(SEARCH("-vepa",Online_Backup_Table1230[[#This Row],[Extension types]],1),0)&gt;0,"-vepa","-")</f>
        <v>-</v>
      </c>
      <c r="AI275" s="37" t="str">
        <f>IF(IFERROR(SEARCH("-veagent",Online_Backup_Table1230[[#This Row],[Extension types]],1),0)&gt;0,"-veagent","-")</f>
        <v>-</v>
      </c>
      <c r="AJ275" s="37" t="str">
        <f>IF(IFERROR(SEARCH("-stream",Online_Backup_Table1230[[#This Row],[Extension types]],1),0)&gt;0,"-stream","-")</f>
        <v>-</v>
      </c>
      <c r="AK275" s="37" t="str">
        <f>IF(IFERROR(SEARCH("-ov",Online_Backup_Table1230[[#This Row],[Extension types]],1),0)&gt;0,"-ov","-")</f>
        <v>-</v>
      </c>
      <c r="AL275" s="37" t="str">
        <f>IF(IFERROR(SEARCH("-opc",Online_Backup_Table1230[[#This Row],[Extension types]],1),0)&gt;0,"-opc","-")</f>
        <v>-</v>
      </c>
      <c r="AM275" s="37" t="str">
        <f>IF(IFERROR(SEARCH("-mysql",Online_Backup_Table1230[[#This Row],[Extension types]],1),0)&gt;0,"-mysql","-")</f>
        <v>-</v>
      </c>
      <c r="AN275" s="37" t="str">
        <f>IF(IFERROR(SEARCH("-postgresql",Online_Backup_Table1230[[#This Row],[Extension types]],1),0)&gt;0,"-postgresql","-")</f>
        <v>-</v>
      </c>
      <c r="AO275" s="88">
        <v>0</v>
      </c>
      <c r="AP275" s="88">
        <f>IF(AND(Online_Backup_Table1230[[#This Row],[OS_type]]="UNIX",COUNTIF(Online_Backup_Table1230[[#This Row],[Check -mssql and -mssql70]:[Check -opc]],"-")&lt;&gt;21),1,0)</f>
        <v>0</v>
      </c>
      <c r="AQ275" s="88">
        <v>0</v>
      </c>
      <c r="AR275" s="88">
        <v>0</v>
      </c>
      <c r="AS27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5" s="88">
        <f>IF(AND(Online_Backup_Table1230[[#This Row],[Last connexion date]]&gt;Declaration_Date2433[[#All],[Column1]]-180,Online_Backup_Table1230[[#This Row],[Historical usage Unix to be counted]]&lt;&gt;0),1,0)</f>
        <v>0</v>
      </c>
      <c r="AU275" s="68"/>
      <c r="AV275" s="7" t="s">
        <v>457</v>
      </c>
    </row>
    <row r="276" spans="1:48" x14ac:dyDescent="0.25">
      <c r="A276" s="7"/>
      <c r="B276" s="28" t="s">
        <v>329</v>
      </c>
      <c r="C276" s="28" t="s">
        <v>160</v>
      </c>
      <c r="D27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6" s="45" t="s">
        <v>327</v>
      </c>
      <c r="F276" s="63"/>
      <c r="G276" s="63"/>
      <c r="H276" s="63"/>
      <c r="I276" s="63"/>
      <c r="J276" s="63"/>
      <c r="K276" s="7"/>
      <c r="L276" s="37" t="str">
        <f>IF(IFERROR(SEARCH("-virtual",Online_Backup_Table1230[[#This Row],[Extension types]],1),0)&gt;0,"Yes","-")</f>
        <v>-</v>
      </c>
      <c r="M276" s="28"/>
      <c r="N276" s="37" t="str">
        <f>IF(IFERROR(SEARCH("-clus",Online_Backup_Table1230[[#This Row],[Extension types]],1),0)&gt;0,"Yes","-")</f>
        <v>Yes</v>
      </c>
      <c r="O276" s="28" t="s">
        <v>328</v>
      </c>
      <c r="P276" s="37" t="str">
        <f>IF(IFERROR(SEARCH("-appserver",Online_Backup_Table1230[[#This Row],[Extension types]],1),0)&gt;0,"Yes","-")</f>
        <v>-</v>
      </c>
      <c r="Q276" s="28"/>
      <c r="R276" s="37" t="str">
        <f>IF(IFERROR(SEARCH("-mssql",Online_Backup_Table1230[[#This Row],[Extension types]],1),0)&gt;0,"-mssql","-")</f>
        <v>-</v>
      </c>
      <c r="S276" s="37" t="str">
        <f>IF(IFERROR(SEARCH("-oracle",Online_Backup_Table1230[[#This Row],[Extension types]],1),0)&gt;0,"-oracle","-")</f>
        <v>-</v>
      </c>
      <c r="T276" s="37" t="str">
        <f>IF(IFERROR(SEARCH("-sap",Online_Backup_Table1230[[#This Row],[Extension types]],1),0)&gt;0,"-sap","-")</f>
        <v>-</v>
      </c>
      <c r="U276" s="37" t="str">
        <f>IF(IFERROR(SEARCH("-msexchange",Online_Backup_Table1230[[#This Row],[Extension types]],1),0)&gt;0,"-msexchange","-")</f>
        <v>-</v>
      </c>
      <c r="V276" s="37" t="str">
        <f>IF(IFERROR(SEARCH("-msese",Online_Backup_Table1230[[#This Row],[Extension types]],1),0)&gt;0,"-msese","-")</f>
        <v>-</v>
      </c>
      <c r="W276" s="37" t="str">
        <f>IF(IFERROR(SEARCH("-e2010",Online_Backup_Table1230[[#This Row],[Extension types]],1),0)&gt;0,"-e2010","-")</f>
        <v>-</v>
      </c>
      <c r="X276" s="37" t="str">
        <f>IF(IFERROR(SEARCH("-msmbx",Online_Backup_Table1230[[#This Row],[Extension types]],1),0)&gt;0,"-msmbx","-")</f>
        <v>-</v>
      </c>
      <c r="Y276" s="37" t="str">
        <f>IF(IFERROR(SEARCH("-mbx",Online_Backup_Table1230[[#This Row],[Extension types]],1),0)&gt;0,"-mbx","-")</f>
        <v>-</v>
      </c>
      <c r="Z276" s="37" t="str">
        <f>IF(IFERROR(SEARCH("-informix",Online_Backup_Table1230[[#This Row],[Extension types]],1),0)&gt;0,"-informix","-")</f>
        <v>-</v>
      </c>
      <c r="AA276" s="37" t="str">
        <f>IF(IFERROR(SEARCH("-sybase",Online_Backup_Table1230[[#This Row],[Extension types]],1),0)&gt;0,"-sybase","-")</f>
        <v>-</v>
      </c>
      <c r="AB276" s="37" t="str">
        <f>IF(IFERROR(SEARCH("-lotus",Online_Backup_Table1230[[#This Row],[Extension types]],1),0)&gt;0,"-lotus","-")</f>
        <v>-</v>
      </c>
      <c r="AC276" s="37" t="str">
        <f>IF(IFERROR(SEARCH("-vss",Online_Backup_Table1230[[#This Row],[Extension types]],1),0)&gt;0,"-vss","-")</f>
        <v>-vss</v>
      </c>
      <c r="AD276" s="37" t="str">
        <f>IF(IFERROR(SEARCH("-db2",Online_Backup_Table1230[[#This Row],[Extension types]],1),0)&gt;0,"-db2","-")</f>
        <v>-</v>
      </c>
      <c r="AE276" s="37" t="str">
        <f>IF(IFERROR(SEARCH("-mssharepoint",Online_Backup_Table1230[[#This Row],[Extension types]],1),0)&gt;0,"-mssharepoint","-")</f>
        <v>-</v>
      </c>
      <c r="AF276" s="37" t="str">
        <f>IF(IFERROR(SEARCH("-mssps",Online_Backup_Table1230[[#This Row],[Extension types]],1),0)&gt;0,"-mssps","-")</f>
        <v>-</v>
      </c>
      <c r="AG276" s="37" t="str">
        <f>IF(IFERROR(SEARCH("-vmware",Online_Backup_Table1230[[#This Row],[Extension types]],1),0)&gt;0,"-vmware","-")</f>
        <v>-</v>
      </c>
      <c r="AH276" s="37" t="str">
        <f>IF(IFERROR(SEARCH("-vepa",Online_Backup_Table1230[[#This Row],[Extension types]],1),0)&gt;0,"-vepa","-")</f>
        <v>-</v>
      </c>
      <c r="AI276" s="37" t="str">
        <f>IF(IFERROR(SEARCH("-veagent",Online_Backup_Table1230[[#This Row],[Extension types]],1),0)&gt;0,"-veagent","-")</f>
        <v>-</v>
      </c>
      <c r="AJ276" s="37" t="str">
        <f>IF(IFERROR(SEARCH("-stream",Online_Backup_Table1230[[#This Row],[Extension types]],1),0)&gt;0,"-stream","-")</f>
        <v>-</v>
      </c>
      <c r="AK276" s="37" t="str">
        <f>IF(IFERROR(SEARCH("-ov",Online_Backup_Table1230[[#This Row],[Extension types]],1),0)&gt;0,"-ov","-")</f>
        <v>-</v>
      </c>
      <c r="AL276" s="37" t="str">
        <f>IF(IFERROR(SEARCH("-opc",Online_Backup_Table1230[[#This Row],[Extension types]],1),0)&gt;0,"-opc","-")</f>
        <v>-</v>
      </c>
      <c r="AM276" s="37" t="str">
        <f>IF(IFERROR(SEARCH("-mysql",Online_Backup_Table1230[[#This Row],[Extension types]],1),0)&gt;0,"-mysql","-")</f>
        <v>-</v>
      </c>
      <c r="AN276" s="37" t="str">
        <f>IF(IFERROR(SEARCH("-postgresql",Online_Backup_Table1230[[#This Row],[Extension types]],1),0)&gt;0,"-postgresql","-")</f>
        <v>-</v>
      </c>
      <c r="AO276" s="88">
        <v>0</v>
      </c>
      <c r="AP276" s="88">
        <f>IF(AND(Online_Backup_Table1230[[#This Row],[OS_type]]="UNIX",COUNTIF(Online_Backup_Table1230[[#This Row],[Check -mssql and -mssql70]:[Check -opc]],"-")&lt;&gt;21),1,0)</f>
        <v>0</v>
      </c>
      <c r="AQ276" s="88">
        <v>0</v>
      </c>
      <c r="AR276" s="88">
        <v>0</v>
      </c>
      <c r="AS27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76" s="88">
        <f>IF(AND(Online_Backup_Table1230[[#This Row],[Last connexion date]]&gt;Declaration_Date2433[[#All],[Column1]]-180,Online_Backup_Table1230[[#This Row],[Historical usage Unix to be counted]]&lt;&gt;0),1,0)</f>
        <v>0</v>
      </c>
      <c r="AU276" s="68"/>
      <c r="AV276" s="7" t="s">
        <v>457</v>
      </c>
    </row>
    <row r="277" spans="1:48" x14ac:dyDescent="0.25">
      <c r="A277" s="7"/>
      <c r="B277" s="91" t="s">
        <v>328</v>
      </c>
      <c r="C277" s="91" t="s">
        <v>160</v>
      </c>
      <c r="D277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7" s="93" t="s">
        <v>330</v>
      </c>
      <c r="F277" s="94"/>
      <c r="G277" s="94"/>
      <c r="H277" s="94"/>
      <c r="I277" s="94"/>
      <c r="J277" s="94"/>
      <c r="K277" s="95"/>
      <c r="L277" s="92" t="str">
        <f>IF(IFERROR(SEARCH("-virtual",Online_Backup_Table1230[[#This Row],[Extension types]],1),0)&gt;0,"Yes","-")</f>
        <v>-</v>
      </c>
      <c r="M277" s="91"/>
      <c r="N277" s="92" t="str">
        <f>IF(IFERROR(SEARCH("-clus",Online_Backup_Table1230[[#This Row],[Extension types]],1),0)&gt;0,"Yes","-")</f>
        <v>Yes</v>
      </c>
      <c r="O277" s="91" t="s">
        <v>328</v>
      </c>
      <c r="P277" s="92" t="str">
        <f>IF(IFERROR(SEARCH("-appserver",Online_Backup_Table1230[[#This Row],[Extension types]],1),0)&gt;0,"Yes","-")</f>
        <v>-</v>
      </c>
      <c r="Q277" s="91"/>
      <c r="R277" s="92" t="str">
        <f>IF(IFERROR(SEARCH("-mssql",Online_Backup_Table1230[[#This Row],[Extension types]],1),0)&gt;0,"-mssql","-")</f>
        <v>-</v>
      </c>
      <c r="S277" s="92" t="str">
        <f>IF(IFERROR(SEARCH("-oracle",Online_Backup_Table1230[[#This Row],[Extension types]],1),0)&gt;0,"-oracle","-")</f>
        <v>-</v>
      </c>
      <c r="T277" s="92" t="str">
        <f>IF(IFERROR(SEARCH("-sap",Online_Backup_Table1230[[#This Row],[Extension types]],1),0)&gt;0,"-sap","-")</f>
        <v>-</v>
      </c>
      <c r="U277" s="92" t="str">
        <f>IF(IFERROR(SEARCH("-msexchange",Online_Backup_Table1230[[#This Row],[Extension types]],1),0)&gt;0,"-msexchange","-")</f>
        <v>-</v>
      </c>
      <c r="V277" s="92" t="str">
        <f>IF(IFERROR(SEARCH("-msese",Online_Backup_Table1230[[#This Row],[Extension types]],1),0)&gt;0,"-msese","-")</f>
        <v>-</v>
      </c>
      <c r="W277" s="92" t="str">
        <f>IF(IFERROR(SEARCH("-e2010",Online_Backup_Table1230[[#This Row],[Extension types]],1),0)&gt;0,"-e2010","-")</f>
        <v>-</v>
      </c>
      <c r="X277" s="92" t="str">
        <f>IF(IFERROR(SEARCH("-msmbx",Online_Backup_Table1230[[#This Row],[Extension types]],1),0)&gt;0,"-msmbx","-")</f>
        <v>-</v>
      </c>
      <c r="Y277" s="92" t="str">
        <f>IF(IFERROR(SEARCH("-mbx",Online_Backup_Table1230[[#This Row],[Extension types]],1),0)&gt;0,"-mbx","-")</f>
        <v>-</v>
      </c>
      <c r="Z277" s="92" t="str">
        <f>IF(IFERROR(SEARCH("-informix",Online_Backup_Table1230[[#This Row],[Extension types]],1),0)&gt;0,"-informix","-")</f>
        <v>-</v>
      </c>
      <c r="AA277" s="92" t="str">
        <f>IF(IFERROR(SEARCH("-sybase",Online_Backup_Table1230[[#This Row],[Extension types]],1),0)&gt;0,"-sybase","-")</f>
        <v>-</v>
      </c>
      <c r="AB277" s="92" t="str">
        <f>IF(IFERROR(SEARCH("-lotus",Online_Backup_Table1230[[#This Row],[Extension types]],1),0)&gt;0,"-lotus","-")</f>
        <v>-</v>
      </c>
      <c r="AC277" s="92" t="str">
        <f>IF(IFERROR(SEARCH("-vss",Online_Backup_Table1230[[#This Row],[Extension types]],1),0)&gt;0,"-vss","-")</f>
        <v>-vss</v>
      </c>
      <c r="AD277" s="92" t="str">
        <f>IF(IFERROR(SEARCH("-db2",Online_Backup_Table1230[[#This Row],[Extension types]],1),0)&gt;0,"-db2","-")</f>
        <v>-</v>
      </c>
      <c r="AE277" s="92" t="str">
        <f>IF(IFERROR(SEARCH("-mssharepoint",Online_Backup_Table1230[[#This Row],[Extension types]],1),0)&gt;0,"-mssharepoint","-")</f>
        <v>-</v>
      </c>
      <c r="AF277" s="92" t="str">
        <f>IF(IFERROR(SEARCH("-mssps",Online_Backup_Table1230[[#This Row],[Extension types]],1),0)&gt;0,"-mssps","-")</f>
        <v>-</v>
      </c>
      <c r="AG277" s="92" t="str">
        <f>IF(IFERROR(SEARCH("-vmware",Online_Backup_Table1230[[#This Row],[Extension types]],1),0)&gt;0,"-vmware","-")</f>
        <v>-</v>
      </c>
      <c r="AH277" s="92" t="str">
        <f>IF(IFERROR(SEARCH("-vepa",Online_Backup_Table1230[[#This Row],[Extension types]],1),0)&gt;0,"-vepa","-")</f>
        <v>-</v>
      </c>
      <c r="AI277" s="92" t="str">
        <f>IF(IFERROR(SEARCH("-veagent",Online_Backup_Table1230[[#This Row],[Extension types]],1),0)&gt;0,"-veagent","-")</f>
        <v>-</v>
      </c>
      <c r="AJ277" s="92" t="str">
        <f>IF(IFERROR(SEARCH("-stream",Online_Backup_Table1230[[#This Row],[Extension types]],1),0)&gt;0,"-stream","-")</f>
        <v>-</v>
      </c>
      <c r="AK277" s="92" t="str">
        <f>IF(IFERROR(SEARCH("-ov",Online_Backup_Table1230[[#This Row],[Extension types]],1),0)&gt;0,"-ov","-")</f>
        <v>-</v>
      </c>
      <c r="AL277" s="92" t="str">
        <f>IF(IFERROR(SEARCH("-opc",Online_Backup_Table1230[[#This Row],[Extension types]],1),0)&gt;0,"-opc","-")</f>
        <v>-</v>
      </c>
      <c r="AM277" s="92" t="str">
        <f>IF(IFERROR(SEARCH("-mysql",Online_Backup_Table1230[[#This Row],[Extension types]],1),0)&gt;0,"-mysql","-")</f>
        <v>-</v>
      </c>
      <c r="AN277" s="92" t="str">
        <f>IF(IFERROR(SEARCH("-postgresql",Online_Backup_Table1230[[#This Row],[Extension types]],1),0)&gt;0,"-postgresql","-")</f>
        <v>-</v>
      </c>
      <c r="AO277" s="96">
        <v>0</v>
      </c>
      <c r="AP277" s="96">
        <v>0</v>
      </c>
      <c r="AQ277" s="96">
        <v>0</v>
      </c>
      <c r="AR277" s="96">
        <v>0</v>
      </c>
      <c r="AS277" s="96">
        <v>0</v>
      </c>
      <c r="AT277" s="88">
        <v>0</v>
      </c>
      <c r="AU277" s="68"/>
      <c r="AV277" s="7" t="s">
        <v>443</v>
      </c>
    </row>
    <row r="278" spans="1:48" x14ac:dyDescent="0.25">
      <c r="A278" s="7"/>
      <c r="B278" s="91" t="s">
        <v>331</v>
      </c>
      <c r="C278" s="91" t="s">
        <v>160</v>
      </c>
      <c r="D278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8" s="93" t="s">
        <v>330</v>
      </c>
      <c r="F278" s="94"/>
      <c r="G278" s="94"/>
      <c r="H278" s="94"/>
      <c r="I278" s="94"/>
      <c r="J278" s="94"/>
      <c r="K278" s="95"/>
      <c r="L278" s="92" t="str">
        <f>IF(IFERROR(SEARCH("-virtual",Online_Backup_Table1230[[#This Row],[Extension types]],1),0)&gt;0,"Yes","-")</f>
        <v>-</v>
      </c>
      <c r="M278" s="91"/>
      <c r="N278" s="92" t="str">
        <f>IF(IFERROR(SEARCH("-clus",Online_Backup_Table1230[[#This Row],[Extension types]],1),0)&gt;0,"Yes","-")</f>
        <v>Yes</v>
      </c>
      <c r="O278" s="91" t="s">
        <v>328</v>
      </c>
      <c r="P278" s="92" t="str">
        <f>IF(IFERROR(SEARCH("-appserver",Online_Backup_Table1230[[#This Row],[Extension types]],1),0)&gt;0,"Yes","-")</f>
        <v>-</v>
      </c>
      <c r="Q278" s="91"/>
      <c r="R278" s="92" t="str">
        <f>IF(IFERROR(SEARCH("-mssql",Online_Backup_Table1230[[#This Row],[Extension types]],1),0)&gt;0,"-mssql","-")</f>
        <v>-</v>
      </c>
      <c r="S278" s="92" t="str">
        <f>IF(IFERROR(SEARCH("-oracle",Online_Backup_Table1230[[#This Row],[Extension types]],1),0)&gt;0,"-oracle","-")</f>
        <v>-</v>
      </c>
      <c r="T278" s="92" t="str">
        <f>IF(IFERROR(SEARCH("-sap",Online_Backup_Table1230[[#This Row],[Extension types]],1),0)&gt;0,"-sap","-")</f>
        <v>-</v>
      </c>
      <c r="U278" s="92" t="str">
        <f>IF(IFERROR(SEARCH("-msexchange",Online_Backup_Table1230[[#This Row],[Extension types]],1),0)&gt;0,"-msexchange","-")</f>
        <v>-</v>
      </c>
      <c r="V278" s="92" t="str">
        <f>IF(IFERROR(SEARCH("-msese",Online_Backup_Table1230[[#This Row],[Extension types]],1),0)&gt;0,"-msese","-")</f>
        <v>-</v>
      </c>
      <c r="W278" s="92" t="str">
        <f>IF(IFERROR(SEARCH("-e2010",Online_Backup_Table1230[[#This Row],[Extension types]],1),0)&gt;0,"-e2010","-")</f>
        <v>-</v>
      </c>
      <c r="X278" s="92" t="str">
        <f>IF(IFERROR(SEARCH("-msmbx",Online_Backup_Table1230[[#This Row],[Extension types]],1),0)&gt;0,"-msmbx","-")</f>
        <v>-</v>
      </c>
      <c r="Y278" s="92" t="str">
        <f>IF(IFERROR(SEARCH("-mbx",Online_Backup_Table1230[[#This Row],[Extension types]],1),0)&gt;0,"-mbx","-")</f>
        <v>-</v>
      </c>
      <c r="Z278" s="92" t="str">
        <f>IF(IFERROR(SEARCH("-informix",Online_Backup_Table1230[[#This Row],[Extension types]],1),0)&gt;0,"-informix","-")</f>
        <v>-</v>
      </c>
      <c r="AA278" s="92" t="str">
        <f>IF(IFERROR(SEARCH("-sybase",Online_Backup_Table1230[[#This Row],[Extension types]],1),0)&gt;0,"-sybase","-")</f>
        <v>-</v>
      </c>
      <c r="AB278" s="92" t="str">
        <f>IF(IFERROR(SEARCH("-lotus",Online_Backup_Table1230[[#This Row],[Extension types]],1),0)&gt;0,"-lotus","-")</f>
        <v>-</v>
      </c>
      <c r="AC278" s="92" t="str">
        <f>IF(IFERROR(SEARCH("-vss",Online_Backup_Table1230[[#This Row],[Extension types]],1),0)&gt;0,"-vss","-")</f>
        <v>-vss</v>
      </c>
      <c r="AD278" s="92" t="str">
        <f>IF(IFERROR(SEARCH("-db2",Online_Backup_Table1230[[#This Row],[Extension types]],1),0)&gt;0,"-db2","-")</f>
        <v>-</v>
      </c>
      <c r="AE278" s="92" t="str">
        <f>IF(IFERROR(SEARCH("-mssharepoint",Online_Backup_Table1230[[#This Row],[Extension types]],1),0)&gt;0,"-mssharepoint","-")</f>
        <v>-</v>
      </c>
      <c r="AF278" s="92" t="str">
        <f>IF(IFERROR(SEARCH("-mssps",Online_Backup_Table1230[[#This Row],[Extension types]],1),0)&gt;0,"-mssps","-")</f>
        <v>-</v>
      </c>
      <c r="AG278" s="92" t="str">
        <f>IF(IFERROR(SEARCH("-vmware",Online_Backup_Table1230[[#This Row],[Extension types]],1),0)&gt;0,"-vmware","-")</f>
        <v>-</v>
      </c>
      <c r="AH278" s="92" t="str">
        <f>IF(IFERROR(SEARCH("-vepa",Online_Backup_Table1230[[#This Row],[Extension types]],1),0)&gt;0,"-vepa","-")</f>
        <v>-</v>
      </c>
      <c r="AI278" s="92" t="str">
        <f>IF(IFERROR(SEARCH("-veagent",Online_Backup_Table1230[[#This Row],[Extension types]],1),0)&gt;0,"-veagent","-")</f>
        <v>-</v>
      </c>
      <c r="AJ278" s="92" t="str">
        <f>IF(IFERROR(SEARCH("-stream",Online_Backup_Table1230[[#This Row],[Extension types]],1),0)&gt;0,"-stream","-")</f>
        <v>-</v>
      </c>
      <c r="AK278" s="92" t="str">
        <f>IF(IFERROR(SEARCH("-ov",Online_Backup_Table1230[[#This Row],[Extension types]],1),0)&gt;0,"-ov","-")</f>
        <v>-</v>
      </c>
      <c r="AL278" s="92" t="str">
        <f>IF(IFERROR(SEARCH("-opc",Online_Backup_Table1230[[#This Row],[Extension types]],1),0)&gt;0,"-opc","-")</f>
        <v>-</v>
      </c>
      <c r="AM278" s="92" t="str">
        <f>IF(IFERROR(SEARCH("-mysql",Online_Backup_Table1230[[#This Row],[Extension types]],1),0)&gt;0,"-mysql","-")</f>
        <v>-</v>
      </c>
      <c r="AN278" s="92" t="str">
        <f>IF(IFERROR(SEARCH("-postgresql",Online_Backup_Table1230[[#This Row],[Extension types]],1),0)&gt;0,"-postgresql","-")</f>
        <v>-</v>
      </c>
      <c r="AO278" s="96">
        <v>0</v>
      </c>
      <c r="AP278" s="96">
        <v>0</v>
      </c>
      <c r="AQ278" s="96">
        <v>0</v>
      </c>
      <c r="AR278" s="96">
        <v>0</v>
      </c>
      <c r="AS278" s="96">
        <v>0</v>
      </c>
      <c r="AT278" s="88">
        <v>0</v>
      </c>
      <c r="AU278" s="68"/>
      <c r="AV278" s="7" t="s">
        <v>443</v>
      </c>
    </row>
    <row r="279" spans="1:48" x14ac:dyDescent="0.25">
      <c r="A279" s="7"/>
      <c r="B279" s="91" t="s">
        <v>332</v>
      </c>
      <c r="C279" s="91" t="s">
        <v>160</v>
      </c>
      <c r="D279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79" s="93" t="s">
        <v>330</v>
      </c>
      <c r="F279" s="94"/>
      <c r="G279" s="94"/>
      <c r="H279" s="94"/>
      <c r="I279" s="94"/>
      <c r="J279" s="94"/>
      <c r="K279" s="95"/>
      <c r="L279" s="92" t="str">
        <f>IF(IFERROR(SEARCH("-virtual",Online_Backup_Table1230[[#This Row],[Extension types]],1),0)&gt;0,"Yes","-")</f>
        <v>-</v>
      </c>
      <c r="M279" s="91"/>
      <c r="N279" s="92" t="str">
        <f>IF(IFERROR(SEARCH("-clus",Online_Backup_Table1230[[#This Row],[Extension types]],1),0)&gt;0,"Yes","-")</f>
        <v>Yes</v>
      </c>
      <c r="O279" s="91" t="s">
        <v>328</v>
      </c>
      <c r="P279" s="92" t="str">
        <f>IF(IFERROR(SEARCH("-appserver",Online_Backup_Table1230[[#This Row],[Extension types]],1),0)&gt;0,"Yes","-")</f>
        <v>-</v>
      </c>
      <c r="Q279" s="91"/>
      <c r="R279" s="92" t="str">
        <f>IF(IFERROR(SEARCH("-mssql",Online_Backup_Table1230[[#This Row],[Extension types]],1),0)&gt;0,"-mssql","-")</f>
        <v>-</v>
      </c>
      <c r="S279" s="92" t="str">
        <f>IF(IFERROR(SEARCH("-oracle",Online_Backup_Table1230[[#This Row],[Extension types]],1),0)&gt;0,"-oracle","-")</f>
        <v>-</v>
      </c>
      <c r="T279" s="92" t="str">
        <f>IF(IFERROR(SEARCH("-sap",Online_Backup_Table1230[[#This Row],[Extension types]],1),0)&gt;0,"-sap","-")</f>
        <v>-</v>
      </c>
      <c r="U279" s="92" t="str">
        <f>IF(IFERROR(SEARCH("-msexchange",Online_Backup_Table1230[[#This Row],[Extension types]],1),0)&gt;0,"-msexchange","-")</f>
        <v>-</v>
      </c>
      <c r="V279" s="92" t="str">
        <f>IF(IFERROR(SEARCH("-msese",Online_Backup_Table1230[[#This Row],[Extension types]],1),0)&gt;0,"-msese","-")</f>
        <v>-</v>
      </c>
      <c r="W279" s="92" t="str">
        <f>IF(IFERROR(SEARCH("-e2010",Online_Backup_Table1230[[#This Row],[Extension types]],1),0)&gt;0,"-e2010","-")</f>
        <v>-</v>
      </c>
      <c r="X279" s="92" t="str">
        <f>IF(IFERROR(SEARCH("-msmbx",Online_Backup_Table1230[[#This Row],[Extension types]],1),0)&gt;0,"-msmbx","-")</f>
        <v>-</v>
      </c>
      <c r="Y279" s="92" t="str">
        <f>IF(IFERROR(SEARCH("-mbx",Online_Backup_Table1230[[#This Row],[Extension types]],1),0)&gt;0,"-mbx","-")</f>
        <v>-</v>
      </c>
      <c r="Z279" s="92" t="str">
        <f>IF(IFERROR(SEARCH("-informix",Online_Backup_Table1230[[#This Row],[Extension types]],1),0)&gt;0,"-informix","-")</f>
        <v>-</v>
      </c>
      <c r="AA279" s="92" t="str">
        <f>IF(IFERROR(SEARCH("-sybase",Online_Backup_Table1230[[#This Row],[Extension types]],1),0)&gt;0,"-sybase","-")</f>
        <v>-</v>
      </c>
      <c r="AB279" s="92" t="str">
        <f>IF(IFERROR(SEARCH("-lotus",Online_Backup_Table1230[[#This Row],[Extension types]],1),0)&gt;0,"-lotus","-")</f>
        <v>-</v>
      </c>
      <c r="AC279" s="92" t="str">
        <f>IF(IFERROR(SEARCH("-vss",Online_Backup_Table1230[[#This Row],[Extension types]],1),0)&gt;0,"-vss","-")</f>
        <v>-vss</v>
      </c>
      <c r="AD279" s="92" t="str">
        <f>IF(IFERROR(SEARCH("-db2",Online_Backup_Table1230[[#This Row],[Extension types]],1),0)&gt;0,"-db2","-")</f>
        <v>-</v>
      </c>
      <c r="AE279" s="92" t="str">
        <f>IF(IFERROR(SEARCH("-mssharepoint",Online_Backup_Table1230[[#This Row],[Extension types]],1),0)&gt;0,"-mssharepoint","-")</f>
        <v>-</v>
      </c>
      <c r="AF279" s="92" t="str">
        <f>IF(IFERROR(SEARCH("-mssps",Online_Backup_Table1230[[#This Row],[Extension types]],1),0)&gt;0,"-mssps","-")</f>
        <v>-</v>
      </c>
      <c r="AG279" s="92" t="str">
        <f>IF(IFERROR(SEARCH("-vmware",Online_Backup_Table1230[[#This Row],[Extension types]],1),0)&gt;0,"-vmware","-")</f>
        <v>-</v>
      </c>
      <c r="AH279" s="92" t="str">
        <f>IF(IFERROR(SEARCH("-vepa",Online_Backup_Table1230[[#This Row],[Extension types]],1),0)&gt;0,"-vepa","-")</f>
        <v>-</v>
      </c>
      <c r="AI279" s="92" t="str">
        <f>IF(IFERROR(SEARCH("-veagent",Online_Backup_Table1230[[#This Row],[Extension types]],1),0)&gt;0,"-veagent","-")</f>
        <v>-</v>
      </c>
      <c r="AJ279" s="92" t="str">
        <f>IF(IFERROR(SEARCH("-stream",Online_Backup_Table1230[[#This Row],[Extension types]],1),0)&gt;0,"-stream","-")</f>
        <v>-</v>
      </c>
      <c r="AK279" s="92" t="str">
        <f>IF(IFERROR(SEARCH("-ov",Online_Backup_Table1230[[#This Row],[Extension types]],1),0)&gt;0,"-ov","-")</f>
        <v>-</v>
      </c>
      <c r="AL279" s="92" t="str">
        <f>IF(IFERROR(SEARCH("-opc",Online_Backup_Table1230[[#This Row],[Extension types]],1),0)&gt;0,"-opc","-")</f>
        <v>-</v>
      </c>
      <c r="AM279" s="92" t="str">
        <f>IF(IFERROR(SEARCH("-mysql",Online_Backup_Table1230[[#This Row],[Extension types]],1),0)&gt;0,"-mysql","-")</f>
        <v>-</v>
      </c>
      <c r="AN279" s="92" t="str">
        <f>IF(IFERROR(SEARCH("-postgresql",Online_Backup_Table1230[[#This Row],[Extension types]],1),0)&gt;0,"-postgresql","-")</f>
        <v>-</v>
      </c>
      <c r="AO279" s="96">
        <v>0</v>
      </c>
      <c r="AP279" s="96">
        <v>0</v>
      </c>
      <c r="AQ279" s="96">
        <v>0</v>
      </c>
      <c r="AR279" s="96">
        <v>0</v>
      </c>
      <c r="AS279" s="96">
        <v>0</v>
      </c>
      <c r="AT279" s="88">
        <v>0</v>
      </c>
      <c r="AU279" s="68"/>
      <c r="AV279" s="7" t="s">
        <v>443</v>
      </c>
    </row>
    <row r="280" spans="1:48" x14ac:dyDescent="0.25">
      <c r="A280" s="7"/>
      <c r="B280" s="91" t="s">
        <v>333</v>
      </c>
      <c r="C280" s="91" t="s">
        <v>160</v>
      </c>
      <c r="D280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0" s="93" t="s">
        <v>330</v>
      </c>
      <c r="F280" s="94"/>
      <c r="G280" s="94"/>
      <c r="H280" s="94"/>
      <c r="I280" s="94"/>
      <c r="J280" s="94"/>
      <c r="K280" s="95"/>
      <c r="L280" s="92" t="str">
        <f>IF(IFERROR(SEARCH("-virtual",Online_Backup_Table1230[[#This Row],[Extension types]],1),0)&gt;0,"Yes","-")</f>
        <v>-</v>
      </c>
      <c r="M280" s="91"/>
      <c r="N280" s="92" t="str">
        <f>IF(IFERROR(SEARCH("-clus",Online_Backup_Table1230[[#This Row],[Extension types]],1),0)&gt;0,"Yes","-")</f>
        <v>Yes</v>
      </c>
      <c r="O280" s="91" t="s">
        <v>328</v>
      </c>
      <c r="P280" s="92" t="str">
        <f>IF(IFERROR(SEARCH("-appserver",Online_Backup_Table1230[[#This Row],[Extension types]],1),0)&gt;0,"Yes","-")</f>
        <v>-</v>
      </c>
      <c r="Q280" s="91"/>
      <c r="R280" s="92" t="str">
        <f>IF(IFERROR(SEARCH("-mssql",Online_Backup_Table1230[[#This Row],[Extension types]],1),0)&gt;0,"-mssql","-")</f>
        <v>-</v>
      </c>
      <c r="S280" s="92" t="str">
        <f>IF(IFERROR(SEARCH("-oracle",Online_Backup_Table1230[[#This Row],[Extension types]],1),0)&gt;0,"-oracle","-")</f>
        <v>-</v>
      </c>
      <c r="T280" s="92" t="str">
        <f>IF(IFERROR(SEARCH("-sap",Online_Backup_Table1230[[#This Row],[Extension types]],1),0)&gt;0,"-sap","-")</f>
        <v>-</v>
      </c>
      <c r="U280" s="92" t="str">
        <f>IF(IFERROR(SEARCH("-msexchange",Online_Backup_Table1230[[#This Row],[Extension types]],1),0)&gt;0,"-msexchange","-")</f>
        <v>-</v>
      </c>
      <c r="V280" s="92" t="str">
        <f>IF(IFERROR(SEARCH("-msese",Online_Backup_Table1230[[#This Row],[Extension types]],1),0)&gt;0,"-msese","-")</f>
        <v>-</v>
      </c>
      <c r="W280" s="92" t="str">
        <f>IF(IFERROR(SEARCH("-e2010",Online_Backup_Table1230[[#This Row],[Extension types]],1),0)&gt;0,"-e2010","-")</f>
        <v>-</v>
      </c>
      <c r="X280" s="92" t="str">
        <f>IF(IFERROR(SEARCH("-msmbx",Online_Backup_Table1230[[#This Row],[Extension types]],1),0)&gt;0,"-msmbx","-")</f>
        <v>-</v>
      </c>
      <c r="Y280" s="92" t="str">
        <f>IF(IFERROR(SEARCH("-mbx",Online_Backup_Table1230[[#This Row],[Extension types]],1),0)&gt;0,"-mbx","-")</f>
        <v>-</v>
      </c>
      <c r="Z280" s="92" t="str">
        <f>IF(IFERROR(SEARCH("-informix",Online_Backup_Table1230[[#This Row],[Extension types]],1),0)&gt;0,"-informix","-")</f>
        <v>-</v>
      </c>
      <c r="AA280" s="92" t="str">
        <f>IF(IFERROR(SEARCH("-sybase",Online_Backup_Table1230[[#This Row],[Extension types]],1),0)&gt;0,"-sybase","-")</f>
        <v>-</v>
      </c>
      <c r="AB280" s="92" t="str">
        <f>IF(IFERROR(SEARCH("-lotus",Online_Backup_Table1230[[#This Row],[Extension types]],1),0)&gt;0,"-lotus","-")</f>
        <v>-</v>
      </c>
      <c r="AC280" s="92" t="str">
        <f>IF(IFERROR(SEARCH("-vss",Online_Backup_Table1230[[#This Row],[Extension types]],1),0)&gt;0,"-vss","-")</f>
        <v>-vss</v>
      </c>
      <c r="AD280" s="92" t="str">
        <f>IF(IFERROR(SEARCH("-db2",Online_Backup_Table1230[[#This Row],[Extension types]],1),0)&gt;0,"-db2","-")</f>
        <v>-</v>
      </c>
      <c r="AE280" s="92" t="str">
        <f>IF(IFERROR(SEARCH("-mssharepoint",Online_Backup_Table1230[[#This Row],[Extension types]],1),0)&gt;0,"-mssharepoint","-")</f>
        <v>-</v>
      </c>
      <c r="AF280" s="92" t="str">
        <f>IF(IFERROR(SEARCH("-mssps",Online_Backup_Table1230[[#This Row],[Extension types]],1),0)&gt;0,"-mssps","-")</f>
        <v>-</v>
      </c>
      <c r="AG280" s="92" t="str">
        <f>IF(IFERROR(SEARCH("-vmware",Online_Backup_Table1230[[#This Row],[Extension types]],1),0)&gt;0,"-vmware","-")</f>
        <v>-</v>
      </c>
      <c r="AH280" s="92" t="str">
        <f>IF(IFERROR(SEARCH("-vepa",Online_Backup_Table1230[[#This Row],[Extension types]],1),0)&gt;0,"-vepa","-")</f>
        <v>-</v>
      </c>
      <c r="AI280" s="92" t="str">
        <f>IF(IFERROR(SEARCH("-veagent",Online_Backup_Table1230[[#This Row],[Extension types]],1),0)&gt;0,"-veagent","-")</f>
        <v>-</v>
      </c>
      <c r="AJ280" s="92" t="str">
        <f>IF(IFERROR(SEARCH("-stream",Online_Backup_Table1230[[#This Row],[Extension types]],1),0)&gt;0,"-stream","-")</f>
        <v>-</v>
      </c>
      <c r="AK280" s="92" t="str">
        <f>IF(IFERROR(SEARCH("-ov",Online_Backup_Table1230[[#This Row],[Extension types]],1),0)&gt;0,"-ov","-")</f>
        <v>-</v>
      </c>
      <c r="AL280" s="92" t="str">
        <f>IF(IFERROR(SEARCH("-opc",Online_Backup_Table1230[[#This Row],[Extension types]],1),0)&gt;0,"-opc","-")</f>
        <v>-</v>
      </c>
      <c r="AM280" s="92" t="str">
        <f>IF(IFERROR(SEARCH("-mysql",Online_Backup_Table1230[[#This Row],[Extension types]],1),0)&gt;0,"-mysql","-")</f>
        <v>-</v>
      </c>
      <c r="AN280" s="92" t="str">
        <f>IF(IFERROR(SEARCH("-postgresql",Online_Backup_Table1230[[#This Row],[Extension types]],1),0)&gt;0,"-postgresql","-")</f>
        <v>-</v>
      </c>
      <c r="AO280" s="96">
        <v>0</v>
      </c>
      <c r="AP280" s="96">
        <v>0</v>
      </c>
      <c r="AQ280" s="96">
        <v>0</v>
      </c>
      <c r="AR280" s="96">
        <v>0</v>
      </c>
      <c r="AS280" s="96">
        <v>0</v>
      </c>
      <c r="AT280" s="88">
        <v>0</v>
      </c>
      <c r="AU280" s="68"/>
      <c r="AV280" s="7" t="s">
        <v>443</v>
      </c>
    </row>
    <row r="281" spans="1:48" x14ac:dyDescent="0.25">
      <c r="A281" s="7"/>
      <c r="B281" s="91" t="s">
        <v>334</v>
      </c>
      <c r="C281" s="91" t="s">
        <v>160</v>
      </c>
      <c r="D281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1" s="93" t="s">
        <v>330</v>
      </c>
      <c r="F281" s="94"/>
      <c r="G281" s="94"/>
      <c r="H281" s="94"/>
      <c r="I281" s="94"/>
      <c r="J281" s="94"/>
      <c r="K281" s="95"/>
      <c r="L281" s="92" t="str">
        <f>IF(IFERROR(SEARCH("-virtual",Online_Backup_Table1230[[#This Row],[Extension types]],1),0)&gt;0,"Yes","-")</f>
        <v>-</v>
      </c>
      <c r="M281" s="91"/>
      <c r="N281" s="92" t="str">
        <f>IF(IFERROR(SEARCH("-clus",Online_Backup_Table1230[[#This Row],[Extension types]],1),0)&gt;0,"Yes","-")</f>
        <v>Yes</v>
      </c>
      <c r="O281" s="91" t="s">
        <v>328</v>
      </c>
      <c r="P281" s="92" t="str">
        <f>IF(IFERROR(SEARCH("-appserver",Online_Backup_Table1230[[#This Row],[Extension types]],1),0)&gt;0,"Yes","-")</f>
        <v>-</v>
      </c>
      <c r="Q281" s="91"/>
      <c r="R281" s="92" t="str">
        <f>IF(IFERROR(SEARCH("-mssql",Online_Backup_Table1230[[#This Row],[Extension types]],1),0)&gt;0,"-mssql","-")</f>
        <v>-</v>
      </c>
      <c r="S281" s="92" t="str">
        <f>IF(IFERROR(SEARCH("-oracle",Online_Backup_Table1230[[#This Row],[Extension types]],1),0)&gt;0,"-oracle","-")</f>
        <v>-</v>
      </c>
      <c r="T281" s="92" t="str">
        <f>IF(IFERROR(SEARCH("-sap",Online_Backup_Table1230[[#This Row],[Extension types]],1),0)&gt;0,"-sap","-")</f>
        <v>-</v>
      </c>
      <c r="U281" s="92" t="str">
        <f>IF(IFERROR(SEARCH("-msexchange",Online_Backup_Table1230[[#This Row],[Extension types]],1),0)&gt;0,"-msexchange","-")</f>
        <v>-</v>
      </c>
      <c r="V281" s="92" t="str">
        <f>IF(IFERROR(SEARCH("-msese",Online_Backup_Table1230[[#This Row],[Extension types]],1),0)&gt;0,"-msese","-")</f>
        <v>-</v>
      </c>
      <c r="W281" s="92" t="str">
        <f>IF(IFERROR(SEARCH("-e2010",Online_Backup_Table1230[[#This Row],[Extension types]],1),0)&gt;0,"-e2010","-")</f>
        <v>-</v>
      </c>
      <c r="X281" s="92" t="str">
        <f>IF(IFERROR(SEARCH("-msmbx",Online_Backup_Table1230[[#This Row],[Extension types]],1),0)&gt;0,"-msmbx","-")</f>
        <v>-</v>
      </c>
      <c r="Y281" s="92" t="str">
        <f>IF(IFERROR(SEARCH("-mbx",Online_Backup_Table1230[[#This Row],[Extension types]],1),0)&gt;0,"-mbx","-")</f>
        <v>-</v>
      </c>
      <c r="Z281" s="92" t="str">
        <f>IF(IFERROR(SEARCH("-informix",Online_Backup_Table1230[[#This Row],[Extension types]],1),0)&gt;0,"-informix","-")</f>
        <v>-</v>
      </c>
      <c r="AA281" s="92" t="str">
        <f>IF(IFERROR(SEARCH("-sybase",Online_Backup_Table1230[[#This Row],[Extension types]],1),0)&gt;0,"-sybase","-")</f>
        <v>-</v>
      </c>
      <c r="AB281" s="92" t="str">
        <f>IF(IFERROR(SEARCH("-lotus",Online_Backup_Table1230[[#This Row],[Extension types]],1),0)&gt;0,"-lotus","-")</f>
        <v>-</v>
      </c>
      <c r="AC281" s="92" t="str">
        <f>IF(IFERROR(SEARCH("-vss",Online_Backup_Table1230[[#This Row],[Extension types]],1),0)&gt;0,"-vss","-")</f>
        <v>-vss</v>
      </c>
      <c r="AD281" s="92" t="str">
        <f>IF(IFERROR(SEARCH("-db2",Online_Backup_Table1230[[#This Row],[Extension types]],1),0)&gt;0,"-db2","-")</f>
        <v>-</v>
      </c>
      <c r="AE281" s="92" t="str">
        <f>IF(IFERROR(SEARCH("-mssharepoint",Online_Backup_Table1230[[#This Row],[Extension types]],1),0)&gt;0,"-mssharepoint","-")</f>
        <v>-</v>
      </c>
      <c r="AF281" s="92" t="str">
        <f>IF(IFERROR(SEARCH("-mssps",Online_Backup_Table1230[[#This Row],[Extension types]],1),0)&gt;0,"-mssps","-")</f>
        <v>-</v>
      </c>
      <c r="AG281" s="92" t="str">
        <f>IF(IFERROR(SEARCH("-vmware",Online_Backup_Table1230[[#This Row],[Extension types]],1),0)&gt;0,"-vmware","-")</f>
        <v>-</v>
      </c>
      <c r="AH281" s="92" t="str">
        <f>IF(IFERROR(SEARCH("-vepa",Online_Backup_Table1230[[#This Row],[Extension types]],1),0)&gt;0,"-vepa","-")</f>
        <v>-</v>
      </c>
      <c r="AI281" s="92" t="str">
        <f>IF(IFERROR(SEARCH("-veagent",Online_Backup_Table1230[[#This Row],[Extension types]],1),0)&gt;0,"-veagent","-")</f>
        <v>-</v>
      </c>
      <c r="AJ281" s="92" t="str">
        <f>IF(IFERROR(SEARCH("-stream",Online_Backup_Table1230[[#This Row],[Extension types]],1),0)&gt;0,"-stream","-")</f>
        <v>-</v>
      </c>
      <c r="AK281" s="92" t="str">
        <f>IF(IFERROR(SEARCH("-ov",Online_Backup_Table1230[[#This Row],[Extension types]],1),0)&gt;0,"-ov","-")</f>
        <v>-</v>
      </c>
      <c r="AL281" s="92" t="str">
        <f>IF(IFERROR(SEARCH("-opc",Online_Backup_Table1230[[#This Row],[Extension types]],1),0)&gt;0,"-opc","-")</f>
        <v>-</v>
      </c>
      <c r="AM281" s="92" t="str">
        <f>IF(IFERROR(SEARCH("-mysql",Online_Backup_Table1230[[#This Row],[Extension types]],1),0)&gt;0,"-mysql","-")</f>
        <v>-</v>
      </c>
      <c r="AN281" s="92" t="str">
        <f>IF(IFERROR(SEARCH("-postgresql",Online_Backup_Table1230[[#This Row],[Extension types]],1),0)&gt;0,"-postgresql","-")</f>
        <v>-</v>
      </c>
      <c r="AO281" s="96">
        <v>0</v>
      </c>
      <c r="AP281" s="96">
        <v>0</v>
      </c>
      <c r="AQ281" s="96">
        <v>0</v>
      </c>
      <c r="AR281" s="96">
        <v>0</v>
      </c>
      <c r="AS281" s="96">
        <v>0</v>
      </c>
      <c r="AT281" s="88">
        <v>0</v>
      </c>
      <c r="AU281" s="68"/>
      <c r="AV281" s="7" t="s">
        <v>443</v>
      </c>
    </row>
    <row r="282" spans="1:48" x14ac:dyDescent="0.25">
      <c r="A282" s="7"/>
      <c r="B282" s="91" t="s">
        <v>335</v>
      </c>
      <c r="C282" s="91" t="s">
        <v>160</v>
      </c>
      <c r="D282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2" s="93" t="s">
        <v>330</v>
      </c>
      <c r="F282" s="94"/>
      <c r="G282" s="94"/>
      <c r="H282" s="94"/>
      <c r="I282" s="94"/>
      <c r="J282" s="94"/>
      <c r="K282" s="95"/>
      <c r="L282" s="92" t="str">
        <f>IF(IFERROR(SEARCH("-virtual",Online_Backup_Table1230[[#This Row],[Extension types]],1),0)&gt;0,"Yes","-")</f>
        <v>-</v>
      </c>
      <c r="M282" s="91"/>
      <c r="N282" s="92" t="str">
        <f>IF(IFERROR(SEARCH("-clus",Online_Backup_Table1230[[#This Row],[Extension types]],1),0)&gt;0,"Yes","-")</f>
        <v>Yes</v>
      </c>
      <c r="O282" s="91" t="s">
        <v>328</v>
      </c>
      <c r="P282" s="92" t="str">
        <f>IF(IFERROR(SEARCH("-appserver",Online_Backup_Table1230[[#This Row],[Extension types]],1),0)&gt;0,"Yes","-")</f>
        <v>-</v>
      </c>
      <c r="Q282" s="91"/>
      <c r="R282" s="92" t="str">
        <f>IF(IFERROR(SEARCH("-mssql",Online_Backup_Table1230[[#This Row],[Extension types]],1),0)&gt;0,"-mssql","-")</f>
        <v>-</v>
      </c>
      <c r="S282" s="92" t="str">
        <f>IF(IFERROR(SEARCH("-oracle",Online_Backup_Table1230[[#This Row],[Extension types]],1),0)&gt;0,"-oracle","-")</f>
        <v>-</v>
      </c>
      <c r="T282" s="92" t="str">
        <f>IF(IFERROR(SEARCH("-sap",Online_Backup_Table1230[[#This Row],[Extension types]],1),0)&gt;0,"-sap","-")</f>
        <v>-</v>
      </c>
      <c r="U282" s="92" t="str">
        <f>IF(IFERROR(SEARCH("-msexchange",Online_Backup_Table1230[[#This Row],[Extension types]],1),0)&gt;0,"-msexchange","-")</f>
        <v>-</v>
      </c>
      <c r="V282" s="92" t="str">
        <f>IF(IFERROR(SEARCH("-msese",Online_Backup_Table1230[[#This Row],[Extension types]],1),0)&gt;0,"-msese","-")</f>
        <v>-</v>
      </c>
      <c r="W282" s="92" t="str">
        <f>IF(IFERROR(SEARCH("-e2010",Online_Backup_Table1230[[#This Row],[Extension types]],1),0)&gt;0,"-e2010","-")</f>
        <v>-</v>
      </c>
      <c r="X282" s="92" t="str">
        <f>IF(IFERROR(SEARCH("-msmbx",Online_Backup_Table1230[[#This Row],[Extension types]],1),0)&gt;0,"-msmbx","-")</f>
        <v>-</v>
      </c>
      <c r="Y282" s="92" t="str">
        <f>IF(IFERROR(SEARCH("-mbx",Online_Backup_Table1230[[#This Row],[Extension types]],1),0)&gt;0,"-mbx","-")</f>
        <v>-</v>
      </c>
      <c r="Z282" s="92" t="str">
        <f>IF(IFERROR(SEARCH("-informix",Online_Backup_Table1230[[#This Row],[Extension types]],1),0)&gt;0,"-informix","-")</f>
        <v>-</v>
      </c>
      <c r="AA282" s="92" t="str">
        <f>IF(IFERROR(SEARCH("-sybase",Online_Backup_Table1230[[#This Row],[Extension types]],1),0)&gt;0,"-sybase","-")</f>
        <v>-</v>
      </c>
      <c r="AB282" s="92" t="str">
        <f>IF(IFERROR(SEARCH("-lotus",Online_Backup_Table1230[[#This Row],[Extension types]],1),0)&gt;0,"-lotus","-")</f>
        <v>-</v>
      </c>
      <c r="AC282" s="92" t="str">
        <f>IF(IFERROR(SEARCH("-vss",Online_Backup_Table1230[[#This Row],[Extension types]],1),0)&gt;0,"-vss","-")</f>
        <v>-vss</v>
      </c>
      <c r="AD282" s="92" t="str">
        <f>IF(IFERROR(SEARCH("-db2",Online_Backup_Table1230[[#This Row],[Extension types]],1),0)&gt;0,"-db2","-")</f>
        <v>-</v>
      </c>
      <c r="AE282" s="92" t="str">
        <f>IF(IFERROR(SEARCH("-mssharepoint",Online_Backup_Table1230[[#This Row],[Extension types]],1),0)&gt;0,"-mssharepoint","-")</f>
        <v>-</v>
      </c>
      <c r="AF282" s="92" t="str">
        <f>IF(IFERROR(SEARCH("-mssps",Online_Backup_Table1230[[#This Row],[Extension types]],1),0)&gt;0,"-mssps","-")</f>
        <v>-</v>
      </c>
      <c r="AG282" s="92" t="str">
        <f>IF(IFERROR(SEARCH("-vmware",Online_Backup_Table1230[[#This Row],[Extension types]],1),0)&gt;0,"-vmware","-")</f>
        <v>-</v>
      </c>
      <c r="AH282" s="92" t="str">
        <f>IF(IFERROR(SEARCH("-vepa",Online_Backup_Table1230[[#This Row],[Extension types]],1),0)&gt;0,"-vepa","-")</f>
        <v>-</v>
      </c>
      <c r="AI282" s="92" t="str">
        <f>IF(IFERROR(SEARCH("-veagent",Online_Backup_Table1230[[#This Row],[Extension types]],1),0)&gt;0,"-veagent","-")</f>
        <v>-</v>
      </c>
      <c r="AJ282" s="92" t="str">
        <f>IF(IFERROR(SEARCH("-stream",Online_Backup_Table1230[[#This Row],[Extension types]],1),0)&gt;0,"-stream","-")</f>
        <v>-</v>
      </c>
      <c r="AK282" s="92" t="str">
        <f>IF(IFERROR(SEARCH("-ov",Online_Backup_Table1230[[#This Row],[Extension types]],1),0)&gt;0,"-ov","-")</f>
        <v>-</v>
      </c>
      <c r="AL282" s="92" t="str">
        <f>IF(IFERROR(SEARCH("-opc",Online_Backup_Table1230[[#This Row],[Extension types]],1),0)&gt;0,"-opc","-")</f>
        <v>-</v>
      </c>
      <c r="AM282" s="92" t="str">
        <f>IF(IFERROR(SEARCH("-mysql",Online_Backup_Table1230[[#This Row],[Extension types]],1),0)&gt;0,"-mysql","-")</f>
        <v>-</v>
      </c>
      <c r="AN282" s="92" t="str">
        <f>IF(IFERROR(SEARCH("-postgresql",Online_Backup_Table1230[[#This Row],[Extension types]],1),0)&gt;0,"-postgresql","-")</f>
        <v>-</v>
      </c>
      <c r="AO282" s="96">
        <v>0</v>
      </c>
      <c r="AP282" s="96">
        <v>0</v>
      </c>
      <c r="AQ282" s="96">
        <v>0</v>
      </c>
      <c r="AR282" s="96">
        <v>0</v>
      </c>
      <c r="AS282" s="96">
        <v>0</v>
      </c>
      <c r="AT282" s="88">
        <v>0</v>
      </c>
      <c r="AU282" s="68"/>
      <c r="AV282" s="7" t="s">
        <v>443</v>
      </c>
    </row>
    <row r="283" spans="1:48" x14ac:dyDescent="0.25">
      <c r="A283" s="7"/>
      <c r="B283" s="91" t="s">
        <v>336</v>
      </c>
      <c r="C283" s="91" t="s">
        <v>160</v>
      </c>
      <c r="D283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3" s="93" t="s">
        <v>330</v>
      </c>
      <c r="F283" s="94"/>
      <c r="G283" s="94"/>
      <c r="H283" s="94"/>
      <c r="I283" s="94"/>
      <c r="J283" s="94"/>
      <c r="K283" s="95"/>
      <c r="L283" s="92" t="str">
        <f>IF(IFERROR(SEARCH("-virtual",Online_Backup_Table1230[[#This Row],[Extension types]],1),0)&gt;0,"Yes","-")</f>
        <v>-</v>
      </c>
      <c r="M283" s="91"/>
      <c r="N283" s="92" t="str">
        <f>IF(IFERROR(SEARCH("-clus",Online_Backup_Table1230[[#This Row],[Extension types]],1),0)&gt;0,"Yes","-")</f>
        <v>Yes</v>
      </c>
      <c r="O283" s="91" t="s">
        <v>328</v>
      </c>
      <c r="P283" s="92" t="str">
        <f>IF(IFERROR(SEARCH("-appserver",Online_Backup_Table1230[[#This Row],[Extension types]],1),0)&gt;0,"Yes","-")</f>
        <v>-</v>
      </c>
      <c r="Q283" s="91"/>
      <c r="R283" s="92" t="str">
        <f>IF(IFERROR(SEARCH("-mssql",Online_Backup_Table1230[[#This Row],[Extension types]],1),0)&gt;0,"-mssql","-")</f>
        <v>-</v>
      </c>
      <c r="S283" s="92" t="str">
        <f>IF(IFERROR(SEARCH("-oracle",Online_Backup_Table1230[[#This Row],[Extension types]],1),0)&gt;0,"-oracle","-")</f>
        <v>-</v>
      </c>
      <c r="T283" s="92" t="str">
        <f>IF(IFERROR(SEARCH("-sap",Online_Backup_Table1230[[#This Row],[Extension types]],1),0)&gt;0,"-sap","-")</f>
        <v>-</v>
      </c>
      <c r="U283" s="92" t="str">
        <f>IF(IFERROR(SEARCH("-msexchange",Online_Backup_Table1230[[#This Row],[Extension types]],1),0)&gt;0,"-msexchange","-")</f>
        <v>-</v>
      </c>
      <c r="V283" s="92" t="str">
        <f>IF(IFERROR(SEARCH("-msese",Online_Backup_Table1230[[#This Row],[Extension types]],1),0)&gt;0,"-msese","-")</f>
        <v>-</v>
      </c>
      <c r="W283" s="92" t="str">
        <f>IF(IFERROR(SEARCH("-e2010",Online_Backup_Table1230[[#This Row],[Extension types]],1),0)&gt;0,"-e2010","-")</f>
        <v>-</v>
      </c>
      <c r="X283" s="92" t="str">
        <f>IF(IFERROR(SEARCH("-msmbx",Online_Backup_Table1230[[#This Row],[Extension types]],1),0)&gt;0,"-msmbx","-")</f>
        <v>-</v>
      </c>
      <c r="Y283" s="92" t="str">
        <f>IF(IFERROR(SEARCH("-mbx",Online_Backup_Table1230[[#This Row],[Extension types]],1),0)&gt;0,"-mbx","-")</f>
        <v>-</v>
      </c>
      <c r="Z283" s="92" t="str">
        <f>IF(IFERROR(SEARCH("-informix",Online_Backup_Table1230[[#This Row],[Extension types]],1),0)&gt;0,"-informix","-")</f>
        <v>-</v>
      </c>
      <c r="AA283" s="92" t="str">
        <f>IF(IFERROR(SEARCH("-sybase",Online_Backup_Table1230[[#This Row],[Extension types]],1),0)&gt;0,"-sybase","-")</f>
        <v>-</v>
      </c>
      <c r="AB283" s="92" t="str">
        <f>IF(IFERROR(SEARCH("-lotus",Online_Backup_Table1230[[#This Row],[Extension types]],1),0)&gt;0,"-lotus","-")</f>
        <v>-</v>
      </c>
      <c r="AC283" s="92" t="str">
        <f>IF(IFERROR(SEARCH("-vss",Online_Backup_Table1230[[#This Row],[Extension types]],1),0)&gt;0,"-vss","-")</f>
        <v>-vss</v>
      </c>
      <c r="AD283" s="92" t="str">
        <f>IF(IFERROR(SEARCH("-db2",Online_Backup_Table1230[[#This Row],[Extension types]],1),0)&gt;0,"-db2","-")</f>
        <v>-</v>
      </c>
      <c r="AE283" s="92" t="str">
        <f>IF(IFERROR(SEARCH("-mssharepoint",Online_Backup_Table1230[[#This Row],[Extension types]],1),0)&gt;0,"-mssharepoint","-")</f>
        <v>-</v>
      </c>
      <c r="AF283" s="92" t="str">
        <f>IF(IFERROR(SEARCH("-mssps",Online_Backup_Table1230[[#This Row],[Extension types]],1),0)&gt;0,"-mssps","-")</f>
        <v>-</v>
      </c>
      <c r="AG283" s="92" t="str">
        <f>IF(IFERROR(SEARCH("-vmware",Online_Backup_Table1230[[#This Row],[Extension types]],1),0)&gt;0,"-vmware","-")</f>
        <v>-</v>
      </c>
      <c r="AH283" s="92" t="str">
        <f>IF(IFERROR(SEARCH("-vepa",Online_Backup_Table1230[[#This Row],[Extension types]],1),0)&gt;0,"-vepa","-")</f>
        <v>-</v>
      </c>
      <c r="AI283" s="92" t="str">
        <f>IF(IFERROR(SEARCH("-veagent",Online_Backup_Table1230[[#This Row],[Extension types]],1),0)&gt;0,"-veagent","-")</f>
        <v>-</v>
      </c>
      <c r="AJ283" s="92" t="str">
        <f>IF(IFERROR(SEARCH("-stream",Online_Backup_Table1230[[#This Row],[Extension types]],1),0)&gt;0,"-stream","-")</f>
        <v>-</v>
      </c>
      <c r="AK283" s="92" t="str">
        <f>IF(IFERROR(SEARCH("-ov",Online_Backup_Table1230[[#This Row],[Extension types]],1),0)&gt;0,"-ov","-")</f>
        <v>-</v>
      </c>
      <c r="AL283" s="92" t="str">
        <f>IF(IFERROR(SEARCH("-opc",Online_Backup_Table1230[[#This Row],[Extension types]],1),0)&gt;0,"-opc","-")</f>
        <v>-</v>
      </c>
      <c r="AM283" s="92" t="str">
        <f>IF(IFERROR(SEARCH("-mysql",Online_Backup_Table1230[[#This Row],[Extension types]],1),0)&gt;0,"-mysql","-")</f>
        <v>-</v>
      </c>
      <c r="AN283" s="92" t="str">
        <f>IF(IFERROR(SEARCH("-postgresql",Online_Backup_Table1230[[#This Row],[Extension types]],1),0)&gt;0,"-postgresql","-")</f>
        <v>-</v>
      </c>
      <c r="AO283" s="96">
        <v>0</v>
      </c>
      <c r="AP283" s="96">
        <v>0</v>
      </c>
      <c r="AQ283" s="96">
        <v>0</v>
      </c>
      <c r="AR283" s="96">
        <v>0</v>
      </c>
      <c r="AS283" s="96">
        <v>0</v>
      </c>
      <c r="AT283" s="88">
        <v>0</v>
      </c>
      <c r="AU283" s="68"/>
      <c r="AV283" s="7" t="s">
        <v>443</v>
      </c>
    </row>
    <row r="284" spans="1:48" x14ac:dyDescent="0.25">
      <c r="A284" s="7"/>
      <c r="B284" s="91" t="s">
        <v>337</v>
      </c>
      <c r="C284" s="91" t="s">
        <v>160</v>
      </c>
      <c r="D284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4" s="93" t="s">
        <v>330</v>
      </c>
      <c r="F284" s="94"/>
      <c r="G284" s="94"/>
      <c r="H284" s="94"/>
      <c r="I284" s="94"/>
      <c r="J284" s="94"/>
      <c r="K284" s="95"/>
      <c r="L284" s="92" t="str">
        <f>IF(IFERROR(SEARCH("-virtual",Online_Backup_Table1230[[#This Row],[Extension types]],1),0)&gt;0,"Yes","-")</f>
        <v>-</v>
      </c>
      <c r="M284" s="91"/>
      <c r="N284" s="92" t="str">
        <f>IF(IFERROR(SEARCH("-clus",Online_Backup_Table1230[[#This Row],[Extension types]],1),0)&gt;0,"Yes","-")</f>
        <v>Yes</v>
      </c>
      <c r="O284" s="91" t="s">
        <v>328</v>
      </c>
      <c r="P284" s="92" t="str">
        <f>IF(IFERROR(SEARCH("-appserver",Online_Backup_Table1230[[#This Row],[Extension types]],1),0)&gt;0,"Yes","-")</f>
        <v>-</v>
      </c>
      <c r="Q284" s="91"/>
      <c r="R284" s="92" t="str">
        <f>IF(IFERROR(SEARCH("-mssql",Online_Backup_Table1230[[#This Row],[Extension types]],1),0)&gt;0,"-mssql","-")</f>
        <v>-</v>
      </c>
      <c r="S284" s="92" t="str">
        <f>IF(IFERROR(SEARCH("-oracle",Online_Backup_Table1230[[#This Row],[Extension types]],1),0)&gt;0,"-oracle","-")</f>
        <v>-</v>
      </c>
      <c r="T284" s="92" t="str">
        <f>IF(IFERROR(SEARCH("-sap",Online_Backup_Table1230[[#This Row],[Extension types]],1),0)&gt;0,"-sap","-")</f>
        <v>-</v>
      </c>
      <c r="U284" s="92" t="str">
        <f>IF(IFERROR(SEARCH("-msexchange",Online_Backup_Table1230[[#This Row],[Extension types]],1),0)&gt;0,"-msexchange","-")</f>
        <v>-</v>
      </c>
      <c r="V284" s="92" t="str">
        <f>IF(IFERROR(SEARCH("-msese",Online_Backup_Table1230[[#This Row],[Extension types]],1),0)&gt;0,"-msese","-")</f>
        <v>-</v>
      </c>
      <c r="W284" s="92" t="str">
        <f>IF(IFERROR(SEARCH("-e2010",Online_Backup_Table1230[[#This Row],[Extension types]],1),0)&gt;0,"-e2010","-")</f>
        <v>-</v>
      </c>
      <c r="X284" s="92" t="str">
        <f>IF(IFERROR(SEARCH("-msmbx",Online_Backup_Table1230[[#This Row],[Extension types]],1),0)&gt;0,"-msmbx","-")</f>
        <v>-</v>
      </c>
      <c r="Y284" s="92" t="str">
        <f>IF(IFERROR(SEARCH("-mbx",Online_Backup_Table1230[[#This Row],[Extension types]],1),0)&gt;0,"-mbx","-")</f>
        <v>-</v>
      </c>
      <c r="Z284" s="92" t="str">
        <f>IF(IFERROR(SEARCH("-informix",Online_Backup_Table1230[[#This Row],[Extension types]],1),0)&gt;0,"-informix","-")</f>
        <v>-</v>
      </c>
      <c r="AA284" s="92" t="str">
        <f>IF(IFERROR(SEARCH("-sybase",Online_Backup_Table1230[[#This Row],[Extension types]],1),0)&gt;0,"-sybase","-")</f>
        <v>-</v>
      </c>
      <c r="AB284" s="92" t="str">
        <f>IF(IFERROR(SEARCH("-lotus",Online_Backup_Table1230[[#This Row],[Extension types]],1),0)&gt;0,"-lotus","-")</f>
        <v>-</v>
      </c>
      <c r="AC284" s="92" t="str">
        <f>IF(IFERROR(SEARCH("-vss",Online_Backup_Table1230[[#This Row],[Extension types]],1),0)&gt;0,"-vss","-")</f>
        <v>-vss</v>
      </c>
      <c r="AD284" s="92" t="str">
        <f>IF(IFERROR(SEARCH("-db2",Online_Backup_Table1230[[#This Row],[Extension types]],1),0)&gt;0,"-db2","-")</f>
        <v>-</v>
      </c>
      <c r="AE284" s="92" t="str">
        <f>IF(IFERROR(SEARCH("-mssharepoint",Online_Backup_Table1230[[#This Row],[Extension types]],1),0)&gt;0,"-mssharepoint","-")</f>
        <v>-</v>
      </c>
      <c r="AF284" s="92" t="str">
        <f>IF(IFERROR(SEARCH("-mssps",Online_Backup_Table1230[[#This Row],[Extension types]],1),0)&gt;0,"-mssps","-")</f>
        <v>-</v>
      </c>
      <c r="AG284" s="92" t="str">
        <f>IF(IFERROR(SEARCH("-vmware",Online_Backup_Table1230[[#This Row],[Extension types]],1),0)&gt;0,"-vmware","-")</f>
        <v>-</v>
      </c>
      <c r="AH284" s="92" t="str">
        <f>IF(IFERROR(SEARCH("-vepa",Online_Backup_Table1230[[#This Row],[Extension types]],1),0)&gt;0,"-vepa","-")</f>
        <v>-</v>
      </c>
      <c r="AI284" s="92" t="str">
        <f>IF(IFERROR(SEARCH("-veagent",Online_Backup_Table1230[[#This Row],[Extension types]],1),0)&gt;0,"-veagent","-")</f>
        <v>-</v>
      </c>
      <c r="AJ284" s="92" t="str">
        <f>IF(IFERROR(SEARCH("-stream",Online_Backup_Table1230[[#This Row],[Extension types]],1),0)&gt;0,"-stream","-")</f>
        <v>-</v>
      </c>
      <c r="AK284" s="92" t="str">
        <f>IF(IFERROR(SEARCH("-ov",Online_Backup_Table1230[[#This Row],[Extension types]],1),0)&gt;0,"-ov","-")</f>
        <v>-</v>
      </c>
      <c r="AL284" s="92" t="str">
        <f>IF(IFERROR(SEARCH("-opc",Online_Backup_Table1230[[#This Row],[Extension types]],1),0)&gt;0,"-opc","-")</f>
        <v>-</v>
      </c>
      <c r="AM284" s="92" t="str">
        <f>IF(IFERROR(SEARCH("-mysql",Online_Backup_Table1230[[#This Row],[Extension types]],1),0)&gt;0,"-mysql","-")</f>
        <v>-</v>
      </c>
      <c r="AN284" s="92" t="str">
        <f>IF(IFERROR(SEARCH("-postgresql",Online_Backup_Table1230[[#This Row],[Extension types]],1),0)&gt;0,"-postgresql","-")</f>
        <v>-</v>
      </c>
      <c r="AO284" s="96">
        <v>0</v>
      </c>
      <c r="AP284" s="96">
        <v>0</v>
      </c>
      <c r="AQ284" s="96">
        <v>0</v>
      </c>
      <c r="AR284" s="96">
        <v>0</v>
      </c>
      <c r="AS284" s="96">
        <v>0</v>
      </c>
      <c r="AT284" s="88">
        <v>0</v>
      </c>
      <c r="AU284" s="68"/>
      <c r="AV284" s="7" t="s">
        <v>443</v>
      </c>
    </row>
    <row r="285" spans="1:48" x14ac:dyDescent="0.25">
      <c r="A285" s="7"/>
      <c r="B285" s="91" t="s">
        <v>338</v>
      </c>
      <c r="C285" s="91" t="s">
        <v>160</v>
      </c>
      <c r="D285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5" s="93" t="s">
        <v>330</v>
      </c>
      <c r="F285" s="94"/>
      <c r="G285" s="94"/>
      <c r="H285" s="94"/>
      <c r="I285" s="94"/>
      <c r="J285" s="94"/>
      <c r="K285" s="95"/>
      <c r="L285" s="92" t="str">
        <f>IF(IFERROR(SEARCH("-virtual",Online_Backup_Table1230[[#This Row],[Extension types]],1),0)&gt;0,"Yes","-")</f>
        <v>-</v>
      </c>
      <c r="M285" s="91"/>
      <c r="N285" s="92" t="str">
        <f>IF(IFERROR(SEARCH("-clus",Online_Backup_Table1230[[#This Row],[Extension types]],1),0)&gt;0,"Yes","-")</f>
        <v>Yes</v>
      </c>
      <c r="O285" s="91" t="s">
        <v>328</v>
      </c>
      <c r="P285" s="92" t="str">
        <f>IF(IFERROR(SEARCH("-appserver",Online_Backup_Table1230[[#This Row],[Extension types]],1),0)&gt;0,"Yes","-")</f>
        <v>-</v>
      </c>
      <c r="Q285" s="91"/>
      <c r="R285" s="92" t="str">
        <f>IF(IFERROR(SEARCH("-mssql",Online_Backup_Table1230[[#This Row],[Extension types]],1),0)&gt;0,"-mssql","-")</f>
        <v>-</v>
      </c>
      <c r="S285" s="92" t="str">
        <f>IF(IFERROR(SEARCH("-oracle",Online_Backup_Table1230[[#This Row],[Extension types]],1),0)&gt;0,"-oracle","-")</f>
        <v>-</v>
      </c>
      <c r="T285" s="92" t="str">
        <f>IF(IFERROR(SEARCH("-sap",Online_Backup_Table1230[[#This Row],[Extension types]],1),0)&gt;0,"-sap","-")</f>
        <v>-</v>
      </c>
      <c r="U285" s="92" t="str">
        <f>IF(IFERROR(SEARCH("-msexchange",Online_Backup_Table1230[[#This Row],[Extension types]],1),0)&gt;0,"-msexchange","-")</f>
        <v>-</v>
      </c>
      <c r="V285" s="92" t="str">
        <f>IF(IFERROR(SEARCH("-msese",Online_Backup_Table1230[[#This Row],[Extension types]],1),0)&gt;0,"-msese","-")</f>
        <v>-</v>
      </c>
      <c r="W285" s="92" t="str">
        <f>IF(IFERROR(SEARCH("-e2010",Online_Backup_Table1230[[#This Row],[Extension types]],1),0)&gt;0,"-e2010","-")</f>
        <v>-</v>
      </c>
      <c r="X285" s="92" t="str">
        <f>IF(IFERROR(SEARCH("-msmbx",Online_Backup_Table1230[[#This Row],[Extension types]],1),0)&gt;0,"-msmbx","-")</f>
        <v>-</v>
      </c>
      <c r="Y285" s="92" t="str">
        <f>IF(IFERROR(SEARCH("-mbx",Online_Backup_Table1230[[#This Row],[Extension types]],1),0)&gt;0,"-mbx","-")</f>
        <v>-</v>
      </c>
      <c r="Z285" s="92" t="str">
        <f>IF(IFERROR(SEARCH("-informix",Online_Backup_Table1230[[#This Row],[Extension types]],1),0)&gt;0,"-informix","-")</f>
        <v>-</v>
      </c>
      <c r="AA285" s="92" t="str">
        <f>IF(IFERROR(SEARCH("-sybase",Online_Backup_Table1230[[#This Row],[Extension types]],1),0)&gt;0,"-sybase","-")</f>
        <v>-</v>
      </c>
      <c r="AB285" s="92" t="str">
        <f>IF(IFERROR(SEARCH("-lotus",Online_Backup_Table1230[[#This Row],[Extension types]],1),0)&gt;0,"-lotus","-")</f>
        <v>-</v>
      </c>
      <c r="AC285" s="92" t="str">
        <f>IF(IFERROR(SEARCH("-vss",Online_Backup_Table1230[[#This Row],[Extension types]],1),0)&gt;0,"-vss","-")</f>
        <v>-vss</v>
      </c>
      <c r="AD285" s="92" t="str">
        <f>IF(IFERROR(SEARCH("-db2",Online_Backup_Table1230[[#This Row],[Extension types]],1),0)&gt;0,"-db2","-")</f>
        <v>-</v>
      </c>
      <c r="AE285" s="92" t="str">
        <f>IF(IFERROR(SEARCH("-mssharepoint",Online_Backup_Table1230[[#This Row],[Extension types]],1),0)&gt;0,"-mssharepoint","-")</f>
        <v>-</v>
      </c>
      <c r="AF285" s="92" t="str">
        <f>IF(IFERROR(SEARCH("-mssps",Online_Backup_Table1230[[#This Row],[Extension types]],1),0)&gt;0,"-mssps","-")</f>
        <v>-</v>
      </c>
      <c r="AG285" s="92" t="str">
        <f>IF(IFERROR(SEARCH("-vmware",Online_Backup_Table1230[[#This Row],[Extension types]],1),0)&gt;0,"-vmware","-")</f>
        <v>-</v>
      </c>
      <c r="AH285" s="92" t="str">
        <f>IF(IFERROR(SEARCH("-vepa",Online_Backup_Table1230[[#This Row],[Extension types]],1),0)&gt;0,"-vepa","-")</f>
        <v>-</v>
      </c>
      <c r="AI285" s="92" t="str">
        <f>IF(IFERROR(SEARCH("-veagent",Online_Backup_Table1230[[#This Row],[Extension types]],1),0)&gt;0,"-veagent","-")</f>
        <v>-</v>
      </c>
      <c r="AJ285" s="92" t="str">
        <f>IF(IFERROR(SEARCH("-stream",Online_Backup_Table1230[[#This Row],[Extension types]],1),0)&gt;0,"-stream","-")</f>
        <v>-</v>
      </c>
      <c r="AK285" s="92" t="str">
        <f>IF(IFERROR(SEARCH("-ov",Online_Backup_Table1230[[#This Row],[Extension types]],1),0)&gt;0,"-ov","-")</f>
        <v>-</v>
      </c>
      <c r="AL285" s="92" t="str">
        <f>IF(IFERROR(SEARCH("-opc",Online_Backup_Table1230[[#This Row],[Extension types]],1),0)&gt;0,"-opc","-")</f>
        <v>-</v>
      </c>
      <c r="AM285" s="92" t="str">
        <f>IF(IFERROR(SEARCH("-mysql",Online_Backup_Table1230[[#This Row],[Extension types]],1),0)&gt;0,"-mysql","-")</f>
        <v>-</v>
      </c>
      <c r="AN285" s="92" t="str">
        <f>IF(IFERROR(SEARCH("-postgresql",Online_Backup_Table1230[[#This Row],[Extension types]],1),0)&gt;0,"-postgresql","-")</f>
        <v>-</v>
      </c>
      <c r="AO285" s="96">
        <v>0</v>
      </c>
      <c r="AP285" s="96">
        <v>0</v>
      </c>
      <c r="AQ285" s="96">
        <v>0</v>
      </c>
      <c r="AR285" s="96">
        <v>0</v>
      </c>
      <c r="AS285" s="96">
        <v>0</v>
      </c>
      <c r="AT285" s="88">
        <v>0</v>
      </c>
      <c r="AU285" s="68"/>
      <c r="AV285" s="7" t="s">
        <v>443</v>
      </c>
    </row>
    <row r="286" spans="1:48" x14ac:dyDescent="0.25">
      <c r="A286" s="7"/>
      <c r="B286" s="91" t="s">
        <v>339</v>
      </c>
      <c r="C286" s="91" t="s">
        <v>160</v>
      </c>
      <c r="D286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6" s="93" t="s">
        <v>330</v>
      </c>
      <c r="F286" s="94"/>
      <c r="G286" s="94"/>
      <c r="H286" s="94"/>
      <c r="I286" s="94"/>
      <c r="J286" s="94"/>
      <c r="K286" s="95"/>
      <c r="L286" s="92" t="str">
        <f>IF(IFERROR(SEARCH("-virtual",Online_Backup_Table1230[[#This Row],[Extension types]],1),0)&gt;0,"Yes","-")</f>
        <v>-</v>
      </c>
      <c r="M286" s="91"/>
      <c r="N286" s="92" t="str">
        <f>IF(IFERROR(SEARCH("-clus",Online_Backup_Table1230[[#This Row],[Extension types]],1),0)&gt;0,"Yes","-")</f>
        <v>Yes</v>
      </c>
      <c r="O286" s="91" t="s">
        <v>328</v>
      </c>
      <c r="P286" s="92" t="str">
        <f>IF(IFERROR(SEARCH("-appserver",Online_Backup_Table1230[[#This Row],[Extension types]],1),0)&gt;0,"Yes","-")</f>
        <v>-</v>
      </c>
      <c r="Q286" s="91"/>
      <c r="R286" s="92" t="str">
        <f>IF(IFERROR(SEARCH("-mssql",Online_Backup_Table1230[[#This Row],[Extension types]],1),0)&gt;0,"-mssql","-")</f>
        <v>-</v>
      </c>
      <c r="S286" s="92" t="str">
        <f>IF(IFERROR(SEARCH("-oracle",Online_Backup_Table1230[[#This Row],[Extension types]],1),0)&gt;0,"-oracle","-")</f>
        <v>-</v>
      </c>
      <c r="T286" s="92" t="str">
        <f>IF(IFERROR(SEARCH("-sap",Online_Backup_Table1230[[#This Row],[Extension types]],1),0)&gt;0,"-sap","-")</f>
        <v>-</v>
      </c>
      <c r="U286" s="92" t="str">
        <f>IF(IFERROR(SEARCH("-msexchange",Online_Backup_Table1230[[#This Row],[Extension types]],1),0)&gt;0,"-msexchange","-")</f>
        <v>-</v>
      </c>
      <c r="V286" s="92" t="str">
        <f>IF(IFERROR(SEARCH("-msese",Online_Backup_Table1230[[#This Row],[Extension types]],1),0)&gt;0,"-msese","-")</f>
        <v>-</v>
      </c>
      <c r="W286" s="92" t="str">
        <f>IF(IFERROR(SEARCH("-e2010",Online_Backup_Table1230[[#This Row],[Extension types]],1),0)&gt;0,"-e2010","-")</f>
        <v>-</v>
      </c>
      <c r="X286" s="92" t="str">
        <f>IF(IFERROR(SEARCH("-msmbx",Online_Backup_Table1230[[#This Row],[Extension types]],1),0)&gt;0,"-msmbx","-")</f>
        <v>-</v>
      </c>
      <c r="Y286" s="92" t="str">
        <f>IF(IFERROR(SEARCH("-mbx",Online_Backup_Table1230[[#This Row],[Extension types]],1),0)&gt;0,"-mbx","-")</f>
        <v>-</v>
      </c>
      <c r="Z286" s="92" t="str">
        <f>IF(IFERROR(SEARCH("-informix",Online_Backup_Table1230[[#This Row],[Extension types]],1),0)&gt;0,"-informix","-")</f>
        <v>-</v>
      </c>
      <c r="AA286" s="92" t="str">
        <f>IF(IFERROR(SEARCH("-sybase",Online_Backup_Table1230[[#This Row],[Extension types]],1),0)&gt;0,"-sybase","-")</f>
        <v>-</v>
      </c>
      <c r="AB286" s="92" t="str">
        <f>IF(IFERROR(SEARCH("-lotus",Online_Backup_Table1230[[#This Row],[Extension types]],1),0)&gt;0,"-lotus","-")</f>
        <v>-</v>
      </c>
      <c r="AC286" s="92" t="str">
        <f>IF(IFERROR(SEARCH("-vss",Online_Backup_Table1230[[#This Row],[Extension types]],1),0)&gt;0,"-vss","-")</f>
        <v>-vss</v>
      </c>
      <c r="AD286" s="92" t="str">
        <f>IF(IFERROR(SEARCH("-db2",Online_Backup_Table1230[[#This Row],[Extension types]],1),0)&gt;0,"-db2","-")</f>
        <v>-</v>
      </c>
      <c r="AE286" s="92" t="str">
        <f>IF(IFERROR(SEARCH("-mssharepoint",Online_Backup_Table1230[[#This Row],[Extension types]],1),0)&gt;0,"-mssharepoint","-")</f>
        <v>-</v>
      </c>
      <c r="AF286" s="92" t="str">
        <f>IF(IFERROR(SEARCH("-mssps",Online_Backup_Table1230[[#This Row],[Extension types]],1),0)&gt;0,"-mssps","-")</f>
        <v>-</v>
      </c>
      <c r="AG286" s="92" t="str">
        <f>IF(IFERROR(SEARCH("-vmware",Online_Backup_Table1230[[#This Row],[Extension types]],1),0)&gt;0,"-vmware","-")</f>
        <v>-</v>
      </c>
      <c r="AH286" s="92" t="str">
        <f>IF(IFERROR(SEARCH("-vepa",Online_Backup_Table1230[[#This Row],[Extension types]],1),0)&gt;0,"-vepa","-")</f>
        <v>-</v>
      </c>
      <c r="AI286" s="92" t="str">
        <f>IF(IFERROR(SEARCH("-veagent",Online_Backup_Table1230[[#This Row],[Extension types]],1),0)&gt;0,"-veagent","-")</f>
        <v>-</v>
      </c>
      <c r="AJ286" s="92" t="str">
        <f>IF(IFERROR(SEARCH("-stream",Online_Backup_Table1230[[#This Row],[Extension types]],1),0)&gt;0,"-stream","-")</f>
        <v>-</v>
      </c>
      <c r="AK286" s="92" t="str">
        <f>IF(IFERROR(SEARCH("-ov",Online_Backup_Table1230[[#This Row],[Extension types]],1),0)&gt;0,"-ov","-")</f>
        <v>-</v>
      </c>
      <c r="AL286" s="92" t="str">
        <f>IF(IFERROR(SEARCH("-opc",Online_Backup_Table1230[[#This Row],[Extension types]],1),0)&gt;0,"-opc","-")</f>
        <v>-</v>
      </c>
      <c r="AM286" s="92" t="str">
        <f>IF(IFERROR(SEARCH("-mysql",Online_Backup_Table1230[[#This Row],[Extension types]],1),0)&gt;0,"-mysql","-")</f>
        <v>-</v>
      </c>
      <c r="AN286" s="92" t="str">
        <f>IF(IFERROR(SEARCH("-postgresql",Online_Backup_Table1230[[#This Row],[Extension types]],1),0)&gt;0,"-postgresql","-")</f>
        <v>-</v>
      </c>
      <c r="AO286" s="96">
        <v>0</v>
      </c>
      <c r="AP286" s="96">
        <v>0</v>
      </c>
      <c r="AQ286" s="96">
        <v>0</v>
      </c>
      <c r="AR286" s="96">
        <v>0</v>
      </c>
      <c r="AS286" s="96">
        <v>0</v>
      </c>
      <c r="AT286" s="88">
        <v>0</v>
      </c>
      <c r="AU286" s="68"/>
      <c r="AV286" s="7" t="s">
        <v>443</v>
      </c>
    </row>
    <row r="287" spans="1:48" x14ac:dyDescent="0.25">
      <c r="A287" s="7"/>
      <c r="B287" s="91" t="s">
        <v>340</v>
      </c>
      <c r="C287" s="91" t="s">
        <v>160</v>
      </c>
      <c r="D287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7" s="93" t="s">
        <v>330</v>
      </c>
      <c r="F287" s="94"/>
      <c r="G287" s="94"/>
      <c r="H287" s="94"/>
      <c r="I287" s="94"/>
      <c r="J287" s="94"/>
      <c r="K287" s="95"/>
      <c r="L287" s="92" t="str">
        <f>IF(IFERROR(SEARCH("-virtual",Online_Backup_Table1230[[#This Row],[Extension types]],1),0)&gt;0,"Yes","-")</f>
        <v>-</v>
      </c>
      <c r="M287" s="91"/>
      <c r="N287" s="92" t="str">
        <f>IF(IFERROR(SEARCH("-clus",Online_Backup_Table1230[[#This Row],[Extension types]],1),0)&gt;0,"Yes","-")</f>
        <v>Yes</v>
      </c>
      <c r="O287" s="91" t="s">
        <v>328</v>
      </c>
      <c r="P287" s="92" t="str">
        <f>IF(IFERROR(SEARCH("-appserver",Online_Backup_Table1230[[#This Row],[Extension types]],1),0)&gt;0,"Yes","-")</f>
        <v>-</v>
      </c>
      <c r="Q287" s="91"/>
      <c r="R287" s="92" t="str">
        <f>IF(IFERROR(SEARCH("-mssql",Online_Backup_Table1230[[#This Row],[Extension types]],1),0)&gt;0,"-mssql","-")</f>
        <v>-</v>
      </c>
      <c r="S287" s="92" t="str">
        <f>IF(IFERROR(SEARCH("-oracle",Online_Backup_Table1230[[#This Row],[Extension types]],1),0)&gt;0,"-oracle","-")</f>
        <v>-</v>
      </c>
      <c r="T287" s="92" t="str">
        <f>IF(IFERROR(SEARCH("-sap",Online_Backup_Table1230[[#This Row],[Extension types]],1),0)&gt;0,"-sap","-")</f>
        <v>-</v>
      </c>
      <c r="U287" s="92" t="str">
        <f>IF(IFERROR(SEARCH("-msexchange",Online_Backup_Table1230[[#This Row],[Extension types]],1),0)&gt;0,"-msexchange","-")</f>
        <v>-</v>
      </c>
      <c r="V287" s="92" t="str">
        <f>IF(IFERROR(SEARCH("-msese",Online_Backup_Table1230[[#This Row],[Extension types]],1),0)&gt;0,"-msese","-")</f>
        <v>-</v>
      </c>
      <c r="W287" s="92" t="str">
        <f>IF(IFERROR(SEARCH("-e2010",Online_Backup_Table1230[[#This Row],[Extension types]],1),0)&gt;0,"-e2010","-")</f>
        <v>-</v>
      </c>
      <c r="X287" s="92" t="str">
        <f>IF(IFERROR(SEARCH("-msmbx",Online_Backup_Table1230[[#This Row],[Extension types]],1),0)&gt;0,"-msmbx","-")</f>
        <v>-</v>
      </c>
      <c r="Y287" s="92" t="str">
        <f>IF(IFERROR(SEARCH("-mbx",Online_Backup_Table1230[[#This Row],[Extension types]],1),0)&gt;0,"-mbx","-")</f>
        <v>-</v>
      </c>
      <c r="Z287" s="92" t="str">
        <f>IF(IFERROR(SEARCH("-informix",Online_Backup_Table1230[[#This Row],[Extension types]],1),0)&gt;0,"-informix","-")</f>
        <v>-</v>
      </c>
      <c r="AA287" s="92" t="str">
        <f>IF(IFERROR(SEARCH("-sybase",Online_Backup_Table1230[[#This Row],[Extension types]],1),0)&gt;0,"-sybase","-")</f>
        <v>-</v>
      </c>
      <c r="AB287" s="92" t="str">
        <f>IF(IFERROR(SEARCH("-lotus",Online_Backup_Table1230[[#This Row],[Extension types]],1),0)&gt;0,"-lotus","-")</f>
        <v>-</v>
      </c>
      <c r="AC287" s="92" t="str">
        <f>IF(IFERROR(SEARCH("-vss",Online_Backup_Table1230[[#This Row],[Extension types]],1),0)&gt;0,"-vss","-")</f>
        <v>-vss</v>
      </c>
      <c r="AD287" s="92" t="str">
        <f>IF(IFERROR(SEARCH("-db2",Online_Backup_Table1230[[#This Row],[Extension types]],1),0)&gt;0,"-db2","-")</f>
        <v>-</v>
      </c>
      <c r="AE287" s="92" t="str">
        <f>IF(IFERROR(SEARCH("-mssharepoint",Online_Backup_Table1230[[#This Row],[Extension types]],1),0)&gt;0,"-mssharepoint","-")</f>
        <v>-</v>
      </c>
      <c r="AF287" s="92" t="str">
        <f>IF(IFERROR(SEARCH("-mssps",Online_Backup_Table1230[[#This Row],[Extension types]],1),0)&gt;0,"-mssps","-")</f>
        <v>-</v>
      </c>
      <c r="AG287" s="92" t="str">
        <f>IF(IFERROR(SEARCH("-vmware",Online_Backup_Table1230[[#This Row],[Extension types]],1),0)&gt;0,"-vmware","-")</f>
        <v>-</v>
      </c>
      <c r="AH287" s="92" t="str">
        <f>IF(IFERROR(SEARCH("-vepa",Online_Backup_Table1230[[#This Row],[Extension types]],1),0)&gt;0,"-vepa","-")</f>
        <v>-</v>
      </c>
      <c r="AI287" s="92" t="str">
        <f>IF(IFERROR(SEARCH("-veagent",Online_Backup_Table1230[[#This Row],[Extension types]],1),0)&gt;0,"-veagent","-")</f>
        <v>-</v>
      </c>
      <c r="AJ287" s="92" t="str">
        <f>IF(IFERROR(SEARCH("-stream",Online_Backup_Table1230[[#This Row],[Extension types]],1),0)&gt;0,"-stream","-")</f>
        <v>-</v>
      </c>
      <c r="AK287" s="92" t="str">
        <f>IF(IFERROR(SEARCH("-ov",Online_Backup_Table1230[[#This Row],[Extension types]],1),0)&gt;0,"-ov","-")</f>
        <v>-</v>
      </c>
      <c r="AL287" s="92" t="str">
        <f>IF(IFERROR(SEARCH("-opc",Online_Backup_Table1230[[#This Row],[Extension types]],1),0)&gt;0,"-opc","-")</f>
        <v>-</v>
      </c>
      <c r="AM287" s="92" t="str">
        <f>IF(IFERROR(SEARCH("-mysql",Online_Backup_Table1230[[#This Row],[Extension types]],1),0)&gt;0,"-mysql","-")</f>
        <v>-</v>
      </c>
      <c r="AN287" s="92" t="str">
        <f>IF(IFERROR(SEARCH("-postgresql",Online_Backup_Table1230[[#This Row],[Extension types]],1),0)&gt;0,"-postgresql","-")</f>
        <v>-</v>
      </c>
      <c r="AO287" s="96">
        <v>0</v>
      </c>
      <c r="AP287" s="96">
        <v>0</v>
      </c>
      <c r="AQ287" s="96">
        <v>0</v>
      </c>
      <c r="AR287" s="96">
        <v>0</v>
      </c>
      <c r="AS287" s="96">
        <v>0</v>
      </c>
      <c r="AT287" s="88">
        <v>0</v>
      </c>
      <c r="AU287" s="68"/>
      <c r="AV287" s="7" t="s">
        <v>443</v>
      </c>
    </row>
    <row r="288" spans="1:48" x14ac:dyDescent="0.25">
      <c r="A288" s="7"/>
      <c r="B288" s="91" t="s">
        <v>341</v>
      </c>
      <c r="C288" s="91" t="s">
        <v>160</v>
      </c>
      <c r="D288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8" s="93" t="s">
        <v>330</v>
      </c>
      <c r="F288" s="94"/>
      <c r="G288" s="94"/>
      <c r="H288" s="94"/>
      <c r="I288" s="94"/>
      <c r="J288" s="94"/>
      <c r="K288" s="95"/>
      <c r="L288" s="92" t="str">
        <f>IF(IFERROR(SEARCH("-virtual",Online_Backup_Table1230[[#This Row],[Extension types]],1),0)&gt;0,"Yes","-")</f>
        <v>-</v>
      </c>
      <c r="M288" s="91"/>
      <c r="N288" s="92" t="str">
        <f>IF(IFERROR(SEARCH("-clus",Online_Backup_Table1230[[#This Row],[Extension types]],1),0)&gt;0,"Yes","-")</f>
        <v>Yes</v>
      </c>
      <c r="O288" s="91" t="s">
        <v>328</v>
      </c>
      <c r="P288" s="92" t="str">
        <f>IF(IFERROR(SEARCH("-appserver",Online_Backup_Table1230[[#This Row],[Extension types]],1),0)&gt;0,"Yes","-")</f>
        <v>-</v>
      </c>
      <c r="Q288" s="91"/>
      <c r="R288" s="92" t="str">
        <f>IF(IFERROR(SEARCH("-mssql",Online_Backup_Table1230[[#This Row],[Extension types]],1),0)&gt;0,"-mssql","-")</f>
        <v>-</v>
      </c>
      <c r="S288" s="92" t="str">
        <f>IF(IFERROR(SEARCH("-oracle",Online_Backup_Table1230[[#This Row],[Extension types]],1),0)&gt;0,"-oracle","-")</f>
        <v>-</v>
      </c>
      <c r="T288" s="92" t="str">
        <f>IF(IFERROR(SEARCH("-sap",Online_Backup_Table1230[[#This Row],[Extension types]],1),0)&gt;0,"-sap","-")</f>
        <v>-</v>
      </c>
      <c r="U288" s="92" t="str">
        <f>IF(IFERROR(SEARCH("-msexchange",Online_Backup_Table1230[[#This Row],[Extension types]],1),0)&gt;0,"-msexchange","-")</f>
        <v>-</v>
      </c>
      <c r="V288" s="92" t="str">
        <f>IF(IFERROR(SEARCH("-msese",Online_Backup_Table1230[[#This Row],[Extension types]],1),0)&gt;0,"-msese","-")</f>
        <v>-</v>
      </c>
      <c r="W288" s="92" t="str">
        <f>IF(IFERROR(SEARCH("-e2010",Online_Backup_Table1230[[#This Row],[Extension types]],1),0)&gt;0,"-e2010","-")</f>
        <v>-</v>
      </c>
      <c r="X288" s="92" t="str">
        <f>IF(IFERROR(SEARCH("-msmbx",Online_Backup_Table1230[[#This Row],[Extension types]],1),0)&gt;0,"-msmbx","-")</f>
        <v>-</v>
      </c>
      <c r="Y288" s="92" t="str">
        <f>IF(IFERROR(SEARCH("-mbx",Online_Backup_Table1230[[#This Row],[Extension types]],1),0)&gt;0,"-mbx","-")</f>
        <v>-</v>
      </c>
      <c r="Z288" s="92" t="str">
        <f>IF(IFERROR(SEARCH("-informix",Online_Backup_Table1230[[#This Row],[Extension types]],1),0)&gt;0,"-informix","-")</f>
        <v>-</v>
      </c>
      <c r="AA288" s="92" t="str">
        <f>IF(IFERROR(SEARCH("-sybase",Online_Backup_Table1230[[#This Row],[Extension types]],1),0)&gt;0,"-sybase","-")</f>
        <v>-</v>
      </c>
      <c r="AB288" s="92" t="str">
        <f>IF(IFERROR(SEARCH("-lotus",Online_Backup_Table1230[[#This Row],[Extension types]],1),0)&gt;0,"-lotus","-")</f>
        <v>-</v>
      </c>
      <c r="AC288" s="92" t="str">
        <f>IF(IFERROR(SEARCH("-vss",Online_Backup_Table1230[[#This Row],[Extension types]],1),0)&gt;0,"-vss","-")</f>
        <v>-vss</v>
      </c>
      <c r="AD288" s="92" t="str">
        <f>IF(IFERROR(SEARCH("-db2",Online_Backup_Table1230[[#This Row],[Extension types]],1),0)&gt;0,"-db2","-")</f>
        <v>-</v>
      </c>
      <c r="AE288" s="92" t="str">
        <f>IF(IFERROR(SEARCH("-mssharepoint",Online_Backup_Table1230[[#This Row],[Extension types]],1),0)&gt;0,"-mssharepoint","-")</f>
        <v>-</v>
      </c>
      <c r="AF288" s="92" t="str">
        <f>IF(IFERROR(SEARCH("-mssps",Online_Backup_Table1230[[#This Row],[Extension types]],1),0)&gt;0,"-mssps","-")</f>
        <v>-</v>
      </c>
      <c r="AG288" s="92" t="str">
        <f>IF(IFERROR(SEARCH("-vmware",Online_Backup_Table1230[[#This Row],[Extension types]],1),0)&gt;0,"-vmware","-")</f>
        <v>-</v>
      </c>
      <c r="AH288" s="92" t="str">
        <f>IF(IFERROR(SEARCH("-vepa",Online_Backup_Table1230[[#This Row],[Extension types]],1),0)&gt;0,"-vepa","-")</f>
        <v>-</v>
      </c>
      <c r="AI288" s="92" t="str">
        <f>IF(IFERROR(SEARCH("-veagent",Online_Backup_Table1230[[#This Row],[Extension types]],1),0)&gt;0,"-veagent","-")</f>
        <v>-</v>
      </c>
      <c r="AJ288" s="92" t="str">
        <f>IF(IFERROR(SEARCH("-stream",Online_Backup_Table1230[[#This Row],[Extension types]],1),0)&gt;0,"-stream","-")</f>
        <v>-</v>
      </c>
      <c r="AK288" s="92" t="str">
        <f>IF(IFERROR(SEARCH("-ov",Online_Backup_Table1230[[#This Row],[Extension types]],1),0)&gt;0,"-ov","-")</f>
        <v>-</v>
      </c>
      <c r="AL288" s="92" t="str">
        <f>IF(IFERROR(SEARCH("-opc",Online_Backup_Table1230[[#This Row],[Extension types]],1),0)&gt;0,"-opc","-")</f>
        <v>-</v>
      </c>
      <c r="AM288" s="92" t="str">
        <f>IF(IFERROR(SEARCH("-mysql",Online_Backup_Table1230[[#This Row],[Extension types]],1),0)&gt;0,"-mysql","-")</f>
        <v>-</v>
      </c>
      <c r="AN288" s="92" t="str">
        <f>IF(IFERROR(SEARCH("-postgresql",Online_Backup_Table1230[[#This Row],[Extension types]],1),0)&gt;0,"-postgresql","-")</f>
        <v>-</v>
      </c>
      <c r="AO288" s="96">
        <v>0</v>
      </c>
      <c r="AP288" s="96">
        <v>0</v>
      </c>
      <c r="AQ288" s="96">
        <v>0</v>
      </c>
      <c r="AR288" s="96">
        <v>0</v>
      </c>
      <c r="AS288" s="96">
        <v>0</v>
      </c>
      <c r="AT288" s="88">
        <v>0</v>
      </c>
      <c r="AU288" s="68"/>
      <c r="AV288" s="7" t="s">
        <v>443</v>
      </c>
    </row>
    <row r="289" spans="1:48" x14ac:dyDescent="0.25">
      <c r="A289" s="7"/>
      <c r="B289" s="91" t="s">
        <v>342</v>
      </c>
      <c r="C289" s="91" t="s">
        <v>160</v>
      </c>
      <c r="D289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89" s="93" t="s">
        <v>330</v>
      </c>
      <c r="F289" s="94"/>
      <c r="G289" s="94"/>
      <c r="H289" s="94"/>
      <c r="I289" s="94"/>
      <c r="J289" s="94"/>
      <c r="K289" s="95"/>
      <c r="L289" s="92" t="str">
        <f>IF(IFERROR(SEARCH("-virtual",Online_Backup_Table1230[[#This Row],[Extension types]],1),0)&gt;0,"Yes","-")</f>
        <v>-</v>
      </c>
      <c r="M289" s="91"/>
      <c r="N289" s="92" t="str">
        <f>IF(IFERROR(SEARCH("-clus",Online_Backup_Table1230[[#This Row],[Extension types]],1),0)&gt;0,"Yes","-")</f>
        <v>Yes</v>
      </c>
      <c r="O289" s="91" t="s">
        <v>328</v>
      </c>
      <c r="P289" s="92" t="str">
        <f>IF(IFERROR(SEARCH("-appserver",Online_Backup_Table1230[[#This Row],[Extension types]],1),0)&gt;0,"Yes","-")</f>
        <v>-</v>
      </c>
      <c r="Q289" s="91"/>
      <c r="R289" s="92" t="str">
        <f>IF(IFERROR(SEARCH("-mssql",Online_Backup_Table1230[[#This Row],[Extension types]],1),0)&gt;0,"-mssql","-")</f>
        <v>-</v>
      </c>
      <c r="S289" s="92" t="str">
        <f>IF(IFERROR(SEARCH("-oracle",Online_Backup_Table1230[[#This Row],[Extension types]],1),0)&gt;0,"-oracle","-")</f>
        <v>-</v>
      </c>
      <c r="T289" s="92" t="str">
        <f>IF(IFERROR(SEARCH("-sap",Online_Backup_Table1230[[#This Row],[Extension types]],1),0)&gt;0,"-sap","-")</f>
        <v>-</v>
      </c>
      <c r="U289" s="92" t="str">
        <f>IF(IFERROR(SEARCH("-msexchange",Online_Backup_Table1230[[#This Row],[Extension types]],1),0)&gt;0,"-msexchange","-")</f>
        <v>-</v>
      </c>
      <c r="V289" s="92" t="str">
        <f>IF(IFERROR(SEARCH("-msese",Online_Backup_Table1230[[#This Row],[Extension types]],1),0)&gt;0,"-msese","-")</f>
        <v>-</v>
      </c>
      <c r="W289" s="92" t="str">
        <f>IF(IFERROR(SEARCH("-e2010",Online_Backup_Table1230[[#This Row],[Extension types]],1),0)&gt;0,"-e2010","-")</f>
        <v>-</v>
      </c>
      <c r="X289" s="92" t="str">
        <f>IF(IFERROR(SEARCH("-msmbx",Online_Backup_Table1230[[#This Row],[Extension types]],1),0)&gt;0,"-msmbx","-")</f>
        <v>-</v>
      </c>
      <c r="Y289" s="92" t="str">
        <f>IF(IFERROR(SEARCH("-mbx",Online_Backup_Table1230[[#This Row],[Extension types]],1),0)&gt;0,"-mbx","-")</f>
        <v>-</v>
      </c>
      <c r="Z289" s="92" t="str">
        <f>IF(IFERROR(SEARCH("-informix",Online_Backup_Table1230[[#This Row],[Extension types]],1),0)&gt;0,"-informix","-")</f>
        <v>-</v>
      </c>
      <c r="AA289" s="92" t="str">
        <f>IF(IFERROR(SEARCH("-sybase",Online_Backup_Table1230[[#This Row],[Extension types]],1),0)&gt;0,"-sybase","-")</f>
        <v>-</v>
      </c>
      <c r="AB289" s="92" t="str">
        <f>IF(IFERROR(SEARCH("-lotus",Online_Backup_Table1230[[#This Row],[Extension types]],1),0)&gt;0,"-lotus","-")</f>
        <v>-</v>
      </c>
      <c r="AC289" s="92" t="str">
        <f>IF(IFERROR(SEARCH("-vss",Online_Backup_Table1230[[#This Row],[Extension types]],1),0)&gt;0,"-vss","-")</f>
        <v>-vss</v>
      </c>
      <c r="AD289" s="92" t="str">
        <f>IF(IFERROR(SEARCH("-db2",Online_Backup_Table1230[[#This Row],[Extension types]],1),0)&gt;0,"-db2","-")</f>
        <v>-</v>
      </c>
      <c r="AE289" s="92" t="str">
        <f>IF(IFERROR(SEARCH("-mssharepoint",Online_Backup_Table1230[[#This Row],[Extension types]],1),0)&gt;0,"-mssharepoint","-")</f>
        <v>-</v>
      </c>
      <c r="AF289" s="92" t="str">
        <f>IF(IFERROR(SEARCH("-mssps",Online_Backup_Table1230[[#This Row],[Extension types]],1),0)&gt;0,"-mssps","-")</f>
        <v>-</v>
      </c>
      <c r="AG289" s="92" t="str">
        <f>IF(IFERROR(SEARCH("-vmware",Online_Backup_Table1230[[#This Row],[Extension types]],1),0)&gt;0,"-vmware","-")</f>
        <v>-</v>
      </c>
      <c r="AH289" s="92" t="str">
        <f>IF(IFERROR(SEARCH("-vepa",Online_Backup_Table1230[[#This Row],[Extension types]],1),0)&gt;0,"-vepa","-")</f>
        <v>-</v>
      </c>
      <c r="AI289" s="92" t="str">
        <f>IF(IFERROR(SEARCH("-veagent",Online_Backup_Table1230[[#This Row],[Extension types]],1),0)&gt;0,"-veagent","-")</f>
        <v>-</v>
      </c>
      <c r="AJ289" s="92" t="str">
        <f>IF(IFERROR(SEARCH("-stream",Online_Backup_Table1230[[#This Row],[Extension types]],1),0)&gt;0,"-stream","-")</f>
        <v>-</v>
      </c>
      <c r="AK289" s="92" t="str">
        <f>IF(IFERROR(SEARCH("-ov",Online_Backup_Table1230[[#This Row],[Extension types]],1),0)&gt;0,"-ov","-")</f>
        <v>-</v>
      </c>
      <c r="AL289" s="92" t="str">
        <f>IF(IFERROR(SEARCH("-opc",Online_Backup_Table1230[[#This Row],[Extension types]],1),0)&gt;0,"-opc","-")</f>
        <v>-</v>
      </c>
      <c r="AM289" s="92" t="str">
        <f>IF(IFERROR(SEARCH("-mysql",Online_Backup_Table1230[[#This Row],[Extension types]],1),0)&gt;0,"-mysql","-")</f>
        <v>-</v>
      </c>
      <c r="AN289" s="92" t="str">
        <f>IF(IFERROR(SEARCH("-postgresql",Online_Backup_Table1230[[#This Row],[Extension types]],1),0)&gt;0,"-postgresql","-")</f>
        <v>-</v>
      </c>
      <c r="AO289" s="96">
        <v>0</v>
      </c>
      <c r="AP289" s="96">
        <v>0</v>
      </c>
      <c r="AQ289" s="96">
        <v>0</v>
      </c>
      <c r="AR289" s="96">
        <v>0</v>
      </c>
      <c r="AS289" s="96">
        <v>0</v>
      </c>
      <c r="AT289" s="88">
        <v>0</v>
      </c>
      <c r="AU289" s="68"/>
      <c r="AV289" s="7" t="s">
        <v>443</v>
      </c>
    </row>
    <row r="290" spans="1:48" x14ac:dyDescent="0.25">
      <c r="A290" s="7"/>
      <c r="B290" s="91" t="s">
        <v>343</v>
      </c>
      <c r="C290" s="91" t="s">
        <v>160</v>
      </c>
      <c r="D290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0" s="93" t="s">
        <v>330</v>
      </c>
      <c r="F290" s="94"/>
      <c r="G290" s="94"/>
      <c r="H290" s="94"/>
      <c r="I290" s="94"/>
      <c r="J290" s="94"/>
      <c r="K290" s="95"/>
      <c r="L290" s="92" t="str">
        <f>IF(IFERROR(SEARCH("-virtual",Online_Backup_Table1230[[#This Row],[Extension types]],1),0)&gt;0,"Yes","-")</f>
        <v>-</v>
      </c>
      <c r="M290" s="91"/>
      <c r="N290" s="92" t="str">
        <f>IF(IFERROR(SEARCH("-clus",Online_Backup_Table1230[[#This Row],[Extension types]],1),0)&gt;0,"Yes","-")</f>
        <v>Yes</v>
      </c>
      <c r="O290" s="91" t="s">
        <v>328</v>
      </c>
      <c r="P290" s="92" t="str">
        <f>IF(IFERROR(SEARCH("-appserver",Online_Backup_Table1230[[#This Row],[Extension types]],1),0)&gt;0,"Yes","-")</f>
        <v>-</v>
      </c>
      <c r="Q290" s="91"/>
      <c r="R290" s="92" t="str">
        <f>IF(IFERROR(SEARCH("-mssql",Online_Backup_Table1230[[#This Row],[Extension types]],1),0)&gt;0,"-mssql","-")</f>
        <v>-</v>
      </c>
      <c r="S290" s="92" t="str">
        <f>IF(IFERROR(SEARCH("-oracle",Online_Backup_Table1230[[#This Row],[Extension types]],1),0)&gt;0,"-oracle","-")</f>
        <v>-</v>
      </c>
      <c r="T290" s="92" t="str">
        <f>IF(IFERROR(SEARCH("-sap",Online_Backup_Table1230[[#This Row],[Extension types]],1),0)&gt;0,"-sap","-")</f>
        <v>-</v>
      </c>
      <c r="U290" s="92" t="str">
        <f>IF(IFERROR(SEARCH("-msexchange",Online_Backup_Table1230[[#This Row],[Extension types]],1),0)&gt;0,"-msexchange","-")</f>
        <v>-</v>
      </c>
      <c r="V290" s="92" t="str">
        <f>IF(IFERROR(SEARCH("-msese",Online_Backup_Table1230[[#This Row],[Extension types]],1),0)&gt;0,"-msese","-")</f>
        <v>-</v>
      </c>
      <c r="W290" s="92" t="str">
        <f>IF(IFERROR(SEARCH("-e2010",Online_Backup_Table1230[[#This Row],[Extension types]],1),0)&gt;0,"-e2010","-")</f>
        <v>-</v>
      </c>
      <c r="X290" s="92" t="str">
        <f>IF(IFERROR(SEARCH("-msmbx",Online_Backup_Table1230[[#This Row],[Extension types]],1),0)&gt;0,"-msmbx","-")</f>
        <v>-</v>
      </c>
      <c r="Y290" s="92" t="str">
        <f>IF(IFERROR(SEARCH("-mbx",Online_Backup_Table1230[[#This Row],[Extension types]],1),0)&gt;0,"-mbx","-")</f>
        <v>-</v>
      </c>
      <c r="Z290" s="92" t="str">
        <f>IF(IFERROR(SEARCH("-informix",Online_Backup_Table1230[[#This Row],[Extension types]],1),0)&gt;0,"-informix","-")</f>
        <v>-</v>
      </c>
      <c r="AA290" s="92" t="str">
        <f>IF(IFERROR(SEARCH("-sybase",Online_Backup_Table1230[[#This Row],[Extension types]],1),0)&gt;0,"-sybase","-")</f>
        <v>-</v>
      </c>
      <c r="AB290" s="92" t="str">
        <f>IF(IFERROR(SEARCH("-lotus",Online_Backup_Table1230[[#This Row],[Extension types]],1),0)&gt;0,"-lotus","-")</f>
        <v>-</v>
      </c>
      <c r="AC290" s="92" t="str">
        <f>IF(IFERROR(SEARCH("-vss",Online_Backup_Table1230[[#This Row],[Extension types]],1),0)&gt;0,"-vss","-")</f>
        <v>-vss</v>
      </c>
      <c r="AD290" s="92" t="str">
        <f>IF(IFERROR(SEARCH("-db2",Online_Backup_Table1230[[#This Row],[Extension types]],1),0)&gt;0,"-db2","-")</f>
        <v>-</v>
      </c>
      <c r="AE290" s="92" t="str">
        <f>IF(IFERROR(SEARCH("-mssharepoint",Online_Backup_Table1230[[#This Row],[Extension types]],1),0)&gt;0,"-mssharepoint","-")</f>
        <v>-</v>
      </c>
      <c r="AF290" s="92" t="str">
        <f>IF(IFERROR(SEARCH("-mssps",Online_Backup_Table1230[[#This Row],[Extension types]],1),0)&gt;0,"-mssps","-")</f>
        <v>-</v>
      </c>
      <c r="AG290" s="92" t="str">
        <f>IF(IFERROR(SEARCH("-vmware",Online_Backup_Table1230[[#This Row],[Extension types]],1),0)&gt;0,"-vmware","-")</f>
        <v>-</v>
      </c>
      <c r="AH290" s="92" t="str">
        <f>IF(IFERROR(SEARCH("-vepa",Online_Backup_Table1230[[#This Row],[Extension types]],1),0)&gt;0,"-vepa","-")</f>
        <v>-</v>
      </c>
      <c r="AI290" s="92" t="str">
        <f>IF(IFERROR(SEARCH("-veagent",Online_Backup_Table1230[[#This Row],[Extension types]],1),0)&gt;0,"-veagent","-")</f>
        <v>-</v>
      </c>
      <c r="AJ290" s="92" t="str">
        <f>IF(IFERROR(SEARCH("-stream",Online_Backup_Table1230[[#This Row],[Extension types]],1),0)&gt;0,"-stream","-")</f>
        <v>-</v>
      </c>
      <c r="AK290" s="92" t="str">
        <f>IF(IFERROR(SEARCH("-ov",Online_Backup_Table1230[[#This Row],[Extension types]],1),0)&gt;0,"-ov","-")</f>
        <v>-</v>
      </c>
      <c r="AL290" s="92" t="str">
        <f>IF(IFERROR(SEARCH("-opc",Online_Backup_Table1230[[#This Row],[Extension types]],1),0)&gt;0,"-opc","-")</f>
        <v>-</v>
      </c>
      <c r="AM290" s="92" t="str">
        <f>IF(IFERROR(SEARCH("-mysql",Online_Backup_Table1230[[#This Row],[Extension types]],1),0)&gt;0,"-mysql","-")</f>
        <v>-</v>
      </c>
      <c r="AN290" s="92" t="str">
        <f>IF(IFERROR(SEARCH("-postgresql",Online_Backup_Table1230[[#This Row],[Extension types]],1),0)&gt;0,"-postgresql","-")</f>
        <v>-</v>
      </c>
      <c r="AO290" s="96">
        <v>0</v>
      </c>
      <c r="AP290" s="96">
        <v>0</v>
      </c>
      <c r="AQ290" s="96">
        <v>0</v>
      </c>
      <c r="AR290" s="96">
        <v>0</v>
      </c>
      <c r="AS290" s="96">
        <v>0</v>
      </c>
      <c r="AT290" s="88">
        <v>0</v>
      </c>
      <c r="AU290" s="68"/>
      <c r="AV290" s="7" t="s">
        <v>443</v>
      </c>
    </row>
    <row r="291" spans="1:48" x14ac:dyDescent="0.25">
      <c r="A291" s="7"/>
      <c r="B291" s="91" t="s">
        <v>344</v>
      </c>
      <c r="C291" s="91" t="s">
        <v>160</v>
      </c>
      <c r="D291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1" s="93" t="s">
        <v>330</v>
      </c>
      <c r="F291" s="94"/>
      <c r="G291" s="94"/>
      <c r="H291" s="94"/>
      <c r="I291" s="94"/>
      <c r="J291" s="94"/>
      <c r="K291" s="95"/>
      <c r="L291" s="92" t="str">
        <f>IF(IFERROR(SEARCH("-virtual",Online_Backup_Table1230[[#This Row],[Extension types]],1),0)&gt;0,"Yes","-")</f>
        <v>-</v>
      </c>
      <c r="M291" s="91"/>
      <c r="N291" s="92" t="str">
        <f>IF(IFERROR(SEARCH("-clus",Online_Backup_Table1230[[#This Row],[Extension types]],1),0)&gt;0,"Yes","-")</f>
        <v>Yes</v>
      </c>
      <c r="O291" s="91" t="s">
        <v>328</v>
      </c>
      <c r="P291" s="92" t="str">
        <f>IF(IFERROR(SEARCH("-appserver",Online_Backup_Table1230[[#This Row],[Extension types]],1),0)&gt;0,"Yes","-")</f>
        <v>-</v>
      </c>
      <c r="Q291" s="91"/>
      <c r="R291" s="92" t="str">
        <f>IF(IFERROR(SEARCH("-mssql",Online_Backup_Table1230[[#This Row],[Extension types]],1),0)&gt;0,"-mssql","-")</f>
        <v>-</v>
      </c>
      <c r="S291" s="92" t="str">
        <f>IF(IFERROR(SEARCH("-oracle",Online_Backup_Table1230[[#This Row],[Extension types]],1),0)&gt;0,"-oracle","-")</f>
        <v>-</v>
      </c>
      <c r="T291" s="92" t="str">
        <f>IF(IFERROR(SEARCH("-sap",Online_Backup_Table1230[[#This Row],[Extension types]],1),0)&gt;0,"-sap","-")</f>
        <v>-</v>
      </c>
      <c r="U291" s="92" t="str">
        <f>IF(IFERROR(SEARCH("-msexchange",Online_Backup_Table1230[[#This Row],[Extension types]],1),0)&gt;0,"-msexchange","-")</f>
        <v>-</v>
      </c>
      <c r="V291" s="92" t="str">
        <f>IF(IFERROR(SEARCH("-msese",Online_Backup_Table1230[[#This Row],[Extension types]],1),0)&gt;0,"-msese","-")</f>
        <v>-</v>
      </c>
      <c r="W291" s="92" t="str">
        <f>IF(IFERROR(SEARCH("-e2010",Online_Backup_Table1230[[#This Row],[Extension types]],1),0)&gt;0,"-e2010","-")</f>
        <v>-</v>
      </c>
      <c r="X291" s="92" t="str">
        <f>IF(IFERROR(SEARCH("-msmbx",Online_Backup_Table1230[[#This Row],[Extension types]],1),0)&gt;0,"-msmbx","-")</f>
        <v>-</v>
      </c>
      <c r="Y291" s="92" t="str">
        <f>IF(IFERROR(SEARCH("-mbx",Online_Backup_Table1230[[#This Row],[Extension types]],1),0)&gt;0,"-mbx","-")</f>
        <v>-</v>
      </c>
      <c r="Z291" s="92" t="str">
        <f>IF(IFERROR(SEARCH("-informix",Online_Backup_Table1230[[#This Row],[Extension types]],1),0)&gt;0,"-informix","-")</f>
        <v>-</v>
      </c>
      <c r="AA291" s="92" t="str">
        <f>IF(IFERROR(SEARCH("-sybase",Online_Backup_Table1230[[#This Row],[Extension types]],1),0)&gt;0,"-sybase","-")</f>
        <v>-</v>
      </c>
      <c r="AB291" s="92" t="str">
        <f>IF(IFERROR(SEARCH("-lotus",Online_Backup_Table1230[[#This Row],[Extension types]],1),0)&gt;0,"-lotus","-")</f>
        <v>-</v>
      </c>
      <c r="AC291" s="92" t="str">
        <f>IF(IFERROR(SEARCH("-vss",Online_Backup_Table1230[[#This Row],[Extension types]],1),0)&gt;0,"-vss","-")</f>
        <v>-vss</v>
      </c>
      <c r="AD291" s="92" t="str">
        <f>IF(IFERROR(SEARCH("-db2",Online_Backup_Table1230[[#This Row],[Extension types]],1),0)&gt;0,"-db2","-")</f>
        <v>-</v>
      </c>
      <c r="AE291" s="92" t="str">
        <f>IF(IFERROR(SEARCH("-mssharepoint",Online_Backup_Table1230[[#This Row],[Extension types]],1),0)&gt;0,"-mssharepoint","-")</f>
        <v>-</v>
      </c>
      <c r="AF291" s="92" t="str">
        <f>IF(IFERROR(SEARCH("-mssps",Online_Backup_Table1230[[#This Row],[Extension types]],1),0)&gt;0,"-mssps","-")</f>
        <v>-</v>
      </c>
      <c r="AG291" s="92" t="str">
        <f>IF(IFERROR(SEARCH("-vmware",Online_Backup_Table1230[[#This Row],[Extension types]],1),0)&gt;0,"-vmware","-")</f>
        <v>-</v>
      </c>
      <c r="AH291" s="92" t="str">
        <f>IF(IFERROR(SEARCH("-vepa",Online_Backup_Table1230[[#This Row],[Extension types]],1),0)&gt;0,"-vepa","-")</f>
        <v>-</v>
      </c>
      <c r="AI291" s="92" t="str">
        <f>IF(IFERROR(SEARCH("-veagent",Online_Backup_Table1230[[#This Row],[Extension types]],1),0)&gt;0,"-veagent","-")</f>
        <v>-</v>
      </c>
      <c r="AJ291" s="92" t="str">
        <f>IF(IFERROR(SEARCH("-stream",Online_Backup_Table1230[[#This Row],[Extension types]],1),0)&gt;0,"-stream","-")</f>
        <v>-</v>
      </c>
      <c r="AK291" s="92" t="str">
        <f>IF(IFERROR(SEARCH("-ov",Online_Backup_Table1230[[#This Row],[Extension types]],1),0)&gt;0,"-ov","-")</f>
        <v>-</v>
      </c>
      <c r="AL291" s="92" t="str">
        <f>IF(IFERROR(SEARCH("-opc",Online_Backup_Table1230[[#This Row],[Extension types]],1),0)&gt;0,"-opc","-")</f>
        <v>-</v>
      </c>
      <c r="AM291" s="92" t="str">
        <f>IF(IFERROR(SEARCH("-mysql",Online_Backup_Table1230[[#This Row],[Extension types]],1),0)&gt;0,"-mysql","-")</f>
        <v>-</v>
      </c>
      <c r="AN291" s="92" t="str">
        <f>IF(IFERROR(SEARCH("-postgresql",Online_Backup_Table1230[[#This Row],[Extension types]],1),0)&gt;0,"-postgresql","-")</f>
        <v>-</v>
      </c>
      <c r="AO291" s="96">
        <v>0</v>
      </c>
      <c r="AP291" s="96">
        <v>0</v>
      </c>
      <c r="AQ291" s="96">
        <v>0</v>
      </c>
      <c r="AR291" s="96">
        <v>0</v>
      </c>
      <c r="AS291" s="96">
        <v>0</v>
      </c>
      <c r="AT291" s="88">
        <v>0</v>
      </c>
      <c r="AU291" s="68"/>
      <c r="AV291" s="7" t="s">
        <v>443</v>
      </c>
    </row>
    <row r="292" spans="1:48" x14ac:dyDescent="0.25">
      <c r="A292" s="7"/>
      <c r="B292" s="91" t="s">
        <v>345</v>
      </c>
      <c r="C292" s="91" t="s">
        <v>160</v>
      </c>
      <c r="D292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2" s="93" t="s">
        <v>330</v>
      </c>
      <c r="F292" s="94"/>
      <c r="G292" s="94"/>
      <c r="H292" s="94"/>
      <c r="I292" s="94"/>
      <c r="J292" s="94"/>
      <c r="K292" s="95"/>
      <c r="L292" s="92" t="str">
        <f>IF(IFERROR(SEARCH("-virtual",Online_Backup_Table1230[[#This Row],[Extension types]],1),0)&gt;0,"Yes","-")</f>
        <v>-</v>
      </c>
      <c r="M292" s="91"/>
      <c r="N292" s="92" t="str">
        <f>IF(IFERROR(SEARCH("-clus",Online_Backup_Table1230[[#This Row],[Extension types]],1),0)&gt;0,"Yes","-")</f>
        <v>Yes</v>
      </c>
      <c r="O292" s="91" t="s">
        <v>328</v>
      </c>
      <c r="P292" s="92" t="str">
        <f>IF(IFERROR(SEARCH("-appserver",Online_Backup_Table1230[[#This Row],[Extension types]],1),0)&gt;0,"Yes","-")</f>
        <v>-</v>
      </c>
      <c r="Q292" s="91"/>
      <c r="R292" s="92" t="str">
        <f>IF(IFERROR(SEARCH("-mssql",Online_Backup_Table1230[[#This Row],[Extension types]],1),0)&gt;0,"-mssql","-")</f>
        <v>-</v>
      </c>
      <c r="S292" s="92" t="str">
        <f>IF(IFERROR(SEARCH("-oracle",Online_Backup_Table1230[[#This Row],[Extension types]],1),0)&gt;0,"-oracle","-")</f>
        <v>-</v>
      </c>
      <c r="T292" s="92" t="str">
        <f>IF(IFERROR(SEARCH("-sap",Online_Backup_Table1230[[#This Row],[Extension types]],1),0)&gt;0,"-sap","-")</f>
        <v>-</v>
      </c>
      <c r="U292" s="92" t="str">
        <f>IF(IFERROR(SEARCH("-msexchange",Online_Backup_Table1230[[#This Row],[Extension types]],1),0)&gt;0,"-msexchange","-")</f>
        <v>-</v>
      </c>
      <c r="V292" s="92" t="str">
        <f>IF(IFERROR(SEARCH("-msese",Online_Backup_Table1230[[#This Row],[Extension types]],1),0)&gt;0,"-msese","-")</f>
        <v>-</v>
      </c>
      <c r="W292" s="92" t="str">
        <f>IF(IFERROR(SEARCH("-e2010",Online_Backup_Table1230[[#This Row],[Extension types]],1),0)&gt;0,"-e2010","-")</f>
        <v>-</v>
      </c>
      <c r="X292" s="92" t="str">
        <f>IF(IFERROR(SEARCH("-msmbx",Online_Backup_Table1230[[#This Row],[Extension types]],1),0)&gt;0,"-msmbx","-")</f>
        <v>-</v>
      </c>
      <c r="Y292" s="92" t="str">
        <f>IF(IFERROR(SEARCH("-mbx",Online_Backup_Table1230[[#This Row],[Extension types]],1),0)&gt;0,"-mbx","-")</f>
        <v>-</v>
      </c>
      <c r="Z292" s="92" t="str">
        <f>IF(IFERROR(SEARCH("-informix",Online_Backup_Table1230[[#This Row],[Extension types]],1),0)&gt;0,"-informix","-")</f>
        <v>-</v>
      </c>
      <c r="AA292" s="92" t="str">
        <f>IF(IFERROR(SEARCH("-sybase",Online_Backup_Table1230[[#This Row],[Extension types]],1),0)&gt;0,"-sybase","-")</f>
        <v>-</v>
      </c>
      <c r="AB292" s="92" t="str">
        <f>IF(IFERROR(SEARCH("-lotus",Online_Backup_Table1230[[#This Row],[Extension types]],1),0)&gt;0,"-lotus","-")</f>
        <v>-</v>
      </c>
      <c r="AC292" s="92" t="str">
        <f>IF(IFERROR(SEARCH("-vss",Online_Backup_Table1230[[#This Row],[Extension types]],1),0)&gt;0,"-vss","-")</f>
        <v>-vss</v>
      </c>
      <c r="AD292" s="92" t="str">
        <f>IF(IFERROR(SEARCH("-db2",Online_Backup_Table1230[[#This Row],[Extension types]],1),0)&gt;0,"-db2","-")</f>
        <v>-</v>
      </c>
      <c r="AE292" s="92" t="str">
        <f>IF(IFERROR(SEARCH("-mssharepoint",Online_Backup_Table1230[[#This Row],[Extension types]],1),0)&gt;0,"-mssharepoint","-")</f>
        <v>-</v>
      </c>
      <c r="AF292" s="92" t="str">
        <f>IF(IFERROR(SEARCH("-mssps",Online_Backup_Table1230[[#This Row],[Extension types]],1),0)&gt;0,"-mssps","-")</f>
        <v>-</v>
      </c>
      <c r="AG292" s="92" t="str">
        <f>IF(IFERROR(SEARCH("-vmware",Online_Backup_Table1230[[#This Row],[Extension types]],1),0)&gt;0,"-vmware","-")</f>
        <v>-</v>
      </c>
      <c r="AH292" s="92" t="str">
        <f>IF(IFERROR(SEARCH("-vepa",Online_Backup_Table1230[[#This Row],[Extension types]],1),0)&gt;0,"-vepa","-")</f>
        <v>-</v>
      </c>
      <c r="AI292" s="92" t="str">
        <f>IF(IFERROR(SEARCH("-veagent",Online_Backup_Table1230[[#This Row],[Extension types]],1),0)&gt;0,"-veagent","-")</f>
        <v>-</v>
      </c>
      <c r="AJ292" s="92" t="str">
        <f>IF(IFERROR(SEARCH("-stream",Online_Backup_Table1230[[#This Row],[Extension types]],1),0)&gt;0,"-stream","-")</f>
        <v>-</v>
      </c>
      <c r="AK292" s="92" t="str">
        <f>IF(IFERROR(SEARCH("-ov",Online_Backup_Table1230[[#This Row],[Extension types]],1),0)&gt;0,"-ov","-")</f>
        <v>-</v>
      </c>
      <c r="AL292" s="92" t="str">
        <f>IF(IFERROR(SEARCH("-opc",Online_Backup_Table1230[[#This Row],[Extension types]],1),0)&gt;0,"-opc","-")</f>
        <v>-</v>
      </c>
      <c r="AM292" s="92" t="str">
        <f>IF(IFERROR(SEARCH("-mysql",Online_Backup_Table1230[[#This Row],[Extension types]],1),0)&gt;0,"-mysql","-")</f>
        <v>-</v>
      </c>
      <c r="AN292" s="92" t="str">
        <f>IF(IFERROR(SEARCH("-postgresql",Online_Backup_Table1230[[#This Row],[Extension types]],1),0)&gt;0,"-postgresql","-")</f>
        <v>-</v>
      </c>
      <c r="AO292" s="96">
        <v>0</v>
      </c>
      <c r="AP292" s="96">
        <v>0</v>
      </c>
      <c r="AQ292" s="96">
        <v>0</v>
      </c>
      <c r="AR292" s="96">
        <v>0</v>
      </c>
      <c r="AS292" s="96">
        <v>0</v>
      </c>
      <c r="AT292" s="88">
        <v>0</v>
      </c>
      <c r="AU292" s="68"/>
      <c r="AV292" s="7" t="s">
        <v>443</v>
      </c>
    </row>
    <row r="293" spans="1:48" x14ac:dyDescent="0.25">
      <c r="A293" s="7"/>
      <c r="B293" s="91" t="s">
        <v>346</v>
      </c>
      <c r="C293" s="91" t="s">
        <v>160</v>
      </c>
      <c r="D293" s="92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3" s="93" t="s">
        <v>330</v>
      </c>
      <c r="F293" s="94"/>
      <c r="G293" s="94"/>
      <c r="H293" s="94"/>
      <c r="I293" s="94"/>
      <c r="J293" s="94"/>
      <c r="K293" s="95"/>
      <c r="L293" s="92" t="str">
        <f>IF(IFERROR(SEARCH("-virtual",Online_Backup_Table1230[[#This Row],[Extension types]],1),0)&gt;0,"Yes","-")</f>
        <v>-</v>
      </c>
      <c r="M293" s="91"/>
      <c r="N293" s="92" t="str">
        <f>IF(IFERROR(SEARCH("-clus",Online_Backup_Table1230[[#This Row],[Extension types]],1),0)&gt;0,"Yes","-")</f>
        <v>Yes</v>
      </c>
      <c r="O293" s="91" t="s">
        <v>328</v>
      </c>
      <c r="P293" s="92" t="str">
        <f>IF(IFERROR(SEARCH("-appserver",Online_Backup_Table1230[[#This Row],[Extension types]],1),0)&gt;0,"Yes","-")</f>
        <v>-</v>
      </c>
      <c r="Q293" s="91"/>
      <c r="R293" s="92" t="str">
        <f>IF(IFERROR(SEARCH("-mssql",Online_Backup_Table1230[[#This Row],[Extension types]],1),0)&gt;0,"-mssql","-")</f>
        <v>-</v>
      </c>
      <c r="S293" s="92" t="str">
        <f>IF(IFERROR(SEARCH("-oracle",Online_Backup_Table1230[[#This Row],[Extension types]],1),0)&gt;0,"-oracle","-")</f>
        <v>-</v>
      </c>
      <c r="T293" s="92" t="str">
        <f>IF(IFERROR(SEARCH("-sap",Online_Backup_Table1230[[#This Row],[Extension types]],1),0)&gt;0,"-sap","-")</f>
        <v>-</v>
      </c>
      <c r="U293" s="92" t="str">
        <f>IF(IFERROR(SEARCH("-msexchange",Online_Backup_Table1230[[#This Row],[Extension types]],1),0)&gt;0,"-msexchange","-")</f>
        <v>-</v>
      </c>
      <c r="V293" s="92" t="str">
        <f>IF(IFERROR(SEARCH("-msese",Online_Backup_Table1230[[#This Row],[Extension types]],1),0)&gt;0,"-msese","-")</f>
        <v>-</v>
      </c>
      <c r="W293" s="92" t="str">
        <f>IF(IFERROR(SEARCH("-e2010",Online_Backup_Table1230[[#This Row],[Extension types]],1),0)&gt;0,"-e2010","-")</f>
        <v>-</v>
      </c>
      <c r="X293" s="92" t="str">
        <f>IF(IFERROR(SEARCH("-msmbx",Online_Backup_Table1230[[#This Row],[Extension types]],1),0)&gt;0,"-msmbx","-")</f>
        <v>-</v>
      </c>
      <c r="Y293" s="92" t="str">
        <f>IF(IFERROR(SEARCH("-mbx",Online_Backup_Table1230[[#This Row],[Extension types]],1),0)&gt;0,"-mbx","-")</f>
        <v>-</v>
      </c>
      <c r="Z293" s="92" t="str">
        <f>IF(IFERROR(SEARCH("-informix",Online_Backup_Table1230[[#This Row],[Extension types]],1),0)&gt;0,"-informix","-")</f>
        <v>-</v>
      </c>
      <c r="AA293" s="92" t="str">
        <f>IF(IFERROR(SEARCH("-sybase",Online_Backup_Table1230[[#This Row],[Extension types]],1),0)&gt;0,"-sybase","-")</f>
        <v>-</v>
      </c>
      <c r="AB293" s="92" t="str">
        <f>IF(IFERROR(SEARCH("-lotus",Online_Backup_Table1230[[#This Row],[Extension types]],1),0)&gt;0,"-lotus","-")</f>
        <v>-</v>
      </c>
      <c r="AC293" s="92" t="str">
        <f>IF(IFERROR(SEARCH("-vss",Online_Backup_Table1230[[#This Row],[Extension types]],1),0)&gt;0,"-vss","-")</f>
        <v>-vss</v>
      </c>
      <c r="AD293" s="92" t="str">
        <f>IF(IFERROR(SEARCH("-db2",Online_Backup_Table1230[[#This Row],[Extension types]],1),0)&gt;0,"-db2","-")</f>
        <v>-</v>
      </c>
      <c r="AE293" s="92" t="str">
        <f>IF(IFERROR(SEARCH("-mssharepoint",Online_Backup_Table1230[[#This Row],[Extension types]],1),0)&gt;0,"-mssharepoint","-")</f>
        <v>-</v>
      </c>
      <c r="AF293" s="92" t="str">
        <f>IF(IFERROR(SEARCH("-mssps",Online_Backup_Table1230[[#This Row],[Extension types]],1),0)&gt;0,"-mssps","-")</f>
        <v>-</v>
      </c>
      <c r="AG293" s="92" t="str">
        <f>IF(IFERROR(SEARCH("-vmware",Online_Backup_Table1230[[#This Row],[Extension types]],1),0)&gt;0,"-vmware","-")</f>
        <v>-</v>
      </c>
      <c r="AH293" s="92" t="str">
        <f>IF(IFERROR(SEARCH("-vepa",Online_Backup_Table1230[[#This Row],[Extension types]],1),0)&gt;0,"-vepa","-")</f>
        <v>-</v>
      </c>
      <c r="AI293" s="92" t="str">
        <f>IF(IFERROR(SEARCH("-veagent",Online_Backup_Table1230[[#This Row],[Extension types]],1),0)&gt;0,"-veagent","-")</f>
        <v>-</v>
      </c>
      <c r="AJ293" s="92" t="str">
        <f>IF(IFERROR(SEARCH("-stream",Online_Backup_Table1230[[#This Row],[Extension types]],1),0)&gt;0,"-stream","-")</f>
        <v>-</v>
      </c>
      <c r="AK293" s="92" t="str">
        <f>IF(IFERROR(SEARCH("-ov",Online_Backup_Table1230[[#This Row],[Extension types]],1),0)&gt;0,"-ov","-")</f>
        <v>-</v>
      </c>
      <c r="AL293" s="92" t="str">
        <f>IF(IFERROR(SEARCH("-opc",Online_Backup_Table1230[[#This Row],[Extension types]],1),0)&gt;0,"-opc","-")</f>
        <v>-</v>
      </c>
      <c r="AM293" s="92" t="str">
        <f>IF(IFERROR(SEARCH("-mysql",Online_Backup_Table1230[[#This Row],[Extension types]],1),0)&gt;0,"-mysql","-")</f>
        <v>-</v>
      </c>
      <c r="AN293" s="92" t="str">
        <f>IF(IFERROR(SEARCH("-postgresql",Online_Backup_Table1230[[#This Row],[Extension types]],1),0)&gt;0,"-postgresql","-")</f>
        <v>-</v>
      </c>
      <c r="AO293" s="96">
        <v>0</v>
      </c>
      <c r="AP293" s="96">
        <v>0</v>
      </c>
      <c r="AQ293" s="96">
        <v>0</v>
      </c>
      <c r="AR293" s="96">
        <v>0</v>
      </c>
      <c r="AS293" s="96">
        <v>0</v>
      </c>
      <c r="AT293" s="88">
        <v>0</v>
      </c>
      <c r="AU293" s="68"/>
      <c r="AV293" s="7" t="s">
        <v>443</v>
      </c>
    </row>
    <row r="294" spans="1:48" x14ac:dyDescent="0.25">
      <c r="A294" s="7"/>
      <c r="B294" s="28" t="s">
        <v>347</v>
      </c>
      <c r="C294" s="28" t="s">
        <v>348</v>
      </c>
      <c r="D29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4" s="45" t="s">
        <v>103</v>
      </c>
      <c r="F294" s="63"/>
      <c r="G294" s="63"/>
      <c r="H294" s="63"/>
      <c r="I294" s="63"/>
      <c r="J294" s="63"/>
      <c r="K294" s="7"/>
      <c r="L294" s="37" t="str">
        <f>IF(IFERROR(SEARCH("-virtual",Online_Backup_Table1230[[#This Row],[Extension types]],1),0)&gt;0,"Yes","-")</f>
        <v>-</v>
      </c>
      <c r="M294" s="28"/>
      <c r="N294" s="37" t="str">
        <f>IF(IFERROR(SEARCH("-clus",Online_Backup_Table1230[[#This Row],[Extension types]],1),0)&gt;0,"Yes","-")</f>
        <v>-</v>
      </c>
      <c r="O294" s="28"/>
      <c r="P294" s="37" t="str">
        <f>IF(IFERROR(SEARCH("-appserver",Online_Backup_Table1230[[#This Row],[Extension types]],1),0)&gt;0,"Yes","-")</f>
        <v>-</v>
      </c>
      <c r="Q294" s="28"/>
      <c r="R294" s="37" t="str">
        <f>IF(IFERROR(SEARCH("-mssql",Online_Backup_Table1230[[#This Row],[Extension types]],1),0)&gt;0,"-mssql","-")</f>
        <v>-</v>
      </c>
      <c r="S294" s="37" t="str">
        <f>IF(IFERROR(SEARCH("-oracle",Online_Backup_Table1230[[#This Row],[Extension types]],1),0)&gt;0,"-oracle","-")</f>
        <v>-oracle</v>
      </c>
      <c r="T294" s="37" t="str">
        <f>IF(IFERROR(SEARCH("-sap",Online_Backup_Table1230[[#This Row],[Extension types]],1),0)&gt;0,"-sap","-")</f>
        <v>-</v>
      </c>
      <c r="U294" s="37" t="str">
        <f>IF(IFERROR(SEARCH("-msexchange",Online_Backup_Table1230[[#This Row],[Extension types]],1),0)&gt;0,"-msexchange","-")</f>
        <v>-</v>
      </c>
      <c r="V294" s="37" t="str">
        <f>IF(IFERROR(SEARCH("-msese",Online_Backup_Table1230[[#This Row],[Extension types]],1),0)&gt;0,"-msese","-")</f>
        <v>-</v>
      </c>
      <c r="W294" s="37" t="str">
        <f>IF(IFERROR(SEARCH("-e2010",Online_Backup_Table1230[[#This Row],[Extension types]],1),0)&gt;0,"-e2010","-")</f>
        <v>-</v>
      </c>
      <c r="X294" s="37" t="str">
        <f>IF(IFERROR(SEARCH("-msmbx",Online_Backup_Table1230[[#This Row],[Extension types]],1),0)&gt;0,"-msmbx","-")</f>
        <v>-</v>
      </c>
      <c r="Y294" s="37" t="str">
        <f>IF(IFERROR(SEARCH("-mbx",Online_Backup_Table1230[[#This Row],[Extension types]],1),0)&gt;0,"-mbx","-")</f>
        <v>-</v>
      </c>
      <c r="Z294" s="37" t="str">
        <f>IF(IFERROR(SEARCH("-informix",Online_Backup_Table1230[[#This Row],[Extension types]],1),0)&gt;0,"-informix","-")</f>
        <v>-</v>
      </c>
      <c r="AA294" s="37" t="str">
        <f>IF(IFERROR(SEARCH("-sybase",Online_Backup_Table1230[[#This Row],[Extension types]],1),0)&gt;0,"-sybase","-")</f>
        <v>-</v>
      </c>
      <c r="AB294" s="37" t="str">
        <f>IF(IFERROR(SEARCH("-lotus",Online_Backup_Table1230[[#This Row],[Extension types]],1),0)&gt;0,"-lotus","-")</f>
        <v>-</v>
      </c>
      <c r="AC294" s="37" t="str">
        <f>IF(IFERROR(SEARCH("-vss",Online_Backup_Table1230[[#This Row],[Extension types]],1),0)&gt;0,"-vss","-")</f>
        <v>-</v>
      </c>
      <c r="AD294" s="37" t="str">
        <f>IF(IFERROR(SEARCH("-db2",Online_Backup_Table1230[[#This Row],[Extension types]],1),0)&gt;0,"-db2","-")</f>
        <v>-</v>
      </c>
      <c r="AE294" s="37" t="str">
        <f>IF(IFERROR(SEARCH("-mssharepoint",Online_Backup_Table1230[[#This Row],[Extension types]],1),0)&gt;0,"-mssharepoint","-")</f>
        <v>-</v>
      </c>
      <c r="AF294" s="37" t="str">
        <f>IF(IFERROR(SEARCH("-mssps",Online_Backup_Table1230[[#This Row],[Extension types]],1),0)&gt;0,"-mssps","-")</f>
        <v>-</v>
      </c>
      <c r="AG294" s="37" t="str">
        <f>IF(IFERROR(SEARCH("-vmware",Online_Backup_Table1230[[#This Row],[Extension types]],1),0)&gt;0,"-vmware","-")</f>
        <v>-</v>
      </c>
      <c r="AH294" s="37" t="str">
        <f>IF(IFERROR(SEARCH("-vepa",Online_Backup_Table1230[[#This Row],[Extension types]],1),0)&gt;0,"-vepa","-")</f>
        <v>-</v>
      </c>
      <c r="AI294" s="37" t="str">
        <f>IF(IFERROR(SEARCH("-veagent",Online_Backup_Table1230[[#This Row],[Extension types]],1),0)&gt;0,"-veagent","-")</f>
        <v>-</v>
      </c>
      <c r="AJ294" s="37" t="str">
        <f>IF(IFERROR(SEARCH("-stream",Online_Backup_Table1230[[#This Row],[Extension types]],1),0)&gt;0,"-stream","-")</f>
        <v>-</v>
      </c>
      <c r="AK294" s="37" t="str">
        <f>IF(IFERROR(SEARCH("-ov",Online_Backup_Table1230[[#This Row],[Extension types]],1),0)&gt;0,"-ov","-")</f>
        <v>-</v>
      </c>
      <c r="AL294" s="37" t="str">
        <f>IF(IFERROR(SEARCH("-opc",Online_Backup_Table1230[[#This Row],[Extension types]],1),0)&gt;0,"-opc","-")</f>
        <v>-</v>
      </c>
      <c r="AM294" s="37" t="str">
        <f>IF(IFERROR(SEARCH("-mysql",Online_Backup_Table1230[[#This Row],[Extension types]],1),0)&gt;0,"-mysql","-")</f>
        <v>-</v>
      </c>
      <c r="AN294" s="37" t="str">
        <f>IF(IFERROR(SEARCH("-postgresql",Online_Backup_Table1230[[#This Row],[Extension types]],1),0)&gt;0,"-postgresql","-")</f>
        <v>-</v>
      </c>
      <c r="AO294" s="88">
        <f>IF(AND(Online_Backup_Table1230[[#This Row],[OS_type]]="WINDOWS / LINUX",COUNTIF(Online_Backup_Table1230[[#This Row],[Check -mssql and -mssql70]:[Check -opc]],"-")&lt;&gt;21),1,0)</f>
        <v>1</v>
      </c>
      <c r="AP294" s="88">
        <f>IF(AND(Online_Backup_Table1230[[#This Row],[OS_type]]="UNIX",COUNTIF(Online_Backup_Table1230[[#This Row],[Check -mssql and -mssql70]:[Check -opc]],"-")&lt;&gt;21),1,0)</f>
        <v>0</v>
      </c>
      <c r="AQ29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4" s="88">
        <f>IF(AND(Online_Backup_Table1230[[#This Row],[Last connexion date]]&gt;Declaration_Date2433[[#All],[Column1]]-180,Online_Backup_Table1230[[#This Row],[Historical usage Windows/Linux to be counted]]&lt;&gt;0),1,0)</f>
        <v>0</v>
      </c>
      <c r="AS29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4" s="88">
        <f>IF(AND(Online_Backup_Table1230[[#This Row],[Last connexion date]]&gt;Declaration_Date2433[[#All],[Column1]]-180,Online_Backup_Table1230[[#This Row],[Historical usage Unix to be counted]]&lt;&gt;0),1,0)</f>
        <v>0</v>
      </c>
      <c r="AU294" s="68"/>
      <c r="AV29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5" spans="1:48" x14ac:dyDescent="0.25">
      <c r="A295" s="7"/>
      <c r="B295" s="28" t="s">
        <v>349</v>
      </c>
      <c r="C295" s="28" t="s">
        <v>141</v>
      </c>
      <c r="D29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5" s="45" t="s">
        <v>139</v>
      </c>
      <c r="F295" s="63"/>
      <c r="G295" s="63"/>
      <c r="H295" s="63"/>
      <c r="I295" s="63"/>
      <c r="J295" s="63"/>
      <c r="K295" s="7"/>
      <c r="L295" s="37" t="str">
        <f>IF(IFERROR(SEARCH("-virtual",Online_Backup_Table1230[[#This Row],[Extension types]],1),0)&gt;0,"Yes","-")</f>
        <v>-</v>
      </c>
      <c r="M295" s="28"/>
      <c r="N295" s="37" t="str">
        <f>IF(IFERROR(SEARCH("-clus",Online_Backup_Table1230[[#This Row],[Extension types]],1),0)&gt;0,"Yes","-")</f>
        <v>-</v>
      </c>
      <c r="O295" s="28"/>
      <c r="P295" s="37" t="str">
        <f>IF(IFERROR(SEARCH("-appserver",Online_Backup_Table1230[[#This Row],[Extension types]],1),0)&gt;0,"Yes","-")</f>
        <v>-</v>
      </c>
      <c r="Q295" s="28"/>
      <c r="R295" s="37" t="str">
        <f>IF(IFERROR(SEARCH("-mssql",Online_Backup_Table1230[[#This Row],[Extension types]],1),0)&gt;0,"-mssql","-")</f>
        <v>-mssql</v>
      </c>
      <c r="S295" s="37" t="str">
        <f>IF(IFERROR(SEARCH("-oracle",Online_Backup_Table1230[[#This Row],[Extension types]],1),0)&gt;0,"-oracle","-")</f>
        <v>-</v>
      </c>
      <c r="T295" s="37" t="str">
        <f>IF(IFERROR(SEARCH("-sap",Online_Backup_Table1230[[#This Row],[Extension types]],1),0)&gt;0,"-sap","-")</f>
        <v>-</v>
      </c>
      <c r="U295" s="37" t="str">
        <f>IF(IFERROR(SEARCH("-msexchange",Online_Backup_Table1230[[#This Row],[Extension types]],1),0)&gt;0,"-msexchange","-")</f>
        <v>-</v>
      </c>
      <c r="V295" s="37" t="str">
        <f>IF(IFERROR(SEARCH("-msese",Online_Backup_Table1230[[#This Row],[Extension types]],1),0)&gt;0,"-msese","-")</f>
        <v>-</v>
      </c>
      <c r="W295" s="37" t="str">
        <f>IF(IFERROR(SEARCH("-e2010",Online_Backup_Table1230[[#This Row],[Extension types]],1),0)&gt;0,"-e2010","-")</f>
        <v>-</v>
      </c>
      <c r="X295" s="37" t="str">
        <f>IF(IFERROR(SEARCH("-msmbx",Online_Backup_Table1230[[#This Row],[Extension types]],1),0)&gt;0,"-msmbx","-")</f>
        <v>-</v>
      </c>
      <c r="Y295" s="37" t="str">
        <f>IF(IFERROR(SEARCH("-mbx",Online_Backup_Table1230[[#This Row],[Extension types]],1),0)&gt;0,"-mbx","-")</f>
        <v>-</v>
      </c>
      <c r="Z295" s="37" t="str">
        <f>IF(IFERROR(SEARCH("-informix",Online_Backup_Table1230[[#This Row],[Extension types]],1),0)&gt;0,"-informix","-")</f>
        <v>-</v>
      </c>
      <c r="AA295" s="37" t="str">
        <f>IF(IFERROR(SEARCH("-sybase",Online_Backup_Table1230[[#This Row],[Extension types]],1),0)&gt;0,"-sybase","-")</f>
        <v>-</v>
      </c>
      <c r="AB295" s="37" t="str">
        <f>IF(IFERROR(SEARCH("-lotus",Online_Backup_Table1230[[#This Row],[Extension types]],1),0)&gt;0,"-lotus","-")</f>
        <v>-</v>
      </c>
      <c r="AC295" s="37" t="str">
        <f>IF(IFERROR(SEARCH("-vss",Online_Backup_Table1230[[#This Row],[Extension types]],1),0)&gt;0,"-vss","-")</f>
        <v>-vss</v>
      </c>
      <c r="AD295" s="37" t="str">
        <f>IF(IFERROR(SEARCH("-db2",Online_Backup_Table1230[[#This Row],[Extension types]],1),0)&gt;0,"-db2","-")</f>
        <v>-</v>
      </c>
      <c r="AE295" s="37" t="str">
        <f>IF(IFERROR(SEARCH("-mssharepoint",Online_Backup_Table1230[[#This Row],[Extension types]],1),0)&gt;0,"-mssharepoint","-")</f>
        <v>-</v>
      </c>
      <c r="AF295" s="37" t="str">
        <f>IF(IFERROR(SEARCH("-mssps",Online_Backup_Table1230[[#This Row],[Extension types]],1),0)&gt;0,"-mssps","-")</f>
        <v>-</v>
      </c>
      <c r="AG295" s="37" t="str">
        <f>IF(IFERROR(SEARCH("-vmware",Online_Backup_Table1230[[#This Row],[Extension types]],1),0)&gt;0,"-vmware","-")</f>
        <v>-</v>
      </c>
      <c r="AH295" s="37" t="str">
        <f>IF(IFERROR(SEARCH("-vepa",Online_Backup_Table1230[[#This Row],[Extension types]],1),0)&gt;0,"-vepa","-")</f>
        <v>-</v>
      </c>
      <c r="AI295" s="37" t="str">
        <f>IF(IFERROR(SEARCH("-veagent",Online_Backup_Table1230[[#This Row],[Extension types]],1),0)&gt;0,"-veagent","-")</f>
        <v>-</v>
      </c>
      <c r="AJ295" s="37" t="str">
        <f>IF(IFERROR(SEARCH("-stream",Online_Backup_Table1230[[#This Row],[Extension types]],1),0)&gt;0,"-stream","-")</f>
        <v>-</v>
      </c>
      <c r="AK295" s="37" t="str">
        <f>IF(IFERROR(SEARCH("-ov",Online_Backup_Table1230[[#This Row],[Extension types]],1),0)&gt;0,"-ov","-")</f>
        <v>-</v>
      </c>
      <c r="AL295" s="37" t="str">
        <f>IF(IFERROR(SEARCH("-opc",Online_Backup_Table1230[[#This Row],[Extension types]],1),0)&gt;0,"-opc","-")</f>
        <v>-</v>
      </c>
      <c r="AM295" s="37" t="str">
        <f>IF(IFERROR(SEARCH("-mysql",Online_Backup_Table1230[[#This Row],[Extension types]],1),0)&gt;0,"-mysql","-")</f>
        <v>-</v>
      </c>
      <c r="AN295" s="37" t="str">
        <f>IF(IFERROR(SEARCH("-postgresql",Online_Backup_Table1230[[#This Row],[Extension types]],1),0)&gt;0,"-postgresql","-")</f>
        <v>-</v>
      </c>
      <c r="AO295" s="88">
        <f>IF(AND(Online_Backup_Table1230[[#This Row],[OS_type]]="WINDOWS / LINUX",COUNTIF(Online_Backup_Table1230[[#This Row],[Check -mssql and -mssql70]:[Check -opc]],"-")&lt;&gt;21),1,0)</f>
        <v>1</v>
      </c>
      <c r="AP295" s="88">
        <f>IF(AND(Online_Backup_Table1230[[#This Row],[OS_type]]="UNIX",COUNTIF(Online_Backup_Table1230[[#This Row],[Check -mssql and -mssql70]:[Check -opc]],"-")&lt;&gt;21),1,0)</f>
        <v>0</v>
      </c>
      <c r="AQ29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5" s="88">
        <f>IF(AND(Online_Backup_Table1230[[#This Row],[Last connexion date]]&gt;Declaration_Date2433[[#All],[Column1]]-180,Online_Backup_Table1230[[#This Row],[Historical usage Windows/Linux to be counted]]&lt;&gt;0),1,0)</f>
        <v>1</v>
      </c>
      <c r="AS29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5" s="88">
        <f>IF(AND(Online_Backup_Table1230[[#This Row],[Last connexion date]]&gt;Declaration_Date2433[[#All],[Column1]]-180,Online_Backup_Table1230[[#This Row],[Historical usage Unix to be counted]]&lt;&gt;0),1,0)</f>
        <v>0</v>
      </c>
      <c r="AU295" s="68">
        <v>43872.531423611108</v>
      </c>
      <c r="AV29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6" spans="1:48" x14ac:dyDescent="0.25">
      <c r="A296" s="7"/>
      <c r="B296" s="28" t="s">
        <v>350</v>
      </c>
      <c r="C296" s="28" t="s">
        <v>351</v>
      </c>
      <c r="D29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6" s="45" t="s">
        <v>103</v>
      </c>
      <c r="F296" s="63"/>
      <c r="G296" s="63"/>
      <c r="H296" s="63"/>
      <c r="I296" s="63"/>
      <c r="J296" s="63"/>
      <c r="K296" s="7"/>
      <c r="L296" s="37" t="str">
        <f>IF(IFERROR(SEARCH("-virtual",Online_Backup_Table1230[[#This Row],[Extension types]],1),0)&gt;0,"Yes","-")</f>
        <v>-</v>
      </c>
      <c r="M296" s="28"/>
      <c r="N296" s="37" t="str">
        <f>IF(IFERROR(SEARCH("-clus",Online_Backup_Table1230[[#This Row],[Extension types]],1),0)&gt;0,"Yes","-")</f>
        <v>-</v>
      </c>
      <c r="O296" s="28"/>
      <c r="P296" s="37" t="str">
        <f>IF(IFERROR(SEARCH("-appserver",Online_Backup_Table1230[[#This Row],[Extension types]],1),0)&gt;0,"Yes","-")</f>
        <v>-</v>
      </c>
      <c r="Q296" s="28"/>
      <c r="R296" s="37" t="str">
        <f>IF(IFERROR(SEARCH("-mssql",Online_Backup_Table1230[[#This Row],[Extension types]],1),0)&gt;0,"-mssql","-")</f>
        <v>-</v>
      </c>
      <c r="S296" s="37" t="str">
        <f>IF(IFERROR(SEARCH("-oracle",Online_Backup_Table1230[[#This Row],[Extension types]],1),0)&gt;0,"-oracle","-")</f>
        <v>-oracle</v>
      </c>
      <c r="T296" s="37" t="str">
        <f>IF(IFERROR(SEARCH("-sap",Online_Backup_Table1230[[#This Row],[Extension types]],1),0)&gt;0,"-sap","-")</f>
        <v>-</v>
      </c>
      <c r="U296" s="37" t="str">
        <f>IF(IFERROR(SEARCH("-msexchange",Online_Backup_Table1230[[#This Row],[Extension types]],1),0)&gt;0,"-msexchange","-")</f>
        <v>-</v>
      </c>
      <c r="V296" s="37" t="str">
        <f>IF(IFERROR(SEARCH("-msese",Online_Backup_Table1230[[#This Row],[Extension types]],1),0)&gt;0,"-msese","-")</f>
        <v>-</v>
      </c>
      <c r="W296" s="37" t="str">
        <f>IF(IFERROR(SEARCH("-e2010",Online_Backup_Table1230[[#This Row],[Extension types]],1),0)&gt;0,"-e2010","-")</f>
        <v>-</v>
      </c>
      <c r="X296" s="37" t="str">
        <f>IF(IFERROR(SEARCH("-msmbx",Online_Backup_Table1230[[#This Row],[Extension types]],1),0)&gt;0,"-msmbx","-")</f>
        <v>-</v>
      </c>
      <c r="Y296" s="37" t="str">
        <f>IF(IFERROR(SEARCH("-mbx",Online_Backup_Table1230[[#This Row],[Extension types]],1),0)&gt;0,"-mbx","-")</f>
        <v>-</v>
      </c>
      <c r="Z296" s="37" t="str">
        <f>IF(IFERROR(SEARCH("-informix",Online_Backup_Table1230[[#This Row],[Extension types]],1),0)&gt;0,"-informix","-")</f>
        <v>-</v>
      </c>
      <c r="AA296" s="37" t="str">
        <f>IF(IFERROR(SEARCH("-sybase",Online_Backup_Table1230[[#This Row],[Extension types]],1),0)&gt;0,"-sybase","-")</f>
        <v>-</v>
      </c>
      <c r="AB296" s="37" t="str">
        <f>IF(IFERROR(SEARCH("-lotus",Online_Backup_Table1230[[#This Row],[Extension types]],1),0)&gt;0,"-lotus","-")</f>
        <v>-</v>
      </c>
      <c r="AC296" s="37" t="str">
        <f>IF(IFERROR(SEARCH("-vss",Online_Backup_Table1230[[#This Row],[Extension types]],1),0)&gt;0,"-vss","-")</f>
        <v>-</v>
      </c>
      <c r="AD296" s="37" t="str">
        <f>IF(IFERROR(SEARCH("-db2",Online_Backup_Table1230[[#This Row],[Extension types]],1),0)&gt;0,"-db2","-")</f>
        <v>-</v>
      </c>
      <c r="AE296" s="37" t="str">
        <f>IF(IFERROR(SEARCH("-mssharepoint",Online_Backup_Table1230[[#This Row],[Extension types]],1),0)&gt;0,"-mssharepoint","-")</f>
        <v>-</v>
      </c>
      <c r="AF296" s="37" t="str">
        <f>IF(IFERROR(SEARCH("-mssps",Online_Backup_Table1230[[#This Row],[Extension types]],1),0)&gt;0,"-mssps","-")</f>
        <v>-</v>
      </c>
      <c r="AG296" s="37" t="str">
        <f>IF(IFERROR(SEARCH("-vmware",Online_Backup_Table1230[[#This Row],[Extension types]],1),0)&gt;0,"-vmware","-")</f>
        <v>-</v>
      </c>
      <c r="AH296" s="37" t="str">
        <f>IF(IFERROR(SEARCH("-vepa",Online_Backup_Table1230[[#This Row],[Extension types]],1),0)&gt;0,"-vepa","-")</f>
        <v>-</v>
      </c>
      <c r="AI296" s="37" t="str">
        <f>IF(IFERROR(SEARCH("-veagent",Online_Backup_Table1230[[#This Row],[Extension types]],1),0)&gt;0,"-veagent","-")</f>
        <v>-</v>
      </c>
      <c r="AJ296" s="37" t="str">
        <f>IF(IFERROR(SEARCH("-stream",Online_Backup_Table1230[[#This Row],[Extension types]],1),0)&gt;0,"-stream","-")</f>
        <v>-</v>
      </c>
      <c r="AK296" s="37" t="str">
        <f>IF(IFERROR(SEARCH("-ov",Online_Backup_Table1230[[#This Row],[Extension types]],1),0)&gt;0,"-ov","-")</f>
        <v>-</v>
      </c>
      <c r="AL296" s="37" t="str">
        <f>IF(IFERROR(SEARCH("-opc",Online_Backup_Table1230[[#This Row],[Extension types]],1),0)&gt;0,"-opc","-")</f>
        <v>-</v>
      </c>
      <c r="AM296" s="37" t="str">
        <f>IF(IFERROR(SEARCH("-mysql",Online_Backup_Table1230[[#This Row],[Extension types]],1),0)&gt;0,"-mysql","-")</f>
        <v>-</v>
      </c>
      <c r="AN296" s="37" t="str">
        <f>IF(IFERROR(SEARCH("-postgresql",Online_Backup_Table1230[[#This Row],[Extension types]],1),0)&gt;0,"-postgresql","-")</f>
        <v>-</v>
      </c>
      <c r="AO296" s="88">
        <f>IF(AND(Online_Backup_Table1230[[#This Row],[OS_type]]="WINDOWS / LINUX",COUNTIF(Online_Backup_Table1230[[#This Row],[Check -mssql and -mssql70]:[Check -opc]],"-")&lt;&gt;21),1,0)</f>
        <v>1</v>
      </c>
      <c r="AP296" s="88">
        <f>IF(AND(Online_Backup_Table1230[[#This Row],[OS_type]]="UNIX",COUNTIF(Online_Backup_Table1230[[#This Row],[Check -mssql and -mssql70]:[Check -opc]],"-")&lt;&gt;21),1,0)</f>
        <v>0</v>
      </c>
      <c r="AQ29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6" s="88">
        <f>IF(AND(Online_Backup_Table1230[[#This Row],[Last connexion date]]&gt;Declaration_Date2433[[#All],[Column1]]-180,Online_Backup_Table1230[[#This Row],[Historical usage Windows/Linux to be counted]]&lt;&gt;0),1,0)</f>
        <v>1</v>
      </c>
      <c r="AS29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6" s="88">
        <f>IF(AND(Online_Backup_Table1230[[#This Row],[Last connexion date]]&gt;Declaration_Date2433[[#All],[Column1]]-180,Online_Backup_Table1230[[#This Row],[Historical usage Unix to be counted]]&lt;&gt;0),1,0)</f>
        <v>0</v>
      </c>
      <c r="AU296" s="68">
        <v>43873.511412037034</v>
      </c>
      <c r="AV29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7" spans="1:48" x14ac:dyDescent="0.25">
      <c r="A297" s="7"/>
      <c r="B297" s="28" t="s">
        <v>352</v>
      </c>
      <c r="C297" s="28" t="s">
        <v>353</v>
      </c>
      <c r="D29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7" s="45" t="s">
        <v>101</v>
      </c>
      <c r="F297" s="63"/>
      <c r="G297" s="63"/>
      <c r="H297" s="63"/>
      <c r="I297" s="63"/>
      <c r="J297" s="63"/>
      <c r="K297" s="7"/>
      <c r="L297" s="37" t="str">
        <f>IF(IFERROR(SEARCH("-virtual",Online_Backup_Table1230[[#This Row],[Extension types]],1),0)&gt;0,"Yes","-")</f>
        <v>-</v>
      </c>
      <c r="M297" s="28"/>
      <c r="N297" s="37" t="str">
        <f>IF(IFERROR(SEARCH("-clus",Online_Backup_Table1230[[#This Row],[Extension types]],1),0)&gt;0,"Yes","-")</f>
        <v>-</v>
      </c>
      <c r="O297" s="28"/>
      <c r="P297" s="37" t="str">
        <f>IF(IFERROR(SEARCH("-appserver",Online_Backup_Table1230[[#This Row],[Extension types]],1),0)&gt;0,"Yes","-")</f>
        <v>-</v>
      </c>
      <c r="Q297" s="28"/>
      <c r="R297" s="37" t="str">
        <f>IF(IFERROR(SEARCH("-mssql",Online_Backup_Table1230[[#This Row],[Extension types]],1),0)&gt;0,"-mssql","-")</f>
        <v>-</v>
      </c>
      <c r="S297" s="37" t="str">
        <f>IF(IFERROR(SEARCH("-oracle",Online_Backup_Table1230[[#This Row],[Extension types]],1),0)&gt;0,"-oracle","-")</f>
        <v>-</v>
      </c>
      <c r="T297" s="37" t="str">
        <f>IF(IFERROR(SEARCH("-sap",Online_Backup_Table1230[[#This Row],[Extension types]],1),0)&gt;0,"-sap","-")</f>
        <v>-</v>
      </c>
      <c r="U297" s="37" t="str">
        <f>IF(IFERROR(SEARCH("-msexchange",Online_Backup_Table1230[[#This Row],[Extension types]],1),0)&gt;0,"-msexchange","-")</f>
        <v>-</v>
      </c>
      <c r="V297" s="37" t="str">
        <f>IF(IFERROR(SEARCH("-msese",Online_Backup_Table1230[[#This Row],[Extension types]],1),0)&gt;0,"-msese","-")</f>
        <v>-</v>
      </c>
      <c r="W297" s="37" t="str">
        <f>IF(IFERROR(SEARCH("-e2010",Online_Backup_Table1230[[#This Row],[Extension types]],1),0)&gt;0,"-e2010","-")</f>
        <v>-</v>
      </c>
      <c r="X297" s="37" t="str">
        <f>IF(IFERROR(SEARCH("-msmbx",Online_Backup_Table1230[[#This Row],[Extension types]],1),0)&gt;0,"-msmbx","-")</f>
        <v>-</v>
      </c>
      <c r="Y297" s="37" t="str">
        <f>IF(IFERROR(SEARCH("-mbx",Online_Backup_Table1230[[#This Row],[Extension types]],1),0)&gt;0,"-mbx","-")</f>
        <v>-</v>
      </c>
      <c r="Z297" s="37" t="str">
        <f>IF(IFERROR(SEARCH("-informix",Online_Backup_Table1230[[#This Row],[Extension types]],1),0)&gt;0,"-informix","-")</f>
        <v>-</v>
      </c>
      <c r="AA297" s="37" t="str">
        <f>IF(IFERROR(SEARCH("-sybase",Online_Backup_Table1230[[#This Row],[Extension types]],1),0)&gt;0,"-sybase","-")</f>
        <v>-</v>
      </c>
      <c r="AB297" s="37" t="str">
        <f>IF(IFERROR(SEARCH("-lotus",Online_Backup_Table1230[[#This Row],[Extension types]],1),0)&gt;0,"-lotus","-")</f>
        <v>-</v>
      </c>
      <c r="AC297" s="37" t="str">
        <f>IF(IFERROR(SEARCH("-vss",Online_Backup_Table1230[[#This Row],[Extension types]],1),0)&gt;0,"-vss","-")</f>
        <v>-</v>
      </c>
      <c r="AD297" s="37" t="str">
        <f>IF(IFERROR(SEARCH("-db2",Online_Backup_Table1230[[#This Row],[Extension types]],1),0)&gt;0,"-db2","-")</f>
        <v>-</v>
      </c>
      <c r="AE297" s="37" t="str">
        <f>IF(IFERROR(SEARCH("-mssharepoint",Online_Backup_Table1230[[#This Row],[Extension types]],1),0)&gt;0,"-mssharepoint","-")</f>
        <v>-</v>
      </c>
      <c r="AF297" s="37" t="str">
        <f>IF(IFERROR(SEARCH("-mssps",Online_Backup_Table1230[[#This Row],[Extension types]],1),0)&gt;0,"-mssps","-")</f>
        <v>-</v>
      </c>
      <c r="AG297" s="37" t="str">
        <f>IF(IFERROR(SEARCH("-vmware",Online_Backup_Table1230[[#This Row],[Extension types]],1),0)&gt;0,"-vmware","-")</f>
        <v>-</v>
      </c>
      <c r="AH297" s="37" t="str">
        <f>IF(IFERROR(SEARCH("-vepa",Online_Backup_Table1230[[#This Row],[Extension types]],1),0)&gt;0,"-vepa","-")</f>
        <v>-</v>
      </c>
      <c r="AI297" s="37" t="str">
        <f>IF(IFERROR(SEARCH("-veagent",Online_Backup_Table1230[[#This Row],[Extension types]],1),0)&gt;0,"-veagent","-")</f>
        <v>-</v>
      </c>
      <c r="AJ297" s="37" t="str">
        <f>IF(IFERROR(SEARCH("-stream",Online_Backup_Table1230[[#This Row],[Extension types]],1),0)&gt;0,"-stream","-")</f>
        <v>-</v>
      </c>
      <c r="AK297" s="37" t="str">
        <f>IF(IFERROR(SEARCH("-ov",Online_Backup_Table1230[[#This Row],[Extension types]],1),0)&gt;0,"-ov","-")</f>
        <v>-</v>
      </c>
      <c r="AL297" s="37" t="str">
        <f>IF(IFERROR(SEARCH("-opc",Online_Backup_Table1230[[#This Row],[Extension types]],1),0)&gt;0,"-opc","-")</f>
        <v>-</v>
      </c>
      <c r="AM297" s="37" t="str">
        <f>IF(IFERROR(SEARCH("-mysql",Online_Backup_Table1230[[#This Row],[Extension types]],1),0)&gt;0,"-mysql","-")</f>
        <v>-</v>
      </c>
      <c r="AN297" s="37" t="str">
        <f>IF(IFERROR(SEARCH("-postgresql",Online_Backup_Table1230[[#This Row],[Extension types]],1),0)&gt;0,"-postgresql","-")</f>
        <v>-</v>
      </c>
      <c r="AO297" s="88">
        <f>IF(AND(Online_Backup_Table1230[[#This Row],[OS_type]]="WINDOWS / LINUX",COUNTIF(Online_Backup_Table1230[[#This Row],[Check -mssql and -mssql70]:[Check -opc]],"-")&lt;&gt;21),1,0)</f>
        <v>0</v>
      </c>
      <c r="AP297" s="88">
        <f>IF(AND(Online_Backup_Table1230[[#This Row],[OS_type]]="UNIX",COUNTIF(Online_Backup_Table1230[[#This Row],[Check -mssql and -mssql70]:[Check -opc]],"-")&lt;&gt;21),1,0)</f>
        <v>0</v>
      </c>
      <c r="AQ29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7" s="88">
        <f>IF(AND(Online_Backup_Table1230[[#This Row],[Last connexion date]]&gt;Declaration_Date2433[[#All],[Column1]]-180,Online_Backup_Table1230[[#This Row],[Historical usage Windows/Linux to be counted]]&lt;&gt;0),1,0)</f>
        <v>0</v>
      </c>
      <c r="AS29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7" s="88">
        <f>IF(AND(Online_Backup_Table1230[[#This Row],[Last connexion date]]&gt;Declaration_Date2433[[#All],[Column1]]-180,Online_Backup_Table1230[[#This Row],[Historical usage Unix to be counted]]&lt;&gt;0),1,0)</f>
        <v>0</v>
      </c>
      <c r="AU297" s="68"/>
      <c r="AV29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298" spans="1:48" x14ac:dyDescent="0.25">
      <c r="A298" s="7"/>
      <c r="B298" s="28" t="s">
        <v>354</v>
      </c>
      <c r="C298" s="28" t="s">
        <v>160</v>
      </c>
      <c r="D29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8" s="45" t="s">
        <v>355</v>
      </c>
      <c r="F298" s="63"/>
      <c r="G298" s="63"/>
      <c r="H298" s="63"/>
      <c r="I298" s="63"/>
      <c r="J298" s="63"/>
      <c r="K298" s="7"/>
      <c r="L298" s="37" t="str">
        <f>IF(IFERROR(SEARCH("-virtual",Online_Backup_Table1230[[#This Row],[Extension types]],1),0)&gt;0,"Yes","-")</f>
        <v>-</v>
      </c>
      <c r="M298" s="28"/>
      <c r="N298" s="37" t="str">
        <f>IF(IFERROR(SEARCH("-clus",Online_Backup_Table1230[[#This Row],[Extension types]],1),0)&gt;0,"Yes","-")</f>
        <v>Yes</v>
      </c>
      <c r="O298" s="28"/>
      <c r="P298" s="37" t="str">
        <f>IF(IFERROR(SEARCH("-appserver",Online_Backup_Table1230[[#This Row],[Extension types]],1),0)&gt;0,"Yes","-")</f>
        <v>-</v>
      </c>
      <c r="Q298" s="28"/>
      <c r="R298" s="37" t="str">
        <f>IF(IFERROR(SEARCH("-mssql",Online_Backup_Table1230[[#This Row],[Extension types]],1),0)&gt;0,"-mssql","-")</f>
        <v>-mssql</v>
      </c>
      <c r="S298" s="37" t="str">
        <f>IF(IFERROR(SEARCH("-oracle",Online_Backup_Table1230[[#This Row],[Extension types]],1),0)&gt;0,"-oracle","-")</f>
        <v>-</v>
      </c>
      <c r="T298" s="37" t="str">
        <f>IF(IFERROR(SEARCH("-sap",Online_Backup_Table1230[[#This Row],[Extension types]],1),0)&gt;0,"-sap","-")</f>
        <v>-</v>
      </c>
      <c r="U298" s="37" t="str">
        <f>IF(IFERROR(SEARCH("-msexchange",Online_Backup_Table1230[[#This Row],[Extension types]],1),0)&gt;0,"-msexchange","-")</f>
        <v>-</v>
      </c>
      <c r="V298" s="37" t="str">
        <f>IF(IFERROR(SEARCH("-msese",Online_Backup_Table1230[[#This Row],[Extension types]],1),0)&gt;0,"-msese","-")</f>
        <v>-</v>
      </c>
      <c r="W298" s="37" t="str">
        <f>IF(IFERROR(SEARCH("-e2010",Online_Backup_Table1230[[#This Row],[Extension types]],1),0)&gt;0,"-e2010","-")</f>
        <v>-</v>
      </c>
      <c r="X298" s="37" t="str">
        <f>IF(IFERROR(SEARCH("-msmbx",Online_Backup_Table1230[[#This Row],[Extension types]],1),0)&gt;0,"-msmbx","-")</f>
        <v>-</v>
      </c>
      <c r="Y298" s="37" t="str">
        <f>IF(IFERROR(SEARCH("-mbx",Online_Backup_Table1230[[#This Row],[Extension types]],1),0)&gt;0,"-mbx","-")</f>
        <v>-</v>
      </c>
      <c r="Z298" s="37" t="str">
        <f>IF(IFERROR(SEARCH("-informix",Online_Backup_Table1230[[#This Row],[Extension types]],1),0)&gt;0,"-informix","-")</f>
        <v>-</v>
      </c>
      <c r="AA298" s="37" t="str">
        <f>IF(IFERROR(SEARCH("-sybase",Online_Backup_Table1230[[#This Row],[Extension types]],1),0)&gt;0,"-sybase","-")</f>
        <v>-</v>
      </c>
      <c r="AB298" s="37" t="str">
        <f>IF(IFERROR(SEARCH("-lotus",Online_Backup_Table1230[[#This Row],[Extension types]],1),0)&gt;0,"-lotus","-")</f>
        <v>-</v>
      </c>
      <c r="AC298" s="37" t="str">
        <f>IF(IFERROR(SEARCH("-vss",Online_Backup_Table1230[[#This Row],[Extension types]],1),0)&gt;0,"-vss","-")</f>
        <v>-vss</v>
      </c>
      <c r="AD298" s="37" t="str">
        <f>IF(IFERROR(SEARCH("-db2",Online_Backup_Table1230[[#This Row],[Extension types]],1),0)&gt;0,"-db2","-")</f>
        <v>-</v>
      </c>
      <c r="AE298" s="37" t="str">
        <f>IF(IFERROR(SEARCH("-mssharepoint",Online_Backup_Table1230[[#This Row],[Extension types]],1),0)&gt;0,"-mssharepoint","-")</f>
        <v>-</v>
      </c>
      <c r="AF298" s="37" t="str">
        <f>IF(IFERROR(SEARCH("-mssps",Online_Backup_Table1230[[#This Row],[Extension types]],1),0)&gt;0,"-mssps","-")</f>
        <v>-</v>
      </c>
      <c r="AG298" s="37" t="str">
        <f>IF(IFERROR(SEARCH("-vmware",Online_Backup_Table1230[[#This Row],[Extension types]],1),0)&gt;0,"-vmware","-")</f>
        <v>-</v>
      </c>
      <c r="AH298" s="37" t="str">
        <f>IF(IFERROR(SEARCH("-vepa",Online_Backup_Table1230[[#This Row],[Extension types]],1),0)&gt;0,"-vepa","-")</f>
        <v>-</v>
      </c>
      <c r="AI298" s="37" t="str">
        <f>IF(IFERROR(SEARCH("-veagent",Online_Backup_Table1230[[#This Row],[Extension types]],1),0)&gt;0,"-veagent","-")</f>
        <v>-</v>
      </c>
      <c r="AJ298" s="37" t="str">
        <f>IF(IFERROR(SEARCH("-stream",Online_Backup_Table1230[[#This Row],[Extension types]],1),0)&gt;0,"-stream","-")</f>
        <v>-</v>
      </c>
      <c r="AK298" s="37" t="str">
        <f>IF(IFERROR(SEARCH("-ov",Online_Backup_Table1230[[#This Row],[Extension types]],1),0)&gt;0,"-ov","-")</f>
        <v>-</v>
      </c>
      <c r="AL298" s="37" t="str">
        <f>IF(IFERROR(SEARCH("-opc",Online_Backup_Table1230[[#This Row],[Extension types]],1),0)&gt;0,"-opc","-")</f>
        <v>-</v>
      </c>
      <c r="AM298" s="37" t="str">
        <f>IF(IFERROR(SEARCH("-mysql",Online_Backup_Table1230[[#This Row],[Extension types]],1),0)&gt;0,"-mysql","-")</f>
        <v>-</v>
      </c>
      <c r="AN298" s="37" t="str">
        <f>IF(IFERROR(SEARCH("-postgresql",Online_Backup_Table1230[[#This Row],[Extension types]],1),0)&gt;0,"-postgresql","-")</f>
        <v>-</v>
      </c>
      <c r="AO298" s="88">
        <f>IF(AND(Online_Backup_Table1230[[#This Row],[OS_type]]="WINDOWS / LINUX",COUNTIF(Online_Backup_Table1230[[#This Row],[Check -mssql and -mssql70]:[Check -opc]],"-")&lt;&gt;21),1,0)</f>
        <v>1</v>
      </c>
      <c r="AP298" s="88">
        <f>IF(AND(Online_Backup_Table1230[[#This Row],[OS_type]]="UNIX",COUNTIF(Online_Backup_Table1230[[#This Row],[Check -mssql and -mssql70]:[Check -opc]],"-")&lt;&gt;21),1,0)</f>
        <v>0</v>
      </c>
      <c r="AQ29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298" s="88">
        <f>IF(AND(Online_Backup_Table1230[[#This Row],[Last connexion date]]&gt;Declaration_Date2433[[#All],[Column1]]-180,Online_Backup_Table1230[[#This Row],[Historical usage Windows/Linux to be counted]]&lt;&gt;0),1,0)</f>
        <v>0</v>
      </c>
      <c r="AS29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8" s="88">
        <f>IF(AND(Online_Backup_Table1230[[#This Row],[Last connexion date]]&gt;Declaration_Date2433[[#All],[Column1]]-180,Online_Backup_Table1230[[#This Row],[Historical usage Unix to be counted]]&lt;&gt;0),1,0)</f>
        <v>0</v>
      </c>
      <c r="AU298" s="68"/>
      <c r="AV29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299" spans="1:48" x14ac:dyDescent="0.25">
      <c r="A299" s="7"/>
      <c r="B299" s="28" t="s">
        <v>356</v>
      </c>
      <c r="C299" s="28" t="s">
        <v>351</v>
      </c>
      <c r="D29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299" s="45" t="s">
        <v>103</v>
      </c>
      <c r="F299" s="63"/>
      <c r="G299" s="63"/>
      <c r="H299" s="63"/>
      <c r="I299" s="63"/>
      <c r="J299" s="63"/>
      <c r="K299" s="7"/>
      <c r="L299" s="37" t="str">
        <f>IF(IFERROR(SEARCH("-virtual",Online_Backup_Table1230[[#This Row],[Extension types]],1),0)&gt;0,"Yes","-")</f>
        <v>-</v>
      </c>
      <c r="M299" s="28"/>
      <c r="N299" s="37" t="str">
        <f>IF(IFERROR(SEARCH("-clus",Online_Backup_Table1230[[#This Row],[Extension types]],1),0)&gt;0,"Yes","-")</f>
        <v>-</v>
      </c>
      <c r="O299" s="28"/>
      <c r="P299" s="37" t="str">
        <f>IF(IFERROR(SEARCH("-appserver",Online_Backup_Table1230[[#This Row],[Extension types]],1),0)&gt;0,"Yes","-")</f>
        <v>-</v>
      </c>
      <c r="Q299" s="28"/>
      <c r="R299" s="37" t="str">
        <f>IF(IFERROR(SEARCH("-mssql",Online_Backup_Table1230[[#This Row],[Extension types]],1),0)&gt;0,"-mssql","-")</f>
        <v>-</v>
      </c>
      <c r="S299" s="37" t="str">
        <f>IF(IFERROR(SEARCH("-oracle",Online_Backup_Table1230[[#This Row],[Extension types]],1),0)&gt;0,"-oracle","-")</f>
        <v>-oracle</v>
      </c>
      <c r="T299" s="37" t="str">
        <f>IF(IFERROR(SEARCH("-sap",Online_Backup_Table1230[[#This Row],[Extension types]],1),0)&gt;0,"-sap","-")</f>
        <v>-</v>
      </c>
      <c r="U299" s="37" t="str">
        <f>IF(IFERROR(SEARCH("-msexchange",Online_Backup_Table1230[[#This Row],[Extension types]],1),0)&gt;0,"-msexchange","-")</f>
        <v>-</v>
      </c>
      <c r="V299" s="37" t="str">
        <f>IF(IFERROR(SEARCH("-msese",Online_Backup_Table1230[[#This Row],[Extension types]],1),0)&gt;0,"-msese","-")</f>
        <v>-</v>
      </c>
      <c r="W299" s="37" t="str">
        <f>IF(IFERROR(SEARCH("-e2010",Online_Backup_Table1230[[#This Row],[Extension types]],1),0)&gt;0,"-e2010","-")</f>
        <v>-</v>
      </c>
      <c r="X299" s="37" t="str">
        <f>IF(IFERROR(SEARCH("-msmbx",Online_Backup_Table1230[[#This Row],[Extension types]],1),0)&gt;0,"-msmbx","-")</f>
        <v>-</v>
      </c>
      <c r="Y299" s="37" t="str">
        <f>IF(IFERROR(SEARCH("-mbx",Online_Backup_Table1230[[#This Row],[Extension types]],1),0)&gt;0,"-mbx","-")</f>
        <v>-</v>
      </c>
      <c r="Z299" s="37" t="str">
        <f>IF(IFERROR(SEARCH("-informix",Online_Backup_Table1230[[#This Row],[Extension types]],1),0)&gt;0,"-informix","-")</f>
        <v>-</v>
      </c>
      <c r="AA299" s="37" t="str">
        <f>IF(IFERROR(SEARCH("-sybase",Online_Backup_Table1230[[#This Row],[Extension types]],1),0)&gt;0,"-sybase","-")</f>
        <v>-</v>
      </c>
      <c r="AB299" s="37" t="str">
        <f>IF(IFERROR(SEARCH("-lotus",Online_Backup_Table1230[[#This Row],[Extension types]],1),0)&gt;0,"-lotus","-")</f>
        <v>-</v>
      </c>
      <c r="AC299" s="37" t="str">
        <f>IF(IFERROR(SEARCH("-vss",Online_Backup_Table1230[[#This Row],[Extension types]],1),0)&gt;0,"-vss","-")</f>
        <v>-</v>
      </c>
      <c r="AD299" s="37" t="str">
        <f>IF(IFERROR(SEARCH("-db2",Online_Backup_Table1230[[#This Row],[Extension types]],1),0)&gt;0,"-db2","-")</f>
        <v>-</v>
      </c>
      <c r="AE299" s="37" t="str">
        <f>IF(IFERROR(SEARCH("-mssharepoint",Online_Backup_Table1230[[#This Row],[Extension types]],1),0)&gt;0,"-mssharepoint","-")</f>
        <v>-</v>
      </c>
      <c r="AF299" s="37" t="str">
        <f>IF(IFERROR(SEARCH("-mssps",Online_Backup_Table1230[[#This Row],[Extension types]],1),0)&gt;0,"-mssps","-")</f>
        <v>-</v>
      </c>
      <c r="AG299" s="37" t="str">
        <f>IF(IFERROR(SEARCH("-vmware",Online_Backup_Table1230[[#This Row],[Extension types]],1),0)&gt;0,"-vmware","-")</f>
        <v>-</v>
      </c>
      <c r="AH299" s="37" t="str">
        <f>IF(IFERROR(SEARCH("-vepa",Online_Backup_Table1230[[#This Row],[Extension types]],1),0)&gt;0,"-vepa","-")</f>
        <v>-</v>
      </c>
      <c r="AI299" s="37" t="str">
        <f>IF(IFERROR(SEARCH("-veagent",Online_Backup_Table1230[[#This Row],[Extension types]],1),0)&gt;0,"-veagent","-")</f>
        <v>-</v>
      </c>
      <c r="AJ299" s="37" t="str">
        <f>IF(IFERROR(SEARCH("-stream",Online_Backup_Table1230[[#This Row],[Extension types]],1),0)&gt;0,"-stream","-")</f>
        <v>-</v>
      </c>
      <c r="AK299" s="37" t="str">
        <f>IF(IFERROR(SEARCH("-ov",Online_Backup_Table1230[[#This Row],[Extension types]],1),0)&gt;0,"-ov","-")</f>
        <v>-</v>
      </c>
      <c r="AL299" s="37" t="str">
        <f>IF(IFERROR(SEARCH("-opc",Online_Backup_Table1230[[#This Row],[Extension types]],1),0)&gt;0,"-opc","-")</f>
        <v>-</v>
      </c>
      <c r="AM299" s="37" t="str">
        <f>IF(IFERROR(SEARCH("-mysql",Online_Backup_Table1230[[#This Row],[Extension types]],1),0)&gt;0,"-mysql","-")</f>
        <v>-</v>
      </c>
      <c r="AN299" s="37" t="str">
        <f>IF(IFERROR(SEARCH("-postgresql",Online_Backup_Table1230[[#This Row],[Extension types]],1),0)&gt;0,"-postgresql","-")</f>
        <v>-</v>
      </c>
      <c r="AO299" s="88">
        <f>IF(AND(Online_Backup_Table1230[[#This Row],[OS_type]]="WINDOWS / LINUX",COUNTIF(Online_Backup_Table1230[[#This Row],[Check -mssql and -mssql70]:[Check -opc]],"-")&lt;&gt;21),1,0)</f>
        <v>1</v>
      </c>
      <c r="AP299" s="88">
        <f>IF(AND(Online_Backup_Table1230[[#This Row],[OS_type]]="UNIX",COUNTIF(Online_Backup_Table1230[[#This Row],[Check -mssql and -mssql70]:[Check -opc]],"-")&lt;&gt;21),1,0)</f>
        <v>0</v>
      </c>
      <c r="AQ29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299" s="88">
        <f>IF(AND(Online_Backup_Table1230[[#This Row],[Last connexion date]]&gt;Declaration_Date2433[[#All],[Column1]]-180,Online_Backup_Table1230[[#This Row],[Historical usage Windows/Linux to be counted]]&lt;&gt;0),1,0)</f>
        <v>1</v>
      </c>
      <c r="AS29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299" s="88">
        <f>IF(AND(Online_Backup_Table1230[[#This Row],[Last connexion date]]&gt;Declaration_Date2433[[#All],[Column1]]-180,Online_Backup_Table1230[[#This Row],[Historical usage Unix to be counted]]&lt;&gt;0),1,0)</f>
        <v>0</v>
      </c>
      <c r="AU299" s="68">
        <v>43873.305798611109</v>
      </c>
      <c r="AV29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0" spans="1:48" x14ac:dyDescent="0.25">
      <c r="A300" s="7"/>
      <c r="B300" s="28" t="s">
        <v>357</v>
      </c>
      <c r="C300" s="28" t="s">
        <v>92</v>
      </c>
      <c r="D30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0" s="45" t="s">
        <v>103</v>
      </c>
      <c r="F300" s="63"/>
      <c r="G300" s="63"/>
      <c r="H300" s="63"/>
      <c r="I300" s="63"/>
      <c r="J300" s="63"/>
      <c r="K300" s="7"/>
      <c r="L300" s="37" t="str">
        <f>IF(IFERROR(SEARCH("-virtual",Online_Backup_Table1230[[#This Row],[Extension types]],1),0)&gt;0,"Yes","-")</f>
        <v>-</v>
      </c>
      <c r="M300" s="28"/>
      <c r="N300" s="37" t="str">
        <f>IF(IFERROR(SEARCH("-clus",Online_Backup_Table1230[[#This Row],[Extension types]],1),0)&gt;0,"Yes","-")</f>
        <v>-</v>
      </c>
      <c r="O300" s="28"/>
      <c r="P300" s="37" t="str">
        <f>IF(IFERROR(SEARCH("-appserver",Online_Backup_Table1230[[#This Row],[Extension types]],1),0)&gt;0,"Yes","-")</f>
        <v>-</v>
      </c>
      <c r="Q300" s="28"/>
      <c r="R300" s="37" t="str">
        <f>IF(IFERROR(SEARCH("-mssql",Online_Backup_Table1230[[#This Row],[Extension types]],1),0)&gt;0,"-mssql","-")</f>
        <v>-</v>
      </c>
      <c r="S300" s="37" t="str">
        <f>IF(IFERROR(SEARCH("-oracle",Online_Backup_Table1230[[#This Row],[Extension types]],1),0)&gt;0,"-oracle","-")</f>
        <v>-oracle</v>
      </c>
      <c r="T300" s="37" t="str">
        <f>IF(IFERROR(SEARCH("-sap",Online_Backup_Table1230[[#This Row],[Extension types]],1),0)&gt;0,"-sap","-")</f>
        <v>-</v>
      </c>
      <c r="U300" s="37" t="str">
        <f>IF(IFERROR(SEARCH("-msexchange",Online_Backup_Table1230[[#This Row],[Extension types]],1),0)&gt;0,"-msexchange","-")</f>
        <v>-</v>
      </c>
      <c r="V300" s="37" t="str">
        <f>IF(IFERROR(SEARCH("-msese",Online_Backup_Table1230[[#This Row],[Extension types]],1),0)&gt;0,"-msese","-")</f>
        <v>-</v>
      </c>
      <c r="W300" s="37" t="str">
        <f>IF(IFERROR(SEARCH("-e2010",Online_Backup_Table1230[[#This Row],[Extension types]],1),0)&gt;0,"-e2010","-")</f>
        <v>-</v>
      </c>
      <c r="X300" s="37" t="str">
        <f>IF(IFERROR(SEARCH("-msmbx",Online_Backup_Table1230[[#This Row],[Extension types]],1),0)&gt;0,"-msmbx","-")</f>
        <v>-</v>
      </c>
      <c r="Y300" s="37" t="str">
        <f>IF(IFERROR(SEARCH("-mbx",Online_Backup_Table1230[[#This Row],[Extension types]],1),0)&gt;0,"-mbx","-")</f>
        <v>-</v>
      </c>
      <c r="Z300" s="37" t="str">
        <f>IF(IFERROR(SEARCH("-informix",Online_Backup_Table1230[[#This Row],[Extension types]],1),0)&gt;0,"-informix","-")</f>
        <v>-</v>
      </c>
      <c r="AA300" s="37" t="str">
        <f>IF(IFERROR(SEARCH("-sybase",Online_Backup_Table1230[[#This Row],[Extension types]],1),0)&gt;0,"-sybase","-")</f>
        <v>-</v>
      </c>
      <c r="AB300" s="37" t="str">
        <f>IF(IFERROR(SEARCH("-lotus",Online_Backup_Table1230[[#This Row],[Extension types]],1),0)&gt;0,"-lotus","-")</f>
        <v>-</v>
      </c>
      <c r="AC300" s="37" t="str">
        <f>IF(IFERROR(SEARCH("-vss",Online_Backup_Table1230[[#This Row],[Extension types]],1),0)&gt;0,"-vss","-")</f>
        <v>-</v>
      </c>
      <c r="AD300" s="37" t="str">
        <f>IF(IFERROR(SEARCH("-db2",Online_Backup_Table1230[[#This Row],[Extension types]],1),0)&gt;0,"-db2","-")</f>
        <v>-</v>
      </c>
      <c r="AE300" s="37" t="str">
        <f>IF(IFERROR(SEARCH("-mssharepoint",Online_Backup_Table1230[[#This Row],[Extension types]],1),0)&gt;0,"-mssharepoint","-")</f>
        <v>-</v>
      </c>
      <c r="AF300" s="37" t="str">
        <f>IF(IFERROR(SEARCH("-mssps",Online_Backup_Table1230[[#This Row],[Extension types]],1),0)&gt;0,"-mssps","-")</f>
        <v>-</v>
      </c>
      <c r="AG300" s="37" t="str">
        <f>IF(IFERROR(SEARCH("-vmware",Online_Backup_Table1230[[#This Row],[Extension types]],1),0)&gt;0,"-vmware","-")</f>
        <v>-</v>
      </c>
      <c r="AH300" s="37" t="str">
        <f>IF(IFERROR(SEARCH("-vepa",Online_Backup_Table1230[[#This Row],[Extension types]],1),0)&gt;0,"-vepa","-")</f>
        <v>-</v>
      </c>
      <c r="AI300" s="37" t="str">
        <f>IF(IFERROR(SEARCH("-veagent",Online_Backup_Table1230[[#This Row],[Extension types]],1),0)&gt;0,"-veagent","-")</f>
        <v>-</v>
      </c>
      <c r="AJ300" s="37" t="str">
        <f>IF(IFERROR(SEARCH("-stream",Online_Backup_Table1230[[#This Row],[Extension types]],1),0)&gt;0,"-stream","-")</f>
        <v>-</v>
      </c>
      <c r="AK300" s="37" t="str">
        <f>IF(IFERROR(SEARCH("-ov",Online_Backup_Table1230[[#This Row],[Extension types]],1),0)&gt;0,"-ov","-")</f>
        <v>-</v>
      </c>
      <c r="AL300" s="37" t="str">
        <f>IF(IFERROR(SEARCH("-opc",Online_Backup_Table1230[[#This Row],[Extension types]],1),0)&gt;0,"-opc","-")</f>
        <v>-</v>
      </c>
      <c r="AM300" s="37" t="str">
        <f>IF(IFERROR(SEARCH("-mysql",Online_Backup_Table1230[[#This Row],[Extension types]],1),0)&gt;0,"-mysql","-")</f>
        <v>-</v>
      </c>
      <c r="AN300" s="37" t="str">
        <f>IF(IFERROR(SEARCH("-postgresql",Online_Backup_Table1230[[#This Row],[Extension types]],1),0)&gt;0,"-postgresql","-")</f>
        <v>-</v>
      </c>
      <c r="AO300" s="88">
        <f>IF(AND(Online_Backup_Table1230[[#This Row],[OS_type]]="WINDOWS / LINUX",COUNTIF(Online_Backup_Table1230[[#This Row],[Check -mssql and -mssql70]:[Check -opc]],"-")&lt;&gt;21),1,0)</f>
        <v>1</v>
      </c>
      <c r="AP300" s="88">
        <f>IF(AND(Online_Backup_Table1230[[#This Row],[OS_type]]="UNIX",COUNTIF(Online_Backup_Table1230[[#This Row],[Check -mssql and -mssql70]:[Check -opc]],"-")&lt;&gt;21),1,0)</f>
        <v>0</v>
      </c>
      <c r="AQ30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0" s="88">
        <f>IF(AND(Online_Backup_Table1230[[#This Row],[Last connexion date]]&gt;Declaration_Date2433[[#All],[Column1]]-180,Online_Backup_Table1230[[#This Row],[Historical usage Windows/Linux to be counted]]&lt;&gt;0),1,0)</f>
        <v>1</v>
      </c>
      <c r="AS30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0" s="88">
        <f>IF(AND(Online_Backup_Table1230[[#This Row],[Last connexion date]]&gt;Declaration_Date2433[[#All],[Column1]]-180,Online_Backup_Table1230[[#This Row],[Historical usage Unix to be counted]]&lt;&gt;0),1,0)</f>
        <v>0</v>
      </c>
      <c r="AU300" s="68">
        <v>43873.30332175926</v>
      </c>
      <c r="AV30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1" spans="1:48" x14ac:dyDescent="0.25">
      <c r="A301" s="7"/>
      <c r="B301" s="28" t="s">
        <v>358</v>
      </c>
      <c r="C301" s="28" t="s">
        <v>141</v>
      </c>
      <c r="D30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1" s="45" t="s">
        <v>359</v>
      </c>
      <c r="F301" s="63"/>
      <c r="G301" s="63"/>
      <c r="H301" s="63"/>
      <c r="I301" s="63"/>
      <c r="J301" s="63"/>
      <c r="K301" s="7"/>
      <c r="L301" s="37" t="str">
        <f>IF(IFERROR(SEARCH("-virtual",Online_Backup_Table1230[[#This Row],[Extension types]],1),0)&gt;0,"Yes","-")</f>
        <v>-</v>
      </c>
      <c r="M301" s="28"/>
      <c r="N301" s="37" t="str">
        <f>IF(IFERROR(SEARCH("-clus",Online_Backup_Table1230[[#This Row],[Extension types]],1),0)&gt;0,"Yes","-")</f>
        <v>-</v>
      </c>
      <c r="O301" s="28"/>
      <c r="P301" s="37" t="str">
        <f>IF(IFERROR(SEARCH("-appserver",Online_Backup_Table1230[[#This Row],[Extension types]],1),0)&gt;0,"Yes","-")</f>
        <v>-</v>
      </c>
      <c r="Q301" s="28"/>
      <c r="R301" s="37" t="str">
        <f>IF(IFERROR(SEARCH("-mssql",Online_Backup_Table1230[[#This Row],[Extension types]],1),0)&gt;0,"-mssql","-")</f>
        <v>-mssql</v>
      </c>
      <c r="S301" s="37" t="str">
        <f>IF(IFERROR(SEARCH("-oracle",Online_Backup_Table1230[[#This Row],[Extension types]],1),0)&gt;0,"-oracle","-")</f>
        <v>-</v>
      </c>
      <c r="T301" s="37" t="str">
        <f>IF(IFERROR(SEARCH("-sap",Online_Backup_Table1230[[#This Row],[Extension types]],1),0)&gt;0,"-sap","-")</f>
        <v>-</v>
      </c>
      <c r="U301" s="37" t="str">
        <f>IF(IFERROR(SEARCH("-msexchange",Online_Backup_Table1230[[#This Row],[Extension types]],1),0)&gt;0,"-msexchange","-")</f>
        <v>-</v>
      </c>
      <c r="V301" s="37" t="str">
        <f>IF(IFERROR(SEARCH("-msese",Online_Backup_Table1230[[#This Row],[Extension types]],1),0)&gt;0,"-msese","-")</f>
        <v>-</v>
      </c>
      <c r="W301" s="37" t="str">
        <f>IF(IFERROR(SEARCH("-e2010",Online_Backup_Table1230[[#This Row],[Extension types]],1),0)&gt;0,"-e2010","-")</f>
        <v>-</v>
      </c>
      <c r="X301" s="37" t="str">
        <f>IF(IFERROR(SEARCH("-msmbx",Online_Backup_Table1230[[#This Row],[Extension types]],1),0)&gt;0,"-msmbx","-")</f>
        <v>-</v>
      </c>
      <c r="Y301" s="37" t="str">
        <f>IF(IFERROR(SEARCH("-mbx",Online_Backup_Table1230[[#This Row],[Extension types]],1),0)&gt;0,"-mbx","-")</f>
        <v>-</v>
      </c>
      <c r="Z301" s="37" t="str">
        <f>IF(IFERROR(SEARCH("-informix",Online_Backup_Table1230[[#This Row],[Extension types]],1),0)&gt;0,"-informix","-")</f>
        <v>-</v>
      </c>
      <c r="AA301" s="37" t="str">
        <f>IF(IFERROR(SEARCH("-sybase",Online_Backup_Table1230[[#This Row],[Extension types]],1),0)&gt;0,"-sybase","-")</f>
        <v>-</v>
      </c>
      <c r="AB301" s="37" t="str">
        <f>IF(IFERROR(SEARCH("-lotus",Online_Backup_Table1230[[#This Row],[Extension types]],1),0)&gt;0,"-lotus","-")</f>
        <v>-</v>
      </c>
      <c r="AC301" s="37" t="str">
        <f>IF(IFERROR(SEARCH("-vss",Online_Backup_Table1230[[#This Row],[Extension types]],1),0)&gt;0,"-vss","-")</f>
        <v>-vss</v>
      </c>
      <c r="AD301" s="37" t="str">
        <f>IF(IFERROR(SEARCH("-db2",Online_Backup_Table1230[[#This Row],[Extension types]],1),0)&gt;0,"-db2","-")</f>
        <v>-</v>
      </c>
      <c r="AE301" s="37" t="str">
        <f>IF(IFERROR(SEARCH("-mssharepoint",Online_Backup_Table1230[[#This Row],[Extension types]],1),0)&gt;0,"-mssharepoint","-")</f>
        <v>-</v>
      </c>
      <c r="AF301" s="37" t="str">
        <f>IF(IFERROR(SEARCH("-mssps",Online_Backup_Table1230[[#This Row],[Extension types]],1),0)&gt;0,"-mssps","-")</f>
        <v>-</v>
      </c>
      <c r="AG301" s="37" t="str">
        <f>IF(IFERROR(SEARCH("-vmware",Online_Backup_Table1230[[#This Row],[Extension types]],1),0)&gt;0,"-vmware","-")</f>
        <v>-</v>
      </c>
      <c r="AH301" s="37" t="str">
        <f>IF(IFERROR(SEARCH("-vepa",Online_Backup_Table1230[[#This Row],[Extension types]],1),0)&gt;0,"-vepa","-")</f>
        <v>-</v>
      </c>
      <c r="AI301" s="37" t="str">
        <f>IF(IFERROR(SEARCH("-veagent",Online_Backup_Table1230[[#This Row],[Extension types]],1),0)&gt;0,"-veagent","-")</f>
        <v>-</v>
      </c>
      <c r="AJ301" s="37" t="str">
        <f>IF(IFERROR(SEARCH("-stream",Online_Backup_Table1230[[#This Row],[Extension types]],1),0)&gt;0,"-stream","-")</f>
        <v>-</v>
      </c>
      <c r="AK301" s="37" t="str">
        <f>IF(IFERROR(SEARCH("-ov",Online_Backup_Table1230[[#This Row],[Extension types]],1),0)&gt;0,"-ov","-")</f>
        <v>-</v>
      </c>
      <c r="AL301" s="37" t="str">
        <f>IF(IFERROR(SEARCH("-opc",Online_Backup_Table1230[[#This Row],[Extension types]],1),0)&gt;0,"-opc","-")</f>
        <v>-</v>
      </c>
      <c r="AM301" s="37" t="str">
        <f>IF(IFERROR(SEARCH("-mysql",Online_Backup_Table1230[[#This Row],[Extension types]],1),0)&gt;0,"-mysql","-")</f>
        <v>-</v>
      </c>
      <c r="AN301" s="37" t="str">
        <f>IF(IFERROR(SEARCH("-postgresql",Online_Backup_Table1230[[#This Row],[Extension types]],1),0)&gt;0,"-postgresql","-")</f>
        <v>-</v>
      </c>
      <c r="AO301" s="88">
        <f>IF(AND(Online_Backup_Table1230[[#This Row],[OS_type]]="WINDOWS / LINUX",COUNTIF(Online_Backup_Table1230[[#This Row],[Check -mssql and -mssql70]:[Check -opc]],"-")&lt;&gt;21),1,0)</f>
        <v>1</v>
      </c>
      <c r="AP301" s="88">
        <f>IF(AND(Online_Backup_Table1230[[#This Row],[OS_type]]="UNIX",COUNTIF(Online_Backup_Table1230[[#This Row],[Check -mssql and -mssql70]:[Check -opc]],"-")&lt;&gt;21),1,0)</f>
        <v>0</v>
      </c>
      <c r="AQ30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1" s="88">
        <f>IF(AND(Online_Backup_Table1230[[#This Row],[Last connexion date]]&gt;Declaration_Date2433[[#All],[Column1]]-180,Online_Backup_Table1230[[#This Row],[Historical usage Windows/Linux to be counted]]&lt;&gt;0),1,0)</f>
        <v>1</v>
      </c>
      <c r="AS30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1" s="88">
        <f>IF(AND(Online_Backup_Table1230[[#This Row],[Last connexion date]]&gt;Declaration_Date2433[[#All],[Column1]]-180,Online_Backup_Table1230[[#This Row],[Historical usage Unix to be counted]]&lt;&gt;0),1,0)</f>
        <v>0</v>
      </c>
      <c r="AU301" s="68">
        <v>43870.314976851849</v>
      </c>
      <c r="AV30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2" spans="1:48" x14ac:dyDescent="0.25">
      <c r="A302" s="7"/>
      <c r="B302" s="28" t="s">
        <v>360</v>
      </c>
      <c r="C302" s="28" t="s">
        <v>351</v>
      </c>
      <c r="D30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2" s="45" t="s">
        <v>103</v>
      </c>
      <c r="F302" s="63"/>
      <c r="G302" s="63"/>
      <c r="H302" s="63"/>
      <c r="I302" s="63"/>
      <c r="J302" s="63"/>
      <c r="K302" s="7"/>
      <c r="L302" s="37" t="str">
        <f>IF(IFERROR(SEARCH("-virtual",Online_Backup_Table1230[[#This Row],[Extension types]],1),0)&gt;0,"Yes","-")</f>
        <v>-</v>
      </c>
      <c r="M302" s="28"/>
      <c r="N302" s="37" t="str">
        <f>IF(IFERROR(SEARCH("-clus",Online_Backup_Table1230[[#This Row],[Extension types]],1),0)&gt;0,"Yes","-")</f>
        <v>-</v>
      </c>
      <c r="O302" s="28"/>
      <c r="P302" s="37" t="str">
        <f>IF(IFERROR(SEARCH("-appserver",Online_Backup_Table1230[[#This Row],[Extension types]],1),0)&gt;0,"Yes","-")</f>
        <v>-</v>
      </c>
      <c r="Q302" s="28"/>
      <c r="R302" s="37" t="str">
        <f>IF(IFERROR(SEARCH("-mssql",Online_Backup_Table1230[[#This Row],[Extension types]],1),0)&gt;0,"-mssql","-")</f>
        <v>-</v>
      </c>
      <c r="S302" s="37" t="str">
        <f>IF(IFERROR(SEARCH("-oracle",Online_Backup_Table1230[[#This Row],[Extension types]],1),0)&gt;0,"-oracle","-")</f>
        <v>-oracle</v>
      </c>
      <c r="T302" s="37" t="str">
        <f>IF(IFERROR(SEARCH("-sap",Online_Backup_Table1230[[#This Row],[Extension types]],1),0)&gt;0,"-sap","-")</f>
        <v>-</v>
      </c>
      <c r="U302" s="37" t="str">
        <f>IF(IFERROR(SEARCH("-msexchange",Online_Backup_Table1230[[#This Row],[Extension types]],1),0)&gt;0,"-msexchange","-")</f>
        <v>-</v>
      </c>
      <c r="V302" s="37" t="str">
        <f>IF(IFERROR(SEARCH("-msese",Online_Backup_Table1230[[#This Row],[Extension types]],1),0)&gt;0,"-msese","-")</f>
        <v>-</v>
      </c>
      <c r="W302" s="37" t="str">
        <f>IF(IFERROR(SEARCH("-e2010",Online_Backup_Table1230[[#This Row],[Extension types]],1),0)&gt;0,"-e2010","-")</f>
        <v>-</v>
      </c>
      <c r="X302" s="37" t="str">
        <f>IF(IFERROR(SEARCH("-msmbx",Online_Backup_Table1230[[#This Row],[Extension types]],1),0)&gt;0,"-msmbx","-")</f>
        <v>-</v>
      </c>
      <c r="Y302" s="37" t="str">
        <f>IF(IFERROR(SEARCH("-mbx",Online_Backup_Table1230[[#This Row],[Extension types]],1),0)&gt;0,"-mbx","-")</f>
        <v>-</v>
      </c>
      <c r="Z302" s="37" t="str">
        <f>IF(IFERROR(SEARCH("-informix",Online_Backup_Table1230[[#This Row],[Extension types]],1),0)&gt;0,"-informix","-")</f>
        <v>-</v>
      </c>
      <c r="AA302" s="37" t="str">
        <f>IF(IFERROR(SEARCH("-sybase",Online_Backup_Table1230[[#This Row],[Extension types]],1),0)&gt;0,"-sybase","-")</f>
        <v>-</v>
      </c>
      <c r="AB302" s="37" t="str">
        <f>IF(IFERROR(SEARCH("-lotus",Online_Backup_Table1230[[#This Row],[Extension types]],1),0)&gt;0,"-lotus","-")</f>
        <v>-</v>
      </c>
      <c r="AC302" s="37" t="str">
        <f>IF(IFERROR(SEARCH("-vss",Online_Backup_Table1230[[#This Row],[Extension types]],1),0)&gt;0,"-vss","-")</f>
        <v>-</v>
      </c>
      <c r="AD302" s="37" t="str">
        <f>IF(IFERROR(SEARCH("-db2",Online_Backup_Table1230[[#This Row],[Extension types]],1),0)&gt;0,"-db2","-")</f>
        <v>-</v>
      </c>
      <c r="AE302" s="37" t="str">
        <f>IF(IFERROR(SEARCH("-mssharepoint",Online_Backup_Table1230[[#This Row],[Extension types]],1),0)&gt;0,"-mssharepoint","-")</f>
        <v>-</v>
      </c>
      <c r="AF302" s="37" t="str">
        <f>IF(IFERROR(SEARCH("-mssps",Online_Backup_Table1230[[#This Row],[Extension types]],1),0)&gt;0,"-mssps","-")</f>
        <v>-</v>
      </c>
      <c r="AG302" s="37" t="str">
        <f>IF(IFERROR(SEARCH("-vmware",Online_Backup_Table1230[[#This Row],[Extension types]],1),0)&gt;0,"-vmware","-")</f>
        <v>-</v>
      </c>
      <c r="AH302" s="37" t="str">
        <f>IF(IFERROR(SEARCH("-vepa",Online_Backup_Table1230[[#This Row],[Extension types]],1),0)&gt;0,"-vepa","-")</f>
        <v>-</v>
      </c>
      <c r="AI302" s="37" t="str">
        <f>IF(IFERROR(SEARCH("-veagent",Online_Backup_Table1230[[#This Row],[Extension types]],1),0)&gt;0,"-veagent","-")</f>
        <v>-</v>
      </c>
      <c r="AJ302" s="37" t="str">
        <f>IF(IFERROR(SEARCH("-stream",Online_Backup_Table1230[[#This Row],[Extension types]],1),0)&gt;0,"-stream","-")</f>
        <v>-</v>
      </c>
      <c r="AK302" s="37" t="str">
        <f>IF(IFERROR(SEARCH("-ov",Online_Backup_Table1230[[#This Row],[Extension types]],1),0)&gt;0,"-ov","-")</f>
        <v>-</v>
      </c>
      <c r="AL302" s="37" t="str">
        <f>IF(IFERROR(SEARCH("-opc",Online_Backup_Table1230[[#This Row],[Extension types]],1),0)&gt;0,"-opc","-")</f>
        <v>-</v>
      </c>
      <c r="AM302" s="37" t="str">
        <f>IF(IFERROR(SEARCH("-mysql",Online_Backup_Table1230[[#This Row],[Extension types]],1),0)&gt;0,"-mysql","-")</f>
        <v>-</v>
      </c>
      <c r="AN302" s="37" t="str">
        <f>IF(IFERROR(SEARCH("-postgresql",Online_Backup_Table1230[[#This Row],[Extension types]],1),0)&gt;0,"-postgresql","-")</f>
        <v>-</v>
      </c>
      <c r="AO302" s="88">
        <f>IF(AND(Online_Backup_Table1230[[#This Row],[OS_type]]="WINDOWS / LINUX",COUNTIF(Online_Backup_Table1230[[#This Row],[Check -mssql and -mssql70]:[Check -opc]],"-")&lt;&gt;21),1,0)</f>
        <v>1</v>
      </c>
      <c r="AP302" s="88">
        <f>IF(AND(Online_Backup_Table1230[[#This Row],[OS_type]]="UNIX",COUNTIF(Online_Backup_Table1230[[#This Row],[Check -mssql and -mssql70]:[Check -opc]],"-")&lt;&gt;21),1,0)</f>
        <v>0</v>
      </c>
      <c r="AQ30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2" s="88">
        <f>IF(AND(Online_Backup_Table1230[[#This Row],[Last connexion date]]&gt;Declaration_Date2433[[#All],[Column1]]-180,Online_Backup_Table1230[[#This Row],[Historical usage Windows/Linux to be counted]]&lt;&gt;0),1,0)</f>
        <v>1</v>
      </c>
      <c r="AS30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2" s="88">
        <f>IF(AND(Online_Backup_Table1230[[#This Row],[Last connexion date]]&gt;Declaration_Date2433[[#All],[Column1]]-180,Online_Backup_Table1230[[#This Row],[Historical usage Unix to be counted]]&lt;&gt;0),1,0)</f>
        <v>0</v>
      </c>
      <c r="AU302" s="68">
        <v>43872.372395833336</v>
      </c>
      <c r="AV30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3" spans="1:48" x14ac:dyDescent="0.25">
      <c r="A303" s="7"/>
      <c r="B303" s="28" t="s">
        <v>361</v>
      </c>
      <c r="C303" s="28" t="s">
        <v>362</v>
      </c>
      <c r="D30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3" s="45" t="s">
        <v>139</v>
      </c>
      <c r="F303" s="63"/>
      <c r="G303" s="63"/>
      <c r="H303" s="63"/>
      <c r="I303" s="63"/>
      <c r="J303" s="63"/>
      <c r="K303" s="7"/>
      <c r="L303" s="37" t="str">
        <f>IF(IFERROR(SEARCH("-virtual",Online_Backup_Table1230[[#This Row],[Extension types]],1),0)&gt;0,"Yes","-")</f>
        <v>-</v>
      </c>
      <c r="M303" s="28"/>
      <c r="N303" s="37" t="str">
        <f>IF(IFERROR(SEARCH("-clus",Online_Backup_Table1230[[#This Row],[Extension types]],1),0)&gt;0,"Yes","-")</f>
        <v>-</v>
      </c>
      <c r="O303" s="28"/>
      <c r="P303" s="37" t="str">
        <f>IF(IFERROR(SEARCH("-appserver",Online_Backup_Table1230[[#This Row],[Extension types]],1),0)&gt;0,"Yes","-")</f>
        <v>-</v>
      </c>
      <c r="Q303" s="28"/>
      <c r="R303" s="37" t="str">
        <f>IF(IFERROR(SEARCH("-mssql",Online_Backup_Table1230[[#This Row],[Extension types]],1),0)&gt;0,"-mssql","-")</f>
        <v>-mssql</v>
      </c>
      <c r="S303" s="37" t="str">
        <f>IF(IFERROR(SEARCH("-oracle",Online_Backup_Table1230[[#This Row],[Extension types]],1),0)&gt;0,"-oracle","-")</f>
        <v>-</v>
      </c>
      <c r="T303" s="37" t="str">
        <f>IF(IFERROR(SEARCH("-sap",Online_Backup_Table1230[[#This Row],[Extension types]],1),0)&gt;0,"-sap","-")</f>
        <v>-</v>
      </c>
      <c r="U303" s="37" t="str">
        <f>IF(IFERROR(SEARCH("-msexchange",Online_Backup_Table1230[[#This Row],[Extension types]],1),0)&gt;0,"-msexchange","-")</f>
        <v>-</v>
      </c>
      <c r="V303" s="37" t="str">
        <f>IF(IFERROR(SEARCH("-msese",Online_Backup_Table1230[[#This Row],[Extension types]],1),0)&gt;0,"-msese","-")</f>
        <v>-</v>
      </c>
      <c r="W303" s="37" t="str">
        <f>IF(IFERROR(SEARCH("-e2010",Online_Backup_Table1230[[#This Row],[Extension types]],1),0)&gt;0,"-e2010","-")</f>
        <v>-</v>
      </c>
      <c r="X303" s="37" t="str">
        <f>IF(IFERROR(SEARCH("-msmbx",Online_Backup_Table1230[[#This Row],[Extension types]],1),0)&gt;0,"-msmbx","-")</f>
        <v>-</v>
      </c>
      <c r="Y303" s="37" t="str">
        <f>IF(IFERROR(SEARCH("-mbx",Online_Backup_Table1230[[#This Row],[Extension types]],1),0)&gt;0,"-mbx","-")</f>
        <v>-</v>
      </c>
      <c r="Z303" s="37" t="str">
        <f>IF(IFERROR(SEARCH("-informix",Online_Backup_Table1230[[#This Row],[Extension types]],1),0)&gt;0,"-informix","-")</f>
        <v>-</v>
      </c>
      <c r="AA303" s="37" t="str">
        <f>IF(IFERROR(SEARCH("-sybase",Online_Backup_Table1230[[#This Row],[Extension types]],1),0)&gt;0,"-sybase","-")</f>
        <v>-</v>
      </c>
      <c r="AB303" s="37" t="str">
        <f>IF(IFERROR(SEARCH("-lotus",Online_Backup_Table1230[[#This Row],[Extension types]],1),0)&gt;0,"-lotus","-")</f>
        <v>-</v>
      </c>
      <c r="AC303" s="37" t="str">
        <f>IF(IFERROR(SEARCH("-vss",Online_Backup_Table1230[[#This Row],[Extension types]],1),0)&gt;0,"-vss","-")</f>
        <v>-vss</v>
      </c>
      <c r="AD303" s="37" t="str">
        <f>IF(IFERROR(SEARCH("-db2",Online_Backup_Table1230[[#This Row],[Extension types]],1),0)&gt;0,"-db2","-")</f>
        <v>-</v>
      </c>
      <c r="AE303" s="37" t="str">
        <f>IF(IFERROR(SEARCH("-mssharepoint",Online_Backup_Table1230[[#This Row],[Extension types]],1),0)&gt;0,"-mssharepoint","-")</f>
        <v>-</v>
      </c>
      <c r="AF303" s="37" t="str">
        <f>IF(IFERROR(SEARCH("-mssps",Online_Backup_Table1230[[#This Row],[Extension types]],1),0)&gt;0,"-mssps","-")</f>
        <v>-</v>
      </c>
      <c r="AG303" s="37" t="str">
        <f>IF(IFERROR(SEARCH("-vmware",Online_Backup_Table1230[[#This Row],[Extension types]],1),0)&gt;0,"-vmware","-")</f>
        <v>-</v>
      </c>
      <c r="AH303" s="37" t="str">
        <f>IF(IFERROR(SEARCH("-vepa",Online_Backup_Table1230[[#This Row],[Extension types]],1),0)&gt;0,"-vepa","-")</f>
        <v>-</v>
      </c>
      <c r="AI303" s="37" t="str">
        <f>IF(IFERROR(SEARCH("-veagent",Online_Backup_Table1230[[#This Row],[Extension types]],1),0)&gt;0,"-veagent","-")</f>
        <v>-</v>
      </c>
      <c r="AJ303" s="37" t="str">
        <f>IF(IFERROR(SEARCH("-stream",Online_Backup_Table1230[[#This Row],[Extension types]],1),0)&gt;0,"-stream","-")</f>
        <v>-</v>
      </c>
      <c r="AK303" s="37" t="str">
        <f>IF(IFERROR(SEARCH("-ov",Online_Backup_Table1230[[#This Row],[Extension types]],1),0)&gt;0,"-ov","-")</f>
        <v>-</v>
      </c>
      <c r="AL303" s="37" t="str">
        <f>IF(IFERROR(SEARCH("-opc",Online_Backup_Table1230[[#This Row],[Extension types]],1),0)&gt;0,"-opc","-")</f>
        <v>-</v>
      </c>
      <c r="AM303" s="37" t="str">
        <f>IF(IFERROR(SEARCH("-mysql",Online_Backup_Table1230[[#This Row],[Extension types]],1),0)&gt;0,"-mysql","-")</f>
        <v>-</v>
      </c>
      <c r="AN303" s="37" t="str">
        <f>IF(IFERROR(SEARCH("-postgresql",Online_Backup_Table1230[[#This Row],[Extension types]],1),0)&gt;0,"-postgresql","-")</f>
        <v>-</v>
      </c>
      <c r="AO303" s="88">
        <f>IF(AND(Online_Backup_Table1230[[#This Row],[OS_type]]="WINDOWS / LINUX",COUNTIF(Online_Backup_Table1230[[#This Row],[Check -mssql and -mssql70]:[Check -opc]],"-")&lt;&gt;21),1,0)</f>
        <v>1</v>
      </c>
      <c r="AP303" s="88">
        <f>IF(AND(Online_Backup_Table1230[[#This Row],[OS_type]]="UNIX",COUNTIF(Online_Backup_Table1230[[#This Row],[Check -mssql and -mssql70]:[Check -opc]],"-")&lt;&gt;21),1,0)</f>
        <v>0</v>
      </c>
      <c r="AQ30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3" s="88">
        <f>IF(AND(Online_Backup_Table1230[[#This Row],[Last connexion date]]&gt;Declaration_Date2433[[#All],[Column1]]-180,Online_Backup_Table1230[[#This Row],[Historical usage Windows/Linux to be counted]]&lt;&gt;0),1,0)</f>
        <v>1</v>
      </c>
      <c r="AS30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3" s="88">
        <f>IF(AND(Online_Backup_Table1230[[#This Row],[Last connexion date]]&gt;Declaration_Date2433[[#All],[Column1]]-180,Online_Backup_Table1230[[#This Row],[Historical usage Unix to be counted]]&lt;&gt;0),1,0)</f>
        <v>0</v>
      </c>
      <c r="AU303" s="68">
        <v>43873.159502314818</v>
      </c>
      <c r="AV30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4" spans="1:48" x14ac:dyDescent="0.25">
      <c r="A304" s="7"/>
      <c r="B304" s="28" t="s">
        <v>363</v>
      </c>
      <c r="C304" s="28" t="s">
        <v>92</v>
      </c>
      <c r="D30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4" s="45" t="s">
        <v>95</v>
      </c>
      <c r="F304" s="63"/>
      <c r="G304" s="63"/>
      <c r="H304" s="63"/>
      <c r="I304" s="63"/>
      <c r="J304" s="63"/>
      <c r="K304" s="7"/>
      <c r="L304" s="37" t="str">
        <f>IF(IFERROR(SEARCH("-virtual",Online_Backup_Table1230[[#This Row],[Extension types]],1),0)&gt;0,"Yes","-")</f>
        <v>-</v>
      </c>
      <c r="M304" s="28"/>
      <c r="N304" s="37" t="str">
        <f>IF(IFERROR(SEARCH("-clus",Online_Backup_Table1230[[#This Row],[Extension types]],1),0)&gt;0,"Yes","-")</f>
        <v>-</v>
      </c>
      <c r="O304" s="28"/>
      <c r="P304" s="37" t="str">
        <f>IF(IFERROR(SEARCH("-appserver",Online_Backup_Table1230[[#This Row],[Extension types]],1),0)&gt;0,"Yes","-")</f>
        <v>-</v>
      </c>
      <c r="Q304" s="28"/>
      <c r="R304" s="37" t="str">
        <f>IF(IFERROR(SEARCH("-mssql",Online_Backup_Table1230[[#This Row],[Extension types]],1),0)&gt;0,"-mssql","-")</f>
        <v>-</v>
      </c>
      <c r="S304" s="37" t="str">
        <f>IF(IFERROR(SEARCH("-oracle",Online_Backup_Table1230[[#This Row],[Extension types]],1),0)&gt;0,"-oracle","-")</f>
        <v>-</v>
      </c>
      <c r="T304" s="37" t="str">
        <f>IF(IFERROR(SEARCH("-sap",Online_Backup_Table1230[[#This Row],[Extension types]],1),0)&gt;0,"-sap","-")</f>
        <v>-</v>
      </c>
      <c r="U304" s="37" t="str">
        <f>IF(IFERROR(SEARCH("-msexchange",Online_Backup_Table1230[[#This Row],[Extension types]],1),0)&gt;0,"-msexchange","-")</f>
        <v>-</v>
      </c>
      <c r="V304" s="37" t="str">
        <f>IF(IFERROR(SEARCH("-msese",Online_Backup_Table1230[[#This Row],[Extension types]],1),0)&gt;0,"-msese","-")</f>
        <v>-</v>
      </c>
      <c r="W304" s="37" t="str">
        <f>IF(IFERROR(SEARCH("-e2010",Online_Backup_Table1230[[#This Row],[Extension types]],1),0)&gt;0,"-e2010","-")</f>
        <v>-</v>
      </c>
      <c r="X304" s="37" t="str">
        <f>IF(IFERROR(SEARCH("-msmbx",Online_Backup_Table1230[[#This Row],[Extension types]],1),0)&gt;0,"-msmbx","-")</f>
        <v>-</v>
      </c>
      <c r="Y304" s="37" t="str">
        <f>IF(IFERROR(SEARCH("-mbx",Online_Backup_Table1230[[#This Row],[Extension types]],1),0)&gt;0,"-mbx","-")</f>
        <v>-</v>
      </c>
      <c r="Z304" s="37" t="str">
        <f>IF(IFERROR(SEARCH("-informix",Online_Backup_Table1230[[#This Row],[Extension types]],1),0)&gt;0,"-informix","-")</f>
        <v>-</v>
      </c>
      <c r="AA304" s="37" t="str">
        <f>IF(IFERROR(SEARCH("-sybase",Online_Backup_Table1230[[#This Row],[Extension types]],1),0)&gt;0,"-sybase","-")</f>
        <v>-</v>
      </c>
      <c r="AB304" s="37" t="str">
        <f>IF(IFERROR(SEARCH("-lotus",Online_Backup_Table1230[[#This Row],[Extension types]],1),0)&gt;0,"-lotus","-")</f>
        <v>-</v>
      </c>
      <c r="AC304" s="37" t="str">
        <f>IF(IFERROR(SEARCH("-vss",Online_Backup_Table1230[[#This Row],[Extension types]],1),0)&gt;0,"-vss","-")</f>
        <v>-</v>
      </c>
      <c r="AD304" s="37" t="str">
        <f>IF(IFERROR(SEARCH("-db2",Online_Backup_Table1230[[#This Row],[Extension types]],1),0)&gt;0,"-db2","-")</f>
        <v>-</v>
      </c>
      <c r="AE304" s="37" t="str">
        <f>IF(IFERROR(SEARCH("-mssharepoint",Online_Backup_Table1230[[#This Row],[Extension types]],1),0)&gt;0,"-mssharepoint","-")</f>
        <v>-</v>
      </c>
      <c r="AF304" s="37" t="str">
        <f>IF(IFERROR(SEARCH("-mssps",Online_Backup_Table1230[[#This Row],[Extension types]],1),0)&gt;0,"-mssps","-")</f>
        <v>-</v>
      </c>
      <c r="AG304" s="37" t="str">
        <f>IF(IFERROR(SEARCH("-vmware",Online_Backup_Table1230[[#This Row],[Extension types]],1),0)&gt;0,"-vmware","-")</f>
        <v>-</v>
      </c>
      <c r="AH304" s="37" t="str">
        <f>IF(IFERROR(SEARCH("-vepa",Online_Backup_Table1230[[#This Row],[Extension types]],1),0)&gt;0,"-vepa","-")</f>
        <v>-</v>
      </c>
      <c r="AI304" s="37" t="str">
        <f>IF(IFERROR(SEARCH("-veagent",Online_Backup_Table1230[[#This Row],[Extension types]],1),0)&gt;0,"-veagent","-")</f>
        <v>-</v>
      </c>
      <c r="AJ304" s="37" t="str">
        <f>IF(IFERROR(SEARCH("-stream",Online_Backup_Table1230[[#This Row],[Extension types]],1),0)&gt;0,"-stream","-")</f>
        <v>-</v>
      </c>
      <c r="AK304" s="37" t="str">
        <f>IF(IFERROR(SEARCH("-ov",Online_Backup_Table1230[[#This Row],[Extension types]],1),0)&gt;0,"-ov","-")</f>
        <v>-</v>
      </c>
      <c r="AL304" s="37" t="str">
        <f>IF(IFERROR(SEARCH("-opc",Online_Backup_Table1230[[#This Row],[Extension types]],1),0)&gt;0,"-opc","-")</f>
        <v>-</v>
      </c>
      <c r="AM304" s="37" t="str">
        <f>IF(IFERROR(SEARCH("-mysql",Online_Backup_Table1230[[#This Row],[Extension types]],1),0)&gt;0,"-mysql","-")</f>
        <v>-</v>
      </c>
      <c r="AN304" s="37" t="str">
        <f>IF(IFERROR(SEARCH("-postgresql",Online_Backup_Table1230[[#This Row],[Extension types]],1),0)&gt;0,"-postgresql","-")</f>
        <v>-</v>
      </c>
      <c r="AO304" s="88">
        <f>IF(AND(Online_Backup_Table1230[[#This Row],[OS_type]]="WINDOWS / LINUX",COUNTIF(Online_Backup_Table1230[[#This Row],[Check -mssql and -mssql70]:[Check -opc]],"-")&lt;&gt;21),1,0)</f>
        <v>0</v>
      </c>
      <c r="AP304" s="88">
        <f>IF(AND(Online_Backup_Table1230[[#This Row],[OS_type]]="UNIX",COUNTIF(Online_Backup_Table1230[[#This Row],[Check -mssql and -mssql70]:[Check -opc]],"-")&lt;&gt;21),1,0)</f>
        <v>0</v>
      </c>
      <c r="AQ30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4" s="88">
        <f>IF(AND(Online_Backup_Table1230[[#This Row],[Last connexion date]]&gt;Declaration_Date2433[[#All],[Column1]]-180,Online_Backup_Table1230[[#This Row],[Historical usage Windows/Linux to be counted]]&lt;&gt;0),1,0)</f>
        <v>0</v>
      </c>
      <c r="AS30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4" s="88">
        <f>IF(AND(Online_Backup_Table1230[[#This Row],[Last connexion date]]&gt;Declaration_Date2433[[#All],[Column1]]-180,Online_Backup_Table1230[[#This Row],[Historical usage Unix to be counted]]&lt;&gt;0),1,0)</f>
        <v>0</v>
      </c>
      <c r="AU304" s="68"/>
      <c r="AV30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5" spans="1:48" x14ac:dyDescent="0.25">
      <c r="A305" s="7"/>
      <c r="B305" s="28" t="s">
        <v>364</v>
      </c>
      <c r="C305" s="28" t="s">
        <v>365</v>
      </c>
      <c r="D30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5" s="45" t="s">
        <v>101</v>
      </c>
      <c r="F305" s="63"/>
      <c r="G305" s="63"/>
      <c r="H305" s="63"/>
      <c r="I305" s="63"/>
      <c r="J305" s="63"/>
      <c r="K305" s="7"/>
      <c r="L305" s="37" t="str">
        <f>IF(IFERROR(SEARCH("-virtual",Online_Backup_Table1230[[#This Row],[Extension types]],1),0)&gt;0,"Yes","-")</f>
        <v>-</v>
      </c>
      <c r="M305" s="28"/>
      <c r="N305" s="37" t="str">
        <f>IF(IFERROR(SEARCH("-clus",Online_Backup_Table1230[[#This Row],[Extension types]],1),0)&gt;0,"Yes","-")</f>
        <v>-</v>
      </c>
      <c r="O305" s="28"/>
      <c r="P305" s="37" t="str">
        <f>IF(IFERROR(SEARCH("-appserver",Online_Backup_Table1230[[#This Row],[Extension types]],1),0)&gt;0,"Yes","-")</f>
        <v>-</v>
      </c>
      <c r="Q305" s="28"/>
      <c r="R305" s="37" t="str">
        <f>IF(IFERROR(SEARCH("-mssql",Online_Backup_Table1230[[#This Row],[Extension types]],1),0)&gt;0,"-mssql","-")</f>
        <v>-</v>
      </c>
      <c r="S305" s="37" t="str">
        <f>IF(IFERROR(SEARCH("-oracle",Online_Backup_Table1230[[#This Row],[Extension types]],1),0)&gt;0,"-oracle","-")</f>
        <v>-</v>
      </c>
      <c r="T305" s="37" t="str">
        <f>IF(IFERROR(SEARCH("-sap",Online_Backup_Table1230[[#This Row],[Extension types]],1),0)&gt;0,"-sap","-")</f>
        <v>-</v>
      </c>
      <c r="U305" s="37" t="str">
        <f>IF(IFERROR(SEARCH("-msexchange",Online_Backup_Table1230[[#This Row],[Extension types]],1),0)&gt;0,"-msexchange","-")</f>
        <v>-</v>
      </c>
      <c r="V305" s="37" t="str">
        <f>IF(IFERROR(SEARCH("-msese",Online_Backup_Table1230[[#This Row],[Extension types]],1),0)&gt;0,"-msese","-")</f>
        <v>-</v>
      </c>
      <c r="W305" s="37" t="str">
        <f>IF(IFERROR(SEARCH("-e2010",Online_Backup_Table1230[[#This Row],[Extension types]],1),0)&gt;0,"-e2010","-")</f>
        <v>-</v>
      </c>
      <c r="X305" s="37" t="str">
        <f>IF(IFERROR(SEARCH("-msmbx",Online_Backup_Table1230[[#This Row],[Extension types]],1),0)&gt;0,"-msmbx","-")</f>
        <v>-</v>
      </c>
      <c r="Y305" s="37" t="str">
        <f>IF(IFERROR(SEARCH("-mbx",Online_Backup_Table1230[[#This Row],[Extension types]],1),0)&gt;0,"-mbx","-")</f>
        <v>-</v>
      </c>
      <c r="Z305" s="37" t="str">
        <f>IF(IFERROR(SEARCH("-informix",Online_Backup_Table1230[[#This Row],[Extension types]],1),0)&gt;0,"-informix","-")</f>
        <v>-</v>
      </c>
      <c r="AA305" s="37" t="str">
        <f>IF(IFERROR(SEARCH("-sybase",Online_Backup_Table1230[[#This Row],[Extension types]],1),0)&gt;0,"-sybase","-")</f>
        <v>-</v>
      </c>
      <c r="AB305" s="37" t="str">
        <f>IF(IFERROR(SEARCH("-lotus",Online_Backup_Table1230[[#This Row],[Extension types]],1),0)&gt;0,"-lotus","-")</f>
        <v>-</v>
      </c>
      <c r="AC305" s="37" t="str">
        <f>IF(IFERROR(SEARCH("-vss",Online_Backup_Table1230[[#This Row],[Extension types]],1),0)&gt;0,"-vss","-")</f>
        <v>-</v>
      </c>
      <c r="AD305" s="37" t="str">
        <f>IF(IFERROR(SEARCH("-db2",Online_Backup_Table1230[[#This Row],[Extension types]],1),0)&gt;0,"-db2","-")</f>
        <v>-</v>
      </c>
      <c r="AE305" s="37" t="str">
        <f>IF(IFERROR(SEARCH("-mssharepoint",Online_Backup_Table1230[[#This Row],[Extension types]],1),0)&gt;0,"-mssharepoint","-")</f>
        <v>-</v>
      </c>
      <c r="AF305" s="37" t="str">
        <f>IF(IFERROR(SEARCH("-mssps",Online_Backup_Table1230[[#This Row],[Extension types]],1),0)&gt;0,"-mssps","-")</f>
        <v>-</v>
      </c>
      <c r="AG305" s="37" t="str">
        <f>IF(IFERROR(SEARCH("-vmware",Online_Backup_Table1230[[#This Row],[Extension types]],1),0)&gt;0,"-vmware","-")</f>
        <v>-</v>
      </c>
      <c r="AH305" s="37" t="str">
        <f>IF(IFERROR(SEARCH("-vepa",Online_Backup_Table1230[[#This Row],[Extension types]],1),0)&gt;0,"-vepa","-")</f>
        <v>-</v>
      </c>
      <c r="AI305" s="37" t="str">
        <f>IF(IFERROR(SEARCH("-veagent",Online_Backup_Table1230[[#This Row],[Extension types]],1),0)&gt;0,"-veagent","-")</f>
        <v>-</v>
      </c>
      <c r="AJ305" s="37" t="str">
        <f>IF(IFERROR(SEARCH("-stream",Online_Backup_Table1230[[#This Row],[Extension types]],1),0)&gt;0,"-stream","-")</f>
        <v>-</v>
      </c>
      <c r="AK305" s="37" t="str">
        <f>IF(IFERROR(SEARCH("-ov",Online_Backup_Table1230[[#This Row],[Extension types]],1),0)&gt;0,"-ov","-")</f>
        <v>-</v>
      </c>
      <c r="AL305" s="37" t="str">
        <f>IF(IFERROR(SEARCH("-opc",Online_Backup_Table1230[[#This Row],[Extension types]],1),0)&gt;0,"-opc","-")</f>
        <v>-</v>
      </c>
      <c r="AM305" s="37" t="str">
        <f>IF(IFERROR(SEARCH("-mysql",Online_Backup_Table1230[[#This Row],[Extension types]],1),0)&gt;0,"-mysql","-")</f>
        <v>-</v>
      </c>
      <c r="AN305" s="37" t="str">
        <f>IF(IFERROR(SEARCH("-postgresql",Online_Backup_Table1230[[#This Row],[Extension types]],1),0)&gt;0,"-postgresql","-")</f>
        <v>-</v>
      </c>
      <c r="AO305" s="88">
        <f>IF(AND(Online_Backup_Table1230[[#This Row],[OS_type]]="WINDOWS / LINUX",COUNTIF(Online_Backup_Table1230[[#This Row],[Check -mssql and -mssql70]:[Check -opc]],"-")&lt;&gt;21),1,0)</f>
        <v>0</v>
      </c>
      <c r="AP305" s="88">
        <f>IF(AND(Online_Backup_Table1230[[#This Row],[OS_type]]="UNIX",COUNTIF(Online_Backup_Table1230[[#This Row],[Check -mssql and -mssql70]:[Check -opc]],"-")&lt;&gt;21),1,0)</f>
        <v>0</v>
      </c>
      <c r="AQ30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5" s="88">
        <f>IF(AND(Online_Backup_Table1230[[#This Row],[Last connexion date]]&gt;Declaration_Date2433[[#All],[Column1]]-180,Online_Backup_Table1230[[#This Row],[Historical usage Windows/Linux to be counted]]&lt;&gt;0),1,0)</f>
        <v>0</v>
      </c>
      <c r="AS30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5" s="88">
        <f>IF(AND(Online_Backup_Table1230[[#This Row],[Last connexion date]]&gt;Declaration_Date2433[[#All],[Column1]]-180,Online_Backup_Table1230[[#This Row],[Historical usage Unix to be counted]]&lt;&gt;0),1,0)</f>
        <v>0</v>
      </c>
      <c r="AU305" s="68"/>
      <c r="AV30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6" spans="1:48" x14ac:dyDescent="0.25">
      <c r="A306" s="7"/>
      <c r="B306" s="28" t="s">
        <v>366</v>
      </c>
      <c r="C306" s="28" t="s">
        <v>362</v>
      </c>
      <c r="D30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6" s="45" t="s">
        <v>367</v>
      </c>
      <c r="F306" s="63"/>
      <c r="G306" s="63"/>
      <c r="H306" s="63"/>
      <c r="I306" s="63"/>
      <c r="J306" s="63"/>
      <c r="K306" s="7"/>
      <c r="L306" s="37" t="str">
        <f>IF(IFERROR(SEARCH("-virtual",Online_Backup_Table1230[[#This Row],[Extension types]],1),0)&gt;0,"Yes","-")</f>
        <v>-</v>
      </c>
      <c r="M306" s="28"/>
      <c r="N306" s="37" t="str">
        <f>IF(IFERROR(SEARCH("-clus",Online_Backup_Table1230[[#This Row],[Extension types]],1),0)&gt;0,"Yes","-")</f>
        <v>-</v>
      </c>
      <c r="O306" s="28"/>
      <c r="P306" s="37" t="str">
        <f>IF(IFERROR(SEARCH("-appserver",Online_Backup_Table1230[[#This Row],[Extension types]],1),0)&gt;0,"Yes","-")</f>
        <v>-</v>
      </c>
      <c r="Q306" s="28"/>
      <c r="R306" s="37" t="str">
        <f>IF(IFERROR(SEARCH("-mssql",Online_Backup_Table1230[[#This Row],[Extension types]],1),0)&gt;0,"-mssql","-")</f>
        <v>-mssql</v>
      </c>
      <c r="S306" s="37" t="str">
        <f>IF(IFERROR(SEARCH("-oracle",Online_Backup_Table1230[[#This Row],[Extension types]],1),0)&gt;0,"-oracle","-")</f>
        <v>-</v>
      </c>
      <c r="T306" s="37" t="str">
        <f>IF(IFERROR(SEARCH("-sap",Online_Backup_Table1230[[#This Row],[Extension types]],1),0)&gt;0,"-sap","-")</f>
        <v>-</v>
      </c>
      <c r="U306" s="37" t="str">
        <f>IF(IFERROR(SEARCH("-msexchange",Online_Backup_Table1230[[#This Row],[Extension types]],1),0)&gt;0,"-msexchange","-")</f>
        <v>-</v>
      </c>
      <c r="V306" s="37" t="str">
        <f>IF(IFERROR(SEARCH("-msese",Online_Backup_Table1230[[#This Row],[Extension types]],1),0)&gt;0,"-msese","-")</f>
        <v>-</v>
      </c>
      <c r="W306" s="37" t="str">
        <f>IF(IFERROR(SEARCH("-e2010",Online_Backup_Table1230[[#This Row],[Extension types]],1),0)&gt;0,"-e2010","-")</f>
        <v>-</v>
      </c>
      <c r="X306" s="37" t="str">
        <f>IF(IFERROR(SEARCH("-msmbx",Online_Backup_Table1230[[#This Row],[Extension types]],1),0)&gt;0,"-msmbx","-")</f>
        <v>-</v>
      </c>
      <c r="Y306" s="37" t="str">
        <f>IF(IFERROR(SEARCH("-mbx",Online_Backup_Table1230[[#This Row],[Extension types]],1),0)&gt;0,"-mbx","-")</f>
        <v>-</v>
      </c>
      <c r="Z306" s="37" t="str">
        <f>IF(IFERROR(SEARCH("-informix",Online_Backup_Table1230[[#This Row],[Extension types]],1),0)&gt;0,"-informix","-")</f>
        <v>-</v>
      </c>
      <c r="AA306" s="37" t="str">
        <f>IF(IFERROR(SEARCH("-sybase",Online_Backup_Table1230[[#This Row],[Extension types]],1),0)&gt;0,"-sybase","-")</f>
        <v>-</v>
      </c>
      <c r="AB306" s="37" t="str">
        <f>IF(IFERROR(SEARCH("-lotus",Online_Backup_Table1230[[#This Row],[Extension types]],1),0)&gt;0,"-lotus","-")</f>
        <v>-</v>
      </c>
      <c r="AC306" s="37" t="str">
        <f>IF(IFERROR(SEARCH("-vss",Online_Backup_Table1230[[#This Row],[Extension types]],1),0)&gt;0,"-vss","-")</f>
        <v>-vss</v>
      </c>
      <c r="AD306" s="37" t="str">
        <f>IF(IFERROR(SEARCH("-db2",Online_Backup_Table1230[[#This Row],[Extension types]],1),0)&gt;0,"-db2","-")</f>
        <v>-</v>
      </c>
      <c r="AE306" s="37" t="str">
        <f>IF(IFERROR(SEARCH("-mssharepoint",Online_Backup_Table1230[[#This Row],[Extension types]],1),0)&gt;0,"-mssharepoint","-")</f>
        <v>-</v>
      </c>
      <c r="AF306" s="37" t="str">
        <f>IF(IFERROR(SEARCH("-mssps",Online_Backup_Table1230[[#This Row],[Extension types]],1),0)&gt;0,"-mssps","-")</f>
        <v>-</v>
      </c>
      <c r="AG306" s="37" t="str">
        <f>IF(IFERROR(SEARCH("-vmware",Online_Backup_Table1230[[#This Row],[Extension types]],1),0)&gt;0,"-vmware","-")</f>
        <v>-</v>
      </c>
      <c r="AH306" s="37" t="str">
        <f>IF(IFERROR(SEARCH("-vepa",Online_Backup_Table1230[[#This Row],[Extension types]],1),0)&gt;0,"-vepa","-")</f>
        <v>-</v>
      </c>
      <c r="AI306" s="37" t="str">
        <f>IF(IFERROR(SEARCH("-veagent",Online_Backup_Table1230[[#This Row],[Extension types]],1),0)&gt;0,"-veagent","-")</f>
        <v>-</v>
      </c>
      <c r="AJ306" s="37" t="str">
        <f>IF(IFERROR(SEARCH("-stream",Online_Backup_Table1230[[#This Row],[Extension types]],1),0)&gt;0,"-stream","-")</f>
        <v>-</v>
      </c>
      <c r="AK306" s="37" t="str">
        <f>IF(IFERROR(SEARCH("-ov",Online_Backup_Table1230[[#This Row],[Extension types]],1),0)&gt;0,"-ov","-")</f>
        <v>-</v>
      </c>
      <c r="AL306" s="37" t="str">
        <f>IF(IFERROR(SEARCH("-opc",Online_Backup_Table1230[[#This Row],[Extension types]],1),0)&gt;0,"-opc","-")</f>
        <v>-</v>
      </c>
      <c r="AM306" s="37" t="str">
        <f>IF(IFERROR(SEARCH("-mysql",Online_Backup_Table1230[[#This Row],[Extension types]],1),0)&gt;0,"-mysql","-")</f>
        <v>-</v>
      </c>
      <c r="AN306" s="37" t="str">
        <f>IF(IFERROR(SEARCH("-postgresql",Online_Backup_Table1230[[#This Row],[Extension types]],1),0)&gt;0,"-postgresql","-")</f>
        <v>-</v>
      </c>
      <c r="AO306" s="88">
        <f>IF(AND(Online_Backup_Table1230[[#This Row],[OS_type]]="WINDOWS / LINUX",COUNTIF(Online_Backup_Table1230[[#This Row],[Check -mssql and -mssql70]:[Check -opc]],"-")&lt;&gt;21),1,0)</f>
        <v>1</v>
      </c>
      <c r="AP306" s="88">
        <f>IF(AND(Online_Backup_Table1230[[#This Row],[OS_type]]="UNIX",COUNTIF(Online_Backup_Table1230[[#This Row],[Check -mssql and -mssql70]:[Check -opc]],"-")&lt;&gt;21),1,0)</f>
        <v>0</v>
      </c>
      <c r="AQ30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06" s="88">
        <f>IF(AND(Online_Backup_Table1230[[#This Row],[Last connexion date]]&gt;Declaration_Date2433[[#All],[Column1]]-180,Online_Backup_Table1230[[#This Row],[Historical usage Windows/Linux to be counted]]&lt;&gt;0),1,0)</f>
        <v>1</v>
      </c>
      <c r="AS30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6" s="88">
        <f>IF(AND(Online_Backup_Table1230[[#This Row],[Last connexion date]]&gt;Declaration_Date2433[[#All],[Column1]]-180,Online_Backup_Table1230[[#This Row],[Historical usage Unix to be counted]]&lt;&gt;0),1,0)</f>
        <v>0</v>
      </c>
      <c r="AU306" s="68">
        <v>43873.505011574074</v>
      </c>
      <c r="AV30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7" spans="1:48" x14ac:dyDescent="0.25">
      <c r="A307" s="7"/>
      <c r="B307" s="28" t="s">
        <v>368</v>
      </c>
      <c r="C307" s="28" t="s">
        <v>92</v>
      </c>
      <c r="D30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7" s="45" t="s">
        <v>103</v>
      </c>
      <c r="F307" s="63"/>
      <c r="G307" s="63"/>
      <c r="H307" s="63"/>
      <c r="I307" s="63"/>
      <c r="J307" s="63"/>
      <c r="K307" s="7"/>
      <c r="L307" s="37" t="str">
        <f>IF(IFERROR(SEARCH("-virtual",Online_Backup_Table1230[[#This Row],[Extension types]],1),0)&gt;0,"Yes","-")</f>
        <v>-</v>
      </c>
      <c r="M307" s="28"/>
      <c r="N307" s="37" t="str">
        <f>IF(IFERROR(SEARCH("-clus",Online_Backup_Table1230[[#This Row],[Extension types]],1),0)&gt;0,"Yes","-")</f>
        <v>-</v>
      </c>
      <c r="O307" s="28"/>
      <c r="P307" s="37" t="str">
        <f>IF(IFERROR(SEARCH("-appserver",Online_Backup_Table1230[[#This Row],[Extension types]],1),0)&gt;0,"Yes","-")</f>
        <v>-</v>
      </c>
      <c r="Q307" s="28"/>
      <c r="R307" s="37" t="str">
        <f>IF(IFERROR(SEARCH("-mssql",Online_Backup_Table1230[[#This Row],[Extension types]],1),0)&gt;0,"-mssql","-")</f>
        <v>-</v>
      </c>
      <c r="S307" s="37" t="str">
        <f>IF(IFERROR(SEARCH("-oracle",Online_Backup_Table1230[[#This Row],[Extension types]],1),0)&gt;0,"-oracle","-")</f>
        <v>-oracle</v>
      </c>
      <c r="T307" s="37" t="str">
        <f>IF(IFERROR(SEARCH("-sap",Online_Backup_Table1230[[#This Row],[Extension types]],1),0)&gt;0,"-sap","-")</f>
        <v>-</v>
      </c>
      <c r="U307" s="37" t="str">
        <f>IF(IFERROR(SEARCH("-msexchange",Online_Backup_Table1230[[#This Row],[Extension types]],1),0)&gt;0,"-msexchange","-")</f>
        <v>-</v>
      </c>
      <c r="V307" s="37" t="str">
        <f>IF(IFERROR(SEARCH("-msese",Online_Backup_Table1230[[#This Row],[Extension types]],1),0)&gt;0,"-msese","-")</f>
        <v>-</v>
      </c>
      <c r="W307" s="37" t="str">
        <f>IF(IFERROR(SEARCH("-e2010",Online_Backup_Table1230[[#This Row],[Extension types]],1),0)&gt;0,"-e2010","-")</f>
        <v>-</v>
      </c>
      <c r="X307" s="37" t="str">
        <f>IF(IFERROR(SEARCH("-msmbx",Online_Backup_Table1230[[#This Row],[Extension types]],1),0)&gt;0,"-msmbx","-")</f>
        <v>-</v>
      </c>
      <c r="Y307" s="37" t="str">
        <f>IF(IFERROR(SEARCH("-mbx",Online_Backup_Table1230[[#This Row],[Extension types]],1),0)&gt;0,"-mbx","-")</f>
        <v>-</v>
      </c>
      <c r="Z307" s="37" t="str">
        <f>IF(IFERROR(SEARCH("-informix",Online_Backup_Table1230[[#This Row],[Extension types]],1),0)&gt;0,"-informix","-")</f>
        <v>-</v>
      </c>
      <c r="AA307" s="37" t="str">
        <f>IF(IFERROR(SEARCH("-sybase",Online_Backup_Table1230[[#This Row],[Extension types]],1),0)&gt;0,"-sybase","-")</f>
        <v>-</v>
      </c>
      <c r="AB307" s="37" t="str">
        <f>IF(IFERROR(SEARCH("-lotus",Online_Backup_Table1230[[#This Row],[Extension types]],1),0)&gt;0,"-lotus","-")</f>
        <v>-</v>
      </c>
      <c r="AC307" s="37" t="str">
        <f>IF(IFERROR(SEARCH("-vss",Online_Backup_Table1230[[#This Row],[Extension types]],1),0)&gt;0,"-vss","-")</f>
        <v>-</v>
      </c>
      <c r="AD307" s="37" t="str">
        <f>IF(IFERROR(SEARCH("-db2",Online_Backup_Table1230[[#This Row],[Extension types]],1),0)&gt;0,"-db2","-")</f>
        <v>-</v>
      </c>
      <c r="AE307" s="37" t="str">
        <f>IF(IFERROR(SEARCH("-mssharepoint",Online_Backup_Table1230[[#This Row],[Extension types]],1),0)&gt;0,"-mssharepoint","-")</f>
        <v>-</v>
      </c>
      <c r="AF307" s="37" t="str">
        <f>IF(IFERROR(SEARCH("-mssps",Online_Backup_Table1230[[#This Row],[Extension types]],1),0)&gt;0,"-mssps","-")</f>
        <v>-</v>
      </c>
      <c r="AG307" s="37" t="str">
        <f>IF(IFERROR(SEARCH("-vmware",Online_Backup_Table1230[[#This Row],[Extension types]],1),0)&gt;0,"-vmware","-")</f>
        <v>-</v>
      </c>
      <c r="AH307" s="37" t="str">
        <f>IF(IFERROR(SEARCH("-vepa",Online_Backup_Table1230[[#This Row],[Extension types]],1),0)&gt;0,"-vepa","-")</f>
        <v>-</v>
      </c>
      <c r="AI307" s="37" t="str">
        <f>IF(IFERROR(SEARCH("-veagent",Online_Backup_Table1230[[#This Row],[Extension types]],1),0)&gt;0,"-veagent","-")</f>
        <v>-</v>
      </c>
      <c r="AJ307" s="37" t="str">
        <f>IF(IFERROR(SEARCH("-stream",Online_Backup_Table1230[[#This Row],[Extension types]],1),0)&gt;0,"-stream","-")</f>
        <v>-</v>
      </c>
      <c r="AK307" s="37" t="str">
        <f>IF(IFERROR(SEARCH("-ov",Online_Backup_Table1230[[#This Row],[Extension types]],1),0)&gt;0,"-ov","-")</f>
        <v>-</v>
      </c>
      <c r="AL307" s="37" t="str">
        <f>IF(IFERROR(SEARCH("-opc",Online_Backup_Table1230[[#This Row],[Extension types]],1),0)&gt;0,"-opc","-")</f>
        <v>-</v>
      </c>
      <c r="AM307" s="37" t="str">
        <f>IF(IFERROR(SEARCH("-mysql",Online_Backup_Table1230[[#This Row],[Extension types]],1),0)&gt;0,"-mysql","-")</f>
        <v>-</v>
      </c>
      <c r="AN307" s="37" t="str">
        <f>IF(IFERROR(SEARCH("-postgresql",Online_Backup_Table1230[[#This Row],[Extension types]],1),0)&gt;0,"-postgresql","-")</f>
        <v>-</v>
      </c>
      <c r="AO307" s="88">
        <f>IF(AND(Online_Backup_Table1230[[#This Row],[OS_type]]="WINDOWS / LINUX",COUNTIF(Online_Backup_Table1230[[#This Row],[Check -mssql and -mssql70]:[Check -opc]],"-")&lt;&gt;21),1,0)</f>
        <v>1</v>
      </c>
      <c r="AP307" s="88">
        <f>IF(AND(Online_Backup_Table1230[[#This Row],[OS_type]]="UNIX",COUNTIF(Online_Backup_Table1230[[#This Row],[Check -mssql and -mssql70]:[Check -opc]],"-")&lt;&gt;21),1,0)</f>
        <v>0</v>
      </c>
      <c r="AQ30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7" s="88">
        <f>IF(AND(Online_Backup_Table1230[[#This Row],[Last connexion date]]&gt;Declaration_Date2433[[#All],[Column1]]-180,Online_Backup_Table1230[[#This Row],[Historical usage Windows/Linux to be counted]]&lt;&gt;0),1,0)</f>
        <v>0</v>
      </c>
      <c r="AS30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7" s="88">
        <f>IF(AND(Online_Backup_Table1230[[#This Row],[Last connexion date]]&gt;Declaration_Date2433[[#All],[Column1]]-180,Online_Backup_Table1230[[#This Row],[Historical usage Unix to be counted]]&lt;&gt;0),1,0)</f>
        <v>0</v>
      </c>
      <c r="AU307" s="68"/>
      <c r="AV30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08" spans="1:48" x14ac:dyDescent="0.25">
      <c r="A308" s="7"/>
      <c r="B308" s="28" t="s">
        <v>369</v>
      </c>
      <c r="C308" s="28" t="s">
        <v>351</v>
      </c>
      <c r="D30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8" s="45" t="s">
        <v>101</v>
      </c>
      <c r="F308" s="63"/>
      <c r="G308" s="63"/>
      <c r="H308" s="63"/>
      <c r="I308" s="63"/>
      <c r="J308" s="63"/>
      <c r="K308" s="7"/>
      <c r="L308" s="37" t="str">
        <f>IF(IFERROR(SEARCH("-virtual",Online_Backup_Table1230[[#This Row],[Extension types]],1),0)&gt;0,"Yes","-")</f>
        <v>-</v>
      </c>
      <c r="M308" s="28"/>
      <c r="N308" s="37" t="str">
        <f>IF(IFERROR(SEARCH("-clus",Online_Backup_Table1230[[#This Row],[Extension types]],1),0)&gt;0,"Yes","-")</f>
        <v>-</v>
      </c>
      <c r="O308" s="28"/>
      <c r="P308" s="37" t="str">
        <f>IF(IFERROR(SEARCH("-appserver",Online_Backup_Table1230[[#This Row],[Extension types]],1),0)&gt;0,"Yes","-")</f>
        <v>-</v>
      </c>
      <c r="Q308" s="28"/>
      <c r="R308" s="37" t="str">
        <f>IF(IFERROR(SEARCH("-mssql",Online_Backup_Table1230[[#This Row],[Extension types]],1),0)&gt;0,"-mssql","-")</f>
        <v>-</v>
      </c>
      <c r="S308" s="37" t="str">
        <f>IF(IFERROR(SEARCH("-oracle",Online_Backup_Table1230[[#This Row],[Extension types]],1),0)&gt;0,"-oracle","-")</f>
        <v>-</v>
      </c>
      <c r="T308" s="37" t="str">
        <f>IF(IFERROR(SEARCH("-sap",Online_Backup_Table1230[[#This Row],[Extension types]],1),0)&gt;0,"-sap","-")</f>
        <v>-</v>
      </c>
      <c r="U308" s="37" t="str">
        <f>IF(IFERROR(SEARCH("-msexchange",Online_Backup_Table1230[[#This Row],[Extension types]],1),0)&gt;0,"-msexchange","-")</f>
        <v>-</v>
      </c>
      <c r="V308" s="37" t="str">
        <f>IF(IFERROR(SEARCH("-msese",Online_Backup_Table1230[[#This Row],[Extension types]],1),0)&gt;0,"-msese","-")</f>
        <v>-</v>
      </c>
      <c r="W308" s="37" t="str">
        <f>IF(IFERROR(SEARCH("-e2010",Online_Backup_Table1230[[#This Row],[Extension types]],1),0)&gt;0,"-e2010","-")</f>
        <v>-</v>
      </c>
      <c r="X308" s="37" t="str">
        <f>IF(IFERROR(SEARCH("-msmbx",Online_Backup_Table1230[[#This Row],[Extension types]],1),0)&gt;0,"-msmbx","-")</f>
        <v>-</v>
      </c>
      <c r="Y308" s="37" t="str">
        <f>IF(IFERROR(SEARCH("-mbx",Online_Backup_Table1230[[#This Row],[Extension types]],1),0)&gt;0,"-mbx","-")</f>
        <v>-</v>
      </c>
      <c r="Z308" s="37" t="str">
        <f>IF(IFERROR(SEARCH("-informix",Online_Backup_Table1230[[#This Row],[Extension types]],1),0)&gt;0,"-informix","-")</f>
        <v>-</v>
      </c>
      <c r="AA308" s="37" t="str">
        <f>IF(IFERROR(SEARCH("-sybase",Online_Backup_Table1230[[#This Row],[Extension types]],1),0)&gt;0,"-sybase","-")</f>
        <v>-</v>
      </c>
      <c r="AB308" s="37" t="str">
        <f>IF(IFERROR(SEARCH("-lotus",Online_Backup_Table1230[[#This Row],[Extension types]],1),0)&gt;0,"-lotus","-")</f>
        <v>-</v>
      </c>
      <c r="AC308" s="37" t="str">
        <f>IF(IFERROR(SEARCH("-vss",Online_Backup_Table1230[[#This Row],[Extension types]],1),0)&gt;0,"-vss","-")</f>
        <v>-</v>
      </c>
      <c r="AD308" s="37" t="str">
        <f>IF(IFERROR(SEARCH("-db2",Online_Backup_Table1230[[#This Row],[Extension types]],1),0)&gt;0,"-db2","-")</f>
        <v>-</v>
      </c>
      <c r="AE308" s="37" t="str">
        <f>IF(IFERROR(SEARCH("-mssharepoint",Online_Backup_Table1230[[#This Row],[Extension types]],1),0)&gt;0,"-mssharepoint","-")</f>
        <v>-</v>
      </c>
      <c r="AF308" s="37" t="str">
        <f>IF(IFERROR(SEARCH("-mssps",Online_Backup_Table1230[[#This Row],[Extension types]],1),0)&gt;0,"-mssps","-")</f>
        <v>-</v>
      </c>
      <c r="AG308" s="37" t="str">
        <f>IF(IFERROR(SEARCH("-vmware",Online_Backup_Table1230[[#This Row],[Extension types]],1),0)&gt;0,"-vmware","-")</f>
        <v>-</v>
      </c>
      <c r="AH308" s="37" t="str">
        <f>IF(IFERROR(SEARCH("-vepa",Online_Backup_Table1230[[#This Row],[Extension types]],1),0)&gt;0,"-vepa","-")</f>
        <v>-</v>
      </c>
      <c r="AI308" s="37" t="str">
        <f>IF(IFERROR(SEARCH("-veagent",Online_Backup_Table1230[[#This Row],[Extension types]],1),0)&gt;0,"-veagent","-")</f>
        <v>-</v>
      </c>
      <c r="AJ308" s="37" t="str">
        <f>IF(IFERROR(SEARCH("-stream",Online_Backup_Table1230[[#This Row],[Extension types]],1),0)&gt;0,"-stream","-")</f>
        <v>-</v>
      </c>
      <c r="AK308" s="37" t="str">
        <f>IF(IFERROR(SEARCH("-ov",Online_Backup_Table1230[[#This Row],[Extension types]],1),0)&gt;0,"-ov","-")</f>
        <v>-</v>
      </c>
      <c r="AL308" s="37" t="str">
        <f>IF(IFERROR(SEARCH("-opc",Online_Backup_Table1230[[#This Row],[Extension types]],1),0)&gt;0,"-opc","-")</f>
        <v>-</v>
      </c>
      <c r="AM308" s="37" t="str">
        <f>IF(IFERROR(SEARCH("-mysql",Online_Backup_Table1230[[#This Row],[Extension types]],1),0)&gt;0,"-mysql","-")</f>
        <v>-</v>
      </c>
      <c r="AN308" s="37" t="str">
        <f>IF(IFERROR(SEARCH("-postgresql",Online_Backup_Table1230[[#This Row],[Extension types]],1),0)&gt;0,"-postgresql","-")</f>
        <v>-</v>
      </c>
      <c r="AO308" s="88">
        <f>IF(AND(Online_Backup_Table1230[[#This Row],[OS_type]]="WINDOWS / LINUX",COUNTIF(Online_Backup_Table1230[[#This Row],[Check -mssql and -mssql70]:[Check -opc]],"-")&lt;&gt;21),1,0)</f>
        <v>0</v>
      </c>
      <c r="AP308" s="88">
        <f>IF(AND(Online_Backup_Table1230[[#This Row],[OS_type]]="UNIX",COUNTIF(Online_Backup_Table1230[[#This Row],[Check -mssql and -mssql70]:[Check -opc]],"-")&lt;&gt;21),1,0)</f>
        <v>0</v>
      </c>
      <c r="AQ30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8" s="88">
        <f>IF(AND(Online_Backup_Table1230[[#This Row],[Last connexion date]]&gt;Declaration_Date2433[[#All],[Column1]]-180,Online_Backup_Table1230[[#This Row],[Historical usage Windows/Linux to be counted]]&lt;&gt;0),1,0)</f>
        <v>0</v>
      </c>
      <c r="AS30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8" s="88">
        <f>IF(AND(Online_Backup_Table1230[[#This Row],[Last connexion date]]&gt;Declaration_Date2433[[#All],[Column1]]-180,Online_Backup_Table1230[[#This Row],[Historical usage Unix to be counted]]&lt;&gt;0),1,0)</f>
        <v>0</v>
      </c>
      <c r="AU308" s="68"/>
      <c r="AV30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09" spans="1:48" x14ac:dyDescent="0.25">
      <c r="A309" s="7"/>
      <c r="B309" s="28" t="s">
        <v>370</v>
      </c>
      <c r="C309" s="28" t="s">
        <v>234</v>
      </c>
      <c r="D30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09" s="45" t="s">
        <v>371</v>
      </c>
      <c r="F309" s="63"/>
      <c r="G309" s="63"/>
      <c r="H309" s="63"/>
      <c r="I309" s="63"/>
      <c r="J309" s="63"/>
      <c r="K309" s="7"/>
      <c r="L309" s="37" t="str">
        <f>IF(IFERROR(SEARCH("-virtual",Online_Backup_Table1230[[#This Row],[Extension types]],1),0)&gt;0,"Yes","-")</f>
        <v>-</v>
      </c>
      <c r="M309" s="28"/>
      <c r="N309" s="37" t="str">
        <f>IF(IFERROR(SEARCH("-clus",Online_Backup_Table1230[[#This Row],[Extension types]],1),0)&gt;0,"Yes","-")</f>
        <v>-</v>
      </c>
      <c r="O309" s="28"/>
      <c r="P309" s="37" t="str">
        <f>IF(IFERROR(SEARCH("-appserver",Online_Backup_Table1230[[#This Row],[Extension types]],1),0)&gt;0,"Yes","-")</f>
        <v>-</v>
      </c>
      <c r="Q309" s="28"/>
      <c r="R309" s="37" t="str">
        <f>IF(IFERROR(SEARCH("-mssql",Online_Backup_Table1230[[#This Row],[Extension types]],1),0)&gt;0,"-mssql","-")</f>
        <v>-</v>
      </c>
      <c r="S309" s="37" t="str">
        <f>IF(IFERROR(SEARCH("-oracle",Online_Backup_Table1230[[#This Row],[Extension types]],1),0)&gt;0,"-oracle","-")</f>
        <v>-</v>
      </c>
      <c r="T309" s="37" t="str">
        <f>IF(IFERROR(SEARCH("-sap",Online_Backup_Table1230[[#This Row],[Extension types]],1),0)&gt;0,"-sap","-")</f>
        <v>-</v>
      </c>
      <c r="U309" s="37" t="str">
        <f>IF(IFERROR(SEARCH("-msexchange",Online_Backup_Table1230[[#This Row],[Extension types]],1),0)&gt;0,"-msexchange","-")</f>
        <v>-</v>
      </c>
      <c r="V309" s="37" t="str">
        <f>IF(IFERROR(SEARCH("-msese",Online_Backup_Table1230[[#This Row],[Extension types]],1),0)&gt;0,"-msese","-")</f>
        <v>-</v>
      </c>
      <c r="W309" s="37" t="str">
        <f>IF(IFERROR(SEARCH("-e2010",Online_Backup_Table1230[[#This Row],[Extension types]],1),0)&gt;0,"-e2010","-")</f>
        <v>-</v>
      </c>
      <c r="X309" s="37" t="str">
        <f>IF(IFERROR(SEARCH("-msmbx",Online_Backup_Table1230[[#This Row],[Extension types]],1),0)&gt;0,"-msmbx","-")</f>
        <v>-</v>
      </c>
      <c r="Y309" s="37" t="str">
        <f>IF(IFERROR(SEARCH("-mbx",Online_Backup_Table1230[[#This Row],[Extension types]],1),0)&gt;0,"-mbx","-")</f>
        <v>-</v>
      </c>
      <c r="Z309" s="37" t="str">
        <f>IF(IFERROR(SEARCH("-informix",Online_Backup_Table1230[[#This Row],[Extension types]],1),0)&gt;0,"-informix","-")</f>
        <v>-</v>
      </c>
      <c r="AA309" s="37" t="str">
        <f>IF(IFERROR(SEARCH("-sybase",Online_Backup_Table1230[[#This Row],[Extension types]],1),0)&gt;0,"-sybase","-")</f>
        <v>-</v>
      </c>
      <c r="AB309" s="37" t="str">
        <f>IF(IFERROR(SEARCH("-lotus",Online_Backup_Table1230[[#This Row],[Extension types]],1),0)&gt;0,"-lotus","-")</f>
        <v>-</v>
      </c>
      <c r="AC309" s="37" t="str">
        <f>IF(IFERROR(SEARCH("-vss",Online_Backup_Table1230[[#This Row],[Extension types]],1),0)&gt;0,"-vss","-")</f>
        <v>-</v>
      </c>
      <c r="AD309" s="37" t="str">
        <f>IF(IFERROR(SEARCH("-db2",Online_Backup_Table1230[[#This Row],[Extension types]],1),0)&gt;0,"-db2","-")</f>
        <v>-</v>
      </c>
      <c r="AE309" s="37" t="str">
        <f>IF(IFERROR(SEARCH("-mssharepoint",Online_Backup_Table1230[[#This Row],[Extension types]],1),0)&gt;0,"-mssharepoint","-")</f>
        <v>-</v>
      </c>
      <c r="AF309" s="37" t="str">
        <f>IF(IFERROR(SEARCH("-mssps",Online_Backup_Table1230[[#This Row],[Extension types]],1),0)&gt;0,"-mssps","-")</f>
        <v>-</v>
      </c>
      <c r="AG309" s="37" t="str">
        <f>IF(IFERROR(SEARCH("-vmware",Online_Backup_Table1230[[#This Row],[Extension types]],1),0)&gt;0,"-vmware","-")</f>
        <v>-</v>
      </c>
      <c r="AH309" s="37" t="str">
        <f>IF(IFERROR(SEARCH("-vepa",Online_Backup_Table1230[[#This Row],[Extension types]],1),0)&gt;0,"-vepa","-")</f>
        <v>-</v>
      </c>
      <c r="AI309" s="37" t="str">
        <f>IF(IFERROR(SEARCH("-veagent",Online_Backup_Table1230[[#This Row],[Extension types]],1),0)&gt;0,"-veagent","-")</f>
        <v>-</v>
      </c>
      <c r="AJ309" s="37" t="str">
        <f>IF(IFERROR(SEARCH("-stream",Online_Backup_Table1230[[#This Row],[Extension types]],1),0)&gt;0,"-stream","-")</f>
        <v>-</v>
      </c>
      <c r="AK309" s="37" t="str">
        <f>IF(IFERROR(SEARCH("-ov",Online_Backup_Table1230[[#This Row],[Extension types]],1),0)&gt;0,"-ov","-")</f>
        <v>-</v>
      </c>
      <c r="AL309" s="37" t="str">
        <f>IF(IFERROR(SEARCH("-opc",Online_Backup_Table1230[[#This Row],[Extension types]],1),0)&gt;0,"-opc","-")</f>
        <v>-</v>
      </c>
      <c r="AM309" s="37" t="str">
        <f>IF(IFERROR(SEARCH("-mysql",Online_Backup_Table1230[[#This Row],[Extension types]],1),0)&gt;0,"-mysql","-")</f>
        <v>-</v>
      </c>
      <c r="AN309" s="37" t="str">
        <f>IF(IFERROR(SEARCH("-postgresql",Online_Backup_Table1230[[#This Row],[Extension types]],1),0)&gt;0,"-postgresql","-")</f>
        <v>-</v>
      </c>
      <c r="AO309" s="88">
        <f>IF(AND(Online_Backup_Table1230[[#This Row],[OS_type]]="WINDOWS / LINUX",COUNTIF(Online_Backup_Table1230[[#This Row],[Check -mssql and -mssql70]:[Check -opc]],"-")&lt;&gt;21),1,0)</f>
        <v>0</v>
      </c>
      <c r="AP309" s="88">
        <f>IF(AND(Online_Backup_Table1230[[#This Row],[OS_type]]="UNIX",COUNTIF(Online_Backup_Table1230[[#This Row],[Check -mssql and -mssql70]:[Check -opc]],"-")&lt;&gt;21),1,0)</f>
        <v>0</v>
      </c>
      <c r="AQ30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09" s="88">
        <f>IF(AND(Online_Backup_Table1230[[#This Row],[Last connexion date]]&gt;Declaration_Date2433[[#All],[Column1]]-180,Online_Backup_Table1230[[#This Row],[Historical usage Windows/Linux to be counted]]&lt;&gt;0),1,0)</f>
        <v>0</v>
      </c>
      <c r="AS30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09" s="88">
        <f>IF(AND(Online_Backup_Table1230[[#This Row],[Last connexion date]]&gt;Declaration_Date2433[[#All],[Column1]]-180,Online_Backup_Table1230[[#This Row],[Historical usage Unix to be counted]]&lt;&gt;0),1,0)</f>
        <v>0</v>
      </c>
      <c r="AU309" s="68"/>
      <c r="AV30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0" spans="1:48" x14ac:dyDescent="0.25">
      <c r="A310" s="7"/>
      <c r="B310" s="28" t="s">
        <v>372</v>
      </c>
      <c r="C310" s="28" t="s">
        <v>234</v>
      </c>
      <c r="D31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0" s="45" t="s">
        <v>373</v>
      </c>
      <c r="F310" s="63"/>
      <c r="G310" s="63"/>
      <c r="H310" s="63"/>
      <c r="I310" s="63"/>
      <c r="J310" s="63"/>
      <c r="K310" s="7"/>
      <c r="L310" s="37" t="str">
        <f>IF(IFERROR(SEARCH("-virtual",Online_Backup_Table1230[[#This Row],[Extension types]],1),0)&gt;0,"Yes","-")</f>
        <v>-</v>
      </c>
      <c r="M310" s="28"/>
      <c r="N310" s="37" t="str">
        <f>IF(IFERROR(SEARCH("-clus",Online_Backup_Table1230[[#This Row],[Extension types]],1),0)&gt;0,"Yes","-")</f>
        <v>-</v>
      </c>
      <c r="O310" s="28"/>
      <c r="P310" s="37" t="str">
        <f>IF(IFERROR(SEARCH("-appserver",Online_Backup_Table1230[[#This Row],[Extension types]],1),0)&gt;0,"Yes","-")</f>
        <v>-</v>
      </c>
      <c r="Q310" s="28"/>
      <c r="R310" s="37" t="str">
        <f>IF(IFERROR(SEARCH("-mssql",Online_Backup_Table1230[[#This Row],[Extension types]],1),0)&gt;0,"-mssql","-")</f>
        <v>-</v>
      </c>
      <c r="S310" s="37" t="str">
        <f>IF(IFERROR(SEARCH("-oracle",Online_Backup_Table1230[[#This Row],[Extension types]],1),0)&gt;0,"-oracle","-")</f>
        <v>-</v>
      </c>
      <c r="T310" s="37" t="str">
        <f>IF(IFERROR(SEARCH("-sap",Online_Backup_Table1230[[#This Row],[Extension types]],1),0)&gt;0,"-sap","-")</f>
        <v>-</v>
      </c>
      <c r="U310" s="37" t="str">
        <f>IF(IFERROR(SEARCH("-msexchange",Online_Backup_Table1230[[#This Row],[Extension types]],1),0)&gt;0,"-msexchange","-")</f>
        <v>-</v>
      </c>
      <c r="V310" s="37" t="str">
        <f>IF(IFERROR(SEARCH("-msese",Online_Backup_Table1230[[#This Row],[Extension types]],1),0)&gt;0,"-msese","-")</f>
        <v>-</v>
      </c>
      <c r="W310" s="37" t="str">
        <f>IF(IFERROR(SEARCH("-e2010",Online_Backup_Table1230[[#This Row],[Extension types]],1),0)&gt;0,"-e2010","-")</f>
        <v>-</v>
      </c>
      <c r="X310" s="37" t="str">
        <f>IF(IFERROR(SEARCH("-msmbx",Online_Backup_Table1230[[#This Row],[Extension types]],1),0)&gt;0,"-msmbx","-")</f>
        <v>-</v>
      </c>
      <c r="Y310" s="37" t="str">
        <f>IF(IFERROR(SEARCH("-mbx",Online_Backup_Table1230[[#This Row],[Extension types]],1),0)&gt;0,"-mbx","-")</f>
        <v>-</v>
      </c>
      <c r="Z310" s="37" t="str">
        <f>IF(IFERROR(SEARCH("-informix",Online_Backup_Table1230[[#This Row],[Extension types]],1),0)&gt;0,"-informix","-")</f>
        <v>-</v>
      </c>
      <c r="AA310" s="37" t="str">
        <f>IF(IFERROR(SEARCH("-sybase",Online_Backup_Table1230[[#This Row],[Extension types]],1),0)&gt;0,"-sybase","-")</f>
        <v>-</v>
      </c>
      <c r="AB310" s="37" t="str">
        <f>IF(IFERROR(SEARCH("-lotus",Online_Backup_Table1230[[#This Row],[Extension types]],1),0)&gt;0,"-lotus","-")</f>
        <v>-</v>
      </c>
      <c r="AC310" s="37" t="str">
        <f>IF(IFERROR(SEARCH("-vss",Online_Backup_Table1230[[#This Row],[Extension types]],1),0)&gt;0,"-vss","-")</f>
        <v>-</v>
      </c>
      <c r="AD310" s="37" t="str">
        <f>IF(IFERROR(SEARCH("-db2",Online_Backup_Table1230[[#This Row],[Extension types]],1),0)&gt;0,"-db2","-")</f>
        <v>-</v>
      </c>
      <c r="AE310" s="37" t="str">
        <f>IF(IFERROR(SEARCH("-mssharepoint",Online_Backup_Table1230[[#This Row],[Extension types]],1),0)&gt;0,"-mssharepoint","-")</f>
        <v>-</v>
      </c>
      <c r="AF310" s="37" t="str">
        <f>IF(IFERROR(SEARCH("-mssps",Online_Backup_Table1230[[#This Row],[Extension types]],1),0)&gt;0,"-mssps","-")</f>
        <v>-</v>
      </c>
      <c r="AG310" s="37" t="str">
        <f>IF(IFERROR(SEARCH("-vmware",Online_Backup_Table1230[[#This Row],[Extension types]],1),0)&gt;0,"-vmware","-")</f>
        <v>-</v>
      </c>
      <c r="AH310" s="37" t="str">
        <f>IF(IFERROR(SEARCH("-vepa",Online_Backup_Table1230[[#This Row],[Extension types]],1),0)&gt;0,"-vepa","-")</f>
        <v>-</v>
      </c>
      <c r="AI310" s="37" t="str">
        <f>IF(IFERROR(SEARCH("-veagent",Online_Backup_Table1230[[#This Row],[Extension types]],1),0)&gt;0,"-veagent","-")</f>
        <v>-</v>
      </c>
      <c r="AJ310" s="37" t="str">
        <f>IF(IFERROR(SEARCH("-stream",Online_Backup_Table1230[[#This Row],[Extension types]],1),0)&gt;0,"-stream","-")</f>
        <v>-</v>
      </c>
      <c r="AK310" s="37" t="str">
        <f>IF(IFERROR(SEARCH("-ov",Online_Backup_Table1230[[#This Row],[Extension types]],1),0)&gt;0,"-ov","-")</f>
        <v>-</v>
      </c>
      <c r="AL310" s="37" t="str">
        <f>IF(IFERROR(SEARCH("-opc",Online_Backup_Table1230[[#This Row],[Extension types]],1),0)&gt;0,"-opc","-")</f>
        <v>-</v>
      </c>
      <c r="AM310" s="37" t="str">
        <f>IF(IFERROR(SEARCH("-mysql",Online_Backup_Table1230[[#This Row],[Extension types]],1),0)&gt;0,"-mysql","-")</f>
        <v>-</v>
      </c>
      <c r="AN310" s="37" t="str">
        <f>IF(IFERROR(SEARCH("-postgresql",Online_Backup_Table1230[[#This Row],[Extension types]],1),0)&gt;0,"-postgresql","-")</f>
        <v>-</v>
      </c>
      <c r="AO310" s="88">
        <f>IF(AND(Online_Backup_Table1230[[#This Row],[OS_type]]="WINDOWS / LINUX",COUNTIF(Online_Backup_Table1230[[#This Row],[Check -mssql and -mssql70]:[Check -opc]],"-")&lt;&gt;21),1,0)</f>
        <v>0</v>
      </c>
      <c r="AP310" s="88">
        <f>IF(AND(Online_Backup_Table1230[[#This Row],[OS_type]]="UNIX",COUNTIF(Online_Backup_Table1230[[#This Row],[Check -mssql and -mssql70]:[Check -opc]],"-")&lt;&gt;21),1,0)</f>
        <v>0</v>
      </c>
      <c r="AQ31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0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0" s="88">
        <f>IF(AND(Online_Backup_Table1230[[#This Row],[Last connexion date]]&gt;Declaration_Date2433[[#All],[Column1]]-180,Online_Backup_Table1230[[#This Row],[Historical usage Unix to be counted]]&lt;&gt;0),1,0)</f>
        <v>0</v>
      </c>
      <c r="AU310" s="68"/>
      <c r="AV31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1" spans="1:48" x14ac:dyDescent="0.25">
      <c r="A311" s="7"/>
      <c r="B311" s="28" t="s">
        <v>374</v>
      </c>
      <c r="C311" s="28" t="s">
        <v>160</v>
      </c>
      <c r="D31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1" s="45" t="s">
        <v>375</v>
      </c>
      <c r="F311" s="63"/>
      <c r="G311" s="63"/>
      <c r="H311" s="63"/>
      <c r="I311" s="63"/>
      <c r="J311" s="63"/>
      <c r="K311" s="7"/>
      <c r="L311" s="37" t="str">
        <f>IF(IFERROR(SEARCH("-virtual",Online_Backup_Table1230[[#This Row],[Extension types]],1),0)&gt;0,"Yes","-")</f>
        <v>-</v>
      </c>
      <c r="M311" s="28"/>
      <c r="N311" s="37" t="str">
        <f>IF(IFERROR(SEARCH("-clus",Online_Backup_Table1230[[#This Row],[Extension types]],1),0)&gt;0,"Yes","-")</f>
        <v>-</v>
      </c>
      <c r="O311" s="28"/>
      <c r="P311" s="37" t="str">
        <f>IF(IFERROR(SEARCH("-appserver",Online_Backup_Table1230[[#This Row],[Extension types]],1),0)&gt;0,"Yes","-")</f>
        <v>-</v>
      </c>
      <c r="Q311" s="28"/>
      <c r="R311" s="37" t="str">
        <f>IF(IFERROR(SEARCH("-mssql",Online_Backup_Table1230[[#This Row],[Extension types]],1),0)&gt;0,"-mssql","-")</f>
        <v>-</v>
      </c>
      <c r="S311" s="37" t="str">
        <f>IF(IFERROR(SEARCH("-oracle",Online_Backup_Table1230[[#This Row],[Extension types]],1),0)&gt;0,"-oracle","-")</f>
        <v>-</v>
      </c>
      <c r="T311" s="37" t="str">
        <f>IF(IFERROR(SEARCH("-sap",Online_Backup_Table1230[[#This Row],[Extension types]],1),0)&gt;0,"-sap","-")</f>
        <v>-</v>
      </c>
      <c r="U311" s="37" t="str">
        <f>IF(IFERROR(SEARCH("-msexchange",Online_Backup_Table1230[[#This Row],[Extension types]],1),0)&gt;0,"-msexchange","-")</f>
        <v>-</v>
      </c>
      <c r="V311" s="37" t="str">
        <f>IF(IFERROR(SEARCH("-msese",Online_Backup_Table1230[[#This Row],[Extension types]],1),0)&gt;0,"-msese","-")</f>
        <v>-</v>
      </c>
      <c r="W311" s="37" t="str">
        <f>IF(IFERROR(SEARCH("-e2010",Online_Backup_Table1230[[#This Row],[Extension types]],1),0)&gt;0,"-e2010","-")</f>
        <v>-</v>
      </c>
      <c r="X311" s="37" t="str">
        <f>IF(IFERROR(SEARCH("-msmbx",Online_Backup_Table1230[[#This Row],[Extension types]],1),0)&gt;0,"-msmbx","-")</f>
        <v>-</v>
      </c>
      <c r="Y311" s="37" t="str">
        <f>IF(IFERROR(SEARCH("-mbx",Online_Backup_Table1230[[#This Row],[Extension types]],1),0)&gt;0,"-mbx","-")</f>
        <v>-</v>
      </c>
      <c r="Z311" s="37" t="str">
        <f>IF(IFERROR(SEARCH("-informix",Online_Backup_Table1230[[#This Row],[Extension types]],1),0)&gt;0,"-informix","-")</f>
        <v>-</v>
      </c>
      <c r="AA311" s="37" t="str">
        <f>IF(IFERROR(SEARCH("-sybase",Online_Backup_Table1230[[#This Row],[Extension types]],1),0)&gt;0,"-sybase","-")</f>
        <v>-</v>
      </c>
      <c r="AB311" s="37" t="str">
        <f>IF(IFERROR(SEARCH("-lotus",Online_Backup_Table1230[[#This Row],[Extension types]],1),0)&gt;0,"-lotus","-")</f>
        <v>-</v>
      </c>
      <c r="AC311" s="37" t="str">
        <f>IF(IFERROR(SEARCH("-vss",Online_Backup_Table1230[[#This Row],[Extension types]],1),0)&gt;0,"-vss","-")</f>
        <v>-</v>
      </c>
      <c r="AD311" s="37" t="str">
        <f>IF(IFERROR(SEARCH("-db2",Online_Backup_Table1230[[#This Row],[Extension types]],1),0)&gt;0,"-db2","-")</f>
        <v>-</v>
      </c>
      <c r="AE311" s="37" t="str">
        <f>IF(IFERROR(SEARCH("-mssharepoint",Online_Backup_Table1230[[#This Row],[Extension types]],1),0)&gt;0,"-mssharepoint","-")</f>
        <v>-</v>
      </c>
      <c r="AF311" s="37" t="str">
        <f>IF(IFERROR(SEARCH("-mssps",Online_Backup_Table1230[[#This Row],[Extension types]],1),0)&gt;0,"-mssps","-")</f>
        <v>-</v>
      </c>
      <c r="AG311" s="37" t="str">
        <f>IF(IFERROR(SEARCH("-vmware",Online_Backup_Table1230[[#This Row],[Extension types]],1),0)&gt;0,"-vmware","-")</f>
        <v>-</v>
      </c>
      <c r="AH311" s="37" t="str">
        <f>IF(IFERROR(SEARCH("-vepa",Online_Backup_Table1230[[#This Row],[Extension types]],1),0)&gt;0,"-vepa","-")</f>
        <v>-</v>
      </c>
      <c r="AI311" s="37" t="str">
        <f>IF(IFERROR(SEARCH("-veagent",Online_Backup_Table1230[[#This Row],[Extension types]],1),0)&gt;0,"-veagent","-")</f>
        <v>-</v>
      </c>
      <c r="AJ311" s="37" t="str">
        <f>IF(IFERROR(SEARCH("-stream",Online_Backup_Table1230[[#This Row],[Extension types]],1),0)&gt;0,"-stream","-")</f>
        <v>-</v>
      </c>
      <c r="AK311" s="37" t="str">
        <f>IF(IFERROR(SEARCH("-ov",Online_Backup_Table1230[[#This Row],[Extension types]],1),0)&gt;0,"-ov","-")</f>
        <v>-</v>
      </c>
      <c r="AL311" s="37" t="str">
        <f>IF(IFERROR(SEARCH("-opc",Online_Backup_Table1230[[#This Row],[Extension types]],1),0)&gt;0,"-opc","-")</f>
        <v>-</v>
      </c>
      <c r="AM311" s="37" t="str">
        <f>IF(IFERROR(SEARCH("-mysql",Online_Backup_Table1230[[#This Row],[Extension types]],1),0)&gt;0,"-mysql","-")</f>
        <v>-</v>
      </c>
      <c r="AN311" s="37" t="str">
        <f>IF(IFERROR(SEARCH("-postgresql",Online_Backup_Table1230[[#This Row],[Extension types]],1),0)&gt;0,"-postgresql","-")</f>
        <v>-</v>
      </c>
      <c r="AO311" s="88">
        <f>IF(AND(Online_Backup_Table1230[[#This Row],[OS_type]]="WINDOWS / LINUX",COUNTIF(Online_Backup_Table1230[[#This Row],[Check -mssql and -mssql70]:[Check -opc]],"-")&lt;&gt;21),1,0)</f>
        <v>0</v>
      </c>
      <c r="AP311" s="88">
        <f>IF(AND(Online_Backup_Table1230[[#This Row],[OS_type]]="UNIX",COUNTIF(Online_Backup_Table1230[[#This Row],[Check -mssql and -mssql70]:[Check -opc]],"-")&lt;&gt;21),1,0)</f>
        <v>0</v>
      </c>
      <c r="AQ31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1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1" s="88">
        <f>IF(AND(Online_Backup_Table1230[[#This Row],[Last connexion date]]&gt;Declaration_Date2433[[#All],[Column1]]-180,Online_Backup_Table1230[[#This Row],[Historical usage Unix to be counted]]&lt;&gt;0),1,0)</f>
        <v>0</v>
      </c>
      <c r="AU311" s="68"/>
      <c r="AV31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2" spans="1:48" x14ac:dyDescent="0.25">
      <c r="A312" s="7"/>
      <c r="B312" s="28" t="s">
        <v>376</v>
      </c>
      <c r="C312" s="28" t="s">
        <v>125</v>
      </c>
      <c r="D31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2" s="45" t="s">
        <v>101</v>
      </c>
      <c r="F312" s="63"/>
      <c r="G312" s="63"/>
      <c r="H312" s="63"/>
      <c r="I312" s="63"/>
      <c r="J312" s="63"/>
      <c r="K312" s="7"/>
      <c r="L312" s="37" t="str">
        <f>IF(IFERROR(SEARCH("-virtual",Online_Backup_Table1230[[#This Row],[Extension types]],1),0)&gt;0,"Yes","-")</f>
        <v>-</v>
      </c>
      <c r="M312" s="28"/>
      <c r="N312" s="37" t="str">
        <f>IF(IFERROR(SEARCH("-clus",Online_Backup_Table1230[[#This Row],[Extension types]],1),0)&gt;0,"Yes","-")</f>
        <v>-</v>
      </c>
      <c r="O312" s="28"/>
      <c r="P312" s="37" t="str">
        <f>IF(IFERROR(SEARCH("-appserver",Online_Backup_Table1230[[#This Row],[Extension types]],1),0)&gt;0,"Yes","-")</f>
        <v>-</v>
      </c>
      <c r="Q312" s="28"/>
      <c r="R312" s="37" t="str">
        <f>IF(IFERROR(SEARCH("-mssql",Online_Backup_Table1230[[#This Row],[Extension types]],1),0)&gt;0,"-mssql","-")</f>
        <v>-</v>
      </c>
      <c r="S312" s="37" t="str">
        <f>IF(IFERROR(SEARCH("-oracle",Online_Backup_Table1230[[#This Row],[Extension types]],1),0)&gt;0,"-oracle","-")</f>
        <v>-</v>
      </c>
      <c r="T312" s="37" t="str">
        <f>IF(IFERROR(SEARCH("-sap",Online_Backup_Table1230[[#This Row],[Extension types]],1),0)&gt;0,"-sap","-")</f>
        <v>-</v>
      </c>
      <c r="U312" s="37" t="str">
        <f>IF(IFERROR(SEARCH("-msexchange",Online_Backup_Table1230[[#This Row],[Extension types]],1),0)&gt;0,"-msexchange","-")</f>
        <v>-</v>
      </c>
      <c r="V312" s="37" t="str">
        <f>IF(IFERROR(SEARCH("-msese",Online_Backup_Table1230[[#This Row],[Extension types]],1),0)&gt;0,"-msese","-")</f>
        <v>-</v>
      </c>
      <c r="W312" s="37" t="str">
        <f>IF(IFERROR(SEARCH("-e2010",Online_Backup_Table1230[[#This Row],[Extension types]],1),0)&gt;0,"-e2010","-")</f>
        <v>-</v>
      </c>
      <c r="X312" s="37" t="str">
        <f>IF(IFERROR(SEARCH("-msmbx",Online_Backup_Table1230[[#This Row],[Extension types]],1),0)&gt;0,"-msmbx","-")</f>
        <v>-</v>
      </c>
      <c r="Y312" s="37" t="str">
        <f>IF(IFERROR(SEARCH("-mbx",Online_Backup_Table1230[[#This Row],[Extension types]],1),0)&gt;0,"-mbx","-")</f>
        <v>-</v>
      </c>
      <c r="Z312" s="37" t="str">
        <f>IF(IFERROR(SEARCH("-informix",Online_Backup_Table1230[[#This Row],[Extension types]],1),0)&gt;0,"-informix","-")</f>
        <v>-</v>
      </c>
      <c r="AA312" s="37" t="str">
        <f>IF(IFERROR(SEARCH("-sybase",Online_Backup_Table1230[[#This Row],[Extension types]],1),0)&gt;0,"-sybase","-")</f>
        <v>-</v>
      </c>
      <c r="AB312" s="37" t="str">
        <f>IF(IFERROR(SEARCH("-lotus",Online_Backup_Table1230[[#This Row],[Extension types]],1),0)&gt;0,"-lotus","-")</f>
        <v>-</v>
      </c>
      <c r="AC312" s="37" t="str">
        <f>IF(IFERROR(SEARCH("-vss",Online_Backup_Table1230[[#This Row],[Extension types]],1),0)&gt;0,"-vss","-")</f>
        <v>-</v>
      </c>
      <c r="AD312" s="37" t="str">
        <f>IF(IFERROR(SEARCH("-db2",Online_Backup_Table1230[[#This Row],[Extension types]],1),0)&gt;0,"-db2","-")</f>
        <v>-</v>
      </c>
      <c r="AE312" s="37" t="str">
        <f>IF(IFERROR(SEARCH("-mssharepoint",Online_Backup_Table1230[[#This Row],[Extension types]],1),0)&gt;0,"-mssharepoint","-")</f>
        <v>-</v>
      </c>
      <c r="AF312" s="37" t="str">
        <f>IF(IFERROR(SEARCH("-mssps",Online_Backup_Table1230[[#This Row],[Extension types]],1),0)&gt;0,"-mssps","-")</f>
        <v>-</v>
      </c>
      <c r="AG312" s="37" t="str">
        <f>IF(IFERROR(SEARCH("-vmware",Online_Backup_Table1230[[#This Row],[Extension types]],1),0)&gt;0,"-vmware","-")</f>
        <v>-</v>
      </c>
      <c r="AH312" s="37" t="str">
        <f>IF(IFERROR(SEARCH("-vepa",Online_Backup_Table1230[[#This Row],[Extension types]],1),0)&gt;0,"-vepa","-")</f>
        <v>-</v>
      </c>
      <c r="AI312" s="37" t="str">
        <f>IF(IFERROR(SEARCH("-veagent",Online_Backup_Table1230[[#This Row],[Extension types]],1),0)&gt;0,"-veagent","-")</f>
        <v>-</v>
      </c>
      <c r="AJ312" s="37" t="str">
        <f>IF(IFERROR(SEARCH("-stream",Online_Backup_Table1230[[#This Row],[Extension types]],1),0)&gt;0,"-stream","-")</f>
        <v>-</v>
      </c>
      <c r="AK312" s="37" t="str">
        <f>IF(IFERROR(SEARCH("-ov",Online_Backup_Table1230[[#This Row],[Extension types]],1),0)&gt;0,"-ov","-")</f>
        <v>-</v>
      </c>
      <c r="AL312" s="37" t="str">
        <f>IF(IFERROR(SEARCH("-opc",Online_Backup_Table1230[[#This Row],[Extension types]],1),0)&gt;0,"-opc","-")</f>
        <v>-</v>
      </c>
      <c r="AM312" s="37" t="str">
        <f>IF(IFERROR(SEARCH("-mysql",Online_Backup_Table1230[[#This Row],[Extension types]],1),0)&gt;0,"-mysql","-")</f>
        <v>-</v>
      </c>
      <c r="AN312" s="37" t="str">
        <f>IF(IFERROR(SEARCH("-postgresql",Online_Backup_Table1230[[#This Row],[Extension types]],1),0)&gt;0,"-postgresql","-")</f>
        <v>-</v>
      </c>
      <c r="AO312" s="88">
        <f>IF(AND(Online_Backup_Table1230[[#This Row],[OS_type]]="WINDOWS / LINUX",COUNTIF(Online_Backup_Table1230[[#This Row],[Check -mssql and -mssql70]:[Check -opc]],"-")&lt;&gt;21),1,0)</f>
        <v>0</v>
      </c>
      <c r="AP312" s="88">
        <f>IF(AND(Online_Backup_Table1230[[#This Row],[OS_type]]="UNIX",COUNTIF(Online_Backup_Table1230[[#This Row],[Check -mssql and -mssql70]:[Check -opc]],"-")&lt;&gt;21),1,0)</f>
        <v>0</v>
      </c>
      <c r="AQ31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2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2" s="88">
        <f>IF(AND(Online_Backup_Table1230[[#This Row],[Last connexion date]]&gt;Declaration_Date2433[[#All],[Column1]]-180,Online_Backup_Table1230[[#This Row],[Historical usage Unix to be counted]]&lt;&gt;0),1,0)</f>
        <v>0</v>
      </c>
      <c r="AU312" s="68"/>
      <c r="AV31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3" spans="1:48" x14ac:dyDescent="0.25">
      <c r="A313" s="7"/>
      <c r="B313" s="28" t="s">
        <v>377</v>
      </c>
      <c r="C313" s="28" t="s">
        <v>125</v>
      </c>
      <c r="D31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3" s="45" t="s">
        <v>101</v>
      </c>
      <c r="F313" s="63"/>
      <c r="G313" s="63"/>
      <c r="H313" s="63"/>
      <c r="I313" s="63"/>
      <c r="J313" s="63"/>
      <c r="K313" s="7"/>
      <c r="L313" s="37" t="str">
        <f>IF(IFERROR(SEARCH("-virtual",Online_Backup_Table1230[[#This Row],[Extension types]],1),0)&gt;0,"Yes","-")</f>
        <v>-</v>
      </c>
      <c r="M313" s="28"/>
      <c r="N313" s="37" t="str">
        <f>IF(IFERROR(SEARCH("-clus",Online_Backup_Table1230[[#This Row],[Extension types]],1),0)&gt;0,"Yes","-")</f>
        <v>-</v>
      </c>
      <c r="O313" s="28"/>
      <c r="P313" s="37" t="str">
        <f>IF(IFERROR(SEARCH("-appserver",Online_Backup_Table1230[[#This Row],[Extension types]],1),0)&gt;0,"Yes","-")</f>
        <v>-</v>
      </c>
      <c r="Q313" s="28"/>
      <c r="R313" s="37" t="str">
        <f>IF(IFERROR(SEARCH("-mssql",Online_Backup_Table1230[[#This Row],[Extension types]],1),0)&gt;0,"-mssql","-")</f>
        <v>-</v>
      </c>
      <c r="S313" s="37" t="str">
        <f>IF(IFERROR(SEARCH("-oracle",Online_Backup_Table1230[[#This Row],[Extension types]],1),0)&gt;0,"-oracle","-")</f>
        <v>-</v>
      </c>
      <c r="T313" s="37" t="str">
        <f>IF(IFERROR(SEARCH("-sap",Online_Backup_Table1230[[#This Row],[Extension types]],1),0)&gt;0,"-sap","-")</f>
        <v>-</v>
      </c>
      <c r="U313" s="37" t="str">
        <f>IF(IFERROR(SEARCH("-msexchange",Online_Backup_Table1230[[#This Row],[Extension types]],1),0)&gt;0,"-msexchange","-")</f>
        <v>-</v>
      </c>
      <c r="V313" s="37" t="str">
        <f>IF(IFERROR(SEARCH("-msese",Online_Backup_Table1230[[#This Row],[Extension types]],1),0)&gt;0,"-msese","-")</f>
        <v>-</v>
      </c>
      <c r="W313" s="37" t="str">
        <f>IF(IFERROR(SEARCH("-e2010",Online_Backup_Table1230[[#This Row],[Extension types]],1),0)&gt;0,"-e2010","-")</f>
        <v>-</v>
      </c>
      <c r="X313" s="37" t="str">
        <f>IF(IFERROR(SEARCH("-msmbx",Online_Backup_Table1230[[#This Row],[Extension types]],1),0)&gt;0,"-msmbx","-")</f>
        <v>-</v>
      </c>
      <c r="Y313" s="37" t="str">
        <f>IF(IFERROR(SEARCH("-mbx",Online_Backup_Table1230[[#This Row],[Extension types]],1),0)&gt;0,"-mbx","-")</f>
        <v>-</v>
      </c>
      <c r="Z313" s="37" t="str">
        <f>IF(IFERROR(SEARCH("-informix",Online_Backup_Table1230[[#This Row],[Extension types]],1),0)&gt;0,"-informix","-")</f>
        <v>-</v>
      </c>
      <c r="AA313" s="37" t="str">
        <f>IF(IFERROR(SEARCH("-sybase",Online_Backup_Table1230[[#This Row],[Extension types]],1),0)&gt;0,"-sybase","-")</f>
        <v>-</v>
      </c>
      <c r="AB313" s="37" t="str">
        <f>IF(IFERROR(SEARCH("-lotus",Online_Backup_Table1230[[#This Row],[Extension types]],1),0)&gt;0,"-lotus","-")</f>
        <v>-</v>
      </c>
      <c r="AC313" s="37" t="str">
        <f>IF(IFERROR(SEARCH("-vss",Online_Backup_Table1230[[#This Row],[Extension types]],1),0)&gt;0,"-vss","-")</f>
        <v>-</v>
      </c>
      <c r="AD313" s="37" t="str">
        <f>IF(IFERROR(SEARCH("-db2",Online_Backup_Table1230[[#This Row],[Extension types]],1),0)&gt;0,"-db2","-")</f>
        <v>-</v>
      </c>
      <c r="AE313" s="37" t="str">
        <f>IF(IFERROR(SEARCH("-mssharepoint",Online_Backup_Table1230[[#This Row],[Extension types]],1),0)&gt;0,"-mssharepoint","-")</f>
        <v>-</v>
      </c>
      <c r="AF313" s="37" t="str">
        <f>IF(IFERROR(SEARCH("-mssps",Online_Backup_Table1230[[#This Row],[Extension types]],1),0)&gt;0,"-mssps","-")</f>
        <v>-</v>
      </c>
      <c r="AG313" s="37" t="str">
        <f>IF(IFERROR(SEARCH("-vmware",Online_Backup_Table1230[[#This Row],[Extension types]],1),0)&gt;0,"-vmware","-")</f>
        <v>-</v>
      </c>
      <c r="AH313" s="37" t="str">
        <f>IF(IFERROR(SEARCH("-vepa",Online_Backup_Table1230[[#This Row],[Extension types]],1),0)&gt;0,"-vepa","-")</f>
        <v>-</v>
      </c>
      <c r="AI313" s="37" t="str">
        <f>IF(IFERROR(SEARCH("-veagent",Online_Backup_Table1230[[#This Row],[Extension types]],1),0)&gt;0,"-veagent","-")</f>
        <v>-</v>
      </c>
      <c r="AJ313" s="37" t="str">
        <f>IF(IFERROR(SEARCH("-stream",Online_Backup_Table1230[[#This Row],[Extension types]],1),0)&gt;0,"-stream","-")</f>
        <v>-</v>
      </c>
      <c r="AK313" s="37" t="str">
        <f>IF(IFERROR(SEARCH("-ov",Online_Backup_Table1230[[#This Row],[Extension types]],1),0)&gt;0,"-ov","-")</f>
        <v>-</v>
      </c>
      <c r="AL313" s="37" t="str">
        <f>IF(IFERROR(SEARCH("-opc",Online_Backup_Table1230[[#This Row],[Extension types]],1),0)&gt;0,"-opc","-")</f>
        <v>-</v>
      </c>
      <c r="AM313" s="37" t="str">
        <f>IF(IFERROR(SEARCH("-mysql",Online_Backup_Table1230[[#This Row],[Extension types]],1),0)&gt;0,"-mysql","-")</f>
        <v>-</v>
      </c>
      <c r="AN313" s="37" t="str">
        <f>IF(IFERROR(SEARCH("-postgresql",Online_Backup_Table1230[[#This Row],[Extension types]],1),0)&gt;0,"-postgresql","-")</f>
        <v>-</v>
      </c>
      <c r="AO313" s="88">
        <f>IF(AND(Online_Backup_Table1230[[#This Row],[OS_type]]="WINDOWS / LINUX",COUNTIF(Online_Backup_Table1230[[#This Row],[Check -mssql and -mssql70]:[Check -opc]],"-")&lt;&gt;21),1,0)</f>
        <v>0</v>
      </c>
      <c r="AP313" s="88">
        <f>IF(AND(Online_Backup_Table1230[[#This Row],[OS_type]]="UNIX",COUNTIF(Online_Backup_Table1230[[#This Row],[Check -mssql and -mssql70]:[Check -opc]],"-")&lt;&gt;21),1,0)</f>
        <v>0</v>
      </c>
      <c r="AQ31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3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3" s="88">
        <f>IF(AND(Online_Backup_Table1230[[#This Row],[Last connexion date]]&gt;Declaration_Date2433[[#All],[Column1]]-180,Online_Backup_Table1230[[#This Row],[Historical usage Unix to be counted]]&lt;&gt;0),1,0)</f>
        <v>0</v>
      </c>
      <c r="AU313" s="68"/>
      <c r="AV31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4" spans="1:48" x14ac:dyDescent="0.25">
      <c r="A314" s="7"/>
      <c r="B314" s="28" t="s">
        <v>378</v>
      </c>
      <c r="C314" s="28" t="s">
        <v>125</v>
      </c>
      <c r="D31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4" s="45" t="s">
        <v>101</v>
      </c>
      <c r="F314" s="63"/>
      <c r="G314" s="63"/>
      <c r="H314" s="63"/>
      <c r="I314" s="63"/>
      <c r="J314" s="63"/>
      <c r="K314" s="7"/>
      <c r="L314" s="37" t="str">
        <f>IF(IFERROR(SEARCH("-virtual",Online_Backup_Table1230[[#This Row],[Extension types]],1),0)&gt;0,"Yes","-")</f>
        <v>-</v>
      </c>
      <c r="M314" s="28"/>
      <c r="N314" s="37" t="str">
        <f>IF(IFERROR(SEARCH("-clus",Online_Backup_Table1230[[#This Row],[Extension types]],1),0)&gt;0,"Yes","-")</f>
        <v>-</v>
      </c>
      <c r="O314" s="28"/>
      <c r="P314" s="37" t="str">
        <f>IF(IFERROR(SEARCH("-appserver",Online_Backup_Table1230[[#This Row],[Extension types]],1),0)&gt;0,"Yes","-")</f>
        <v>-</v>
      </c>
      <c r="Q314" s="28"/>
      <c r="R314" s="37" t="str">
        <f>IF(IFERROR(SEARCH("-mssql",Online_Backup_Table1230[[#This Row],[Extension types]],1),0)&gt;0,"-mssql","-")</f>
        <v>-</v>
      </c>
      <c r="S314" s="37" t="str">
        <f>IF(IFERROR(SEARCH("-oracle",Online_Backup_Table1230[[#This Row],[Extension types]],1),0)&gt;0,"-oracle","-")</f>
        <v>-</v>
      </c>
      <c r="T314" s="37" t="str">
        <f>IF(IFERROR(SEARCH("-sap",Online_Backup_Table1230[[#This Row],[Extension types]],1),0)&gt;0,"-sap","-")</f>
        <v>-</v>
      </c>
      <c r="U314" s="37" t="str">
        <f>IF(IFERROR(SEARCH("-msexchange",Online_Backup_Table1230[[#This Row],[Extension types]],1),0)&gt;0,"-msexchange","-")</f>
        <v>-</v>
      </c>
      <c r="V314" s="37" t="str">
        <f>IF(IFERROR(SEARCH("-msese",Online_Backup_Table1230[[#This Row],[Extension types]],1),0)&gt;0,"-msese","-")</f>
        <v>-</v>
      </c>
      <c r="W314" s="37" t="str">
        <f>IF(IFERROR(SEARCH("-e2010",Online_Backup_Table1230[[#This Row],[Extension types]],1),0)&gt;0,"-e2010","-")</f>
        <v>-</v>
      </c>
      <c r="X314" s="37" t="str">
        <f>IF(IFERROR(SEARCH("-msmbx",Online_Backup_Table1230[[#This Row],[Extension types]],1),0)&gt;0,"-msmbx","-")</f>
        <v>-</v>
      </c>
      <c r="Y314" s="37" t="str">
        <f>IF(IFERROR(SEARCH("-mbx",Online_Backup_Table1230[[#This Row],[Extension types]],1),0)&gt;0,"-mbx","-")</f>
        <v>-</v>
      </c>
      <c r="Z314" s="37" t="str">
        <f>IF(IFERROR(SEARCH("-informix",Online_Backup_Table1230[[#This Row],[Extension types]],1),0)&gt;0,"-informix","-")</f>
        <v>-</v>
      </c>
      <c r="AA314" s="37" t="str">
        <f>IF(IFERROR(SEARCH("-sybase",Online_Backup_Table1230[[#This Row],[Extension types]],1),0)&gt;0,"-sybase","-")</f>
        <v>-</v>
      </c>
      <c r="AB314" s="37" t="str">
        <f>IF(IFERROR(SEARCH("-lotus",Online_Backup_Table1230[[#This Row],[Extension types]],1),0)&gt;0,"-lotus","-")</f>
        <v>-</v>
      </c>
      <c r="AC314" s="37" t="str">
        <f>IF(IFERROR(SEARCH("-vss",Online_Backup_Table1230[[#This Row],[Extension types]],1),0)&gt;0,"-vss","-")</f>
        <v>-</v>
      </c>
      <c r="AD314" s="37" t="str">
        <f>IF(IFERROR(SEARCH("-db2",Online_Backup_Table1230[[#This Row],[Extension types]],1),0)&gt;0,"-db2","-")</f>
        <v>-</v>
      </c>
      <c r="AE314" s="37" t="str">
        <f>IF(IFERROR(SEARCH("-mssharepoint",Online_Backup_Table1230[[#This Row],[Extension types]],1),0)&gt;0,"-mssharepoint","-")</f>
        <v>-</v>
      </c>
      <c r="AF314" s="37" t="str">
        <f>IF(IFERROR(SEARCH("-mssps",Online_Backup_Table1230[[#This Row],[Extension types]],1),0)&gt;0,"-mssps","-")</f>
        <v>-</v>
      </c>
      <c r="AG314" s="37" t="str">
        <f>IF(IFERROR(SEARCH("-vmware",Online_Backup_Table1230[[#This Row],[Extension types]],1),0)&gt;0,"-vmware","-")</f>
        <v>-</v>
      </c>
      <c r="AH314" s="37" t="str">
        <f>IF(IFERROR(SEARCH("-vepa",Online_Backup_Table1230[[#This Row],[Extension types]],1),0)&gt;0,"-vepa","-")</f>
        <v>-</v>
      </c>
      <c r="AI314" s="37" t="str">
        <f>IF(IFERROR(SEARCH("-veagent",Online_Backup_Table1230[[#This Row],[Extension types]],1),0)&gt;0,"-veagent","-")</f>
        <v>-</v>
      </c>
      <c r="AJ314" s="37" t="str">
        <f>IF(IFERROR(SEARCH("-stream",Online_Backup_Table1230[[#This Row],[Extension types]],1),0)&gt;0,"-stream","-")</f>
        <v>-</v>
      </c>
      <c r="AK314" s="37" t="str">
        <f>IF(IFERROR(SEARCH("-ov",Online_Backup_Table1230[[#This Row],[Extension types]],1),0)&gt;0,"-ov","-")</f>
        <v>-</v>
      </c>
      <c r="AL314" s="37" t="str">
        <f>IF(IFERROR(SEARCH("-opc",Online_Backup_Table1230[[#This Row],[Extension types]],1),0)&gt;0,"-opc","-")</f>
        <v>-</v>
      </c>
      <c r="AM314" s="37" t="str">
        <f>IF(IFERROR(SEARCH("-mysql",Online_Backup_Table1230[[#This Row],[Extension types]],1),0)&gt;0,"-mysql","-")</f>
        <v>-</v>
      </c>
      <c r="AN314" s="37" t="str">
        <f>IF(IFERROR(SEARCH("-postgresql",Online_Backup_Table1230[[#This Row],[Extension types]],1),0)&gt;0,"-postgresql","-")</f>
        <v>-</v>
      </c>
      <c r="AO314" s="88">
        <f>IF(AND(Online_Backup_Table1230[[#This Row],[OS_type]]="WINDOWS / LINUX",COUNTIF(Online_Backup_Table1230[[#This Row],[Check -mssql and -mssql70]:[Check -opc]],"-")&lt;&gt;21),1,0)</f>
        <v>0</v>
      </c>
      <c r="AP314" s="88">
        <f>IF(AND(Online_Backup_Table1230[[#This Row],[OS_type]]="UNIX",COUNTIF(Online_Backup_Table1230[[#This Row],[Check -mssql and -mssql70]:[Check -opc]],"-")&lt;&gt;21),1,0)</f>
        <v>0</v>
      </c>
      <c r="AQ31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4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4" s="88">
        <f>IF(AND(Online_Backup_Table1230[[#This Row],[Last connexion date]]&gt;Declaration_Date2433[[#All],[Column1]]-180,Online_Backup_Table1230[[#This Row],[Historical usage Unix to be counted]]&lt;&gt;0),1,0)</f>
        <v>0</v>
      </c>
      <c r="AU314" s="68"/>
      <c r="AV31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5" spans="1:48" x14ac:dyDescent="0.25">
      <c r="A315" s="7"/>
      <c r="B315" s="28" t="s">
        <v>379</v>
      </c>
      <c r="C315" s="28" t="s">
        <v>125</v>
      </c>
      <c r="D31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5" s="45" t="s">
        <v>101</v>
      </c>
      <c r="F315" s="63"/>
      <c r="G315" s="63"/>
      <c r="H315" s="63"/>
      <c r="I315" s="63"/>
      <c r="J315" s="63"/>
      <c r="K315" s="7"/>
      <c r="L315" s="37" t="str">
        <f>IF(IFERROR(SEARCH("-virtual",Online_Backup_Table1230[[#This Row],[Extension types]],1),0)&gt;0,"Yes","-")</f>
        <v>-</v>
      </c>
      <c r="M315" s="28"/>
      <c r="N315" s="37" t="str">
        <f>IF(IFERROR(SEARCH("-clus",Online_Backup_Table1230[[#This Row],[Extension types]],1),0)&gt;0,"Yes","-")</f>
        <v>-</v>
      </c>
      <c r="O315" s="28"/>
      <c r="P315" s="37" t="str">
        <f>IF(IFERROR(SEARCH("-appserver",Online_Backup_Table1230[[#This Row],[Extension types]],1),0)&gt;0,"Yes","-")</f>
        <v>-</v>
      </c>
      <c r="Q315" s="28"/>
      <c r="R315" s="37" t="str">
        <f>IF(IFERROR(SEARCH("-mssql",Online_Backup_Table1230[[#This Row],[Extension types]],1),0)&gt;0,"-mssql","-")</f>
        <v>-</v>
      </c>
      <c r="S315" s="37" t="str">
        <f>IF(IFERROR(SEARCH("-oracle",Online_Backup_Table1230[[#This Row],[Extension types]],1),0)&gt;0,"-oracle","-")</f>
        <v>-</v>
      </c>
      <c r="T315" s="37" t="str">
        <f>IF(IFERROR(SEARCH("-sap",Online_Backup_Table1230[[#This Row],[Extension types]],1),0)&gt;0,"-sap","-")</f>
        <v>-</v>
      </c>
      <c r="U315" s="37" t="str">
        <f>IF(IFERROR(SEARCH("-msexchange",Online_Backup_Table1230[[#This Row],[Extension types]],1),0)&gt;0,"-msexchange","-")</f>
        <v>-</v>
      </c>
      <c r="V315" s="37" t="str">
        <f>IF(IFERROR(SEARCH("-msese",Online_Backup_Table1230[[#This Row],[Extension types]],1),0)&gt;0,"-msese","-")</f>
        <v>-</v>
      </c>
      <c r="W315" s="37" t="str">
        <f>IF(IFERROR(SEARCH("-e2010",Online_Backup_Table1230[[#This Row],[Extension types]],1),0)&gt;0,"-e2010","-")</f>
        <v>-</v>
      </c>
      <c r="X315" s="37" t="str">
        <f>IF(IFERROR(SEARCH("-msmbx",Online_Backup_Table1230[[#This Row],[Extension types]],1),0)&gt;0,"-msmbx","-")</f>
        <v>-</v>
      </c>
      <c r="Y315" s="37" t="str">
        <f>IF(IFERROR(SEARCH("-mbx",Online_Backup_Table1230[[#This Row],[Extension types]],1),0)&gt;0,"-mbx","-")</f>
        <v>-</v>
      </c>
      <c r="Z315" s="37" t="str">
        <f>IF(IFERROR(SEARCH("-informix",Online_Backup_Table1230[[#This Row],[Extension types]],1),0)&gt;0,"-informix","-")</f>
        <v>-</v>
      </c>
      <c r="AA315" s="37" t="str">
        <f>IF(IFERROR(SEARCH("-sybase",Online_Backup_Table1230[[#This Row],[Extension types]],1),0)&gt;0,"-sybase","-")</f>
        <v>-</v>
      </c>
      <c r="AB315" s="37" t="str">
        <f>IF(IFERROR(SEARCH("-lotus",Online_Backup_Table1230[[#This Row],[Extension types]],1),0)&gt;0,"-lotus","-")</f>
        <v>-</v>
      </c>
      <c r="AC315" s="37" t="str">
        <f>IF(IFERROR(SEARCH("-vss",Online_Backup_Table1230[[#This Row],[Extension types]],1),0)&gt;0,"-vss","-")</f>
        <v>-</v>
      </c>
      <c r="AD315" s="37" t="str">
        <f>IF(IFERROR(SEARCH("-db2",Online_Backup_Table1230[[#This Row],[Extension types]],1),0)&gt;0,"-db2","-")</f>
        <v>-</v>
      </c>
      <c r="AE315" s="37" t="str">
        <f>IF(IFERROR(SEARCH("-mssharepoint",Online_Backup_Table1230[[#This Row],[Extension types]],1),0)&gt;0,"-mssharepoint","-")</f>
        <v>-</v>
      </c>
      <c r="AF315" s="37" t="str">
        <f>IF(IFERROR(SEARCH("-mssps",Online_Backup_Table1230[[#This Row],[Extension types]],1),0)&gt;0,"-mssps","-")</f>
        <v>-</v>
      </c>
      <c r="AG315" s="37" t="str">
        <f>IF(IFERROR(SEARCH("-vmware",Online_Backup_Table1230[[#This Row],[Extension types]],1),0)&gt;0,"-vmware","-")</f>
        <v>-</v>
      </c>
      <c r="AH315" s="37" t="str">
        <f>IF(IFERROR(SEARCH("-vepa",Online_Backup_Table1230[[#This Row],[Extension types]],1),0)&gt;0,"-vepa","-")</f>
        <v>-</v>
      </c>
      <c r="AI315" s="37" t="str">
        <f>IF(IFERROR(SEARCH("-veagent",Online_Backup_Table1230[[#This Row],[Extension types]],1),0)&gt;0,"-veagent","-")</f>
        <v>-</v>
      </c>
      <c r="AJ315" s="37" t="str">
        <f>IF(IFERROR(SEARCH("-stream",Online_Backup_Table1230[[#This Row],[Extension types]],1),0)&gt;0,"-stream","-")</f>
        <v>-</v>
      </c>
      <c r="AK315" s="37" t="str">
        <f>IF(IFERROR(SEARCH("-ov",Online_Backup_Table1230[[#This Row],[Extension types]],1),0)&gt;0,"-ov","-")</f>
        <v>-</v>
      </c>
      <c r="AL315" s="37" t="str">
        <f>IF(IFERROR(SEARCH("-opc",Online_Backup_Table1230[[#This Row],[Extension types]],1),0)&gt;0,"-opc","-")</f>
        <v>-</v>
      </c>
      <c r="AM315" s="37" t="str">
        <f>IF(IFERROR(SEARCH("-mysql",Online_Backup_Table1230[[#This Row],[Extension types]],1),0)&gt;0,"-mysql","-")</f>
        <v>-</v>
      </c>
      <c r="AN315" s="37" t="str">
        <f>IF(IFERROR(SEARCH("-postgresql",Online_Backup_Table1230[[#This Row],[Extension types]],1),0)&gt;0,"-postgresql","-")</f>
        <v>-</v>
      </c>
      <c r="AO315" s="88">
        <f>IF(AND(Online_Backup_Table1230[[#This Row],[OS_type]]="WINDOWS / LINUX",COUNTIF(Online_Backup_Table1230[[#This Row],[Check -mssql and -mssql70]:[Check -opc]],"-")&lt;&gt;21),1,0)</f>
        <v>0</v>
      </c>
      <c r="AP315" s="88">
        <f>IF(AND(Online_Backup_Table1230[[#This Row],[OS_type]]="UNIX",COUNTIF(Online_Backup_Table1230[[#This Row],[Check -mssql and -mssql70]:[Check -opc]],"-")&lt;&gt;21),1,0)</f>
        <v>0</v>
      </c>
      <c r="AQ31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5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5" s="88">
        <f>IF(AND(Online_Backup_Table1230[[#This Row],[Last connexion date]]&gt;Declaration_Date2433[[#All],[Column1]]-180,Online_Backup_Table1230[[#This Row],[Historical usage Unix to be counted]]&lt;&gt;0),1,0)</f>
        <v>0</v>
      </c>
      <c r="AU315" s="68"/>
      <c r="AV31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6" spans="1:48" x14ac:dyDescent="0.25">
      <c r="A316" s="7"/>
      <c r="B316" s="28" t="s">
        <v>380</v>
      </c>
      <c r="C316" s="28" t="s">
        <v>125</v>
      </c>
      <c r="D31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6" s="45" t="s">
        <v>101</v>
      </c>
      <c r="F316" s="63"/>
      <c r="G316" s="63"/>
      <c r="H316" s="63"/>
      <c r="I316" s="63"/>
      <c r="J316" s="63"/>
      <c r="K316" s="7"/>
      <c r="L316" s="37" t="str">
        <f>IF(IFERROR(SEARCH("-virtual",Online_Backup_Table1230[[#This Row],[Extension types]],1),0)&gt;0,"Yes","-")</f>
        <v>-</v>
      </c>
      <c r="M316" s="28"/>
      <c r="N316" s="37" t="str">
        <f>IF(IFERROR(SEARCH("-clus",Online_Backup_Table1230[[#This Row],[Extension types]],1),0)&gt;0,"Yes","-")</f>
        <v>-</v>
      </c>
      <c r="O316" s="28"/>
      <c r="P316" s="37" t="str">
        <f>IF(IFERROR(SEARCH("-appserver",Online_Backup_Table1230[[#This Row],[Extension types]],1),0)&gt;0,"Yes","-")</f>
        <v>-</v>
      </c>
      <c r="Q316" s="28"/>
      <c r="R316" s="37" t="str">
        <f>IF(IFERROR(SEARCH("-mssql",Online_Backup_Table1230[[#This Row],[Extension types]],1),0)&gt;0,"-mssql","-")</f>
        <v>-</v>
      </c>
      <c r="S316" s="37" t="str">
        <f>IF(IFERROR(SEARCH("-oracle",Online_Backup_Table1230[[#This Row],[Extension types]],1),0)&gt;0,"-oracle","-")</f>
        <v>-</v>
      </c>
      <c r="T316" s="37" t="str">
        <f>IF(IFERROR(SEARCH("-sap",Online_Backup_Table1230[[#This Row],[Extension types]],1),0)&gt;0,"-sap","-")</f>
        <v>-</v>
      </c>
      <c r="U316" s="37" t="str">
        <f>IF(IFERROR(SEARCH("-msexchange",Online_Backup_Table1230[[#This Row],[Extension types]],1),0)&gt;0,"-msexchange","-")</f>
        <v>-</v>
      </c>
      <c r="V316" s="37" t="str">
        <f>IF(IFERROR(SEARCH("-msese",Online_Backup_Table1230[[#This Row],[Extension types]],1),0)&gt;0,"-msese","-")</f>
        <v>-</v>
      </c>
      <c r="W316" s="37" t="str">
        <f>IF(IFERROR(SEARCH("-e2010",Online_Backup_Table1230[[#This Row],[Extension types]],1),0)&gt;0,"-e2010","-")</f>
        <v>-</v>
      </c>
      <c r="X316" s="37" t="str">
        <f>IF(IFERROR(SEARCH("-msmbx",Online_Backup_Table1230[[#This Row],[Extension types]],1),0)&gt;0,"-msmbx","-")</f>
        <v>-</v>
      </c>
      <c r="Y316" s="37" t="str">
        <f>IF(IFERROR(SEARCH("-mbx",Online_Backup_Table1230[[#This Row],[Extension types]],1),0)&gt;0,"-mbx","-")</f>
        <v>-</v>
      </c>
      <c r="Z316" s="37" t="str">
        <f>IF(IFERROR(SEARCH("-informix",Online_Backup_Table1230[[#This Row],[Extension types]],1),0)&gt;0,"-informix","-")</f>
        <v>-</v>
      </c>
      <c r="AA316" s="37" t="str">
        <f>IF(IFERROR(SEARCH("-sybase",Online_Backup_Table1230[[#This Row],[Extension types]],1),0)&gt;0,"-sybase","-")</f>
        <v>-</v>
      </c>
      <c r="AB316" s="37" t="str">
        <f>IF(IFERROR(SEARCH("-lotus",Online_Backup_Table1230[[#This Row],[Extension types]],1),0)&gt;0,"-lotus","-")</f>
        <v>-</v>
      </c>
      <c r="AC316" s="37" t="str">
        <f>IF(IFERROR(SEARCH("-vss",Online_Backup_Table1230[[#This Row],[Extension types]],1),0)&gt;0,"-vss","-")</f>
        <v>-</v>
      </c>
      <c r="AD316" s="37" t="str">
        <f>IF(IFERROR(SEARCH("-db2",Online_Backup_Table1230[[#This Row],[Extension types]],1),0)&gt;0,"-db2","-")</f>
        <v>-</v>
      </c>
      <c r="AE316" s="37" t="str">
        <f>IF(IFERROR(SEARCH("-mssharepoint",Online_Backup_Table1230[[#This Row],[Extension types]],1),0)&gt;0,"-mssharepoint","-")</f>
        <v>-</v>
      </c>
      <c r="AF316" s="37" t="str">
        <f>IF(IFERROR(SEARCH("-mssps",Online_Backup_Table1230[[#This Row],[Extension types]],1),0)&gt;0,"-mssps","-")</f>
        <v>-</v>
      </c>
      <c r="AG316" s="37" t="str">
        <f>IF(IFERROR(SEARCH("-vmware",Online_Backup_Table1230[[#This Row],[Extension types]],1),0)&gt;0,"-vmware","-")</f>
        <v>-</v>
      </c>
      <c r="AH316" s="37" t="str">
        <f>IF(IFERROR(SEARCH("-vepa",Online_Backup_Table1230[[#This Row],[Extension types]],1),0)&gt;0,"-vepa","-")</f>
        <v>-</v>
      </c>
      <c r="AI316" s="37" t="str">
        <f>IF(IFERROR(SEARCH("-veagent",Online_Backup_Table1230[[#This Row],[Extension types]],1),0)&gt;0,"-veagent","-")</f>
        <v>-</v>
      </c>
      <c r="AJ316" s="37" t="str">
        <f>IF(IFERROR(SEARCH("-stream",Online_Backup_Table1230[[#This Row],[Extension types]],1),0)&gt;0,"-stream","-")</f>
        <v>-</v>
      </c>
      <c r="AK316" s="37" t="str">
        <f>IF(IFERROR(SEARCH("-ov",Online_Backup_Table1230[[#This Row],[Extension types]],1),0)&gt;0,"-ov","-")</f>
        <v>-</v>
      </c>
      <c r="AL316" s="37" t="str">
        <f>IF(IFERROR(SEARCH("-opc",Online_Backup_Table1230[[#This Row],[Extension types]],1),0)&gt;0,"-opc","-")</f>
        <v>-</v>
      </c>
      <c r="AM316" s="37" t="str">
        <f>IF(IFERROR(SEARCH("-mysql",Online_Backup_Table1230[[#This Row],[Extension types]],1),0)&gt;0,"-mysql","-")</f>
        <v>-</v>
      </c>
      <c r="AN316" s="37" t="str">
        <f>IF(IFERROR(SEARCH("-postgresql",Online_Backup_Table1230[[#This Row],[Extension types]],1),0)&gt;0,"-postgresql","-")</f>
        <v>-</v>
      </c>
      <c r="AO316" s="88">
        <f>IF(AND(Online_Backup_Table1230[[#This Row],[OS_type]]="WINDOWS / LINUX",COUNTIF(Online_Backup_Table1230[[#This Row],[Check -mssql and -mssql70]:[Check -opc]],"-")&lt;&gt;21),1,0)</f>
        <v>0</v>
      </c>
      <c r="AP316" s="88">
        <f>IF(AND(Online_Backup_Table1230[[#This Row],[OS_type]]="UNIX",COUNTIF(Online_Backup_Table1230[[#This Row],[Check -mssql and -mssql70]:[Check -opc]],"-")&lt;&gt;21),1,0)</f>
        <v>0</v>
      </c>
      <c r="AQ31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6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6" s="88">
        <f>IF(AND(Online_Backup_Table1230[[#This Row],[Last connexion date]]&gt;Declaration_Date2433[[#All],[Column1]]-180,Online_Backup_Table1230[[#This Row],[Historical usage Unix to be counted]]&lt;&gt;0),1,0)</f>
        <v>0</v>
      </c>
      <c r="AU316" s="68"/>
      <c r="AV31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7" spans="1:48" x14ac:dyDescent="0.25">
      <c r="A317" s="7"/>
      <c r="B317" s="28" t="s">
        <v>381</v>
      </c>
      <c r="C317" s="28" t="s">
        <v>125</v>
      </c>
      <c r="D31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Unix</v>
      </c>
      <c r="E317" s="45" t="s">
        <v>101</v>
      </c>
      <c r="F317" s="63"/>
      <c r="G317" s="63"/>
      <c r="H317" s="63"/>
      <c r="I317" s="63"/>
      <c r="J317" s="63"/>
      <c r="K317" s="7"/>
      <c r="L317" s="37" t="str">
        <f>IF(IFERROR(SEARCH("-virtual",Online_Backup_Table1230[[#This Row],[Extension types]],1),0)&gt;0,"Yes","-")</f>
        <v>-</v>
      </c>
      <c r="M317" s="28"/>
      <c r="N317" s="37" t="str">
        <f>IF(IFERROR(SEARCH("-clus",Online_Backup_Table1230[[#This Row],[Extension types]],1),0)&gt;0,"Yes","-")</f>
        <v>-</v>
      </c>
      <c r="O317" s="28"/>
      <c r="P317" s="37" t="str">
        <f>IF(IFERROR(SEARCH("-appserver",Online_Backup_Table1230[[#This Row],[Extension types]],1),0)&gt;0,"Yes","-")</f>
        <v>-</v>
      </c>
      <c r="Q317" s="28"/>
      <c r="R317" s="37" t="str">
        <f>IF(IFERROR(SEARCH("-mssql",Online_Backup_Table1230[[#This Row],[Extension types]],1),0)&gt;0,"-mssql","-")</f>
        <v>-</v>
      </c>
      <c r="S317" s="37" t="str">
        <f>IF(IFERROR(SEARCH("-oracle",Online_Backup_Table1230[[#This Row],[Extension types]],1),0)&gt;0,"-oracle","-")</f>
        <v>-</v>
      </c>
      <c r="T317" s="37" t="str">
        <f>IF(IFERROR(SEARCH("-sap",Online_Backup_Table1230[[#This Row],[Extension types]],1),0)&gt;0,"-sap","-")</f>
        <v>-</v>
      </c>
      <c r="U317" s="37" t="str">
        <f>IF(IFERROR(SEARCH("-msexchange",Online_Backup_Table1230[[#This Row],[Extension types]],1),0)&gt;0,"-msexchange","-")</f>
        <v>-</v>
      </c>
      <c r="V317" s="37" t="str">
        <f>IF(IFERROR(SEARCH("-msese",Online_Backup_Table1230[[#This Row],[Extension types]],1),0)&gt;0,"-msese","-")</f>
        <v>-</v>
      </c>
      <c r="W317" s="37" t="str">
        <f>IF(IFERROR(SEARCH("-e2010",Online_Backup_Table1230[[#This Row],[Extension types]],1),0)&gt;0,"-e2010","-")</f>
        <v>-</v>
      </c>
      <c r="X317" s="37" t="str">
        <f>IF(IFERROR(SEARCH("-msmbx",Online_Backup_Table1230[[#This Row],[Extension types]],1),0)&gt;0,"-msmbx","-")</f>
        <v>-</v>
      </c>
      <c r="Y317" s="37" t="str">
        <f>IF(IFERROR(SEARCH("-mbx",Online_Backup_Table1230[[#This Row],[Extension types]],1),0)&gt;0,"-mbx","-")</f>
        <v>-</v>
      </c>
      <c r="Z317" s="37" t="str">
        <f>IF(IFERROR(SEARCH("-informix",Online_Backup_Table1230[[#This Row],[Extension types]],1),0)&gt;0,"-informix","-")</f>
        <v>-</v>
      </c>
      <c r="AA317" s="37" t="str">
        <f>IF(IFERROR(SEARCH("-sybase",Online_Backup_Table1230[[#This Row],[Extension types]],1),0)&gt;0,"-sybase","-")</f>
        <v>-</v>
      </c>
      <c r="AB317" s="37" t="str">
        <f>IF(IFERROR(SEARCH("-lotus",Online_Backup_Table1230[[#This Row],[Extension types]],1),0)&gt;0,"-lotus","-")</f>
        <v>-</v>
      </c>
      <c r="AC317" s="37" t="str">
        <f>IF(IFERROR(SEARCH("-vss",Online_Backup_Table1230[[#This Row],[Extension types]],1),0)&gt;0,"-vss","-")</f>
        <v>-</v>
      </c>
      <c r="AD317" s="37" t="str">
        <f>IF(IFERROR(SEARCH("-db2",Online_Backup_Table1230[[#This Row],[Extension types]],1),0)&gt;0,"-db2","-")</f>
        <v>-</v>
      </c>
      <c r="AE317" s="37" t="str">
        <f>IF(IFERROR(SEARCH("-mssharepoint",Online_Backup_Table1230[[#This Row],[Extension types]],1),0)&gt;0,"-mssharepoint","-")</f>
        <v>-</v>
      </c>
      <c r="AF317" s="37" t="str">
        <f>IF(IFERROR(SEARCH("-mssps",Online_Backup_Table1230[[#This Row],[Extension types]],1),0)&gt;0,"-mssps","-")</f>
        <v>-</v>
      </c>
      <c r="AG317" s="37" t="str">
        <f>IF(IFERROR(SEARCH("-vmware",Online_Backup_Table1230[[#This Row],[Extension types]],1),0)&gt;0,"-vmware","-")</f>
        <v>-</v>
      </c>
      <c r="AH317" s="37" t="str">
        <f>IF(IFERROR(SEARCH("-vepa",Online_Backup_Table1230[[#This Row],[Extension types]],1),0)&gt;0,"-vepa","-")</f>
        <v>-</v>
      </c>
      <c r="AI317" s="37" t="str">
        <f>IF(IFERROR(SEARCH("-veagent",Online_Backup_Table1230[[#This Row],[Extension types]],1),0)&gt;0,"-veagent","-")</f>
        <v>-</v>
      </c>
      <c r="AJ317" s="37" t="str">
        <f>IF(IFERROR(SEARCH("-stream",Online_Backup_Table1230[[#This Row],[Extension types]],1),0)&gt;0,"-stream","-")</f>
        <v>-</v>
      </c>
      <c r="AK317" s="37" t="str">
        <f>IF(IFERROR(SEARCH("-ov",Online_Backup_Table1230[[#This Row],[Extension types]],1),0)&gt;0,"-ov","-")</f>
        <v>-</v>
      </c>
      <c r="AL317" s="37" t="str">
        <f>IF(IFERROR(SEARCH("-opc",Online_Backup_Table1230[[#This Row],[Extension types]],1),0)&gt;0,"-opc","-")</f>
        <v>-</v>
      </c>
      <c r="AM317" s="37" t="str">
        <f>IF(IFERROR(SEARCH("-mysql",Online_Backup_Table1230[[#This Row],[Extension types]],1),0)&gt;0,"-mysql","-")</f>
        <v>-</v>
      </c>
      <c r="AN317" s="37" t="str">
        <f>IF(IFERROR(SEARCH("-postgresql",Online_Backup_Table1230[[#This Row],[Extension types]],1),0)&gt;0,"-postgresql","-")</f>
        <v>-</v>
      </c>
      <c r="AO317" s="88">
        <f>IF(AND(Online_Backup_Table1230[[#This Row],[OS_type]]="WINDOWS / LINUX",COUNTIF(Online_Backup_Table1230[[#This Row],[Check -mssql and -mssql70]:[Check -opc]],"-")&lt;&gt;21),1,0)</f>
        <v>0</v>
      </c>
      <c r="AP317" s="88">
        <f>IF(AND(Online_Backup_Table1230[[#This Row],[OS_type]]="UNIX",COUNTIF(Online_Backup_Table1230[[#This Row],[Check -mssql and -mssql70]:[Check -opc]],"-")&lt;&gt;21),1,0)</f>
        <v>0</v>
      </c>
      <c r="AQ31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17" s="88">
        <f>IF(AND(Online_Backup_Table1230[[#This Row],[Last connexion date]]&gt;Declaration_Date2433[[#All],[Column1]]-180,Online_Backup_Table1230[[#This Row],[Historical usage Windows/Linux to be counted]]&lt;&gt;0),1,0)</f>
        <v>0</v>
      </c>
      <c r="AS31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7" s="88">
        <f>IF(AND(Online_Backup_Table1230[[#This Row],[Last connexion date]]&gt;Declaration_Date2433[[#All],[Column1]]-180,Online_Backup_Table1230[[#This Row],[Historical usage Unix to be counted]]&lt;&gt;0),1,0)</f>
        <v>0</v>
      </c>
      <c r="AU317" s="68"/>
      <c r="AV31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8" spans="1:48" x14ac:dyDescent="0.25">
      <c r="A318" s="7"/>
      <c r="B318" s="28" t="s">
        <v>382</v>
      </c>
      <c r="C318" s="28" t="s">
        <v>160</v>
      </c>
      <c r="D31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8" s="45" t="s">
        <v>383</v>
      </c>
      <c r="F318" s="63"/>
      <c r="G318" s="63"/>
      <c r="H318" s="63"/>
      <c r="I318" s="63"/>
      <c r="J318" s="63"/>
      <c r="K318" s="7"/>
      <c r="L318" s="37" t="str">
        <f>IF(IFERROR(SEARCH("-virtual",Online_Backup_Table1230[[#This Row],[Extension types]],1),0)&gt;0,"Yes","-")</f>
        <v>-</v>
      </c>
      <c r="M318" s="28"/>
      <c r="N318" s="37" t="str">
        <f>IF(IFERROR(SEARCH("-clus",Online_Backup_Table1230[[#This Row],[Extension types]],1),0)&gt;0,"Yes","-")</f>
        <v>-</v>
      </c>
      <c r="O318" s="28"/>
      <c r="P318" s="37" t="str">
        <f>IF(IFERROR(SEARCH("-appserver",Online_Backup_Table1230[[#This Row],[Extension types]],1),0)&gt;0,"Yes","-")</f>
        <v>-</v>
      </c>
      <c r="Q318" s="28"/>
      <c r="R318" s="37" t="str">
        <f>IF(IFERROR(SEARCH("-mssql",Online_Backup_Table1230[[#This Row],[Extension types]],1),0)&gt;0,"-mssql","-")</f>
        <v>-mssql</v>
      </c>
      <c r="S318" s="37" t="str">
        <f>IF(IFERROR(SEARCH("-oracle",Online_Backup_Table1230[[#This Row],[Extension types]],1),0)&gt;0,"-oracle","-")</f>
        <v>-</v>
      </c>
      <c r="T318" s="37" t="str">
        <f>IF(IFERROR(SEARCH("-sap",Online_Backup_Table1230[[#This Row],[Extension types]],1),0)&gt;0,"-sap","-")</f>
        <v>-</v>
      </c>
      <c r="U318" s="37" t="str">
        <f>IF(IFERROR(SEARCH("-msexchange",Online_Backup_Table1230[[#This Row],[Extension types]],1),0)&gt;0,"-msexchange","-")</f>
        <v>-</v>
      </c>
      <c r="V318" s="37" t="str">
        <f>IF(IFERROR(SEARCH("-msese",Online_Backup_Table1230[[#This Row],[Extension types]],1),0)&gt;0,"-msese","-")</f>
        <v>-</v>
      </c>
      <c r="W318" s="37" t="str">
        <f>IF(IFERROR(SEARCH("-e2010",Online_Backup_Table1230[[#This Row],[Extension types]],1),0)&gt;0,"-e2010","-")</f>
        <v>-</v>
      </c>
      <c r="X318" s="37" t="str">
        <f>IF(IFERROR(SEARCH("-msmbx",Online_Backup_Table1230[[#This Row],[Extension types]],1),0)&gt;0,"-msmbx","-")</f>
        <v>-</v>
      </c>
      <c r="Y318" s="37" t="str">
        <f>IF(IFERROR(SEARCH("-mbx",Online_Backup_Table1230[[#This Row],[Extension types]],1),0)&gt;0,"-mbx","-")</f>
        <v>-</v>
      </c>
      <c r="Z318" s="37" t="str">
        <f>IF(IFERROR(SEARCH("-informix",Online_Backup_Table1230[[#This Row],[Extension types]],1),0)&gt;0,"-informix","-")</f>
        <v>-</v>
      </c>
      <c r="AA318" s="37" t="str">
        <f>IF(IFERROR(SEARCH("-sybase",Online_Backup_Table1230[[#This Row],[Extension types]],1),0)&gt;0,"-sybase","-")</f>
        <v>-</v>
      </c>
      <c r="AB318" s="37" t="str">
        <f>IF(IFERROR(SEARCH("-lotus",Online_Backup_Table1230[[#This Row],[Extension types]],1),0)&gt;0,"-lotus","-")</f>
        <v>-</v>
      </c>
      <c r="AC318" s="37" t="str">
        <f>IF(IFERROR(SEARCH("-vss",Online_Backup_Table1230[[#This Row],[Extension types]],1),0)&gt;0,"-vss","-")</f>
        <v>-vss</v>
      </c>
      <c r="AD318" s="37" t="str">
        <f>IF(IFERROR(SEARCH("-db2",Online_Backup_Table1230[[#This Row],[Extension types]],1),0)&gt;0,"-db2","-")</f>
        <v>-</v>
      </c>
      <c r="AE318" s="37" t="str">
        <f>IF(IFERROR(SEARCH("-mssharepoint",Online_Backup_Table1230[[#This Row],[Extension types]],1),0)&gt;0,"-mssharepoint","-")</f>
        <v>-</v>
      </c>
      <c r="AF318" s="37" t="str">
        <f>IF(IFERROR(SEARCH("-mssps",Online_Backup_Table1230[[#This Row],[Extension types]],1),0)&gt;0,"-mssps","-")</f>
        <v>-</v>
      </c>
      <c r="AG318" s="37" t="str">
        <f>IF(IFERROR(SEARCH("-vmware",Online_Backup_Table1230[[#This Row],[Extension types]],1),0)&gt;0,"-vmware","-")</f>
        <v>-</v>
      </c>
      <c r="AH318" s="37" t="str">
        <f>IF(IFERROR(SEARCH("-vepa",Online_Backup_Table1230[[#This Row],[Extension types]],1),0)&gt;0,"-vepa","-")</f>
        <v>-</v>
      </c>
      <c r="AI318" s="37" t="str">
        <f>IF(IFERROR(SEARCH("-veagent",Online_Backup_Table1230[[#This Row],[Extension types]],1),0)&gt;0,"-veagent","-")</f>
        <v>-</v>
      </c>
      <c r="AJ318" s="37" t="str">
        <f>IF(IFERROR(SEARCH("-stream",Online_Backup_Table1230[[#This Row],[Extension types]],1),0)&gt;0,"-stream","-")</f>
        <v>-</v>
      </c>
      <c r="AK318" s="37" t="str">
        <f>IF(IFERROR(SEARCH("-ov",Online_Backup_Table1230[[#This Row],[Extension types]],1),0)&gt;0,"-ov","-")</f>
        <v>-</v>
      </c>
      <c r="AL318" s="37" t="str">
        <f>IF(IFERROR(SEARCH("-opc",Online_Backup_Table1230[[#This Row],[Extension types]],1),0)&gt;0,"-opc","-")</f>
        <v>-</v>
      </c>
      <c r="AM318" s="37" t="str">
        <f>IF(IFERROR(SEARCH("-mysql",Online_Backup_Table1230[[#This Row],[Extension types]],1),0)&gt;0,"-mysql","-")</f>
        <v>-</v>
      </c>
      <c r="AN318" s="37" t="str">
        <f>IF(IFERROR(SEARCH("-postgresql",Online_Backup_Table1230[[#This Row],[Extension types]],1),0)&gt;0,"-postgresql","-")</f>
        <v>-</v>
      </c>
      <c r="AO318" s="88">
        <f>IF(AND(Online_Backup_Table1230[[#This Row],[OS_type]]="WINDOWS / LINUX",COUNTIF(Online_Backup_Table1230[[#This Row],[Check -mssql and -mssql70]:[Check -opc]],"-")&lt;&gt;21),1,0)</f>
        <v>1</v>
      </c>
      <c r="AP318" s="88">
        <f>IF(AND(Online_Backup_Table1230[[#This Row],[OS_type]]="UNIX",COUNTIF(Online_Backup_Table1230[[#This Row],[Check -mssql and -mssql70]:[Check -opc]],"-")&lt;&gt;21),1,0)</f>
        <v>0</v>
      </c>
      <c r="AQ31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8" s="88">
        <f>IF(AND(Online_Backup_Table1230[[#This Row],[Last connexion date]]&gt;Declaration_Date2433[[#All],[Column1]]-180,Online_Backup_Table1230[[#This Row],[Historical usage Windows/Linux to be counted]]&lt;&gt;0),1,0)</f>
        <v>1</v>
      </c>
      <c r="AS31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8" s="88">
        <f>IF(AND(Online_Backup_Table1230[[#This Row],[Last connexion date]]&gt;Declaration_Date2433[[#All],[Column1]]-180,Online_Backup_Table1230[[#This Row],[Historical usage Unix to be counted]]&lt;&gt;0),1,0)</f>
        <v>0</v>
      </c>
      <c r="AU318" s="68">
        <v>43872.354756944442</v>
      </c>
      <c r="AV31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19" spans="1:48" x14ac:dyDescent="0.25">
      <c r="A319" s="7"/>
      <c r="B319" s="28" t="s">
        <v>384</v>
      </c>
      <c r="C319" s="28" t="s">
        <v>141</v>
      </c>
      <c r="D31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19" s="45" t="s">
        <v>385</v>
      </c>
      <c r="F319" s="63"/>
      <c r="G319" s="63"/>
      <c r="H319" s="63"/>
      <c r="I319" s="63"/>
      <c r="J319" s="63"/>
      <c r="K319" s="7"/>
      <c r="L319" s="37" t="str">
        <f>IF(IFERROR(SEARCH("-virtual",Online_Backup_Table1230[[#This Row],[Extension types]],1),0)&gt;0,"Yes","-")</f>
        <v>-</v>
      </c>
      <c r="M319" s="28"/>
      <c r="N319" s="37" t="str">
        <f>IF(IFERROR(SEARCH("-clus",Online_Backup_Table1230[[#This Row],[Extension types]],1),0)&gt;0,"Yes","-")</f>
        <v>-</v>
      </c>
      <c r="O319" s="28"/>
      <c r="P319" s="37" t="str">
        <f>IF(IFERROR(SEARCH("-appserver",Online_Backup_Table1230[[#This Row],[Extension types]],1),0)&gt;0,"Yes","-")</f>
        <v>-</v>
      </c>
      <c r="Q319" s="28"/>
      <c r="R319" s="37" t="str">
        <f>IF(IFERROR(SEARCH("-mssql",Online_Backup_Table1230[[#This Row],[Extension types]],1),0)&gt;0,"-mssql","-")</f>
        <v>-mssql</v>
      </c>
      <c r="S319" s="37" t="str">
        <f>IF(IFERROR(SEARCH("-oracle",Online_Backup_Table1230[[#This Row],[Extension types]],1),0)&gt;0,"-oracle","-")</f>
        <v>-</v>
      </c>
      <c r="T319" s="37" t="str">
        <f>IF(IFERROR(SEARCH("-sap",Online_Backup_Table1230[[#This Row],[Extension types]],1),0)&gt;0,"-sap","-")</f>
        <v>-</v>
      </c>
      <c r="U319" s="37" t="str">
        <f>IF(IFERROR(SEARCH("-msexchange",Online_Backup_Table1230[[#This Row],[Extension types]],1),0)&gt;0,"-msexchange","-")</f>
        <v>-</v>
      </c>
      <c r="V319" s="37" t="str">
        <f>IF(IFERROR(SEARCH("-msese",Online_Backup_Table1230[[#This Row],[Extension types]],1),0)&gt;0,"-msese","-")</f>
        <v>-</v>
      </c>
      <c r="W319" s="37" t="str">
        <f>IF(IFERROR(SEARCH("-e2010",Online_Backup_Table1230[[#This Row],[Extension types]],1),0)&gt;0,"-e2010","-")</f>
        <v>-</v>
      </c>
      <c r="X319" s="37" t="str">
        <f>IF(IFERROR(SEARCH("-msmbx",Online_Backup_Table1230[[#This Row],[Extension types]],1),0)&gt;0,"-msmbx","-")</f>
        <v>-</v>
      </c>
      <c r="Y319" s="37" t="str">
        <f>IF(IFERROR(SEARCH("-mbx",Online_Backup_Table1230[[#This Row],[Extension types]],1),0)&gt;0,"-mbx","-")</f>
        <v>-</v>
      </c>
      <c r="Z319" s="37" t="str">
        <f>IF(IFERROR(SEARCH("-informix",Online_Backup_Table1230[[#This Row],[Extension types]],1),0)&gt;0,"-informix","-")</f>
        <v>-</v>
      </c>
      <c r="AA319" s="37" t="str">
        <f>IF(IFERROR(SEARCH("-sybase",Online_Backup_Table1230[[#This Row],[Extension types]],1),0)&gt;0,"-sybase","-")</f>
        <v>-</v>
      </c>
      <c r="AB319" s="37" t="str">
        <f>IF(IFERROR(SEARCH("-lotus",Online_Backup_Table1230[[#This Row],[Extension types]],1),0)&gt;0,"-lotus","-")</f>
        <v>-</v>
      </c>
      <c r="AC319" s="37" t="str">
        <f>IF(IFERROR(SEARCH("-vss",Online_Backup_Table1230[[#This Row],[Extension types]],1),0)&gt;0,"-vss","-")</f>
        <v>-vss</v>
      </c>
      <c r="AD319" s="37" t="str">
        <f>IF(IFERROR(SEARCH("-db2",Online_Backup_Table1230[[#This Row],[Extension types]],1),0)&gt;0,"-db2","-")</f>
        <v>-</v>
      </c>
      <c r="AE319" s="37" t="str">
        <f>IF(IFERROR(SEARCH("-mssharepoint",Online_Backup_Table1230[[#This Row],[Extension types]],1),0)&gt;0,"-mssharepoint","-")</f>
        <v>-</v>
      </c>
      <c r="AF319" s="37" t="str">
        <f>IF(IFERROR(SEARCH("-mssps",Online_Backup_Table1230[[#This Row],[Extension types]],1),0)&gt;0,"-mssps","-")</f>
        <v>-</v>
      </c>
      <c r="AG319" s="37" t="str">
        <f>IF(IFERROR(SEARCH("-vmware",Online_Backup_Table1230[[#This Row],[Extension types]],1),0)&gt;0,"-vmware","-")</f>
        <v>-</v>
      </c>
      <c r="AH319" s="37" t="str">
        <f>IF(IFERROR(SEARCH("-vepa",Online_Backup_Table1230[[#This Row],[Extension types]],1),0)&gt;0,"-vepa","-")</f>
        <v>-</v>
      </c>
      <c r="AI319" s="37" t="str">
        <f>IF(IFERROR(SEARCH("-veagent",Online_Backup_Table1230[[#This Row],[Extension types]],1),0)&gt;0,"-veagent","-")</f>
        <v>-</v>
      </c>
      <c r="AJ319" s="37" t="str">
        <f>IF(IFERROR(SEARCH("-stream",Online_Backup_Table1230[[#This Row],[Extension types]],1),0)&gt;0,"-stream","-")</f>
        <v>-</v>
      </c>
      <c r="AK319" s="37" t="str">
        <f>IF(IFERROR(SEARCH("-ov",Online_Backup_Table1230[[#This Row],[Extension types]],1),0)&gt;0,"-ov","-")</f>
        <v>-</v>
      </c>
      <c r="AL319" s="37" t="str">
        <f>IF(IFERROR(SEARCH("-opc",Online_Backup_Table1230[[#This Row],[Extension types]],1),0)&gt;0,"-opc","-")</f>
        <v>-</v>
      </c>
      <c r="AM319" s="37" t="str">
        <f>IF(IFERROR(SEARCH("-mysql",Online_Backup_Table1230[[#This Row],[Extension types]],1),0)&gt;0,"-mysql","-")</f>
        <v>-</v>
      </c>
      <c r="AN319" s="37" t="str">
        <f>IF(IFERROR(SEARCH("-postgresql",Online_Backup_Table1230[[#This Row],[Extension types]],1),0)&gt;0,"-postgresql","-")</f>
        <v>-</v>
      </c>
      <c r="AO319" s="88">
        <f>IF(AND(Online_Backup_Table1230[[#This Row],[OS_type]]="WINDOWS / LINUX",COUNTIF(Online_Backup_Table1230[[#This Row],[Check -mssql and -mssql70]:[Check -opc]],"-")&lt;&gt;21),1,0)</f>
        <v>1</v>
      </c>
      <c r="AP319" s="88">
        <f>IF(AND(Online_Backup_Table1230[[#This Row],[OS_type]]="UNIX",COUNTIF(Online_Backup_Table1230[[#This Row],[Check -mssql and -mssql70]:[Check -opc]],"-")&lt;&gt;21),1,0)</f>
        <v>0</v>
      </c>
      <c r="AQ31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19" s="88">
        <f>IF(AND(Online_Backup_Table1230[[#This Row],[Last connexion date]]&gt;Declaration_Date2433[[#All],[Column1]]-180,Online_Backup_Table1230[[#This Row],[Historical usage Windows/Linux to be counted]]&lt;&gt;0),1,0)</f>
        <v>1</v>
      </c>
      <c r="AS31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19" s="88">
        <f>IF(AND(Online_Backup_Table1230[[#This Row],[Last connexion date]]&gt;Declaration_Date2433[[#All],[Column1]]-180,Online_Backup_Table1230[[#This Row],[Historical usage Unix to be counted]]&lt;&gt;0),1,0)</f>
        <v>0</v>
      </c>
      <c r="AU319" s="68">
        <v>43873.505057870374</v>
      </c>
      <c r="AV31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0" spans="1:48" x14ac:dyDescent="0.25">
      <c r="A320" s="7"/>
      <c r="B320" s="28" t="s">
        <v>386</v>
      </c>
      <c r="C320" s="28" t="s">
        <v>141</v>
      </c>
      <c r="D32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0" s="45" t="s">
        <v>387</v>
      </c>
      <c r="F320" s="63"/>
      <c r="G320" s="63"/>
      <c r="H320" s="63"/>
      <c r="I320" s="63"/>
      <c r="J320" s="63"/>
      <c r="K320" s="7"/>
      <c r="L320" s="37" t="str">
        <f>IF(IFERROR(SEARCH("-virtual",Online_Backup_Table1230[[#This Row],[Extension types]],1),0)&gt;0,"Yes","-")</f>
        <v>-</v>
      </c>
      <c r="M320" s="28"/>
      <c r="N320" s="37" t="str">
        <f>IF(IFERROR(SEARCH("-clus",Online_Backup_Table1230[[#This Row],[Extension types]],1),0)&gt;0,"Yes","-")</f>
        <v>-</v>
      </c>
      <c r="O320" s="28"/>
      <c r="P320" s="37" t="str">
        <f>IF(IFERROR(SEARCH("-appserver",Online_Backup_Table1230[[#This Row],[Extension types]],1),0)&gt;0,"Yes","-")</f>
        <v>-</v>
      </c>
      <c r="Q320" s="28"/>
      <c r="R320" s="37" t="str">
        <f>IF(IFERROR(SEARCH("-mssql",Online_Backup_Table1230[[#This Row],[Extension types]],1),0)&gt;0,"-mssql","-")</f>
        <v>-mssql</v>
      </c>
      <c r="S320" s="37" t="str">
        <f>IF(IFERROR(SEARCH("-oracle",Online_Backup_Table1230[[#This Row],[Extension types]],1),0)&gt;0,"-oracle","-")</f>
        <v>-</v>
      </c>
      <c r="T320" s="37" t="str">
        <f>IF(IFERROR(SEARCH("-sap",Online_Backup_Table1230[[#This Row],[Extension types]],1),0)&gt;0,"-sap","-")</f>
        <v>-</v>
      </c>
      <c r="U320" s="37" t="str">
        <f>IF(IFERROR(SEARCH("-msexchange",Online_Backup_Table1230[[#This Row],[Extension types]],1),0)&gt;0,"-msexchange","-")</f>
        <v>-</v>
      </c>
      <c r="V320" s="37" t="str">
        <f>IF(IFERROR(SEARCH("-msese",Online_Backup_Table1230[[#This Row],[Extension types]],1),0)&gt;0,"-msese","-")</f>
        <v>-</v>
      </c>
      <c r="W320" s="37" t="str">
        <f>IF(IFERROR(SEARCH("-e2010",Online_Backup_Table1230[[#This Row],[Extension types]],1),0)&gt;0,"-e2010","-")</f>
        <v>-</v>
      </c>
      <c r="X320" s="37" t="str">
        <f>IF(IFERROR(SEARCH("-msmbx",Online_Backup_Table1230[[#This Row],[Extension types]],1),0)&gt;0,"-msmbx","-")</f>
        <v>-</v>
      </c>
      <c r="Y320" s="37" t="str">
        <f>IF(IFERROR(SEARCH("-mbx",Online_Backup_Table1230[[#This Row],[Extension types]],1),0)&gt;0,"-mbx","-")</f>
        <v>-</v>
      </c>
      <c r="Z320" s="37" t="str">
        <f>IF(IFERROR(SEARCH("-informix",Online_Backup_Table1230[[#This Row],[Extension types]],1),0)&gt;0,"-informix","-")</f>
        <v>-</v>
      </c>
      <c r="AA320" s="37" t="str">
        <f>IF(IFERROR(SEARCH("-sybase",Online_Backup_Table1230[[#This Row],[Extension types]],1),0)&gt;0,"-sybase","-")</f>
        <v>-</v>
      </c>
      <c r="AB320" s="37" t="str">
        <f>IF(IFERROR(SEARCH("-lotus",Online_Backup_Table1230[[#This Row],[Extension types]],1),0)&gt;0,"-lotus","-")</f>
        <v>-</v>
      </c>
      <c r="AC320" s="37" t="str">
        <f>IF(IFERROR(SEARCH("-vss",Online_Backup_Table1230[[#This Row],[Extension types]],1),0)&gt;0,"-vss","-")</f>
        <v>-vss</v>
      </c>
      <c r="AD320" s="37" t="str">
        <f>IF(IFERROR(SEARCH("-db2",Online_Backup_Table1230[[#This Row],[Extension types]],1),0)&gt;0,"-db2","-")</f>
        <v>-</v>
      </c>
      <c r="AE320" s="37" t="str">
        <f>IF(IFERROR(SEARCH("-mssharepoint",Online_Backup_Table1230[[#This Row],[Extension types]],1),0)&gt;0,"-mssharepoint","-")</f>
        <v>-</v>
      </c>
      <c r="AF320" s="37" t="str">
        <f>IF(IFERROR(SEARCH("-mssps",Online_Backup_Table1230[[#This Row],[Extension types]],1),0)&gt;0,"-mssps","-")</f>
        <v>-</v>
      </c>
      <c r="AG320" s="37" t="str">
        <f>IF(IFERROR(SEARCH("-vmware",Online_Backup_Table1230[[#This Row],[Extension types]],1),0)&gt;0,"-vmware","-")</f>
        <v>-</v>
      </c>
      <c r="AH320" s="37" t="str">
        <f>IF(IFERROR(SEARCH("-vepa",Online_Backup_Table1230[[#This Row],[Extension types]],1),0)&gt;0,"-vepa","-")</f>
        <v>-</v>
      </c>
      <c r="AI320" s="37" t="str">
        <f>IF(IFERROR(SEARCH("-veagent",Online_Backup_Table1230[[#This Row],[Extension types]],1),0)&gt;0,"-veagent","-")</f>
        <v>-</v>
      </c>
      <c r="AJ320" s="37" t="str">
        <f>IF(IFERROR(SEARCH("-stream",Online_Backup_Table1230[[#This Row],[Extension types]],1),0)&gt;0,"-stream","-")</f>
        <v>-</v>
      </c>
      <c r="AK320" s="37" t="str">
        <f>IF(IFERROR(SEARCH("-ov",Online_Backup_Table1230[[#This Row],[Extension types]],1),0)&gt;0,"-ov","-")</f>
        <v>-</v>
      </c>
      <c r="AL320" s="37" t="str">
        <f>IF(IFERROR(SEARCH("-opc",Online_Backup_Table1230[[#This Row],[Extension types]],1),0)&gt;0,"-opc","-")</f>
        <v>-</v>
      </c>
      <c r="AM320" s="37" t="str">
        <f>IF(IFERROR(SEARCH("-mysql",Online_Backup_Table1230[[#This Row],[Extension types]],1),0)&gt;0,"-mysql","-")</f>
        <v>-</v>
      </c>
      <c r="AN320" s="37" t="str">
        <f>IF(IFERROR(SEARCH("-postgresql",Online_Backup_Table1230[[#This Row],[Extension types]],1),0)&gt;0,"-postgresql","-")</f>
        <v>-</v>
      </c>
      <c r="AO320" s="88">
        <f>IF(AND(Online_Backup_Table1230[[#This Row],[OS_type]]="WINDOWS / LINUX",COUNTIF(Online_Backup_Table1230[[#This Row],[Check -mssql and -mssql70]:[Check -opc]],"-")&lt;&gt;21),1,0)</f>
        <v>1</v>
      </c>
      <c r="AP320" s="88">
        <f>IF(AND(Online_Backup_Table1230[[#This Row],[OS_type]]="UNIX",COUNTIF(Online_Backup_Table1230[[#This Row],[Check -mssql and -mssql70]:[Check -opc]],"-")&lt;&gt;21),1,0)</f>
        <v>0</v>
      </c>
      <c r="AQ32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20" s="88">
        <f>IF(AND(Online_Backup_Table1230[[#This Row],[Last connexion date]]&gt;Declaration_Date2433[[#All],[Column1]]-180,Online_Backup_Table1230[[#This Row],[Historical usage Windows/Linux to be counted]]&lt;&gt;0),1,0)</f>
        <v>1</v>
      </c>
      <c r="AS32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0" s="88">
        <f>IF(AND(Online_Backup_Table1230[[#This Row],[Last connexion date]]&gt;Declaration_Date2433[[#All],[Column1]]-180,Online_Backup_Table1230[[#This Row],[Historical usage Unix to be counted]]&lt;&gt;0),1,0)</f>
        <v>0</v>
      </c>
      <c r="AU320" s="68">
        <v>43873.505312499998</v>
      </c>
      <c r="AV32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1" spans="1:48" x14ac:dyDescent="0.25">
      <c r="A321" s="7"/>
      <c r="B321" s="28" t="s">
        <v>388</v>
      </c>
      <c r="C321" s="28" t="s">
        <v>389</v>
      </c>
      <c r="D32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1" s="45" t="s">
        <v>103</v>
      </c>
      <c r="F321" s="63"/>
      <c r="G321" s="63"/>
      <c r="H321" s="63"/>
      <c r="I321" s="63"/>
      <c r="J321" s="63"/>
      <c r="K321" s="7"/>
      <c r="L321" s="37" t="str">
        <f>IF(IFERROR(SEARCH("-virtual",Online_Backup_Table1230[[#This Row],[Extension types]],1),0)&gt;0,"Yes","-")</f>
        <v>-</v>
      </c>
      <c r="M321" s="28"/>
      <c r="N321" s="37" t="str">
        <f>IF(IFERROR(SEARCH("-clus",Online_Backup_Table1230[[#This Row],[Extension types]],1),0)&gt;0,"Yes","-")</f>
        <v>-</v>
      </c>
      <c r="O321" s="28"/>
      <c r="P321" s="37" t="str">
        <f>IF(IFERROR(SEARCH("-appserver",Online_Backup_Table1230[[#This Row],[Extension types]],1),0)&gt;0,"Yes","-")</f>
        <v>-</v>
      </c>
      <c r="Q321" s="28"/>
      <c r="R321" s="37" t="str">
        <f>IF(IFERROR(SEARCH("-mssql",Online_Backup_Table1230[[#This Row],[Extension types]],1),0)&gt;0,"-mssql","-")</f>
        <v>-</v>
      </c>
      <c r="S321" s="37" t="str">
        <f>IF(IFERROR(SEARCH("-oracle",Online_Backup_Table1230[[#This Row],[Extension types]],1),0)&gt;0,"-oracle","-")</f>
        <v>-oracle</v>
      </c>
      <c r="T321" s="37" t="str">
        <f>IF(IFERROR(SEARCH("-sap",Online_Backup_Table1230[[#This Row],[Extension types]],1),0)&gt;0,"-sap","-")</f>
        <v>-</v>
      </c>
      <c r="U321" s="37" t="str">
        <f>IF(IFERROR(SEARCH("-msexchange",Online_Backup_Table1230[[#This Row],[Extension types]],1),0)&gt;0,"-msexchange","-")</f>
        <v>-</v>
      </c>
      <c r="V321" s="37" t="str">
        <f>IF(IFERROR(SEARCH("-msese",Online_Backup_Table1230[[#This Row],[Extension types]],1),0)&gt;0,"-msese","-")</f>
        <v>-</v>
      </c>
      <c r="W321" s="37" t="str">
        <f>IF(IFERROR(SEARCH("-e2010",Online_Backup_Table1230[[#This Row],[Extension types]],1),0)&gt;0,"-e2010","-")</f>
        <v>-</v>
      </c>
      <c r="X321" s="37" t="str">
        <f>IF(IFERROR(SEARCH("-msmbx",Online_Backup_Table1230[[#This Row],[Extension types]],1),0)&gt;0,"-msmbx","-")</f>
        <v>-</v>
      </c>
      <c r="Y321" s="37" t="str">
        <f>IF(IFERROR(SEARCH("-mbx",Online_Backup_Table1230[[#This Row],[Extension types]],1),0)&gt;0,"-mbx","-")</f>
        <v>-</v>
      </c>
      <c r="Z321" s="37" t="str">
        <f>IF(IFERROR(SEARCH("-informix",Online_Backup_Table1230[[#This Row],[Extension types]],1),0)&gt;0,"-informix","-")</f>
        <v>-</v>
      </c>
      <c r="AA321" s="37" t="str">
        <f>IF(IFERROR(SEARCH("-sybase",Online_Backup_Table1230[[#This Row],[Extension types]],1),0)&gt;0,"-sybase","-")</f>
        <v>-</v>
      </c>
      <c r="AB321" s="37" t="str">
        <f>IF(IFERROR(SEARCH("-lotus",Online_Backup_Table1230[[#This Row],[Extension types]],1),0)&gt;0,"-lotus","-")</f>
        <v>-</v>
      </c>
      <c r="AC321" s="37" t="str">
        <f>IF(IFERROR(SEARCH("-vss",Online_Backup_Table1230[[#This Row],[Extension types]],1),0)&gt;0,"-vss","-")</f>
        <v>-</v>
      </c>
      <c r="AD321" s="37" t="str">
        <f>IF(IFERROR(SEARCH("-db2",Online_Backup_Table1230[[#This Row],[Extension types]],1),0)&gt;0,"-db2","-")</f>
        <v>-</v>
      </c>
      <c r="AE321" s="37" t="str">
        <f>IF(IFERROR(SEARCH("-mssharepoint",Online_Backup_Table1230[[#This Row],[Extension types]],1),0)&gt;0,"-mssharepoint","-")</f>
        <v>-</v>
      </c>
      <c r="AF321" s="37" t="str">
        <f>IF(IFERROR(SEARCH("-mssps",Online_Backup_Table1230[[#This Row],[Extension types]],1),0)&gt;0,"-mssps","-")</f>
        <v>-</v>
      </c>
      <c r="AG321" s="37" t="str">
        <f>IF(IFERROR(SEARCH("-vmware",Online_Backup_Table1230[[#This Row],[Extension types]],1),0)&gt;0,"-vmware","-")</f>
        <v>-</v>
      </c>
      <c r="AH321" s="37" t="str">
        <f>IF(IFERROR(SEARCH("-vepa",Online_Backup_Table1230[[#This Row],[Extension types]],1),0)&gt;0,"-vepa","-")</f>
        <v>-</v>
      </c>
      <c r="AI321" s="37" t="str">
        <f>IF(IFERROR(SEARCH("-veagent",Online_Backup_Table1230[[#This Row],[Extension types]],1),0)&gt;0,"-veagent","-")</f>
        <v>-</v>
      </c>
      <c r="AJ321" s="37" t="str">
        <f>IF(IFERROR(SEARCH("-stream",Online_Backup_Table1230[[#This Row],[Extension types]],1),0)&gt;0,"-stream","-")</f>
        <v>-</v>
      </c>
      <c r="AK321" s="37" t="str">
        <f>IF(IFERROR(SEARCH("-ov",Online_Backup_Table1230[[#This Row],[Extension types]],1),0)&gt;0,"-ov","-")</f>
        <v>-</v>
      </c>
      <c r="AL321" s="37" t="str">
        <f>IF(IFERROR(SEARCH("-opc",Online_Backup_Table1230[[#This Row],[Extension types]],1),0)&gt;0,"-opc","-")</f>
        <v>-</v>
      </c>
      <c r="AM321" s="37" t="str">
        <f>IF(IFERROR(SEARCH("-mysql",Online_Backup_Table1230[[#This Row],[Extension types]],1),0)&gt;0,"-mysql","-")</f>
        <v>-</v>
      </c>
      <c r="AN321" s="37" t="str">
        <f>IF(IFERROR(SEARCH("-postgresql",Online_Backup_Table1230[[#This Row],[Extension types]],1),0)&gt;0,"-postgresql","-")</f>
        <v>-</v>
      </c>
      <c r="AO321" s="88">
        <f>IF(AND(Online_Backup_Table1230[[#This Row],[OS_type]]="WINDOWS / LINUX",COUNTIF(Online_Backup_Table1230[[#This Row],[Check -mssql and -mssql70]:[Check -opc]],"-")&lt;&gt;21),1,0)</f>
        <v>1</v>
      </c>
      <c r="AP321" s="88">
        <f>IF(AND(Online_Backup_Table1230[[#This Row],[OS_type]]="UNIX",COUNTIF(Online_Backup_Table1230[[#This Row],[Check -mssql and -mssql70]:[Check -opc]],"-")&lt;&gt;21),1,0)</f>
        <v>0</v>
      </c>
      <c r="AQ32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1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1" s="88">
        <f>IF(AND(Online_Backup_Table1230[[#This Row],[Last connexion date]]&gt;Declaration_Date2433[[#All],[Column1]]-180,Online_Backup_Table1230[[#This Row],[Historical usage Unix to be counted]]&lt;&gt;0),1,0)</f>
        <v>0</v>
      </c>
      <c r="AU321" s="68"/>
      <c r="AV32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2" spans="1:48" x14ac:dyDescent="0.25">
      <c r="A322" s="7"/>
      <c r="B322" s="28" t="s">
        <v>390</v>
      </c>
      <c r="C322" s="28" t="s">
        <v>389</v>
      </c>
      <c r="D32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2" s="45" t="s">
        <v>103</v>
      </c>
      <c r="F322" s="63"/>
      <c r="G322" s="63"/>
      <c r="H322" s="63"/>
      <c r="I322" s="63"/>
      <c r="J322" s="63"/>
      <c r="K322" s="7"/>
      <c r="L322" s="37" t="str">
        <f>IF(IFERROR(SEARCH("-virtual",Online_Backup_Table1230[[#This Row],[Extension types]],1),0)&gt;0,"Yes","-")</f>
        <v>-</v>
      </c>
      <c r="M322" s="28"/>
      <c r="N322" s="37" t="str">
        <f>IF(IFERROR(SEARCH("-clus",Online_Backup_Table1230[[#This Row],[Extension types]],1),0)&gt;0,"Yes","-")</f>
        <v>-</v>
      </c>
      <c r="O322" s="28"/>
      <c r="P322" s="37" t="str">
        <f>IF(IFERROR(SEARCH("-appserver",Online_Backup_Table1230[[#This Row],[Extension types]],1),0)&gt;0,"Yes","-")</f>
        <v>-</v>
      </c>
      <c r="Q322" s="28"/>
      <c r="R322" s="37" t="str">
        <f>IF(IFERROR(SEARCH("-mssql",Online_Backup_Table1230[[#This Row],[Extension types]],1),0)&gt;0,"-mssql","-")</f>
        <v>-</v>
      </c>
      <c r="S322" s="37" t="str">
        <f>IF(IFERROR(SEARCH("-oracle",Online_Backup_Table1230[[#This Row],[Extension types]],1),0)&gt;0,"-oracle","-")</f>
        <v>-oracle</v>
      </c>
      <c r="T322" s="37" t="str">
        <f>IF(IFERROR(SEARCH("-sap",Online_Backup_Table1230[[#This Row],[Extension types]],1),0)&gt;0,"-sap","-")</f>
        <v>-</v>
      </c>
      <c r="U322" s="37" t="str">
        <f>IF(IFERROR(SEARCH("-msexchange",Online_Backup_Table1230[[#This Row],[Extension types]],1),0)&gt;0,"-msexchange","-")</f>
        <v>-</v>
      </c>
      <c r="V322" s="37" t="str">
        <f>IF(IFERROR(SEARCH("-msese",Online_Backup_Table1230[[#This Row],[Extension types]],1),0)&gt;0,"-msese","-")</f>
        <v>-</v>
      </c>
      <c r="W322" s="37" t="str">
        <f>IF(IFERROR(SEARCH("-e2010",Online_Backup_Table1230[[#This Row],[Extension types]],1),0)&gt;0,"-e2010","-")</f>
        <v>-</v>
      </c>
      <c r="X322" s="37" t="str">
        <f>IF(IFERROR(SEARCH("-msmbx",Online_Backup_Table1230[[#This Row],[Extension types]],1),0)&gt;0,"-msmbx","-")</f>
        <v>-</v>
      </c>
      <c r="Y322" s="37" t="str">
        <f>IF(IFERROR(SEARCH("-mbx",Online_Backup_Table1230[[#This Row],[Extension types]],1),0)&gt;0,"-mbx","-")</f>
        <v>-</v>
      </c>
      <c r="Z322" s="37" t="str">
        <f>IF(IFERROR(SEARCH("-informix",Online_Backup_Table1230[[#This Row],[Extension types]],1),0)&gt;0,"-informix","-")</f>
        <v>-</v>
      </c>
      <c r="AA322" s="37" t="str">
        <f>IF(IFERROR(SEARCH("-sybase",Online_Backup_Table1230[[#This Row],[Extension types]],1),0)&gt;0,"-sybase","-")</f>
        <v>-</v>
      </c>
      <c r="AB322" s="37" t="str">
        <f>IF(IFERROR(SEARCH("-lotus",Online_Backup_Table1230[[#This Row],[Extension types]],1),0)&gt;0,"-lotus","-")</f>
        <v>-</v>
      </c>
      <c r="AC322" s="37" t="str">
        <f>IF(IFERROR(SEARCH("-vss",Online_Backup_Table1230[[#This Row],[Extension types]],1),0)&gt;0,"-vss","-")</f>
        <v>-</v>
      </c>
      <c r="AD322" s="37" t="str">
        <f>IF(IFERROR(SEARCH("-db2",Online_Backup_Table1230[[#This Row],[Extension types]],1),0)&gt;0,"-db2","-")</f>
        <v>-</v>
      </c>
      <c r="AE322" s="37" t="str">
        <f>IF(IFERROR(SEARCH("-mssharepoint",Online_Backup_Table1230[[#This Row],[Extension types]],1),0)&gt;0,"-mssharepoint","-")</f>
        <v>-</v>
      </c>
      <c r="AF322" s="37" t="str">
        <f>IF(IFERROR(SEARCH("-mssps",Online_Backup_Table1230[[#This Row],[Extension types]],1),0)&gt;0,"-mssps","-")</f>
        <v>-</v>
      </c>
      <c r="AG322" s="37" t="str">
        <f>IF(IFERROR(SEARCH("-vmware",Online_Backup_Table1230[[#This Row],[Extension types]],1),0)&gt;0,"-vmware","-")</f>
        <v>-</v>
      </c>
      <c r="AH322" s="37" t="str">
        <f>IF(IFERROR(SEARCH("-vepa",Online_Backup_Table1230[[#This Row],[Extension types]],1),0)&gt;0,"-vepa","-")</f>
        <v>-</v>
      </c>
      <c r="AI322" s="37" t="str">
        <f>IF(IFERROR(SEARCH("-veagent",Online_Backup_Table1230[[#This Row],[Extension types]],1),0)&gt;0,"-veagent","-")</f>
        <v>-</v>
      </c>
      <c r="AJ322" s="37" t="str">
        <f>IF(IFERROR(SEARCH("-stream",Online_Backup_Table1230[[#This Row],[Extension types]],1),0)&gt;0,"-stream","-")</f>
        <v>-</v>
      </c>
      <c r="AK322" s="37" t="str">
        <f>IF(IFERROR(SEARCH("-ov",Online_Backup_Table1230[[#This Row],[Extension types]],1),0)&gt;0,"-ov","-")</f>
        <v>-</v>
      </c>
      <c r="AL322" s="37" t="str">
        <f>IF(IFERROR(SEARCH("-opc",Online_Backup_Table1230[[#This Row],[Extension types]],1),0)&gt;0,"-opc","-")</f>
        <v>-</v>
      </c>
      <c r="AM322" s="37" t="str">
        <f>IF(IFERROR(SEARCH("-mysql",Online_Backup_Table1230[[#This Row],[Extension types]],1),0)&gt;0,"-mysql","-")</f>
        <v>-</v>
      </c>
      <c r="AN322" s="37" t="str">
        <f>IF(IFERROR(SEARCH("-postgresql",Online_Backup_Table1230[[#This Row],[Extension types]],1),0)&gt;0,"-postgresql","-")</f>
        <v>-</v>
      </c>
      <c r="AO322" s="88">
        <f>IF(AND(Online_Backup_Table1230[[#This Row],[OS_type]]="WINDOWS / LINUX",COUNTIF(Online_Backup_Table1230[[#This Row],[Check -mssql and -mssql70]:[Check -opc]],"-")&lt;&gt;21),1,0)</f>
        <v>1</v>
      </c>
      <c r="AP322" s="88">
        <f>IF(AND(Online_Backup_Table1230[[#This Row],[OS_type]]="UNIX",COUNTIF(Online_Backup_Table1230[[#This Row],[Check -mssql and -mssql70]:[Check -opc]],"-")&lt;&gt;21),1,0)</f>
        <v>0</v>
      </c>
      <c r="AQ32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2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2" s="88">
        <f>IF(AND(Online_Backup_Table1230[[#This Row],[Last connexion date]]&gt;Declaration_Date2433[[#All],[Column1]]-180,Online_Backup_Table1230[[#This Row],[Historical usage Unix to be counted]]&lt;&gt;0),1,0)</f>
        <v>0</v>
      </c>
      <c r="AU322" s="68"/>
      <c r="AV32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23" spans="1:48" x14ac:dyDescent="0.25">
      <c r="A323" s="7"/>
      <c r="B323" s="28" t="s">
        <v>391</v>
      </c>
      <c r="C323" s="28" t="s">
        <v>234</v>
      </c>
      <c r="D32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3" s="45" t="s">
        <v>392</v>
      </c>
      <c r="F323" s="63"/>
      <c r="G323" s="63"/>
      <c r="H323" s="63"/>
      <c r="I323" s="63"/>
      <c r="J323" s="63"/>
      <c r="K323" s="7"/>
      <c r="L323" s="37" t="str">
        <f>IF(IFERROR(SEARCH("-virtual",Online_Backup_Table1230[[#This Row],[Extension types]],1),0)&gt;0,"Yes","-")</f>
        <v>-</v>
      </c>
      <c r="M323" s="28"/>
      <c r="N323" s="37" t="str">
        <f>IF(IFERROR(SEARCH("-clus",Online_Backup_Table1230[[#This Row],[Extension types]],1),0)&gt;0,"Yes","-")</f>
        <v>-</v>
      </c>
      <c r="O323" s="28"/>
      <c r="P323" s="37" t="str">
        <f>IF(IFERROR(SEARCH("-appserver",Online_Backup_Table1230[[#This Row],[Extension types]],1),0)&gt;0,"Yes","-")</f>
        <v>-</v>
      </c>
      <c r="Q323" s="28"/>
      <c r="R323" s="37" t="str">
        <f>IF(IFERROR(SEARCH("-mssql",Online_Backup_Table1230[[#This Row],[Extension types]],1),0)&gt;0,"-mssql","-")</f>
        <v>-</v>
      </c>
      <c r="S323" s="37" t="str">
        <f>IF(IFERROR(SEARCH("-oracle",Online_Backup_Table1230[[#This Row],[Extension types]],1),0)&gt;0,"-oracle","-")</f>
        <v>-</v>
      </c>
      <c r="T323" s="37" t="str">
        <f>IF(IFERROR(SEARCH("-sap",Online_Backup_Table1230[[#This Row],[Extension types]],1),0)&gt;0,"-sap","-")</f>
        <v>-</v>
      </c>
      <c r="U323" s="37" t="str">
        <f>IF(IFERROR(SEARCH("-msexchange",Online_Backup_Table1230[[#This Row],[Extension types]],1),0)&gt;0,"-msexchange","-")</f>
        <v>-</v>
      </c>
      <c r="V323" s="37" t="str">
        <f>IF(IFERROR(SEARCH("-msese",Online_Backup_Table1230[[#This Row],[Extension types]],1),0)&gt;0,"-msese","-")</f>
        <v>-</v>
      </c>
      <c r="W323" s="37" t="str">
        <f>IF(IFERROR(SEARCH("-e2010",Online_Backup_Table1230[[#This Row],[Extension types]],1),0)&gt;0,"-e2010","-")</f>
        <v>-</v>
      </c>
      <c r="X323" s="37" t="str">
        <f>IF(IFERROR(SEARCH("-msmbx",Online_Backup_Table1230[[#This Row],[Extension types]],1),0)&gt;0,"-msmbx","-")</f>
        <v>-</v>
      </c>
      <c r="Y323" s="37" t="str">
        <f>IF(IFERROR(SEARCH("-mbx",Online_Backup_Table1230[[#This Row],[Extension types]],1),0)&gt;0,"-mbx","-")</f>
        <v>-</v>
      </c>
      <c r="Z323" s="37" t="str">
        <f>IF(IFERROR(SEARCH("-informix",Online_Backup_Table1230[[#This Row],[Extension types]],1),0)&gt;0,"-informix","-")</f>
        <v>-</v>
      </c>
      <c r="AA323" s="37" t="str">
        <f>IF(IFERROR(SEARCH("-sybase",Online_Backup_Table1230[[#This Row],[Extension types]],1),0)&gt;0,"-sybase","-")</f>
        <v>-</v>
      </c>
      <c r="AB323" s="37" t="str">
        <f>IF(IFERROR(SEARCH("-lotus",Online_Backup_Table1230[[#This Row],[Extension types]],1),0)&gt;0,"-lotus","-")</f>
        <v>-</v>
      </c>
      <c r="AC323" s="37" t="str">
        <f>IF(IFERROR(SEARCH("-vss",Online_Backup_Table1230[[#This Row],[Extension types]],1),0)&gt;0,"-vss","-")</f>
        <v>-</v>
      </c>
      <c r="AD323" s="37" t="str">
        <f>IF(IFERROR(SEARCH("-db2",Online_Backup_Table1230[[#This Row],[Extension types]],1),0)&gt;0,"-db2","-")</f>
        <v>-</v>
      </c>
      <c r="AE323" s="37" t="str">
        <f>IF(IFERROR(SEARCH("-mssharepoint",Online_Backup_Table1230[[#This Row],[Extension types]],1),0)&gt;0,"-mssharepoint","-")</f>
        <v>-</v>
      </c>
      <c r="AF323" s="37" t="str">
        <f>IF(IFERROR(SEARCH("-mssps",Online_Backup_Table1230[[#This Row],[Extension types]],1),0)&gt;0,"-mssps","-")</f>
        <v>-</v>
      </c>
      <c r="AG323" s="37" t="str">
        <f>IF(IFERROR(SEARCH("-vmware",Online_Backup_Table1230[[#This Row],[Extension types]],1),0)&gt;0,"-vmware","-")</f>
        <v>-</v>
      </c>
      <c r="AH323" s="37" t="str">
        <f>IF(IFERROR(SEARCH("-vepa",Online_Backup_Table1230[[#This Row],[Extension types]],1),0)&gt;0,"-vepa","-")</f>
        <v>-</v>
      </c>
      <c r="AI323" s="37" t="str">
        <f>IF(IFERROR(SEARCH("-veagent",Online_Backup_Table1230[[#This Row],[Extension types]],1),0)&gt;0,"-veagent","-")</f>
        <v>-</v>
      </c>
      <c r="AJ323" s="37" t="str">
        <f>IF(IFERROR(SEARCH("-stream",Online_Backup_Table1230[[#This Row],[Extension types]],1),0)&gt;0,"-stream","-")</f>
        <v>-</v>
      </c>
      <c r="AK323" s="37" t="str">
        <f>IF(IFERROR(SEARCH("-ov",Online_Backup_Table1230[[#This Row],[Extension types]],1),0)&gt;0,"-ov","-")</f>
        <v>-</v>
      </c>
      <c r="AL323" s="37" t="str">
        <f>IF(IFERROR(SEARCH("-opc",Online_Backup_Table1230[[#This Row],[Extension types]],1),0)&gt;0,"-opc","-")</f>
        <v>-</v>
      </c>
      <c r="AM323" s="37" t="str">
        <f>IF(IFERROR(SEARCH("-mysql",Online_Backup_Table1230[[#This Row],[Extension types]],1),0)&gt;0,"-mysql","-")</f>
        <v>-</v>
      </c>
      <c r="AN323" s="37" t="str">
        <f>IF(IFERROR(SEARCH("-postgresql",Online_Backup_Table1230[[#This Row],[Extension types]],1),0)&gt;0,"-postgresql","-")</f>
        <v>-</v>
      </c>
      <c r="AO323" s="88">
        <f>IF(AND(Online_Backup_Table1230[[#This Row],[OS_type]]="WINDOWS / LINUX",COUNTIF(Online_Backup_Table1230[[#This Row],[Check -mssql and -mssql70]:[Check -opc]],"-")&lt;&gt;21),1,0)</f>
        <v>0</v>
      </c>
      <c r="AP323" s="88">
        <f>IF(AND(Online_Backup_Table1230[[#This Row],[OS_type]]="UNIX",COUNTIF(Online_Backup_Table1230[[#This Row],[Check -mssql and -mssql70]:[Check -opc]],"-")&lt;&gt;21),1,0)</f>
        <v>0</v>
      </c>
      <c r="AQ32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3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3" s="88">
        <f>IF(AND(Online_Backup_Table1230[[#This Row],[Last connexion date]]&gt;Declaration_Date2433[[#All],[Column1]]-180,Online_Backup_Table1230[[#This Row],[Historical usage Unix to be counted]]&lt;&gt;0),1,0)</f>
        <v>0</v>
      </c>
      <c r="AU323" s="68"/>
      <c r="AV32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24" spans="1:48" x14ac:dyDescent="0.25">
      <c r="A324" s="7"/>
      <c r="B324" s="28" t="s">
        <v>393</v>
      </c>
      <c r="C324" s="28" t="s">
        <v>160</v>
      </c>
      <c r="D32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4" s="45" t="s">
        <v>394</v>
      </c>
      <c r="F324" s="63"/>
      <c r="G324" s="63"/>
      <c r="H324" s="63"/>
      <c r="I324" s="63"/>
      <c r="J324" s="63"/>
      <c r="K324" s="7"/>
      <c r="L324" s="37" t="str">
        <f>IF(IFERROR(SEARCH("-virtual",Online_Backup_Table1230[[#This Row],[Extension types]],1),0)&gt;0,"Yes","-")</f>
        <v>-</v>
      </c>
      <c r="M324" s="28"/>
      <c r="N324" s="37" t="str">
        <f>IF(IFERROR(SEARCH("-clus",Online_Backup_Table1230[[#This Row],[Extension types]],1),0)&gt;0,"Yes","-")</f>
        <v>Yes</v>
      </c>
      <c r="O324" s="28"/>
      <c r="P324" s="37" t="str">
        <f>IF(IFERROR(SEARCH("-appserver",Online_Backup_Table1230[[#This Row],[Extension types]],1),0)&gt;0,"Yes","-")</f>
        <v>-</v>
      </c>
      <c r="Q324" s="28"/>
      <c r="R324" s="37" t="str">
        <f>IF(IFERROR(SEARCH("-mssql",Online_Backup_Table1230[[#This Row],[Extension types]],1),0)&gt;0,"-mssql","-")</f>
        <v>-</v>
      </c>
      <c r="S324" s="37" t="str">
        <f>IF(IFERROR(SEARCH("-oracle",Online_Backup_Table1230[[#This Row],[Extension types]],1),0)&gt;0,"-oracle","-")</f>
        <v>-</v>
      </c>
      <c r="T324" s="37" t="str">
        <f>IF(IFERROR(SEARCH("-sap",Online_Backup_Table1230[[#This Row],[Extension types]],1),0)&gt;0,"-sap","-")</f>
        <v>-</v>
      </c>
      <c r="U324" s="37" t="str">
        <f>IF(IFERROR(SEARCH("-msexchange",Online_Backup_Table1230[[#This Row],[Extension types]],1),0)&gt;0,"-msexchange","-")</f>
        <v>-</v>
      </c>
      <c r="V324" s="37" t="str">
        <f>IF(IFERROR(SEARCH("-msese",Online_Backup_Table1230[[#This Row],[Extension types]],1),0)&gt;0,"-msese","-")</f>
        <v>-</v>
      </c>
      <c r="W324" s="37" t="str">
        <f>IF(IFERROR(SEARCH("-e2010",Online_Backup_Table1230[[#This Row],[Extension types]],1),0)&gt;0,"-e2010","-")</f>
        <v>-</v>
      </c>
      <c r="X324" s="37" t="str">
        <f>IF(IFERROR(SEARCH("-msmbx",Online_Backup_Table1230[[#This Row],[Extension types]],1),0)&gt;0,"-msmbx","-")</f>
        <v>-</v>
      </c>
      <c r="Y324" s="37" t="str">
        <f>IF(IFERROR(SEARCH("-mbx",Online_Backup_Table1230[[#This Row],[Extension types]],1),0)&gt;0,"-mbx","-")</f>
        <v>-</v>
      </c>
      <c r="Z324" s="37" t="str">
        <f>IF(IFERROR(SEARCH("-informix",Online_Backup_Table1230[[#This Row],[Extension types]],1),0)&gt;0,"-informix","-")</f>
        <v>-</v>
      </c>
      <c r="AA324" s="37" t="str">
        <f>IF(IFERROR(SEARCH("-sybase",Online_Backup_Table1230[[#This Row],[Extension types]],1),0)&gt;0,"-sybase","-")</f>
        <v>-</v>
      </c>
      <c r="AB324" s="37" t="str">
        <f>IF(IFERROR(SEARCH("-lotus",Online_Backup_Table1230[[#This Row],[Extension types]],1),0)&gt;0,"-lotus","-")</f>
        <v>-</v>
      </c>
      <c r="AC324" s="37" t="str">
        <f>IF(IFERROR(SEARCH("-vss",Online_Backup_Table1230[[#This Row],[Extension types]],1),0)&gt;0,"-vss","-")</f>
        <v>-vss</v>
      </c>
      <c r="AD324" s="37" t="str">
        <f>IF(IFERROR(SEARCH("-db2",Online_Backup_Table1230[[#This Row],[Extension types]],1),0)&gt;0,"-db2","-")</f>
        <v>-</v>
      </c>
      <c r="AE324" s="37" t="str">
        <f>IF(IFERROR(SEARCH("-mssharepoint",Online_Backup_Table1230[[#This Row],[Extension types]],1),0)&gt;0,"-mssharepoint","-")</f>
        <v>-</v>
      </c>
      <c r="AF324" s="37" t="str">
        <f>IF(IFERROR(SEARCH("-mssps",Online_Backup_Table1230[[#This Row],[Extension types]],1),0)&gt;0,"-mssps","-")</f>
        <v>-</v>
      </c>
      <c r="AG324" s="37" t="str">
        <f>IF(IFERROR(SEARCH("-vmware",Online_Backup_Table1230[[#This Row],[Extension types]],1),0)&gt;0,"-vmware","-")</f>
        <v>-</v>
      </c>
      <c r="AH324" s="37" t="str">
        <f>IF(IFERROR(SEARCH("-vepa",Online_Backup_Table1230[[#This Row],[Extension types]],1),0)&gt;0,"-vepa","-")</f>
        <v>-</v>
      </c>
      <c r="AI324" s="37" t="str">
        <f>IF(IFERROR(SEARCH("-veagent",Online_Backup_Table1230[[#This Row],[Extension types]],1),0)&gt;0,"-veagent","-")</f>
        <v>-</v>
      </c>
      <c r="AJ324" s="37" t="str">
        <f>IF(IFERROR(SEARCH("-stream",Online_Backup_Table1230[[#This Row],[Extension types]],1),0)&gt;0,"-stream","-")</f>
        <v>-</v>
      </c>
      <c r="AK324" s="37" t="str">
        <f>IF(IFERROR(SEARCH("-ov",Online_Backup_Table1230[[#This Row],[Extension types]],1),0)&gt;0,"-ov","-")</f>
        <v>-</v>
      </c>
      <c r="AL324" s="37" t="str">
        <f>IF(IFERROR(SEARCH("-opc",Online_Backup_Table1230[[#This Row],[Extension types]],1),0)&gt;0,"-opc","-")</f>
        <v>-</v>
      </c>
      <c r="AM324" s="37" t="str">
        <f>IF(IFERROR(SEARCH("-mysql",Online_Backup_Table1230[[#This Row],[Extension types]],1),0)&gt;0,"-mysql","-")</f>
        <v>-</v>
      </c>
      <c r="AN324" s="37" t="str">
        <f>IF(IFERROR(SEARCH("-postgresql",Online_Backup_Table1230[[#This Row],[Extension types]],1),0)&gt;0,"-postgresql","-")</f>
        <v>-</v>
      </c>
      <c r="AO324" s="88">
        <f>IF(AND(Online_Backup_Table1230[[#This Row],[OS_type]]="WINDOWS / LINUX",COUNTIF(Online_Backup_Table1230[[#This Row],[Check -mssql and -mssql70]:[Check -opc]],"-")&lt;&gt;21),1,0)</f>
        <v>1</v>
      </c>
      <c r="AP324" s="88">
        <f>IF(AND(Online_Backup_Table1230[[#This Row],[OS_type]]="UNIX",COUNTIF(Online_Backup_Table1230[[#This Row],[Check -mssql and -mssql70]:[Check -opc]],"-")&lt;&gt;21),1,0)</f>
        <v>0</v>
      </c>
      <c r="AQ32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4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4" s="88">
        <f>IF(AND(Online_Backup_Table1230[[#This Row],[Last connexion date]]&gt;Declaration_Date2433[[#All],[Column1]]-180,Online_Backup_Table1230[[#This Row],[Historical usage Unix to be counted]]&lt;&gt;0),1,0)</f>
        <v>0</v>
      </c>
      <c r="AU324" s="68"/>
      <c r="AV324" s="7" t="s">
        <v>457</v>
      </c>
    </row>
    <row r="325" spans="1:48" x14ac:dyDescent="0.25">
      <c r="A325" s="7"/>
      <c r="B325" s="28" t="s">
        <v>395</v>
      </c>
      <c r="C325" s="28" t="s">
        <v>160</v>
      </c>
      <c r="D32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5" s="45" t="s">
        <v>394</v>
      </c>
      <c r="F325" s="63"/>
      <c r="G325" s="63"/>
      <c r="H325" s="63"/>
      <c r="I325" s="63"/>
      <c r="J325" s="63"/>
      <c r="K325" s="7"/>
      <c r="L325" s="37" t="str">
        <f>IF(IFERROR(SEARCH("-virtual",Online_Backup_Table1230[[#This Row],[Extension types]],1),0)&gt;0,"Yes","-")</f>
        <v>-</v>
      </c>
      <c r="M325" s="28"/>
      <c r="N325" s="37" t="str">
        <f>IF(IFERROR(SEARCH("-clus",Online_Backup_Table1230[[#This Row],[Extension types]],1),0)&gt;0,"Yes","-")</f>
        <v>Yes</v>
      </c>
      <c r="O325" s="28"/>
      <c r="P325" s="37" t="str">
        <f>IF(IFERROR(SEARCH("-appserver",Online_Backup_Table1230[[#This Row],[Extension types]],1),0)&gt;0,"Yes","-")</f>
        <v>-</v>
      </c>
      <c r="Q325" s="28"/>
      <c r="R325" s="37" t="str">
        <f>IF(IFERROR(SEARCH("-mssql",Online_Backup_Table1230[[#This Row],[Extension types]],1),0)&gt;0,"-mssql","-")</f>
        <v>-</v>
      </c>
      <c r="S325" s="37" t="str">
        <f>IF(IFERROR(SEARCH("-oracle",Online_Backup_Table1230[[#This Row],[Extension types]],1),0)&gt;0,"-oracle","-")</f>
        <v>-</v>
      </c>
      <c r="T325" s="37" t="str">
        <f>IF(IFERROR(SEARCH("-sap",Online_Backup_Table1230[[#This Row],[Extension types]],1),0)&gt;0,"-sap","-")</f>
        <v>-</v>
      </c>
      <c r="U325" s="37" t="str">
        <f>IF(IFERROR(SEARCH("-msexchange",Online_Backup_Table1230[[#This Row],[Extension types]],1),0)&gt;0,"-msexchange","-")</f>
        <v>-</v>
      </c>
      <c r="V325" s="37" t="str">
        <f>IF(IFERROR(SEARCH("-msese",Online_Backup_Table1230[[#This Row],[Extension types]],1),0)&gt;0,"-msese","-")</f>
        <v>-</v>
      </c>
      <c r="W325" s="37" t="str">
        <f>IF(IFERROR(SEARCH("-e2010",Online_Backup_Table1230[[#This Row],[Extension types]],1),0)&gt;0,"-e2010","-")</f>
        <v>-</v>
      </c>
      <c r="X325" s="37" t="str">
        <f>IF(IFERROR(SEARCH("-msmbx",Online_Backup_Table1230[[#This Row],[Extension types]],1),0)&gt;0,"-msmbx","-")</f>
        <v>-</v>
      </c>
      <c r="Y325" s="37" t="str">
        <f>IF(IFERROR(SEARCH("-mbx",Online_Backup_Table1230[[#This Row],[Extension types]],1),0)&gt;0,"-mbx","-")</f>
        <v>-</v>
      </c>
      <c r="Z325" s="37" t="str">
        <f>IF(IFERROR(SEARCH("-informix",Online_Backup_Table1230[[#This Row],[Extension types]],1),0)&gt;0,"-informix","-")</f>
        <v>-</v>
      </c>
      <c r="AA325" s="37" t="str">
        <f>IF(IFERROR(SEARCH("-sybase",Online_Backup_Table1230[[#This Row],[Extension types]],1),0)&gt;0,"-sybase","-")</f>
        <v>-</v>
      </c>
      <c r="AB325" s="37" t="str">
        <f>IF(IFERROR(SEARCH("-lotus",Online_Backup_Table1230[[#This Row],[Extension types]],1),0)&gt;0,"-lotus","-")</f>
        <v>-</v>
      </c>
      <c r="AC325" s="37" t="str">
        <f>IF(IFERROR(SEARCH("-vss",Online_Backup_Table1230[[#This Row],[Extension types]],1),0)&gt;0,"-vss","-")</f>
        <v>-vss</v>
      </c>
      <c r="AD325" s="37" t="str">
        <f>IF(IFERROR(SEARCH("-db2",Online_Backup_Table1230[[#This Row],[Extension types]],1),0)&gt;0,"-db2","-")</f>
        <v>-</v>
      </c>
      <c r="AE325" s="37" t="str">
        <f>IF(IFERROR(SEARCH("-mssharepoint",Online_Backup_Table1230[[#This Row],[Extension types]],1),0)&gt;0,"-mssharepoint","-")</f>
        <v>-</v>
      </c>
      <c r="AF325" s="37" t="str">
        <f>IF(IFERROR(SEARCH("-mssps",Online_Backup_Table1230[[#This Row],[Extension types]],1),0)&gt;0,"-mssps","-")</f>
        <v>-</v>
      </c>
      <c r="AG325" s="37" t="str">
        <f>IF(IFERROR(SEARCH("-vmware",Online_Backup_Table1230[[#This Row],[Extension types]],1),0)&gt;0,"-vmware","-")</f>
        <v>-</v>
      </c>
      <c r="AH325" s="37" t="str">
        <f>IF(IFERROR(SEARCH("-vepa",Online_Backup_Table1230[[#This Row],[Extension types]],1),0)&gt;0,"-vepa","-")</f>
        <v>-</v>
      </c>
      <c r="AI325" s="37" t="str">
        <f>IF(IFERROR(SEARCH("-veagent",Online_Backup_Table1230[[#This Row],[Extension types]],1),0)&gt;0,"-veagent","-")</f>
        <v>-</v>
      </c>
      <c r="AJ325" s="37" t="str">
        <f>IF(IFERROR(SEARCH("-stream",Online_Backup_Table1230[[#This Row],[Extension types]],1),0)&gt;0,"-stream","-")</f>
        <v>-</v>
      </c>
      <c r="AK325" s="37" t="str">
        <f>IF(IFERROR(SEARCH("-ov",Online_Backup_Table1230[[#This Row],[Extension types]],1),0)&gt;0,"-ov","-")</f>
        <v>-</v>
      </c>
      <c r="AL325" s="37" t="str">
        <f>IF(IFERROR(SEARCH("-opc",Online_Backup_Table1230[[#This Row],[Extension types]],1),0)&gt;0,"-opc","-")</f>
        <v>-</v>
      </c>
      <c r="AM325" s="37" t="str">
        <f>IF(IFERROR(SEARCH("-mysql",Online_Backup_Table1230[[#This Row],[Extension types]],1),0)&gt;0,"-mysql","-")</f>
        <v>-</v>
      </c>
      <c r="AN325" s="37" t="str">
        <f>IF(IFERROR(SEARCH("-postgresql",Online_Backup_Table1230[[#This Row],[Extension types]],1),0)&gt;0,"-postgresql","-")</f>
        <v>-</v>
      </c>
      <c r="AO325" s="88">
        <f>IF(AND(Online_Backup_Table1230[[#This Row],[OS_type]]="WINDOWS / LINUX",COUNTIF(Online_Backup_Table1230[[#This Row],[Check -mssql and -mssql70]:[Check -opc]],"-")&lt;&gt;21),1,0)</f>
        <v>1</v>
      </c>
      <c r="AP325" s="88">
        <f>IF(AND(Online_Backup_Table1230[[#This Row],[OS_type]]="UNIX",COUNTIF(Online_Backup_Table1230[[#This Row],[Check -mssql and -mssql70]:[Check -opc]],"-")&lt;&gt;21),1,0)</f>
        <v>0</v>
      </c>
      <c r="AQ32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5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5" s="88">
        <f>IF(AND(Online_Backup_Table1230[[#This Row],[Last connexion date]]&gt;Declaration_Date2433[[#All],[Column1]]-180,Online_Backup_Table1230[[#This Row],[Historical usage Unix to be counted]]&lt;&gt;0),1,0)</f>
        <v>0</v>
      </c>
      <c r="AU325" s="68"/>
      <c r="AV325" s="7" t="s">
        <v>457</v>
      </c>
    </row>
    <row r="326" spans="1:48" x14ac:dyDescent="0.25">
      <c r="A326" s="7"/>
      <c r="B326" s="28" t="s">
        <v>396</v>
      </c>
      <c r="C326" s="28" t="s">
        <v>160</v>
      </c>
      <c r="D32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6" s="45" t="s">
        <v>394</v>
      </c>
      <c r="F326" s="63"/>
      <c r="G326" s="63"/>
      <c r="H326" s="63"/>
      <c r="I326" s="63"/>
      <c r="J326" s="63"/>
      <c r="K326" s="7"/>
      <c r="L326" s="37" t="str">
        <f>IF(IFERROR(SEARCH("-virtual",Online_Backup_Table1230[[#This Row],[Extension types]],1),0)&gt;0,"Yes","-")</f>
        <v>-</v>
      </c>
      <c r="M326" s="28"/>
      <c r="N326" s="37" t="str">
        <f>IF(IFERROR(SEARCH("-clus",Online_Backup_Table1230[[#This Row],[Extension types]],1),0)&gt;0,"Yes","-")</f>
        <v>Yes</v>
      </c>
      <c r="O326" s="28"/>
      <c r="P326" s="37" t="str">
        <f>IF(IFERROR(SEARCH("-appserver",Online_Backup_Table1230[[#This Row],[Extension types]],1),0)&gt;0,"Yes","-")</f>
        <v>-</v>
      </c>
      <c r="Q326" s="28"/>
      <c r="R326" s="37" t="str">
        <f>IF(IFERROR(SEARCH("-mssql",Online_Backup_Table1230[[#This Row],[Extension types]],1),0)&gt;0,"-mssql","-")</f>
        <v>-</v>
      </c>
      <c r="S326" s="37" t="str">
        <f>IF(IFERROR(SEARCH("-oracle",Online_Backup_Table1230[[#This Row],[Extension types]],1),0)&gt;0,"-oracle","-")</f>
        <v>-</v>
      </c>
      <c r="T326" s="37" t="str">
        <f>IF(IFERROR(SEARCH("-sap",Online_Backup_Table1230[[#This Row],[Extension types]],1),0)&gt;0,"-sap","-")</f>
        <v>-</v>
      </c>
      <c r="U326" s="37" t="str">
        <f>IF(IFERROR(SEARCH("-msexchange",Online_Backup_Table1230[[#This Row],[Extension types]],1),0)&gt;0,"-msexchange","-")</f>
        <v>-</v>
      </c>
      <c r="V326" s="37" t="str">
        <f>IF(IFERROR(SEARCH("-msese",Online_Backup_Table1230[[#This Row],[Extension types]],1),0)&gt;0,"-msese","-")</f>
        <v>-</v>
      </c>
      <c r="W326" s="37" t="str">
        <f>IF(IFERROR(SEARCH("-e2010",Online_Backup_Table1230[[#This Row],[Extension types]],1),0)&gt;0,"-e2010","-")</f>
        <v>-</v>
      </c>
      <c r="X326" s="37" t="str">
        <f>IF(IFERROR(SEARCH("-msmbx",Online_Backup_Table1230[[#This Row],[Extension types]],1),0)&gt;0,"-msmbx","-")</f>
        <v>-</v>
      </c>
      <c r="Y326" s="37" t="str">
        <f>IF(IFERROR(SEARCH("-mbx",Online_Backup_Table1230[[#This Row],[Extension types]],1),0)&gt;0,"-mbx","-")</f>
        <v>-</v>
      </c>
      <c r="Z326" s="37" t="str">
        <f>IF(IFERROR(SEARCH("-informix",Online_Backup_Table1230[[#This Row],[Extension types]],1),0)&gt;0,"-informix","-")</f>
        <v>-</v>
      </c>
      <c r="AA326" s="37" t="str">
        <f>IF(IFERROR(SEARCH("-sybase",Online_Backup_Table1230[[#This Row],[Extension types]],1),0)&gt;0,"-sybase","-")</f>
        <v>-</v>
      </c>
      <c r="AB326" s="37" t="str">
        <f>IF(IFERROR(SEARCH("-lotus",Online_Backup_Table1230[[#This Row],[Extension types]],1),0)&gt;0,"-lotus","-")</f>
        <v>-</v>
      </c>
      <c r="AC326" s="37" t="str">
        <f>IF(IFERROR(SEARCH("-vss",Online_Backup_Table1230[[#This Row],[Extension types]],1),0)&gt;0,"-vss","-")</f>
        <v>-vss</v>
      </c>
      <c r="AD326" s="37" t="str">
        <f>IF(IFERROR(SEARCH("-db2",Online_Backup_Table1230[[#This Row],[Extension types]],1),0)&gt;0,"-db2","-")</f>
        <v>-</v>
      </c>
      <c r="AE326" s="37" t="str">
        <f>IF(IFERROR(SEARCH("-mssharepoint",Online_Backup_Table1230[[#This Row],[Extension types]],1),0)&gt;0,"-mssharepoint","-")</f>
        <v>-</v>
      </c>
      <c r="AF326" s="37" t="str">
        <f>IF(IFERROR(SEARCH("-mssps",Online_Backup_Table1230[[#This Row],[Extension types]],1),0)&gt;0,"-mssps","-")</f>
        <v>-</v>
      </c>
      <c r="AG326" s="37" t="str">
        <f>IF(IFERROR(SEARCH("-vmware",Online_Backup_Table1230[[#This Row],[Extension types]],1),0)&gt;0,"-vmware","-")</f>
        <v>-</v>
      </c>
      <c r="AH326" s="37" t="str">
        <f>IF(IFERROR(SEARCH("-vepa",Online_Backup_Table1230[[#This Row],[Extension types]],1),0)&gt;0,"-vepa","-")</f>
        <v>-</v>
      </c>
      <c r="AI326" s="37" t="str">
        <f>IF(IFERROR(SEARCH("-veagent",Online_Backup_Table1230[[#This Row],[Extension types]],1),0)&gt;0,"-veagent","-")</f>
        <v>-</v>
      </c>
      <c r="AJ326" s="37" t="str">
        <f>IF(IFERROR(SEARCH("-stream",Online_Backup_Table1230[[#This Row],[Extension types]],1),0)&gt;0,"-stream","-")</f>
        <v>-</v>
      </c>
      <c r="AK326" s="37" t="str">
        <f>IF(IFERROR(SEARCH("-ov",Online_Backup_Table1230[[#This Row],[Extension types]],1),0)&gt;0,"-ov","-")</f>
        <v>-</v>
      </c>
      <c r="AL326" s="37" t="str">
        <f>IF(IFERROR(SEARCH("-opc",Online_Backup_Table1230[[#This Row],[Extension types]],1),0)&gt;0,"-opc","-")</f>
        <v>-</v>
      </c>
      <c r="AM326" s="37" t="str">
        <f>IF(IFERROR(SEARCH("-mysql",Online_Backup_Table1230[[#This Row],[Extension types]],1),0)&gt;0,"-mysql","-")</f>
        <v>-</v>
      </c>
      <c r="AN326" s="37" t="str">
        <f>IF(IFERROR(SEARCH("-postgresql",Online_Backup_Table1230[[#This Row],[Extension types]],1),0)&gt;0,"-postgresql","-")</f>
        <v>-</v>
      </c>
      <c r="AO326" s="88">
        <f>IF(AND(Online_Backup_Table1230[[#This Row],[OS_type]]="WINDOWS / LINUX",COUNTIF(Online_Backup_Table1230[[#This Row],[Check -mssql and -mssql70]:[Check -opc]],"-")&lt;&gt;21),1,0)</f>
        <v>1</v>
      </c>
      <c r="AP326" s="88">
        <f>IF(AND(Online_Backup_Table1230[[#This Row],[OS_type]]="UNIX",COUNTIF(Online_Backup_Table1230[[#This Row],[Check -mssql and -mssql70]:[Check -opc]],"-")&lt;&gt;21),1,0)</f>
        <v>0</v>
      </c>
      <c r="AQ32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6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6" s="88">
        <f>IF(AND(Online_Backup_Table1230[[#This Row],[Last connexion date]]&gt;Declaration_Date2433[[#All],[Column1]]-180,Online_Backup_Table1230[[#This Row],[Historical usage Unix to be counted]]&lt;&gt;0),1,0)</f>
        <v>0</v>
      </c>
      <c r="AU326" s="68"/>
      <c r="AV326" s="7" t="s">
        <v>457</v>
      </c>
    </row>
    <row r="327" spans="1:48" x14ac:dyDescent="0.25">
      <c r="A327" s="7"/>
      <c r="B327" s="28" t="s">
        <v>397</v>
      </c>
      <c r="C327" s="28" t="s">
        <v>160</v>
      </c>
      <c r="D32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7" s="45" t="s">
        <v>394</v>
      </c>
      <c r="F327" s="63"/>
      <c r="G327" s="63"/>
      <c r="H327" s="63"/>
      <c r="I327" s="63"/>
      <c r="J327" s="63"/>
      <c r="K327" s="7"/>
      <c r="L327" s="37" t="str">
        <f>IF(IFERROR(SEARCH("-virtual",Online_Backup_Table1230[[#This Row],[Extension types]],1),0)&gt;0,"Yes","-")</f>
        <v>-</v>
      </c>
      <c r="M327" s="28"/>
      <c r="N327" s="37" t="str">
        <f>IF(IFERROR(SEARCH("-clus",Online_Backup_Table1230[[#This Row],[Extension types]],1),0)&gt;0,"Yes","-")</f>
        <v>Yes</v>
      </c>
      <c r="O327" s="28"/>
      <c r="P327" s="37" t="str">
        <f>IF(IFERROR(SEARCH("-appserver",Online_Backup_Table1230[[#This Row],[Extension types]],1),0)&gt;0,"Yes","-")</f>
        <v>-</v>
      </c>
      <c r="Q327" s="28"/>
      <c r="R327" s="37" t="str">
        <f>IF(IFERROR(SEARCH("-mssql",Online_Backup_Table1230[[#This Row],[Extension types]],1),0)&gt;0,"-mssql","-")</f>
        <v>-</v>
      </c>
      <c r="S327" s="37" t="str">
        <f>IF(IFERROR(SEARCH("-oracle",Online_Backup_Table1230[[#This Row],[Extension types]],1),0)&gt;0,"-oracle","-")</f>
        <v>-</v>
      </c>
      <c r="T327" s="37" t="str">
        <f>IF(IFERROR(SEARCH("-sap",Online_Backup_Table1230[[#This Row],[Extension types]],1),0)&gt;0,"-sap","-")</f>
        <v>-</v>
      </c>
      <c r="U327" s="37" t="str">
        <f>IF(IFERROR(SEARCH("-msexchange",Online_Backup_Table1230[[#This Row],[Extension types]],1),0)&gt;0,"-msexchange","-")</f>
        <v>-</v>
      </c>
      <c r="V327" s="37" t="str">
        <f>IF(IFERROR(SEARCH("-msese",Online_Backup_Table1230[[#This Row],[Extension types]],1),0)&gt;0,"-msese","-")</f>
        <v>-</v>
      </c>
      <c r="W327" s="37" t="str">
        <f>IF(IFERROR(SEARCH("-e2010",Online_Backup_Table1230[[#This Row],[Extension types]],1),0)&gt;0,"-e2010","-")</f>
        <v>-</v>
      </c>
      <c r="X327" s="37" t="str">
        <f>IF(IFERROR(SEARCH("-msmbx",Online_Backup_Table1230[[#This Row],[Extension types]],1),0)&gt;0,"-msmbx","-")</f>
        <v>-</v>
      </c>
      <c r="Y327" s="37" t="str">
        <f>IF(IFERROR(SEARCH("-mbx",Online_Backup_Table1230[[#This Row],[Extension types]],1),0)&gt;0,"-mbx","-")</f>
        <v>-</v>
      </c>
      <c r="Z327" s="37" t="str">
        <f>IF(IFERROR(SEARCH("-informix",Online_Backup_Table1230[[#This Row],[Extension types]],1),0)&gt;0,"-informix","-")</f>
        <v>-</v>
      </c>
      <c r="AA327" s="37" t="str">
        <f>IF(IFERROR(SEARCH("-sybase",Online_Backup_Table1230[[#This Row],[Extension types]],1),0)&gt;0,"-sybase","-")</f>
        <v>-</v>
      </c>
      <c r="AB327" s="37" t="str">
        <f>IF(IFERROR(SEARCH("-lotus",Online_Backup_Table1230[[#This Row],[Extension types]],1),0)&gt;0,"-lotus","-")</f>
        <v>-</v>
      </c>
      <c r="AC327" s="37" t="str">
        <f>IF(IFERROR(SEARCH("-vss",Online_Backup_Table1230[[#This Row],[Extension types]],1),0)&gt;0,"-vss","-")</f>
        <v>-vss</v>
      </c>
      <c r="AD327" s="37" t="str">
        <f>IF(IFERROR(SEARCH("-db2",Online_Backup_Table1230[[#This Row],[Extension types]],1),0)&gt;0,"-db2","-")</f>
        <v>-</v>
      </c>
      <c r="AE327" s="37" t="str">
        <f>IF(IFERROR(SEARCH("-mssharepoint",Online_Backup_Table1230[[#This Row],[Extension types]],1),0)&gt;0,"-mssharepoint","-")</f>
        <v>-</v>
      </c>
      <c r="AF327" s="37" t="str">
        <f>IF(IFERROR(SEARCH("-mssps",Online_Backup_Table1230[[#This Row],[Extension types]],1),0)&gt;0,"-mssps","-")</f>
        <v>-</v>
      </c>
      <c r="AG327" s="37" t="str">
        <f>IF(IFERROR(SEARCH("-vmware",Online_Backup_Table1230[[#This Row],[Extension types]],1),0)&gt;0,"-vmware","-")</f>
        <v>-</v>
      </c>
      <c r="AH327" s="37" t="str">
        <f>IF(IFERROR(SEARCH("-vepa",Online_Backup_Table1230[[#This Row],[Extension types]],1),0)&gt;0,"-vepa","-")</f>
        <v>-</v>
      </c>
      <c r="AI327" s="37" t="str">
        <f>IF(IFERROR(SEARCH("-veagent",Online_Backup_Table1230[[#This Row],[Extension types]],1),0)&gt;0,"-veagent","-")</f>
        <v>-</v>
      </c>
      <c r="AJ327" s="37" t="str">
        <f>IF(IFERROR(SEARCH("-stream",Online_Backup_Table1230[[#This Row],[Extension types]],1),0)&gt;0,"-stream","-")</f>
        <v>-</v>
      </c>
      <c r="AK327" s="37" t="str">
        <f>IF(IFERROR(SEARCH("-ov",Online_Backup_Table1230[[#This Row],[Extension types]],1),0)&gt;0,"-ov","-")</f>
        <v>-</v>
      </c>
      <c r="AL327" s="37" t="str">
        <f>IF(IFERROR(SEARCH("-opc",Online_Backup_Table1230[[#This Row],[Extension types]],1),0)&gt;0,"-opc","-")</f>
        <v>-</v>
      </c>
      <c r="AM327" s="37" t="str">
        <f>IF(IFERROR(SEARCH("-mysql",Online_Backup_Table1230[[#This Row],[Extension types]],1),0)&gt;0,"-mysql","-")</f>
        <v>-</v>
      </c>
      <c r="AN327" s="37" t="str">
        <f>IF(IFERROR(SEARCH("-postgresql",Online_Backup_Table1230[[#This Row],[Extension types]],1),0)&gt;0,"-postgresql","-")</f>
        <v>-</v>
      </c>
      <c r="AO327" s="88">
        <f>IF(AND(Online_Backup_Table1230[[#This Row],[OS_type]]="WINDOWS / LINUX",COUNTIF(Online_Backup_Table1230[[#This Row],[Check -mssql and -mssql70]:[Check -opc]],"-")&lt;&gt;21),1,0)</f>
        <v>1</v>
      </c>
      <c r="AP327" s="88">
        <f>IF(AND(Online_Backup_Table1230[[#This Row],[OS_type]]="UNIX",COUNTIF(Online_Backup_Table1230[[#This Row],[Check -mssql and -mssql70]:[Check -opc]],"-")&lt;&gt;21),1,0)</f>
        <v>0</v>
      </c>
      <c r="AQ32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7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7" s="88">
        <f>IF(AND(Online_Backup_Table1230[[#This Row],[Last connexion date]]&gt;Declaration_Date2433[[#All],[Column1]]-180,Online_Backup_Table1230[[#This Row],[Historical usage Unix to be counted]]&lt;&gt;0),1,0)</f>
        <v>0</v>
      </c>
      <c r="AU327" s="68"/>
      <c r="AV327" s="7" t="s">
        <v>457</v>
      </c>
    </row>
    <row r="328" spans="1:48" x14ac:dyDescent="0.25">
      <c r="A328" s="7"/>
      <c r="B328" s="28" t="s">
        <v>398</v>
      </c>
      <c r="C328" s="28" t="s">
        <v>138</v>
      </c>
      <c r="D32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8" s="45" t="s">
        <v>399</v>
      </c>
      <c r="F328" s="63"/>
      <c r="G328" s="63"/>
      <c r="H328" s="63"/>
      <c r="I328" s="63"/>
      <c r="J328" s="63"/>
      <c r="K328" s="7"/>
      <c r="L328" s="37" t="str">
        <f>IF(IFERROR(SEARCH("-virtual",Online_Backup_Table1230[[#This Row],[Extension types]],1),0)&gt;0,"Yes","-")</f>
        <v>-</v>
      </c>
      <c r="M328" s="28"/>
      <c r="N328" s="37" t="str">
        <f>IF(IFERROR(SEARCH("-clus",Online_Backup_Table1230[[#This Row],[Extension types]],1),0)&gt;0,"Yes","-")</f>
        <v>-</v>
      </c>
      <c r="O328" s="28"/>
      <c r="P328" s="37" t="str">
        <f>IF(IFERROR(SEARCH("-appserver",Online_Backup_Table1230[[#This Row],[Extension types]],1),0)&gt;0,"Yes","-")</f>
        <v>-</v>
      </c>
      <c r="Q328" s="28"/>
      <c r="R328" s="37" t="str">
        <f>IF(IFERROR(SEARCH("-mssql",Online_Backup_Table1230[[#This Row],[Extension types]],1),0)&gt;0,"-mssql","-")</f>
        <v>-</v>
      </c>
      <c r="S328" s="37" t="str">
        <f>IF(IFERROR(SEARCH("-oracle",Online_Backup_Table1230[[#This Row],[Extension types]],1),0)&gt;0,"-oracle","-")</f>
        <v>-</v>
      </c>
      <c r="T328" s="37" t="str">
        <f>IF(IFERROR(SEARCH("-sap",Online_Backup_Table1230[[#This Row],[Extension types]],1),0)&gt;0,"-sap","-")</f>
        <v>-</v>
      </c>
      <c r="U328" s="37" t="str">
        <f>IF(IFERROR(SEARCH("-msexchange",Online_Backup_Table1230[[#This Row],[Extension types]],1),0)&gt;0,"-msexchange","-")</f>
        <v>-</v>
      </c>
      <c r="V328" s="37" t="str">
        <f>IF(IFERROR(SEARCH("-msese",Online_Backup_Table1230[[#This Row],[Extension types]],1),0)&gt;0,"-msese","-")</f>
        <v>-</v>
      </c>
      <c r="W328" s="37" t="str">
        <f>IF(IFERROR(SEARCH("-e2010",Online_Backup_Table1230[[#This Row],[Extension types]],1),0)&gt;0,"-e2010","-")</f>
        <v>-</v>
      </c>
      <c r="X328" s="37" t="str">
        <f>IF(IFERROR(SEARCH("-msmbx",Online_Backup_Table1230[[#This Row],[Extension types]],1),0)&gt;0,"-msmbx","-")</f>
        <v>-</v>
      </c>
      <c r="Y328" s="37" t="str">
        <f>IF(IFERROR(SEARCH("-mbx",Online_Backup_Table1230[[#This Row],[Extension types]],1),0)&gt;0,"-mbx","-")</f>
        <v>-</v>
      </c>
      <c r="Z328" s="37" t="str">
        <f>IF(IFERROR(SEARCH("-informix",Online_Backup_Table1230[[#This Row],[Extension types]],1),0)&gt;0,"-informix","-")</f>
        <v>-</v>
      </c>
      <c r="AA328" s="37" t="str">
        <f>IF(IFERROR(SEARCH("-sybase",Online_Backup_Table1230[[#This Row],[Extension types]],1),0)&gt;0,"-sybase","-")</f>
        <v>-</v>
      </c>
      <c r="AB328" s="37" t="str">
        <f>IF(IFERROR(SEARCH("-lotus",Online_Backup_Table1230[[#This Row],[Extension types]],1),0)&gt;0,"-lotus","-")</f>
        <v>-</v>
      </c>
      <c r="AC328" s="37" t="str">
        <f>IF(IFERROR(SEARCH("-vss",Online_Backup_Table1230[[#This Row],[Extension types]],1),0)&gt;0,"-vss","-")</f>
        <v>-vss</v>
      </c>
      <c r="AD328" s="37" t="str">
        <f>IF(IFERROR(SEARCH("-db2",Online_Backup_Table1230[[#This Row],[Extension types]],1),0)&gt;0,"-db2","-")</f>
        <v>-</v>
      </c>
      <c r="AE328" s="37" t="str">
        <f>IF(IFERROR(SEARCH("-mssharepoint",Online_Backup_Table1230[[#This Row],[Extension types]],1),0)&gt;0,"-mssharepoint","-")</f>
        <v>-</v>
      </c>
      <c r="AF328" s="37" t="str">
        <f>IF(IFERROR(SEARCH("-mssps",Online_Backup_Table1230[[#This Row],[Extension types]],1),0)&gt;0,"-mssps","-")</f>
        <v>-</v>
      </c>
      <c r="AG328" s="37" t="str">
        <f>IF(IFERROR(SEARCH("-vmware",Online_Backup_Table1230[[#This Row],[Extension types]],1),0)&gt;0,"-vmware","-")</f>
        <v>-</v>
      </c>
      <c r="AH328" s="37" t="str">
        <f>IF(IFERROR(SEARCH("-vepa",Online_Backup_Table1230[[#This Row],[Extension types]],1),0)&gt;0,"-vepa","-")</f>
        <v>-</v>
      </c>
      <c r="AI328" s="37" t="str">
        <f>IF(IFERROR(SEARCH("-veagent",Online_Backup_Table1230[[#This Row],[Extension types]],1),0)&gt;0,"-veagent","-")</f>
        <v>-</v>
      </c>
      <c r="AJ328" s="37" t="str">
        <f>IF(IFERROR(SEARCH("-stream",Online_Backup_Table1230[[#This Row],[Extension types]],1),0)&gt;0,"-stream","-")</f>
        <v>-</v>
      </c>
      <c r="AK328" s="37" t="str">
        <f>IF(IFERROR(SEARCH("-ov",Online_Backup_Table1230[[#This Row],[Extension types]],1),0)&gt;0,"-ov","-")</f>
        <v>-</v>
      </c>
      <c r="AL328" s="37" t="str">
        <f>IF(IFERROR(SEARCH("-opc",Online_Backup_Table1230[[#This Row],[Extension types]],1),0)&gt;0,"-opc","-")</f>
        <v>-</v>
      </c>
      <c r="AM328" s="37" t="str">
        <f>IF(IFERROR(SEARCH("-mysql",Online_Backup_Table1230[[#This Row],[Extension types]],1),0)&gt;0,"-mysql","-")</f>
        <v>-</v>
      </c>
      <c r="AN328" s="37" t="str">
        <f>IF(IFERROR(SEARCH("-postgresql",Online_Backup_Table1230[[#This Row],[Extension types]],1),0)&gt;0,"-postgresql","-")</f>
        <v>-</v>
      </c>
      <c r="AO328" s="88">
        <f>IF(AND(Online_Backup_Table1230[[#This Row],[OS_type]]="WINDOWS / LINUX",COUNTIF(Online_Backup_Table1230[[#This Row],[Check -mssql and -mssql70]:[Check -opc]],"-")&lt;&gt;21),1,0)</f>
        <v>1</v>
      </c>
      <c r="AP328" s="88">
        <f>IF(AND(Online_Backup_Table1230[[#This Row],[OS_type]]="UNIX",COUNTIF(Online_Backup_Table1230[[#This Row],[Check -mssql and -mssql70]:[Check -opc]],"-")&lt;&gt;21),1,0)</f>
        <v>0</v>
      </c>
      <c r="AQ32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8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8" s="88">
        <f>IF(AND(Online_Backup_Table1230[[#This Row],[Last connexion date]]&gt;Declaration_Date2433[[#All],[Column1]]-180,Online_Backup_Table1230[[#This Row],[Historical usage Unix to be counted]]&lt;&gt;0),1,0)</f>
        <v>0</v>
      </c>
      <c r="AU328" s="68"/>
      <c r="AV328" s="7" t="s">
        <v>457</v>
      </c>
    </row>
    <row r="329" spans="1:48" x14ac:dyDescent="0.25">
      <c r="A329" s="7"/>
      <c r="B329" s="28" t="s">
        <v>400</v>
      </c>
      <c r="C329" s="28" t="s">
        <v>389</v>
      </c>
      <c r="D32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29" s="45" t="s">
        <v>103</v>
      </c>
      <c r="F329" s="63"/>
      <c r="G329" s="63"/>
      <c r="H329" s="63"/>
      <c r="I329" s="63"/>
      <c r="J329" s="63"/>
      <c r="K329" s="7"/>
      <c r="L329" s="37" t="str">
        <f>IF(IFERROR(SEARCH("-virtual",Online_Backup_Table1230[[#This Row],[Extension types]],1),0)&gt;0,"Yes","-")</f>
        <v>-</v>
      </c>
      <c r="M329" s="28"/>
      <c r="N329" s="37" t="str">
        <f>IF(IFERROR(SEARCH("-clus",Online_Backup_Table1230[[#This Row],[Extension types]],1),0)&gt;0,"Yes","-")</f>
        <v>-</v>
      </c>
      <c r="O329" s="28"/>
      <c r="P329" s="37" t="str">
        <f>IF(IFERROR(SEARCH("-appserver",Online_Backup_Table1230[[#This Row],[Extension types]],1),0)&gt;0,"Yes","-")</f>
        <v>-</v>
      </c>
      <c r="Q329" s="28"/>
      <c r="R329" s="37" t="str">
        <f>IF(IFERROR(SEARCH("-mssql",Online_Backup_Table1230[[#This Row],[Extension types]],1),0)&gt;0,"-mssql","-")</f>
        <v>-</v>
      </c>
      <c r="S329" s="37" t="str">
        <f>IF(IFERROR(SEARCH("-oracle",Online_Backup_Table1230[[#This Row],[Extension types]],1),0)&gt;0,"-oracle","-")</f>
        <v>-oracle</v>
      </c>
      <c r="T329" s="37" t="str">
        <f>IF(IFERROR(SEARCH("-sap",Online_Backup_Table1230[[#This Row],[Extension types]],1),0)&gt;0,"-sap","-")</f>
        <v>-</v>
      </c>
      <c r="U329" s="37" t="str">
        <f>IF(IFERROR(SEARCH("-msexchange",Online_Backup_Table1230[[#This Row],[Extension types]],1),0)&gt;0,"-msexchange","-")</f>
        <v>-</v>
      </c>
      <c r="V329" s="37" t="str">
        <f>IF(IFERROR(SEARCH("-msese",Online_Backup_Table1230[[#This Row],[Extension types]],1),0)&gt;0,"-msese","-")</f>
        <v>-</v>
      </c>
      <c r="W329" s="37" t="str">
        <f>IF(IFERROR(SEARCH("-e2010",Online_Backup_Table1230[[#This Row],[Extension types]],1),0)&gt;0,"-e2010","-")</f>
        <v>-</v>
      </c>
      <c r="X329" s="37" t="str">
        <f>IF(IFERROR(SEARCH("-msmbx",Online_Backup_Table1230[[#This Row],[Extension types]],1),0)&gt;0,"-msmbx","-")</f>
        <v>-</v>
      </c>
      <c r="Y329" s="37" t="str">
        <f>IF(IFERROR(SEARCH("-mbx",Online_Backup_Table1230[[#This Row],[Extension types]],1),0)&gt;0,"-mbx","-")</f>
        <v>-</v>
      </c>
      <c r="Z329" s="37" t="str">
        <f>IF(IFERROR(SEARCH("-informix",Online_Backup_Table1230[[#This Row],[Extension types]],1),0)&gt;0,"-informix","-")</f>
        <v>-</v>
      </c>
      <c r="AA329" s="37" t="str">
        <f>IF(IFERROR(SEARCH("-sybase",Online_Backup_Table1230[[#This Row],[Extension types]],1),0)&gt;0,"-sybase","-")</f>
        <v>-</v>
      </c>
      <c r="AB329" s="37" t="str">
        <f>IF(IFERROR(SEARCH("-lotus",Online_Backup_Table1230[[#This Row],[Extension types]],1),0)&gt;0,"-lotus","-")</f>
        <v>-</v>
      </c>
      <c r="AC329" s="37" t="str">
        <f>IF(IFERROR(SEARCH("-vss",Online_Backup_Table1230[[#This Row],[Extension types]],1),0)&gt;0,"-vss","-")</f>
        <v>-</v>
      </c>
      <c r="AD329" s="37" t="str">
        <f>IF(IFERROR(SEARCH("-db2",Online_Backup_Table1230[[#This Row],[Extension types]],1),0)&gt;0,"-db2","-")</f>
        <v>-</v>
      </c>
      <c r="AE329" s="37" t="str">
        <f>IF(IFERROR(SEARCH("-mssharepoint",Online_Backup_Table1230[[#This Row],[Extension types]],1),0)&gt;0,"-mssharepoint","-")</f>
        <v>-</v>
      </c>
      <c r="AF329" s="37" t="str">
        <f>IF(IFERROR(SEARCH("-mssps",Online_Backup_Table1230[[#This Row],[Extension types]],1),0)&gt;0,"-mssps","-")</f>
        <v>-</v>
      </c>
      <c r="AG329" s="37" t="str">
        <f>IF(IFERROR(SEARCH("-vmware",Online_Backup_Table1230[[#This Row],[Extension types]],1),0)&gt;0,"-vmware","-")</f>
        <v>-</v>
      </c>
      <c r="AH329" s="37" t="str">
        <f>IF(IFERROR(SEARCH("-vepa",Online_Backup_Table1230[[#This Row],[Extension types]],1),0)&gt;0,"-vepa","-")</f>
        <v>-</v>
      </c>
      <c r="AI329" s="37" t="str">
        <f>IF(IFERROR(SEARCH("-veagent",Online_Backup_Table1230[[#This Row],[Extension types]],1),0)&gt;0,"-veagent","-")</f>
        <v>-</v>
      </c>
      <c r="AJ329" s="37" t="str">
        <f>IF(IFERROR(SEARCH("-stream",Online_Backup_Table1230[[#This Row],[Extension types]],1),0)&gt;0,"-stream","-")</f>
        <v>-</v>
      </c>
      <c r="AK329" s="37" t="str">
        <f>IF(IFERROR(SEARCH("-ov",Online_Backup_Table1230[[#This Row],[Extension types]],1),0)&gt;0,"-ov","-")</f>
        <v>-</v>
      </c>
      <c r="AL329" s="37" t="str">
        <f>IF(IFERROR(SEARCH("-opc",Online_Backup_Table1230[[#This Row],[Extension types]],1),0)&gt;0,"-opc","-")</f>
        <v>-</v>
      </c>
      <c r="AM329" s="37" t="str">
        <f>IF(IFERROR(SEARCH("-mysql",Online_Backup_Table1230[[#This Row],[Extension types]],1),0)&gt;0,"-mysql","-")</f>
        <v>-</v>
      </c>
      <c r="AN329" s="37" t="str">
        <f>IF(IFERROR(SEARCH("-postgresql",Online_Backup_Table1230[[#This Row],[Extension types]],1),0)&gt;0,"-postgresql","-")</f>
        <v>-</v>
      </c>
      <c r="AO329" s="88">
        <f>IF(AND(Online_Backup_Table1230[[#This Row],[OS_type]]="WINDOWS / LINUX",COUNTIF(Online_Backup_Table1230[[#This Row],[Check -mssql and -mssql70]:[Check -opc]],"-")&lt;&gt;21),1,0)</f>
        <v>1</v>
      </c>
      <c r="AP329" s="88">
        <f>IF(AND(Online_Backup_Table1230[[#This Row],[OS_type]]="UNIX",COUNTIF(Online_Backup_Table1230[[#This Row],[Check -mssql and -mssql70]:[Check -opc]],"-")&lt;&gt;21),1,0)</f>
        <v>0</v>
      </c>
      <c r="AQ32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29" s="88">
        <f>IF(AND(Online_Backup_Table1230[[#This Row],[Last connexion date]]&gt;Declaration_Date2433[[#All],[Column1]]-180,Online_Backup_Table1230[[#This Row],[Historical usage Windows/Linux to be counted]]&lt;&gt;0),1,0)</f>
        <v>0</v>
      </c>
      <c r="AS32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29" s="88">
        <f>IF(AND(Online_Backup_Table1230[[#This Row],[Last connexion date]]&gt;Declaration_Date2433[[#All],[Column1]]-180,Online_Backup_Table1230[[#This Row],[Historical usage Unix to be counted]]&lt;&gt;0),1,0)</f>
        <v>0</v>
      </c>
      <c r="AU329" s="68"/>
      <c r="AV32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0" spans="1:48" x14ac:dyDescent="0.25">
      <c r="A330" s="7"/>
      <c r="B330" s="28" t="s">
        <v>401</v>
      </c>
      <c r="C330" s="28" t="s">
        <v>389</v>
      </c>
      <c r="D330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0" s="45" t="s">
        <v>103</v>
      </c>
      <c r="F330" s="63"/>
      <c r="G330" s="63"/>
      <c r="H330" s="63"/>
      <c r="I330" s="63"/>
      <c r="J330" s="63"/>
      <c r="K330" s="7"/>
      <c r="L330" s="37" t="str">
        <f>IF(IFERROR(SEARCH("-virtual",Online_Backup_Table1230[[#This Row],[Extension types]],1),0)&gt;0,"Yes","-")</f>
        <v>-</v>
      </c>
      <c r="M330" s="28"/>
      <c r="N330" s="37" t="str">
        <f>IF(IFERROR(SEARCH("-clus",Online_Backup_Table1230[[#This Row],[Extension types]],1),0)&gt;0,"Yes","-")</f>
        <v>-</v>
      </c>
      <c r="O330" s="28"/>
      <c r="P330" s="37" t="str">
        <f>IF(IFERROR(SEARCH("-appserver",Online_Backup_Table1230[[#This Row],[Extension types]],1),0)&gt;0,"Yes","-")</f>
        <v>-</v>
      </c>
      <c r="Q330" s="28"/>
      <c r="R330" s="37" t="str">
        <f>IF(IFERROR(SEARCH("-mssql",Online_Backup_Table1230[[#This Row],[Extension types]],1),0)&gt;0,"-mssql","-")</f>
        <v>-</v>
      </c>
      <c r="S330" s="37" t="str">
        <f>IF(IFERROR(SEARCH("-oracle",Online_Backup_Table1230[[#This Row],[Extension types]],1),0)&gt;0,"-oracle","-")</f>
        <v>-oracle</v>
      </c>
      <c r="T330" s="37" t="str">
        <f>IF(IFERROR(SEARCH("-sap",Online_Backup_Table1230[[#This Row],[Extension types]],1),0)&gt;0,"-sap","-")</f>
        <v>-</v>
      </c>
      <c r="U330" s="37" t="str">
        <f>IF(IFERROR(SEARCH("-msexchange",Online_Backup_Table1230[[#This Row],[Extension types]],1),0)&gt;0,"-msexchange","-")</f>
        <v>-</v>
      </c>
      <c r="V330" s="37" t="str">
        <f>IF(IFERROR(SEARCH("-msese",Online_Backup_Table1230[[#This Row],[Extension types]],1),0)&gt;0,"-msese","-")</f>
        <v>-</v>
      </c>
      <c r="W330" s="37" t="str">
        <f>IF(IFERROR(SEARCH("-e2010",Online_Backup_Table1230[[#This Row],[Extension types]],1),0)&gt;0,"-e2010","-")</f>
        <v>-</v>
      </c>
      <c r="X330" s="37" t="str">
        <f>IF(IFERROR(SEARCH("-msmbx",Online_Backup_Table1230[[#This Row],[Extension types]],1),0)&gt;0,"-msmbx","-")</f>
        <v>-</v>
      </c>
      <c r="Y330" s="37" t="str">
        <f>IF(IFERROR(SEARCH("-mbx",Online_Backup_Table1230[[#This Row],[Extension types]],1),0)&gt;0,"-mbx","-")</f>
        <v>-</v>
      </c>
      <c r="Z330" s="37" t="str">
        <f>IF(IFERROR(SEARCH("-informix",Online_Backup_Table1230[[#This Row],[Extension types]],1),0)&gt;0,"-informix","-")</f>
        <v>-</v>
      </c>
      <c r="AA330" s="37" t="str">
        <f>IF(IFERROR(SEARCH("-sybase",Online_Backup_Table1230[[#This Row],[Extension types]],1),0)&gt;0,"-sybase","-")</f>
        <v>-</v>
      </c>
      <c r="AB330" s="37" t="str">
        <f>IF(IFERROR(SEARCH("-lotus",Online_Backup_Table1230[[#This Row],[Extension types]],1),0)&gt;0,"-lotus","-")</f>
        <v>-</v>
      </c>
      <c r="AC330" s="37" t="str">
        <f>IF(IFERROR(SEARCH("-vss",Online_Backup_Table1230[[#This Row],[Extension types]],1),0)&gt;0,"-vss","-")</f>
        <v>-</v>
      </c>
      <c r="AD330" s="37" t="str">
        <f>IF(IFERROR(SEARCH("-db2",Online_Backup_Table1230[[#This Row],[Extension types]],1),0)&gt;0,"-db2","-")</f>
        <v>-</v>
      </c>
      <c r="AE330" s="37" t="str">
        <f>IF(IFERROR(SEARCH("-mssharepoint",Online_Backup_Table1230[[#This Row],[Extension types]],1),0)&gt;0,"-mssharepoint","-")</f>
        <v>-</v>
      </c>
      <c r="AF330" s="37" t="str">
        <f>IF(IFERROR(SEARCH("-mssps",Online_Backup_Table1230[[#This Row],[Extension types]],1),0)&gt;0,"-mssps","-")</f>
        <v>-</v>
      </c>
      <c r="AG330" s="37" t="str">
        <f>IF(IFERROR(SEARCH("-vmware",Online_Backup_Table1230[[#This Row],[Extension types]],1),0)&gt;0,"-vmware","-")</f>
        <v>-</v>
      </c>
      <c r="AH330" s="37" t="str">
        <f>IF(IFERROR(SEARCH("-vepa",Online_Backup_Table1230[[#This Row],[Extension types]],1),0)&gt;0,"-vepa","-")</f>
        <v>-</v>
      </c>
      <c r="AI330" s="37" t="str">
        <f>IF(IFERROR(SEARCH("-veagent",Online_Backup_Table1230[[#This Row],[Extension types]],1),0)&gt;0,"-veagent","-")</f>
        <v>-</v>
      </c>
      <c r="AJ330" s="37" t="str">
        <f>IF(IFERROR(SEARCH("-stream",Online_Backup_Table1230[[#This Row],[Extension types]],1),0)&gt;0,"-stream","-")</f>
        <v>-</v>
      </c>
      <c r="AK330" s="37" t="str">
        <f>IF(IFERROR(SEARCH("-ov",Online_Backup_Table1230[[#This Row],[Extension types]],1),0)&gt;0,"-ov","-")</f>
        <v>-</v>
      </c>
      <c r="AL330" s="37" t="str">
        <f>IF(IFERROR(SEARCH("-opc",Online_Backup_Table1230[[#This Row],[Extension types]],1),0)&gt;0,"-opc","-")</f>
        <v>-</v>
      </c>
      <c r="AM330" s="37" t="str">
        <f>IF(IFERROR(SEARCH("-mysql",Online_Backup_Table1230[[#This Row],[Extension types]],1),0)&gt;0,"-mysql","-")</f>
        <v>-</v>
      </c>
      <c r="AN330" s="37" t="str">
        <f>IF(IFERROR(SEARCH("-postgresql",Online_Backup_Table1230[[#This Row],[Extension types]],1),0)&gt;0,"-postgresql","-")</f>
        <v>-</v>
      </c>
      <c r="AO330" s="88">
        <f>IF(AND(Online_Backup_Table1230[[#This Row],[OS_type]]="WINDOWS / LINUX",COUNTIF(Online_Backup_Table1230[[#This Row],[Check -mssql and -mssql70]:[Check -opc]],"-")&lt;&gt;21),1,0)</f>
        <v>1</v>
      </c>
      <c r="AP330" s="88">
        <f>IF(AND(Online_Backup_Table1230[[#This Row],[OS_type]]="UNIX",COUNTIF(Online_Backup_Table1230[[#This Row],[Check -mssql and -mssql70]:[Check -opc]],"-")&lt;&gt;21),1,0)</f>
        <v>0</v>
      </c>
      <c r="AQ330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0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0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0" s="88">
        <f>IF(AND(Online_Backup_Table1230[[#This Row],[Last connexion date]]&gt;Declaration_Date2433[[#All],[Column1]]-180,Online_Backup_Table1230[[#This Row],[Historical usage Unix to be counted]]&lt;&gt;0),1,0)</f>
        <v>0</v>
      </c>
      <c r="AU330" s="68"/>
      <c r="AV330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>No usage log found</v>
      </c>
    </row>
    <row r="331" spans="1:48" x14ac:dyDescent="0.25">
      <c r="A331" s="7"/>
      <c r="B331" s="28" t="s">
        <v>402</v>
      </c>
      <c r="C331" s="28" t="s">
        <v>362</v>
      </c>
      <c r="D331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1" s="45" t="s">
        <v>139</v>
      </c>
      <c r="F331" s="63"/>
      <c r="G331" s="63"/>
      <c r="H331" s="63"/>
      <c r="I331" s="63"/>
      <c r="J331" s="63"/>
      <c r="K331" s="7"/>
      <c r="L331" s="37" t="str">
        <f>IF(IFERROR(SEARCH("-virtual",Online_Backup_Table1230[[#This Row],[Extension types]],1),0)&gt;0,"Yes","-")</f>
        <v>-</v>
      </c>
      <c r="M331" s="28"/>
      <c r="N331" s="37" t="str">
        <f>IF(IFERROR(SEARCH("-clus",Online_Backup_Table1230[[#This Row],[Extension types]],1),0)&gt;0,"Yes","-")</f>
        <v>-</v>
      </c>
      <c r="O331" s="28"/>
      <c r="P331" s="37" t="str">
        <f>IF(IFERROR(SEARCH("-appserver",Online_Backup_Table1230[[#This Row],[Extension types]],1),0)&gt;0,"Yes","-")</f>
        <v>-</v>
      </c>
      <c r="Q331" s="28"/>
      <c r="R331" s="37" t="str">
        <f>IF(IFERROR(SEARCH("-mssql",Online_Backup_Table1230[[#This Row],[Extension types]],1),0)&gt;0,"-mssql","-")</f>
        <v>-mssql</v>
      </c>
      <c r="S331" s="37" t="str">
        <f>IF(IFERROR(SEARCH("-oracle",Online_Backup_Table1230[[#This Row],[Extension types]],1),0)&gt;0,"-oracle","-")</f>
        <v>-</v>
      </c>
      <c r="T331" s="37" t="str">
        <f>IF(IFERROR(SEARCH("-sap",Online_Backup_Table1230[[#This Row],[Extension types]],1),0)&gt;0,"-sap","-")</f>
        <v>-</v>
      </c>
      <c r="U331" s="37" t="str">
        <f>IF(IFERROR(SEARCH("-msexchange",Online_Backup_Table1230[[#This Row],[Extension types]],1),0)&gt;0,"-msexchange","-")</f>
        <v>-</v>
      </c>
      <c r="V331" s="37" t="str">
        <f>IF(IFERROR(SEARCH("-msese",Online_Backup_Table1230[[#This Row],[Extension types]],1),0)&gt;0,"-msese","-")</f>
        <v>-</v>
      </c>
      <c r="W331" s="37" t="str">
        <f>IF(IFERROR(SEARCH("-e2010",Online_Backup_Table1230[[#This Row],[Extension types]],1),0)&gt;0,"-e2010","-")</f>
        <v>-</v>
      </c>
      <c r="X331" s="37" t="str">
        <f>IF(IFERROR(SEARCH("-msmbx",Online_Backup_Table1230[[#This Row],[Extension types]],1),0)&gt;0,"-msmbx","-")</f>
        <v>-</v>
      </c>
      <c r="Y331" s="37" t="str">
        <f>IF(IFERROR(SEARCH("-mbx",Online_Backup_Table1230[[#This Row],[Extension types]],1),0)&gt;0,"-mbx","-")</f>
        <v>-</v>
      </c>
      <c r="Z331" s="37" t="str">
        <f>IF(IFERROR(SEARCH("-informix",Online_Backup_Table1230[[#This Row],[Extension types]],1),0)&gt;0,"-informix","-")</f>
        <v>-</v>
      </c>
      <c r="AA331" s="37" t="str">
        <f>IF(IFERROR(SEARCH("-sybase",Online_Backup_Table1230[[#This Row],[Extension types]],1),0)&gt;0,"-sybase","-")</f>
        <v>-</v>
      </c>
      <c r="AB331" s="37" t="str">
        <f>IF(IFERROR(SEARCH("-lotus",Online_Backup_Table1230[[#This Row],[Extension types]],1),0)&gt;0,"-lotus","-")</f>
        <v>-</v>
      </c>
      <c r="AC331" s="37" t="str">
        <f>IF(IFERROR(SEARCH("-vss",Online_Backup_Table1230[[#This Row],[Extension types]],1),0)&gt;0,"-vss","-")</f>
        <v>-vss</v>
      </c>
      <c r="AD331" s="37" t="str">
        <f>IF(IFERROR(SEARCH("-db2",Online_Backup_Table1230[[#This Row],[Extension types]],1),0)&gt;0,"-db2","-")</f>
        <v>-</v>
      </c>
      <c r="AE331" s="37" t="str">
        <f>IF(IFERROR(SEARCH("-mssharepoint",Online_Backup_Table1230[[#This Row],[Extension types]],1),0)&gt;0,"-mssharepoint","-")</f>
        <v>-</v>
      </c>
      <c r="AF331" s="37" t="str">
        <f>IF(IFERROR(SEARCH("-mssps",Online_Backup_Table1230[[#This Row],[Extension types]],1),0)&gt;0,"-mssps","-")</f>
        <v>-</v>
      </c>
      <c r="AG331" s="37" t="str">
        <f>IF(IFERROR(SEARCH("-vmware",Online_Backup_Table1230[[#This Row],[Extension types]],1),0)&gt;0,"-vmware","-")</f>
        <v>-</v>
      </c>
      <c r="AH331" s="37" t="str">
        <f>IF(IFERROR(SEARCH("-vepa",Online_Backup_Table1230[[#This Row],[Extension types]],1),0)&gt;0,"-vepa","-")</f>
        <v>-</v>
      </c>
      <c r="AI331" s="37" t="str">
        <f>IF(IFERROR(SEARCH("-veagent",Online_Backup_Table1230[[#This Row],[Extension types]],1),0)&gt;0,"-veagent","-")</f>
        <v>-</v>
      </c>
      <c r="AJ331" s="37" t="str">
        <f>IF(IFERROR(SEARCH("-stream",Online_Backup_Table1230[[#This Row],[Extension types]],1),0)&gt;0,"-stream","-")</f>
        <v>-</v>
      </c>
      <c r="AK331" s="37" t="str">
        <f>IF(IFERROR(SEARCH("-ov",Online_Backup_Table1230[[#This Row],[Extension types]],1),0)&gt;0,"-ov","-")</f>
        <v>-</v>
      </c>
      <c r="AL331" s="37" t="str">
        <f>IF(IFERROR(SEARCH("-opc",Online_Backup_Table1230[[#This Row],[Extension types]],1),0)&gt;0,"-opc","-")</f>
        <v>-</v>
      </c>
      <c r="AM331" s="37" t="str">
        <f>IF(IFERROR(SEARCH("-mysql",Online_Backup_Table1230[[#This Row],[Extension types]],1),0)&gt;0,"-mysql","-")</f>
        <v>-</v>
      </c>
      <c r="AN331" s="37" t="str">
        <f>IF(IFERROR(SEARCH("-postgresql",Online_Backup_Table1230[[#This Row],[Extension types]],1),0)&gt;0,"-postgresql","-")</f>
        <v>-</v>
      </c>
      <c r="AO331" s="88">
        <f>IF(AND(Online_Backup_Table1230[[#This Row],[OS_type]]="WINDOWS / LINUX",COUNTIF(Online_Backup_Table1230[[#This Row],[Check -mssql and -mssql70]:[Check -opc]],"-")&lt;&gt;21),1,0)</f>
        <v>1</v>
      </c>
      <c r="AP331" s="88">
        <f>IF(AND(Online_Backup_Table1230[[#This Row],[OS_type]]="UNIX",COUNTIF(Online_Backup_Table1230[[#This Row],[Check -mssql and -mssql70]:[Check -opc]],"-")&lt;&gt;21),1,0)</f>
        <v>0</v>
      </c>
      <c r="AQ331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1" s="88">
        <f>IF(AND(Online_Backup_Table1230[[#This Row],[Last connexion date]]&gt;Declaration_Date2433[[#All],[Column1]]-180,Online_Backup_Table1230[[#This Row],[Historical usage Windows/Linux to be counted]]&lt;&gt;0),1,0)</f>
        <v>1</v>
      </c>
      <c r="AS331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1" s="88">
        <f>IF(AND(Online_Backup_Table1230[[#This Row],[Last connexion date]]&gt;Declaration_Date2433[[#All],[Column1]]-180,Online_Backup_Table1230[[#This Row],[Historical usage Unix to be counted]]&lt;&gt;0),1,0)</f>
        <v>0</v>
      </c>
      <c r="AU331" s="68">
        <v>43867.497881944444</v>
      </c>
      <c r="AV331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2" spans="1:48" x14ac:dyDescent="0.25">
      <c r="A332" s="7"/>
      <c r="B332" s="28" t="s">
        <v>403</v>
      </c>
      <c r="C332" s="28" t="s">
        <v>109</v>
      </c>
      <c r="D332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2" s="45" t="s">
        <v>101</v>
      </c>
      <c r="F332" s="63"/>
      <c r="G332" s="63"/>
      <c r="H332" s="63"/>
      <c r="I332" s="63"/>
      <c r="J332" s="63"/>
      <c r="K332" s="7"/>
      <c r="L332" s="37" t="str">
        <f>IF(IFERROR(SEARCH("-virtual",Online_Backup_Table1230[[#This Row],[Extension types]],1),0)&gt;0,"Yes","-")</f>
        <v>-</v>
      </c>
      <c r="M332" s="28"/>
      <c r="N332" s="37" t="str">
        <f>IF(IFERROR(SEARCH("-clus",Online_Backup_Table1230[[#This Row],[Extension types]],1),0)&gt;0,"Yes","-")</f>
        <v>-</v>
      </c>
      <c r="O332" s="28"/>
      <c r="P332" s="37" t="str">
        <f>IF(IFERROR(SEARCH("-appserver",Online_Backup_Table1230[[#This Row],[Extension types]],1),0)&gt;0,"Yes","-")</f>
        <v>-</v>
      </c>
      <c r="Q332" s="28"/>
      <c r="R332" s="37" t="str">
        <f>IF(IFERROR(SEARCH("-mssql",Online_Backup_Table1230[[#This Row],[Extension types]],1),0)&gt;0,"-mssql","-")</f>
        <v>-</v>
      </c>
      <c r="S332" s="37" t="str">
        <f>IF(IFERROR(SEARCH("-oracle",Online_Backup_Table1230[[#This Row],[Extension types]],1),0)&gt;0,"-oracle","-")</f>
        <v>-</v>
      </c>
      <c r="T332" s="37" t="str">
        <f>IF(IFERROR(SEARCH("-sap",Online_Backup_Table1230[[#This Row],[Extension types]],1),0)&gt;0,"-sap","-")</f>
        <v>-</v>
      </c>
      <c r="U332" s="37" t="str">
        <f>IF(IFERROR(SEARCH("-msexchange",Online_Backup_Table1230[[#This Row],[Extension types]],1),0)&gt;0,"-msexchange","-")</f>
        <v>-</v>
      </c>
      <c r="V332" s="37" t="str">
        <f>IF(IFERROR(SEARCH("-msese",Online_Backup_Table1230[[#This Row],[Extension types]],1),0)&gt;0,"-msese","-")</f>
        <v>-</v>
      </c>
      <c r="W332" s="37" t="str">
        <f>IF(IFERROR(SEARCH("-e2010",Online_Backup_Table1230[[#This Row],[Extension types]],1),0)&gt;0,"-e2010","-")</f>
        <v>-</v>
      </c>
      <c r="X332" s="37" t="str">
        <f>IF(IFERROR(SEARCH("-msmbx",Online_Backup_Table1230[[#This Row],[Extension types]],1),0)&gt;0,"-msmbx","-")</f>
        <v>-</v>
      </c>
      <c r="Y332" s="37" t="str">
        <f>IF(IFERROR(SEARCH("-mbx",Online_Backup_Table1230[[#This Row],[Extension types]],1),0)&gt;0,"-mbx","-")</f>
        <v>-</v>
      </c>
      <c r="Z332" s="37" t="str">
        <f>IF(IFERROR(SEARCH("-informix",Online_Backup_Table1230[[#This Row],[Extension types]],1),0)&gt;0,"-informix","-")</f>
        <v>-</v>
      </c>
      <c r="AA332" s="37" t="str">
        <f>IF(IFERROR(SEARCH("-sybase",Online_Backup_Table1230[[#This Row],[Extension types]],1),0)&gt;0,"-sybase","-")</f>
        <v>-</v>
      </c>
      <c r="AB332" s="37" t="str">
        <f>IF(IFERROR(SEARCH("-lotus",Online_Backup_Table1230[[#This Row],[Extension types]],1),0)&gt;0,"-lotus","-")</f>
        <v>-</v>
      </c>
      <c r="AC332" s="37" t="str">
        <f>IF(IFERROR(SEARCH("-vss",Online_Backup_Table1230[[#This Row],[Extension types]],1),0)&gt;0,"-vss","-")</f>
        <v>-</v>
      </c>
      <c r="AD332" s="37" t="str">
        <f>IF(IFERROR(SEARCH("-db2",Online_Backup_Table1230[[#This Row],[Extension types]],1),0)&gt;0,"-db2","-")</f>
        <v>-</v>
      </c>
      <c r="AE332" s="37" t="str">
        <f>IF(IFERROR(SEARCH("-mssharepoint",Online_Backup_Table1230[[#This Row],[Extension types]],1),0)&gt;0,"-mssharepoint","-")</f>
        <v>-</v>
      </c>
      <c r="AF332" s="37" t="str">
        <f>IF(IFERROR(SEARCH("-mssps",Online_Backup_Table1230[[#This Row],[Extension types]],1),0)&gt;0,"-mssps","-")</f>
        <v>-</v>
      </c>
      <c r="AG332" s="37" t="str">
        <f>IF(IFERROR(SEARCH("-vmware",Online_Backup_Table1230[[#This Row],[Extension types]],1),0)&gt;0,"-vmware","-")</f>
        <v>-</v>
      </c>
      <c r="AH332" s="37" t="str">
        <f>IF(IFERROR(SEARCH("-vepa",Online_Backup_Table1230[[#This Row],[Extension types]],1),0)&gt;0,"-vepa","-")</f>
        <v>-</v>
      </c>
      <c r="AI332" s="37" t="str">
        <f>IF(IFERROR(SEARCH("-veagent",Online_Backup_Table1230[[#This Row],[Extension types]],1),0)&gt;0,"-veagent","-")</f>
        <v>-</v>
      </c>
      <c r="AJ332" s="37" t="str">
        <f>IF(IFERROR(SEARCH("-stream",Online_Backup_Table1230[[#This Row],[Extension types]],1),0)&gt;0,"-stream","-")</f>
        <v>-</v>
      </c>
      <c r="AK332" s="37" t="str">
        <f>IF(IFERROR(SEARCH("-ov",Online_Backup_Table1230[[#This Row],[Extension types]],1),0)&gt;0,"-ov","-")</f>
        <v>-</v>
      </c>
      <c r="AL332" s="37" t="str">
        <f>IF(IFERROR(SEARCH("-opc",Online_Backup_Table1230[[#This Row],[Extension types]],1),0)&gt;0,"-opc","-")</f>
        <v>-</v>
      </c>
      <c r="AM332" s="37" t="str">
        <f>IF(IFERROR(SEARCH("-mysql",Online_Backup_Table1230[[#This Row],[Extension types]],1),0)&gt;0,"-mysql","-")</f>
        <v>-</v>
      </c>
      <c r="AN332" s="37" t="str">
        <f>IF(IFERROR(SEARCH("-postgresql",Online_Backup_Table1230[[#This Row],[Extension types]],1),0)&gt;0,"-postgresql","-")</f>
        <v>-</v>
      </c>
      <c r="AO332" s="88">
        <f>IF(AND(Online_Backup_Table1230[[#This Row],[OS_type]]="WINDOWS / LINUX",COUNTIF(Online_Backup_Table1230[[#This Row],[Check -mssql and -mssql70]:[Check -opc]],"-")&lt;&gt;21),1,0)</f>
        <v>0</v>
      </c>
      <c r="AP332" s="88">
        <f>IF(AND(Online_Backup_Table1230[[#This Row],[OS_type]]="UNIX",COUNTIF(Online_Backup_Table1230[[#This Row],[Check -mssql and -mssql70]:[Check -opc]],"-")&lt;&gt;21),1,0)</f>
        <v>0</v>
      </c>
      <c r="AQ332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2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2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2" s="88">
        <f>IF(AND(Online_Backup_Table1230[[#This Row],[Last connexion date]]&gt;Declaration_Date2433[[#All],[Column1]]-180,Online_Backup_Table1230[[#This Row],[Historical usage Unix to be counted]]&lt;&gt;0),1,0)</f>
        <v>0</v>
      </c>
      <c r="AU332" s="68"/>
      <c r="AV332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3" spans="1:48" x14ac:dyDescent="0.25">
      <c r="A333" s="7"/>
      <c r="B333" s="28" t="s">
        <v>404</v>
      </c>
      <c r="C333" s="28" t="s">
        <v>167</v>
      </c>
      <c r="D333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3" s="45" t="s">
        <v>101</v>
      </c>
      <c r="F333" s="63"/>
      <c r="G333" s="63"/>
      <c r="H333" s="63"/>
      <c r="I333" s="63"/>
      <c r="J333" s="63"/>
      <c r="K333" s="7"/>
      <c r="L333" s="37" t="str">
        <f>IF(IFERROR(SEARCH("-virtual",Online_Backup_Table1230[[#This Row],[Extension types]],1),0)&gt;0,"Yes","-")</f>
        <v>-</v>
      </c>
      <c r="M333" s="28"/>
      <c r="N333" s="37" t="str">
        <f>IF(IFERROR(SEARCH("-clus",Online_Backup_Table1230[[#This Row],[Extension types]],1),0)&gt;0,"Yes","-")</f>
        <v>-</v>
      </c>
      <c r="O333" s="28"/>
      <c r="P333" s="37" t="str">
        <f>IF(IFERROR(SEARCH("-appserver",Online_Backup_Table1230[[#This Row],[Extension types]],1),0)&gt;0,"Yes","-")</f>
        <v>-</v>
      </c>
      <c r="Q333" s="28"/>
      <c r="R333" s="37" t="str">
        <f>IF(IFERROR(SEARCH("-mssql",Online_Backup_Table1230[[#This Row],[Extension types]],1),0)&gt;0,"-mssql","-")</f>
        <v>-</v>
      </c>
      <c r="S333" s="37" t="str">
        <f>IF(IFERROR(SEARCH("-oracle",Online_Backup_Table1230[[#This Row],[Extension types]],1),0)&gt;0,"-oracle","-")</f>
        <v>-</v>
      </c>
      <c r="T333" s="37" t="str">
        <f>IF(IFERROR(SEARCH("-sap",Online_Backup_Table1230[[#This Row],[Extension types]],1),0)&gt;0,"-sap","-")</f>
        <v>-</v>
      </c>
      <c r="U333" s="37" t="str">
        <f>IF(IFERROR(SEARCH("-msexchange",Online_Backup_Table1230[[#This Row],[Extension types]],1),0)&gt;0,"-msexchange","-")</f>
        <v>-</v>
      </c>
      <c r="V333" s="37" t="str">
        <f>IF(IFERROR(SEARCH("-msese",Online_Backup_Table1230[[#This Row],[Extension types]],1),0)&gt;0,"-msese","-")</f>
        <v>-</v>
      </c>
      <c r="W333" s="37" t="str">
        <f>IF(IFERROR(SEARCH("-e2010",Online_Backup_Table1230[[#This Row],[Extension types]],1),0)&gt;0,"-e2010","-")</f>
        <v>-</v>
      </c>
      <c r="X333" s="37" t="str">
        <f>IF(IFERROR(SEARCH("-msmbx",Online_Backup_Table1230[[#This Row],[Extension types]],1),0)&gt;0,"-msmbx","-")</f>
        <v>-</v>
      </c>
      <c r="Y333" s="37" t="str">
        <f>IF(IFERROR(SEARCH("-mbx",Online_Backup_Table1230[[#This Row],[Extension types]],1),0)&gt;0,"-mbx","-")</f>
        <v>-</v>
      </c>
      <c r="Z333" s="37" t="str">
        <f>IF(IFERROR(SEARCH("-informix",Online_Backup_Table1230[[#This Row],[Extension types]],1),0)&gt;0,"-informix","-")</f>
        <v>-</v>
      </c>
      <c r="AA333" s="37" t="str">
        <f>IF(IFERROR(SEARCH("-sybase",Online_Backup_Table1230[[#This Row],[Extension types]],1),0)&gt;0,"-sybase","-")</f>
        <v>-</v>
      </c>
      <c r="AB333" s="37" t="str">
        <f>IF(IFERROR(SEARCH("-lotus",Online_Backup_Table1230[[#This Row],[Extension types]],1),0)&gt;0,"-lotus","-")</f>
        <v>-</v>
      </c>
      <c r="AC333" s="37" t="str">
        <f>IF(IFERROR(SEARCH("-vss",Online_Backup_Table1230[[#This Row],[Extension types]],1),0)&gt;0,"-vss","-")</f>
        <v>-</v>
      </c>
      <c r="AD333" s="37" t="str">
        <f>IF(IFERROR(SEARCH("-db2",Online_Backup_Table1230[[#This Row],[Extension types]],1),0)&gt;0,"-db2","-")</f>
        <v>-</v>
      </c>
      <c r="AE333" s="37" t="str">
        <f>IF(IFERROR(SEARCH("-mssharepoint",Online_Backup_Table1230[[#This Row],[Extension types]],1),0)&gt;0,"-mssharepoint","-")</f>
        <v>-</v>
      </c>
      <c r="AF333" s="37" t="str">
        <f>IF(IFERROR(SEARCH("-mssps",Online_Backup_Table1230[[#This Row],[Extension types]],1),0)&gt;0,"-mssps","-")</f>
        <v>-</v>
      </c>
      <c r="AG333" s="37" t="str">
        <f>IF(IFERROR(SEARCH("-vmware",Online_Backup_Table1230[[#This Row],[Extension types]],1),0)&gt;0,"-vmware","-")</f>
        <v>-</v>
      </c>
      <c r="AH333" s="37" t="str">
        <f>IF(IFERROR(SEARCH("-vepa",Online_Backup_Table1230[[#This Row],[Extension types]],1),0)&gt;0,"-vepa","-")</f>
        <v>-</v>
      </c>
      <c r="AI333" s="37" t="str">
        <f>IF(IFERROR(SEARCH("-veagent",Online_Backup_Table1230[[#This Row],[Extension types]],1),0)&gt;0,"-veagent","-")</f>
        <v>-</v>
      </c>
      <c r="AJ333" s="37" t="str">
        <f>IF(IFERROR(SEARCH("-stream",Online_Backup_Table1230[[#This Row],[Extension types]],1),0)&gt;0,"-stream","-")</f>
        <v>-</v>
      </c>
      <c r="AK333" s="37" t="str">
        <f>IF(IFERROR(SEARCH("-ov",Online_Backup_Table1230[[#This Row],[Extension types]],1),0)&gt;0,"-ov","-")</f>
        <v>-</v>
      </c>
      <c r="AL333" s="37" t="str">
        <f>IF(IFERROR(SEARCH("-opc",Online_Backup_Table1230[[#This Row],[Extension types]],1),0)&gt;0,"-opc","-")</f>
        <v>-</v>
      </c>
      <c r="AM333" s="37" t="str">
        <f>IF(IFERROR(SEARCH("-mysql",Online_Backup_Table1230[[#This Row],[Extension types]],1),0)&gt;0,"-mysql","-")</f>
        <v>-</v>
      </c>
      <c r="AN333" s="37" t="str">
        <f>IF(IFERROR(SEARCH("-postgresql",Online_Backup_Table1230[[#This Row],[Extension types]],1),0)&gt;0,"-postgresql","-")</f>
        <v>-</v>
      </c>
      <c r="AO333" s="88">
        <f>IF(AND(Online_Backup_Table1230[[#This Row],[OS_type]]="WINDOWS / LINUX",COUNTIF(Online_Backup_Table1230[[#This Row],[Check -mssql and -mssql70]:[Check -opc]],"-")&lt;&gt;21),1,0)</f>
        <v>0</v>
      </c>
      <c r="AP333" s="88">
        <f>IF(AND(Online_Backup_Table1230[[#This Row],[OS_type]]="UNIX",COUNTIF(Online_Backup_Table1230[[#This Row],[Check -mssql and -mssql70]:[Check -opc]],"-")&lt;&gt;21),1,0)</f>
        <v>0</v>
      </c>
      <c r="AQ333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3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3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3" s="88">
        <f>IF(AND(Online_Backup_Table1230[[#This Row],[Last connexion date]]&gt;Declaration_Date2433[[#All],[Column1]]-180,Online_Backup_Table1230[[#This Row],[Historical usage Unix to be counted]]&lt;&gt;0),1,0)</f>
        <v>0</v>
      </c>
      <c r="AU333" s="68"/>
      <c r="AV333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4" spans="1:48" x14ac:dyDescent="0.25">
      <c r="A334" s="7"/>
      <c r="B334" s="28" t="s">
        <v>405</v>
      </c>
      <c r="C334" s="28" t="s">
        <v>362</v>
      </c>
      <c r="D334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4" s="45" t="s">
        <v>406</v>
      </c>
      <c r="F334" s="63"/>
      <c r="G334" s="63"/>
      <c r="H334" s="63"/>
      <c r="I334" s="63"/>
      <c r="J334" s="63"/>
      <c r="K334" s="7"/>
      <c r="L334" s="37" t="str">
        <f>IF(IFERROR(SEARCH("-virtual",Online_Backup_Table1230[[#This Row],[Extension types]],1),0)&gt;0,"Yes","-")</f>
        <v>-</v>
      </c>
      <c r="M334" s="28"/>
      <c r="N334" s="37" t="str">
        <f>IF(IFERROR(SEARCH("-clus",Online_Backup_Table1230[[#This Row],[Extension types]],1),0)&gt;0,"Yes","-")</f>
        <v>-</v>
      </c>
      <c r="O334" s="28"/>
      <c r="P334" s="37" t="str">
        <f>IF(IFERROR(SEARCH("-appserver",Online_Backup_Table1230[[#This Row],[Extension types]],1),0)&gt;0,"Yes","-")</f>
        <v>-</v>
      </c>
      <c r="Q334" s="28"/>
      <c r="R334" s="37" t="str">
        <f>IF(IFERROR(SEARCH("-mssql",Online_Backup_Table1230[[#This Row],[Extension types]],1),0)&gt;0,"-mssql","-")</f>
        <v>-mssql</v>
      </c>
      <c r="S334" s="37" t="str">
        <f>IF(IFERROR(SEARCH("-oracle",Online_Backup_Table1230[[#This Row],[Extension types]],1),0)&gt;0,"-oracle","-")</f>
        <v>-</v>
      </c>
      <c r="T334" s="37" t="str">
        <f>IF(IFERROR(SEARCH("-sap",Online_Backup_Table1230[[#This Row],[Extension types]],1),0)&gt;0,"-sap","-")</f>
        <v>-</v>
      </c>
      <c r="U334" s="37" t="str">
        <f>IF(IFERROR(SEARCH("-msexchange",Online_Backup_Table1230[[#This Row],[Extension types]],1),0)&gt;0,"-msexchange","-")</f>
        <v>-</v>
      </c>
      <c r="V334" s="37" t="str">
        <f>IF(IFERROR(SEARCH("-msese",Online_Backup_Table1230[[#This Row],[Extension types]],1),0)&gt;0,"-msese","-")</f>
        <v>-</v>
      </c>
      <c r="W334" s="37" t="str">
        <f>IF(IFERROR(SEARCH("-e2010",Online_Backup_Table1230[[#This Row],[Extension types]],1),0)&gt;0,"-e2010","-")</f>
        <v>-</v>
      </c>
      <c r="X334" s="37" t="str">
        <f>IF(IFERROR(SEARCH("-msmbx",Online_Backup_Table1230[[#This Row],[Extension types]],1),0)&gt;0,"-msmbx","-")</f>
        <v>-</v>
      </c>
      <c r="Y334" s="37" t="str">
        <f>IF(IFERROR(SEARCH("-mbx",Online_Backup_Table1230[[#This Row],[Extension types]],1),0)&gt;0,"-mbx","-")</f>
        <v>-</v>
      </c>
      <c r="Z334" s="37" t="str">
        <f>IF(IFERROR(SEARCH("-informix",Online_Backup_Table1230[[#This Row],[Extension types]],1),0)&gt;0,"-informix","-")</f>
        <v>-</v>
      </c>
      <c r="AA334" s="37" t="str">
        <f>IF(IFERROR(SEARCH("-sybase",Online_Backup_Table1230[[#This Row],[Extension types]],1),0)&gt;0,"-sybase","-")</f>
        <v>-</v>
      </c>
      <c r="AB334" s="37" t="str">
        <f>IF(IFERROR(SEARCH("-lotus",Online_Backup_Table1230[[#This Row],[Extension types]],1),0)&gt;0,"-lotus","-")</f>
        <v>-</v>
      </c>
      <c r="AC334" s="37" t="str">
        <f>IF(IFERROR(SEARCH("-vss",Online_Backup_Table1230[[#This Row],[Extension types]],1),0)&gt;0,"-vss","-")</f>
        <v>-vss</v>
      </c>
      <c r="AD334" s="37" t="str">
        <f>IF(IFERROR(SEARCH("-db2",Online_Backup_Table1230[[#This Row],[Extension types]],1),0)&gt;0,"-db2","-")</f>
        <v>-</v>
      </c>
      <c r="AE334" s="37" t="str">
        <f>IF(IFERROR(SEARCH("-mssharepoint",Online_Backup_Table1230[[#This Row],[Extension types]],1),0)&gt;0,"-mssharepoint","-")</f>
        <v>-</v>
      </c>
      <c r="AF334" s="37" t="str">
        <f>IF(IFERROR(SEARCH("-mssps",Online_Backup_Table1230[[#This Row],[Extension types]],1),0)&gt;0,"-mssps","-")</f>
        <v>-</v>
      </c>
      <c r="AG334" s="37" t="str">
        <f>IF(IFERROR(SEARCH("-vmware",Online_Backup_Table1230[[#This Row],[Extension types]],1),0)&gt;0,"-vmware","-")</f>
        <v>-</v>
      </c>
      <c r="AH334" s="37" t="str">
        <f>IF(IFERROR(SEARCH("-vepa",Online_Backup_Table1230[[#This Row],[Extension types]],1),0)&gt;0,"-vepa","-")</f>
        <v>-</v>
      </c>
      <c r="AI334" s="37" t="str">
        <f>IF(IFERROR(SEARCH("-veagent",Online_Backup_Table1230[[#This Row],[Extension types]],1),0)&gt;0,"-veagent","-")</f>
        <v>-</v>
      </c>
      <c r="AJ334" s="37" t="str">
        <f>IF(IFERROR(SEARCH("-stream",Online_Backup_Table1230[[#This Row],[Extension types]],1),0)&gt;0,"-stream","-")</f>
        <v>-</v>
      </c>
      <c r="AK334" s="37" t="str">
        <f>IF(IFERROR(SEARCH("-ov",Online_Backup_Table1230[[#This Row],[Extension types]],1),0)&gt;0,"-ov","-")</f>
        <v>-</v>
      </c>
      <c r="AL334" s="37" t="str">
        <f>IF(IFERROR(SEARCH("-opc",Online_Backup_Table1230[[#This Row],[Extension types]],1),0)&gt;0,"-opc","-")</f>
        <v>-</v>
      </c>
      <c r="AM334" s="37" t="str">
        <f>IF(IFERROR(SEARCH("-mysql",Online_Backup_Table1230[[#This Row],[Extension types]],1),0)&gt;0,"-mysql","-")</f>
        <v>-</v>
      </c>
      <c r="AN334" s="37" t="str">
        <f>IF(IFERROR(SEARCH("-postgresql",Online_Backup_Table1230[[#This Row],[Extension types]],1),0)&gt;0,"-postgresql","-")</f>
        <v>-</v>
      </c>
      <c r="AO334" s="88">
        <f>IF(AND(Online_Backup_Table1230[[#This Row],[OS_type]]="WINDOWS / LINUX",COUNTIF(Online_Backup_Table1230[[#This Row],[Check -mssql and -mssql70]:[Check -opc]],"-")&lt;&gt;21),1,0)</f>
        <v>1</v>
      </c>
      <c r="AP334" s="88">
        <f>IF(AND(Online_Backup_Table1230[[#This Row],[OS_type]]="UNIX",COUNTIF(Online_Backup_Table1230[[#This Row],[Check -mssql and -mssql70]:[Check -opc]],"-")&lt;&gt;21),1,0)</f>
        <v>0</v>
      </c>
      <c r="AQ334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4" s="88">
        <f>IF(AND(Online_Backup_Table1230[[#This Row],[Last connexion date]]&gt;Declaration_Date2433[[#All],[Column1]]-180,Online_Backup_Table1230[[#This Row],[Historical usage Windows/Linux to be counted]]&lt;&gt;0),1,0)</f>
        <v>1</v>
      </c>
      <c r="AS334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4" s="88">
        <f>IF(AND(Online_Backup_Table1230[[#This Row],[Last connexion date]]&gt;Declaration_Date2433[[#All],[Column1]]-180,Online_Backup_Table1230[[#This Row],[Historical usage Unix to be counted]]&lt;&gt;0),1,0)</f>
        <v>0</v>
      </c>
      <c r="AU334" s="68">
        <v>43873.305405092593</v>
      </c>
      <c r="AV334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5" spans="1:48" x14ac:dyDescent="0.25">
      <c r="A335" s="7"/>
      <c r="B335" s="28" t="s">
        <v>407</v>
      </c>
      <c r="C335" s="28" t="s">
        <v>408</v>
      </c>
      <c r="D335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5" s="45" t="s">
        <v>101</v>
      </c>
      <c r="F335" s="63"/>
      <c r="G335" s="63"/>
      <c r="H335" s="63"/>
      <c r="I335" s="63"/>
      <c r="J335" s="63"/>
      <c r="K335" s="7"/>
      <c r="L335" s="37" t="str">
        <f>IF(IFERROR(SEARCH("-virtual",Online_Backup_Table1230[[#This Row],[Extension types]],1),0)&gt;0,"Yes","-")</f>
        <v>-</v>
      </c>
      <c r="M335" s="28"/>
      <c r="N335" s="37" t="str">
        <f>IF(IFERROR(SEARCH("-clus",Online_Backup_Table1230[[#This Row],[Extension types]],1),0)&gt;0,"Yes","-")</f>
        <v>-</v>
      </c>
      <c r="O335" s="28"/>
      <c r="P335" s="37" t="str">
        <f>IF(IFERROR(SEARCH("-appserver",Online_Backup_Table1230[[#This Row],[Extension types]],1),0)&gt;0,"Yes","-")</f>
        <v>-</v>
      </c>
      <c r="Q335" s="28"/>
      <c r="R335" s="37" t="str">
        <f>IF(IFERROR(SEARCH("-mssql",Online_Backup_Table1230[[#This Row],[Extension types]],1),0)&gt;0,"-mssql","-")</f>
        <v>-</v>
      </c>
      <c r="S335" s="37" t="str">
        <f>IF(IFERROR(SEARCH("-oracle",Online_Backup_Table1230[[#This Row],[Extension types]],1),0)&gt;0,"-oracle","-")</f>
        <v>-</v>
      </c>
      <c r="T335" s="37" t="str">
        <f>IF(IFERROR(SEARCH("-sap",Online_Backup_Table1230[[#This Row],[Extension types]],1),0)&gt;0,"-sap","-")</f>
        <v>-</v>
      </c>
      <c r="U335" s="37" t="str">
        <f>IF(IFERROR(SEARCH("-msexchange",Online_Backup_Table1230[[#This Row],[Extension types]],1),0)&gt;0,"-msexchange","-")</f>
        <v>-</v>
      </c>
      <c r="V335" s="37" t="str">
        <f>IF(IFERROR(SEARCH("-msese",Online_Backup_Table1230[[#This Row],[Extension types]],1),0)&gt;0,"-msese","-")</f>
        <v>-</v>
      </c>
      <c r="W335" s="37" t="str">
        <f>IF(IFERROR(SEARCH("-e2010",Online_Backup_Table1230[[#This Row],[Extension types]],1),0)&gt;0,"-e2010","-")</f>
        <v>-</v>
      </c>
      <c r="X335" s="37" t="str">
        <f>IF(IFERROR(SEARCH("-msmbx",Online_Backup_Table1230[[#This Row],[Extension types]],1),0)&gt;0,"-msmbx","-")</f>
        <v>-</v>
      </c>
      <c r="Y335" s="37" t="str">
        <f>IF(IFERROR(SEARCH("-mbx",Online_Backup_Table1230[[#This Row],[Extension types]],1),0)&gt;0,"-mbx","-")</f>
        <v>-</v>
      </c>
      <c r="Z335" s="37" t="str">
        <f>IF(IFERROR(SEARCH("-informix",Online_Backup_Table1230[[#This Row],[Extension types]],1),0)&gt;0,"-informix","-")</f>
        <v>-</v>
      </c>
      <c r="AA335" s="37" t="str">
        <f>IF(IFERROR(SEARCH("-sybase",Online_Backup_Table1230[[#This Row],[Extension types]],1),0)&gt;0,"-sybase","-")</f>
        <v>-</v>
      </c>
      <c r="AB335" s="37" t="str">
        <f>IF(IFERROR(SEARCH("-lotus",Online_Backup_Table1230[[#This Row],[Extension types]],1),0)&gt;0,"-lotus","-")</f>
        <v>-</v>
      </c>
      <c r="AC335" s="37" t="str">
        <f>IF(IFERROR(SEARCH("-vss",Online_Backup_Table1230[[#This Row],[Extension types]],1),0)&gt;0,"-vss","-")</f>
        <v>-</v>
      </c>
      <c r="AD335" s="37" t="str">
        <f>IF(IFERROR(SEARCH("-db2",Online_Backup_Table1230[[#This Row],[Extension types]],1),0)&gt;0,"-db2","-")</f>
        <v>-</v>
      </c>
      <c r="AE335" s="37" t="str">
        <f>IF(IFERROR(SEARCH("-mssharepoint",Online_Backup_Table1230[[#This Row],[Extension types]],1),0)&gt;0,"-mssharepoint","-")</f>
        <v>-</v>
      </c>
      <c r="AF335" s="37" t="str">
        <f>IF(IFERROR(SEARCH("-mssps",Online_Backup_Table1230[[#This Row],[Extension types]],1),0)&gt;0,"-mssps","-")</f>
        <v>-</v>
      </c>
      <c r="AG335" s="37" t="str">
        <f>IF(IFERROR(SEARCH("-vmware",Online_Backup_Table1230[[#This Row],[Extension types]],1),0)&gt;0,"-vmware","-")</f>
        <v>-</v>
      </c>
      <c r="AH335" s="37" t="str">
        <f>IF(IFERROR(SEARCH("-vepa",Online_Backup_Table1230[[#This Row],[Extension types]],1),0)&gt;0,"-vepa","-")</f>
        <v>-</v>
      </c>
      <c r="AI335" s="37" t="str">
        <f>IF(IFERROR(SEARCH("-veagent",Online_Backup_Table1230[[#This Row],[Extension types]],1),0)&gt;0,"-veagent","-")</f>
        <v>-</v>
      </c>
      <c r="AJ335" s="37" t="str">
        <f>IF(IFERROR(SEARCH("-stream",Online_Backup_Table1230[[#This Row],[Extension types]],1),0)&gt;0,"-stream","-")</f>
        <v>-</v>
      </c>
      <c r="AK335" s="37" t="str">
        <f>IF(IFERROR(SEARCH("-ov",Online_Backup_Table1230[[#This Row],[Extension types]],1),0)&gt;0,"-ov","-")</f>
        <v>-</v>
      </c>
      <c r="AL335" s="37" t="str">
        <f>IF(IFERROR(SEARCH("-opc",Online_Backup_Table1230[[#This Row],[Extension types]],1),0)&gt;0,"-opc","-")</f>
        <v>-</v>
      </c>
      <c r="AM335" s="37" t="str">
        <f>IF(IFERROR(SEARCH("-mysql",Online_Backup_Table1230[[#This Row],[Extension types]],1),0)&gt;0,"-mysql","-")</f>
        <v>-</v>
      </c>
      <c r="AN335" s="37" t="str">
        <f>IF(IFERROR(SEARCH("-postgresql",Online_Backup_Table1230[[#This Row],[Extension types]],1),0)&gt;0,"-postgresql","-")</f>
        <v>-</v>
      </c>
      <c r="AO335" s="88">
        <f>IF(AND(Online_Backup_Table1230[[#This Row],[OS_type]]="WINDOWS / LINUX",COUNTIF(Online_Backup_Table1230[[#This Row],[Check -mssql and -mssql70]:[Check -opc]],"-")&lt;&gt;21),1,0)</f>
        <v>0</v>
      </c>
      <c r="AP335" s="88">
        <f>IF(AND(Online_Backup_Table1230[[#This Row],[OS_type]]="UNIX",COUNTIF(Online_Backup_Table1230[[#This Row],[Check -mssql and -mssql70]:[Check -opc]],"-")&lt;&gt;21),1,0)</f>
        <v>0</v>
      </c>
      <c r="AQ335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5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5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5" s="88">
        <f>IF(AND(Online_Backup_Table1230[[#This Row],[Last connexion date]]&gt;Declaration_Date2433[[#All],[Column1]]-180,Online_Backup_Table1230[[#This Row],[Historical usage Unix to be counted]]&lt;&gt;0),1,0)</f>
        <v>0</v>
      </c>
      <c r="AU335" s="68"/>
      <c r="AV335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6" spans="1:48" x14ac:dyDescent="0.25">
      <c r="A336" s="7"/>
      <c r="B336" s="28" t="s">
        <v>409</v>
      </c>
      <c r="C336" s="28" t="s">
        <v>141</v>
      </c>
      <c r="D336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6" s="45" t="s">
        <v>410</v>
      </c>
      <c r="F336" s="63"/>
      <c r="G336" s="63"/>
      <c r="H336" s="63"/>
      <c r="I336" s="63"/>
      <c r="J336" s="63"/>
      <c r="K336" s="7"/>
      <c r="L336" s="37" t="str">
        <f>IF(IFERROR(SEARCH("-virtual",Online_Backup_Table1230[[#This Row],[Extension types]],1),0)&gt;0,"Yes","-")</f>
        <v>-</v>
      </c>
      <c r="M336" s="28"/>
      <c r="N336" s="37" t="str">
        <f>IF(IFERROR(SEARCH("-clus",Online_Backup_Table1230[[#This Row],[Extension types]],1),0)&gt;0,"Yes","-")</f>
        <v>-</v>
      </c>
      <c r="O336" s="28"/>
      <c r="P336" s="37" t="str">
        <f>IF(IFERROR(SEARCH("-appserver",Online_Backup_Table1230[[#This Row],[Extension types]],1),0)&gt;0,"Yes","-")</f>
        <v>-</v>
      </c>
      <c r="Q336" s="28"/>
      <c r="R336" s="37" t="str">
        <f>IF(IFERROR(SEARCH("-mssql",Online_Backup_Table1230[[#This Row],[Extension types]],1),0)&gt;0,"-mssql","-")</f>
        <v>-</v>
      </c>
      <c r="S336" s="37" t="str">
        <f>IF(IFERROR(SEARCH("-oracle",Online_Backup_Table1230[[#This Row],[Extension types]],1),0)&gt;0,"-oracle","-")</f>
        <v>-</v>
      </c>
      <c r="T336" s="37" t="str">
        <f>IF(IFERROR(SEARCH("-sap",Online_Backup_Table1230[[#This Row],[Extension types]],1),0)&gt;0,"-sap","-")</f>
        <v>-</v>
      </c>
      <c r="U336" s="37" t="str">
        <f>IF(IFERROR(SEARCH("-msexchange",Online_Backup_Table1230[[#This Row],[Extension types]],1),0)&gt;0,"-msexchange","-")</f>
        <v>-</v>
      </c>
      <c r="V336" s="37" t="str">
        <f>IF(IFERROR(SEARCH("-msese",Online_Backup_Table1230[[#This Row],[Extension types]],1),0)&gt;0,"-msese","-")</f>
        <v>-</v>
      </c>
      <c r="W336" s="37" t="str">
        <f>IF(IFERROR(SEARCH("-e2010",Online_Backup_Table1230[[#This Row],[Extension types]],1),0)&gt;0,"-e2010","-")</f>
        <v>-</v>
      </c>
      <c r="X336" s="37" t="str">
        <f>IF(IFERROR(SEARCH("-msmbx",Online_Backup_Table1230[[#This Row],[Extension types]],1),0)&gt;0,"-msmbx","-")</f>
        <v>-</v>
      </c>
      <c r="Y336" s="37" t="str">
        <f>IF(IFERROR(SEARCH("-mbx",Online_Backup_Table1230[[#This Row],[Extension types]],1),0)&gt;0,"-mbx","-")</f>
        <v>-</v>
      </c>
      <c r="Z336" s="37" t="str">
        <f>IF(IFERROR(SEARCH("-informix",Online_Backup_Table1230[[#This Row],[Extension types]],1),0)&gt;0,"-informix","-")</f>
        <v>-</v>
      </c>
      <c r="AA336" s="37" t="str">
        <f>IF(IFERROR(SEARCH("-sybase",Online_Backup_Table1230[[#This Row],[Extension types]],1),0)&gt;0,"-sybase","-")</f>
        <v>-</v>
      </c>
      <c r="AB336" s="37" t="str">
        <f>IF(IFERROR(SEARCH("-lotus",Online_Backup_Table1230[[#This Row],[Extension types]],1),0)&gt;0,"-lotus","-")</f>
        <v>-</v>
      </c>
      <c r="AC336" s="37" t="str">
        <f>IF(IFERROR(SEARCH("-vss",Online_Backup_Table1230[[#This Row],[Extension types]],1),0)&gt;0,"-vss","-")</f>
        <v>-</v>
      </c>
      <c r="AD336" s="37" t="str">
        <f>IF(IFERROR(SEARCH("-db2",Online_Backup_Table1230[[#This Row],[Extension types]],1),0)&gt;0,"-db2","-")</f>
        <v>-</v>
      </c>
      <c r="AE336" s="37" t="str">
        <f>IF(IFERROR(SEARCH("-mssharepoint",Online_Backup_Table1230[[#This Row],[Extension types]],1),0)&gt;0,"-mssharepoint","-")</f>
        <v>-</v>
      </c>
      <c r="AF336" s="37" t="str">
        <f>IF(IFERROR(SEARCH("-mssps",Online_Backup_Table1230[[#This Row],[Extension types]],1),0)&gt;0,"-mssps","-")</f>
        <v>-</v>
      </c>
      <c r="AG336" s="37" t="str">
        <f>IF(IFERROR(SEARCH("-vmware",Online_Backup_Table1230[[#This Row],[Extension types]],1),0)&gt;0,"-vmware","-")</f>
        <v>-</v>
      </c>
      <c r="AH336" s="37" t="str">
        <f>IF(IFERROR(SEARCH("-vepa",Online_Backup_Table1230[[#This Row],[Extension types]],1),0)&gt;0,"-vepa","-")</f>
        <v>-</v>
      </c>
      <c r="AI336" s="37" t="str">
        <f>IF(IFERROR(SEARCH("-veagent",Online_Backup_Table1230[[#This Row],[Extension types]],1),0)&gt;0,"-veagent","-")</f>
        <v>-</v>
      </c>
      <c r="AJ336" s="37" t="str">
        <f>IF(IFERROR(SEARCH("-stream",Online_Backup_Table1230[[#This Row],[Extension types]],1),0)&gt;0,"-stream","-")</f>
        <v>-</v>
      </c>
      <c r="AK336" s="37" t="str">
        <f>IF(IFERROR(SEARCH("-ov",Online_Backup_Table1230[[#This Row],[Extension types]],1),0)&gt;0,"-ov","-")</f>
        <v>-</v>
      </c>
      <c r="AL336" s="37" t="str">
        <f>IF(IFERROR(SEARCH("-opc",Online_Backup_Table1230[[#This Row],[Extension types]],1),0)&gt;0,"-opc","-")</f>
        <v>-</v>
      </c>
      <c r="AM336" s="37" t="str">
        <f>IF(IFERROR(SEARCH("-mysql",Online_Backup_Table1230[[#This Row],[Extension types]],1),0)&gt;0,"-mysql","-")</f>
        <v>-</v>
      </c>
      <c r="AN336" s="37" t="str">
        <f>IF(IFERROR(SEARCH("-postgresql",Online_Backup_Table1230[[#This Row],[Extension types]],1),0)&gt;0,"-postgresql","-")</f>
        <v>-</v>
      </c>
      <c r="AO336" s="88">
        <f>IF(AND(Online_Backup_Table1230[[#This Row],[OS_type]]="WINDOWS / LINUX",COUNTIF(Online_Backup_Table1230[[#This Row],[Check -mssql and -mssql70]:[Check -opc]],"-")&lt;&gt;21),1,0)</f>
        <v>0</v>
      </c>
      <c r="AP336" s="88">
        <f>IF(AND(Online_Backup_Table1230[[#This Row],[OS_type]]="UNIX",COUNTIF(Online_Backup_Table1230[[#This Row],[Check -mssql and -mssql70]:[Check -opc]],"-")&lt;&gt;21),1,0)</f>
        <v>0</v>
      </c>
      <c r="AQ336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6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6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6" s="88">
        <f>IF(AND(Online_Backup_Table1230[[#This Row],[Last connexion date]]&gt;Declaration_Date2433[[#All],[Column1]]-180,Online_Backup_Table1230[[#This Row],[Historical usage Unix to be counted]]&lt;&gt;0),1,0)</f>
        <v>0</v>
      </c>
      <c r="AU336" s="68">
        <v>43863.364699074074</v>
      </c>
      <c r="AV336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7" spans="1:48" x14ac:dyDescent="0.25">
      <c r="A337" s="7"/>
      <c r="B337" s="28" t="s">
        <v>411</v>
      </c>
      <c r="C337" s="28" t="s">
        <v>141</v>
      </c>
      <c r="D337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7" s="45" t="s">
        <v>412</v>
      </c>
      <c r="F337" s="63"/>
      <c r="G337" s="63"/>
      <c r="H337" s="63"/>
      <c r="I337" s="63"/>
      <c r="J337" s="63"/>
      <c r="K337" s="7"/>
      <c r="L337" s="37" t="str">
        <f>IF(IFERROR(SEARCH("-virtual",Online_Backup_Table1230[[#This Row],[Extension types]],1),0)&gt;0,"Yes","-")</f>
        <v>-</v>
      </c>
      <c r="M337" s="28"/>
      <c r="N337" s="37" t="str">
        <f>IF(IFERROR(SEARCH("-clus",Online_Backup_Table1230[[#This Row],[Extension types]],1),0)&gt;0,"Yes","-")</f>
        <v>-</v>
      </c>
      <c r="O337" s="28"/>
      <c r="P337" s="37" t="str">
        <f>IF(IFERROR(SEARCH("-appserver",Online_Backup_Table1230[[#This Row],[Extension types]],1),0)&gt;0,"Yes","-")</f>
        <v>-</v>
      </c>
      <c r="Q337" s="28"/>
      <c r="R337" s="37" t="str">
        <f>IF(IFERROR(SEARCH("-mssql",Online_Backup_Table1230[[#This Row],[Extension types]],1),0)&gt;0,"-mssql","-")</f>
        <v>-</v>
      </c>
      <c r="S337" s="37" t="str">
        <f>IF(IFERROR(SEARCH("-oracle",Online_Backup_Table1230[[#This Row],[Extension types]],1),0)&gt;0,"-oracle","-")</f>
        <v>-</v>
      </c>
      <c r="T337" s="37" t="str">
        <f>IF(IFERROR(SEARCH("-sap",Online_Backup_Table1230[[#This Row],[Extension types]],1),0)&gt;0,"-sap","-")</f>
        <v>-</v>
      </c>
      <c r="U337" s="37" t="str">
        <f>IF(IFERROR(SEARCH("-msexchange",Online_Backup_Table1230[[#This Row],[Extension types]],1),0)&gt;0,"-msexchange","-")</f>
        <v>-</v>
      </c>
      <c r="V337" s="37" t="str">
        <f>IF(IFERROR(SEARCH("-msese",Online_Backup_Table1230[[#This Row],[Extension types]],1),0)&gt;0,"-msese","-")</f>
        <v>-</v>
      </c>
      <c r="W337" s="37" t="str">
        <f>IF(IFERROR(SEARCH("-e2010",Online_Backup_Table1230[[#This Row],[Extension types]],1),0)&gt;0,"-e2010","-")</f>
        <v>-</v>
      </c>
      <c r="X337" s="37" t="str">
        <f>IF(IFERROR(SEARCH("-msmbx",Online_Backup_Table1230[[#This Row],[Extension types]],1),0)&gt;0,"-msmbx","-")</f>
        <v>-</v>
      </c>
      <c r="Y337" s="37" t="str">
        <f>IF(IFERROR(SEARCH("-mbx",Online_Backup_Table1230[[#This Row],[Extension types]],1),0)&gt;0,"-mbx","-")</f>
        <v>-</v>
      </c>
      <c r="Z337" s="37" t="str">
        <f>IF(IFERROR(SEARCH("-informix",Online_Backup_Table1230[[#This Row],[Extension types]],1),0)&gt;0,"-informix","-")</f>
        <v>-</v>
      </c>
      <c r="AA337" s="37" t="str">
        <f>IF(IFERROR(SEARCH("-sybase",Online_Backup_Table1230[[#This Row],[Extension types]],1),0)&gt;0,"-sybase","-")</f>
        <v>-</v>
      </c>
      <c r="AB337" s="37" t="str">
        <f>IF(IFERROR(SEARCH("-lotus",Online_Backup_Table1230[[#This Row],[Extension types]],1),0)&gt;0,"-lotus","-")</f>
        <v>-</v>
      </c>
      <c r="AC337" s="37" t="str">
        <f>IF(IFERROR(SEARCH("-vss",Online_Backup_Table1230[[#This Row],[Extension types]],1),0)&gt;0,"-vss","-")</f>
        <v>-</v>
      </c>
      <c r="AD337" s="37" t="str">
        <f>IF(IFERROR(SEARCH("-db2",Online_Backup_Table1230[[#This Row],[Extension types]],1),0)&gt;0,"-db2","-")</f>
        <v>-</v>
      </c>
      <c r="AE337" s="37" t="str">
        <f>IF(IFERROR(SEARCH("-mssharepoint",Online_Backup_Table1230[[#This Row],[Extension types]],1),0)&gt;0,"-mssharepoint","-")</f>
        <v>-</v>
      </c>
      <c r="AF337" s="37" t="str">
        <f>IF(IFERROR(SEARCH("-mssps",Online_Backup_Table1230[[#This Row],[Extension types]],1),0)&gt;0,"-mssps","-")</f>
        <v>-</v>
      </c>
      <c r="AG337" s="37" t="str">
        <f>IF(IFERROR(SEARCH("-vmware",Online_Backup_Table1230[[#This Row],[Extension types]],1),0)&gt;0,"-vmware","-")</f>
        <v>-</v>
      </c>
      <c r="AH337" s="37" t="str">
        <f>IF(IFERROR(SEARCH("-vepa",Online_Backup_Table1230[[#This Row],[Extension types]],1),0)&gt;0,"-vepa","-")</f>
        <v>-</v>
      </c>
      <c r="AI337" s="37" t="str">
        <f>IF(IFERROR(SEARCH("-veagent",Online_Backup_Table1230[[#This Row],[Extension types]],1),0)&gt;0,"-veagent","-")</f>
        <v>-</v>
      </c>
      <c r="AJ337" s="37" t="str">
        <f>IF(IFERROR(SEARCH("-stream",Online_Backup_Table1230[[#This Row],[Extension types]],1),0)&gt;0,"-stream","-")</f>
        <v>-</v>
      </c>
      <c r="AK337" s="37" t="str">
        <f>IF(IFERROR(SEARCH("-ov",Online_Backup_Table1230[[#This Row],[Extension types]],1),0)&gt;0,"-ov","-")</f>
        <v>-</v>
      </c>
      <c r="AL337" s="37" t="str">
        <f>IF(IFERROR(SEARCH("-opc",Online_Backup_Table1230[[#This Row],[Extension types]],1),0)&gt;0,"-opc","-")</f>
        <v>-</v>
      </c>
      <c r="AM337" s="37" t="str">
        <f>IF(IFERROR(SEARCH("-mysql",Online_Backup_Table1230[[#This Row],[Extension types]],1),0)&gt;0,"-mysql","-")</f>
        <v>-</v>
      </c>
      <c r="AN337" s="37" t="str">
        <f>IF(IFERROR(SEARCH("-postgresql",Online_Backup_Table1230[[#This Row],[Extension types]],1),0)&gt;0,"-postgresql","-")</f>
        <v>-</v>
      </c>
      <c r="AO337" s="88">
        <f>IF(AND(Online_Backup_Table1230[[#This Row],[OS_type]]="WINDOWS / LINUX",COUNTIF(Online_Backup_Table1230[[#This Row],[Check -mssql and -mssql70]:[Check -opc]],"-")&lt;&gt;21),1,0)</f>
        <v>0</v>
      </c>
      <c r="AP337" s="88">
        <f>IF(AND(Online_Backup_Table1230[[#This Row],[OS_type]]="UNIX",COUNTIF(Online_Backup_Table1230[[#This Row],[Check -mssql and -mssql70]:[Check -opc]],"-")&lt;&gt;21),1,0)</f>
        <v>0</v>
      </c>
      <c r="AQ337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0</v>
      </c>
      <c r="AR337" s="88">
        <f>IF(AND(Online_Backup_Table1230[[#This Row],[Last connexion date]]&gt;Declaration_Date2433[[#All],[Column1]]-180,Online_Backup_Table1230[[#This Row],[Historical usage Windows/Linux to be counted]]&lt;&gt;0),1,0)</f>
        <v>0</v>
      </c>
      <c r="AS337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7" s="88">
        <f>IF(AND(Online_Backup_Table1230[[#This Row],[Last connexion date]]&gt;Declaration_Date2433[[#All],[Column1]]-180,Online_Backup_Table1230[[#This Row],[Historical usage Unix to be counted]]&lt;&gt;0),1,0)</f>
        <v>0</v>
      </c>
      <c r="AU337" s="68"/>
      <c r="AV337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8" spans="1:48" x14ac:dyDescent="0.25">
      <c r="A338" s="7"/>
      <c r="B338" s="28" t="s">
        <v>413</v>
      </c>
      <c r="C338" s="28" t="s">
        <v>141</v>
      </c>
      <c r="D338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8" s="45" t="s">
        <v>414</v>
      </c>
      <c r="F338" s="63"/>
      <c r="G338" s="63"/>
      <c r="H338" s="63"/>
      <c r="I338" s="63"/>
      <c r="J338" s="63"/>
      <c r="K338" s="7"/>
      <c r="L338" s="37" t="str">
        <f>IF(IFERROR(SEARCH("-virtual",Online_Backup_Table1230[[#This Row],[Extension types]],1),0)&gt;0,"Yes","-")</f>
        <v>-</v>
      </c>
      <c r="M338" s="28"/>
      <c r="N338" s="37" t="str">
        <f>IF(IFERROR(SEARCH("-clus",Online_Backup_Table1230[[#This Row],[Extension types]],1),0)&gt;0,"Yes","-")</f>
        <v>-</v>
      </c>
      <c r="O338" s="28"/>
      <c r="P338" s="37" t="str">
        <f>IF(IFERROR(SEARCH("-appserver",Online_Backup_Table1230[[#This Row],[Extension types]],1),0)&gt;0,"Yes","-")</f>
        <v>-</v>
      </c>
      <c r="Q338" s="28"/>
      <c r="R338" s="37" t="str">
        <f>IF(IFERROR(SEARCH("-mssql",Online_Backup_Table1230[[#This Row],[Extension types]],1),0)&gt;0,"-mssql","-")</f>
        <v>-mssql</v>
      </c>
      <c r="S338" s="37" t="str">
        <f>IF(IFERROR(SEARCH("-oracle",Online_Backup_Table1230[[#This Row],[Extension types]],1),0)&gt;0,"-oracle","-")</f>
        <v>-</v>
      </c>
      <c r="T338" s="37" t="str">
        <f>IF(IFERROR(SEARCH("-sap",Online_Backup_Table1230[[#This Row],[Extension types]],1),0)&gt;0,"-sap","-")</f>
        <v>-</v>
      </c>
      <c r="U338" s="37" t="str">
        <f>IF(IFERROR(SEARCH("-msexchange",Online_Backup_Table1230[[#This Row],[Extension types]],1),0)&gt;0,"-msexchange","-")</f>
        <v>-</v>
      </c>
      <c r="V338" s="37" t="str">
        <f>IF(IFERROR(SEARCH("-msese",Online_Backup_Table1230[[#This Row],[Extension types]],1),0)&gt;0,"-msese","-")</f>
        <v>-</v>
      </c>
      <c r="W338" s="37" t="str">
        <f>IF(IFERROR(SEARCH("-e2010",Online_Backup_Table1230[[#This Row],[Extension types]],1),0)&gt;0,"-e2010","-")</f>
        <v>-</v>
      </c>
      <c r="X338" s="37" t="str">
        <f>IF(IFERROR(SEARCH("-msmbx",Online_Backup_Table1230[[#This Row],[Extension types]],1),0)&gt;0,"-msmbx","-")</f>
        <v>-</v>
      </c>
      <c r="Y338" s="37" t="str">
        <f>IF(IFERROR(SEARCH("-mbx",Online_Backup_Table1230[[#This Row],[Extension types]],1),0)&gt;0,"-mbx","-")</f>
        <v>-</v>
      </c>
      <c r="Z338" s="37" t="str">
        <f>IF(IFERROR(SEARCH("-informix",Online_Backup_Table1230[[#This Row],[Extension types]],1),0)&gt;0,"-informix","-")</f>
        <v>-</v>
      </c>
      <c r="AA338" s="37" t="str">
        <f>IF(IFERROR(SEARCH("-sybase",Online_Backup_Table1230[[#This Row],[Extension types]],1),0)&gt;0,"-sybase","-")</f>
        <v>-</v>
      </c>
      <c r="AB338" s="37" t="str">
        <f>IF(IFERROR(SEARCH("-lotus",Online_Backup_Table1230[[#This Row],[Extension types]],1),0)&gt;0,"-lotus","-")</f>
        <v>-</v>
      </c>
      <c r="AC338" s="37" t="str">
        <f>IF(IFERROR(SEARCH("-vss",Online_Backup_Table1230[[#This Row],[Extension types]],1),0)&gt;0,"-vss","-")</f>
        <v>-vss</v>
      </c>
      <c r="AD338" s="37" t="str">
        <f>IF(IFERROR(SEARCH("-db2",Online_Backup_Table1230[[#This Row],[Extension types]],1),0)&gt;0,"-db2","-")</f>
        <v>-</v>
      </c>
      <c r="AE338" s="37" t="str">
        <f>IF(IFERROR(SEARCH("-mssharepoint",Online_Backup_Table1230[[#This Row],[Extension types]],1),0)&gt;0,"-mssharepoint","-")</f>
        <v>-</v>
      </c>
      <c r="AF338" s="37" t="str">
        <f>IF(IFERROR(SEARCH("-mssps",Online_Backup_Table1230[[#This Row],[Extension types]],1),0)&gt;0,"-mssps","-")</f>
        <v>-</v>
      </c>
      <c r="AG338" s="37" t="str">
        <f>IF(IFERROR(SEARCH("-vmware",Online_Backup_Table1230[[#This Row],[Extension types]],1),0)&gt;0,"-vmware","-")</f>
        <v>-</v>
      </c>
      <c r="AH338" s="37" t="str">
        <f>IF(IFERROR(SEARCH("-vepa",Online_Backup_Table1230[[#This Row],[Extension types]],1),0)&gt;0,"-vepa","-")</f>
        <v>-</v>
      </c>
      <c r="AI338" s="37" t="str">
        <f>IF(IFERROR(SEARCH("-veagent",Online_Backup_Table1230[[#This Row],[Extension types]],1),0)&gt;0,"-veagent","-")</f>
        <v>-</v>
      </c>
      <c r="AJ338" s="37" t="str">
        <f>IF(IFERROR(SEARCH("-stream",Online_Backup_Table1230[[#This Row],[Extension types]],1),0)&gt;0,"-stream","-")</f>
        <v>-</v>
      </c>
      <c r="AK338" s="37" t="str">
        <f>IF(IFERROR(SEARCH("-ov",Online_Backup_Table1230[[#This Row],[Extension types]],1),0)&gt;0,"-ov","-")</f>
        <v>-</v>
      </c>
      <c r="AL338" s="37" t="str">
        <f>IF(IFERROR(SEARCH("-opc",Online_Backup_Table1230[[#This Row],[Extension types]],1),0)&gt;0,"-opc","-")</f>
        <v>-</v>
      </c>
      <c r="AM338" s="37" t="str">
        <f>IF(IFERROR(SEARCH("-mysql",Online_Backup_Table1230[[#This Row],[Extension types]],1),0)&gt;0,"-mysql","-")</f>
        <v>-</v>
      </c>
      <c r="AN338" s="37" t="str">
        <f>IF(IFERROR(SEARCH("-postgresql",Online_Backup_Table1230[[#This Row],[Extension types]],1),0)&gt;0,"-postgresql","-")</f>
        <v>-</v>
      </c>
      <c r="AO338" s="88">
        <f>IF(AND(Online_Backup_Table1230[[#This Row],[OS_type]]="WINDOWS / LINUX",COUNTIF(Online_Backup_Table1230[[#This Row],[Check -mssql and -mssql70]:[Check -opc]],"-")&lt;&gt;21),1,0)</f>
        <v>1</v>
      </c>
      <c r="AP338" s="88">
        <f>IF(AND(Online_Backup_Table1230[[#This Row],[OS_type]]="UNIX",COUNTIF(Online_Backup_Table1230[[#This Row],[Check -mssql and -mssql70]:[Check -opc]],"-")&lt;&gt;21),1,0)</f>
        <v>0</v>
      </c>
      <c r="AQ338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8" s="88">
        <f>IF(AND(Online_Backup_Table1230[[#This Row],[Last connexion date]]&gt;Declaration_Date2433[[#All],[Column1]]-180,Online_Backup_Table1230[[#This Row],[Historical usage Windows/Linux to be counted]]&lt;&gt;0),1,0)</f>
        <v>1</v>
      </c>
      <c r="AS338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8" s="88">
        <f>IF(AND(Online_Backup_Table1230[[#This Row],[Last connexion date]]&gt;Declaration_Date2433[[#All],[Column1]]-180,Online_Backup_Table1230[[#This Row],[Historical usage Unix to be counted]]&lt;&gt;0),1,0)</f>
        <v>0</v>
      </c>
      <c r="AU338" s="68">
        <v>43872.51121527778</v>
      </c>
      <c r="AV338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39" spans="1:48" x14ac:dyDescent="0.25">
      <c r="A339" s="7"/>
      <c r="B339" s="28" t="s">
        <v>415</v>
      </c>
      <c r="C339" s="28" t="s">
        <v>362</v>
      </c>
      <c r="D339" s="37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39" s="45" t="s">
        <v>139</v>
      </c>
      <c r="F339" s="63"/>
      <c r="G339" s="63"/>
      <c r="H339" s="63"/>
      <c r="I339" s="63"/>
      <c r="J339" s="63"/>
      <c r="K339" s="7"/>
      <c r="L339" s="37" t="str">
        <f>IF(IFERROR(SEARCH("-virtual",Online_Backup_Table1230[[#This Row],[Extension types]],1),0)&gt;0,"Yes","-")</f>
        <v>-</v>
      </c>
      <c r="M339" s="28"/>
      <c r="N339" s="37" t="str">
        <f>IF(IFERROR(SEARCH("-clus",Online_Backup_Table1230[[#This Row],[Extension types]],1),0)&gt;0,"Yes","-")</f>
        <v>-</v>
      </c>
      <c r="O339" s="28"/>
      <c r="P339" s="37" t="str">
        <f>IF(IFERROR(SEARCH("-appserver",Online_Backup_Table1230[[#This Row],[Extension types]],1),0)&gt;0,"Yes","-")</f>
        <v>-</v>
      </c>
      <c r="Q339" s="28"/>
      <c r="R339" s="37" t="str">
        <f>IF(IFERROR(SEARCH("-mssql",Online_Backup_Table1230[[#This Row],[Extension types]],1),0)&gt;0,"-mssql","-")</f>
        <v>-mssql</v>
      </c>
      <c r="S339" s="37" t="str">
        <f>IF(IFERROR(SEARCH("-oracle",Online_Backup_Table1230[[#This Row],[Extension types]],1),0)&gt;0,"-oracle","-")</f>
        <v>-</v>
      </c>
      <c r="T339" s="37" t="str">
        <f>IF(IFERROR(SEARCH("-sap",Online_Backup_Table1230[[#This Row],[Extension types]],1),0)&gt;0,"-sap","-")</f>
        <v>-</v>
      </c>
      <c r="U339" s="37" t="str">
        <f>IF(IFERROR(SEARCH("-msexchange",Online_Backup_Table1230[[#This Row],[Extension types]],1),0)&gt;0,"-msexchange","-")</f>
        <v>-</v>
      </c>
      <c r="V339" s="37" t="str">
        <f>IF(IFERROR(SEARCH("-msese",Online_Backup_Table1230[[#This Row],[Extension types]],1),0)&gt;0,"-msese","-")</f>
        <v>-</v>
      </c>
      <c r="W339" s="37" t="str">
        <f>IF(IFERROR(SEARCH("-e2010",Online_Backup_Table1230[[#This Row],[Extension types]],1),0)&gt;0,"-e2010","-")</f>
        <v>-</v>
      </c>
      <c r="X339" s="37" t="str">
        <f>IF(IFERROR(SEARCH("-msmbx",Online_Backup_Table1230[[#This Row],[Extension types]],1),0)&gt;0,"-msmbx","-")</f>
        <v>-</v>
      </c>
      <c r="Y339" s="37" t="str">
        <f>IF(IFERROR(SEARCH("-mbx",Online_Backup_Table1230[[#This Row],[Extension types]],1),0)&gt;0,"-mbx","-")</f>
        <v>-</v>
      </c>
      <c r="Z339" s="37" t="str">
        <f>IF(IFERROR(SEARCH("-informix",Online_Backup_Table1230[[#This Row],[Extension types]],1),0)&gt;0,"-informix","-")</f>
        <v>-</v>
      </c>
      <c r="AA339" s="37" t="str">
        <f>IF(IFERROR(SEARCH("-sybase",Online_Backup_Table1230[[#This Row],[Extension types]],1),0)&gt;0,"-sybase","-")</f>
        <v>-</v>
      </c>
      <c r="AB339" s="37" t="str">
        <f>IF(IFERROR(SEARCH("-lotus",Online_Backup_Table1230[[#This Row],[Extension types]],1),0)&gt;0,"-lotus","-")</f>
        <v>-</v>
      </c>
      <c r="AC339" s="37" t="str">
        <f>IF(IFERROR(SEARCH("-vss",Online_Backup_Table1230[[#This Row],[Extension types]],1),0)&gt;0,"-vss","-")</f>
        <v>-vss</v>
      </c>
      <c r="AD339" s="37" t="str">
        <f>IF(IFERROR(SEARCH("-db2",Online_Backup_Table1230[[#This Row],[Extension types]],1),0)&gt;0,"-db2","-")</f>
        <v>-</v>
      </c>
      <c r="AE339" s="37" t="str">
        <f>IF(IFERROR(SEARCH("-mssharepoint",Online_Backup_Table1230[[#This Row],[Extension types]],1),0)&gt;0,"-mssharepoint","-")</f>
        <v>-</v>
      </c>
      <c r="AF339" s="37" t="str">
        <f>IF(IFERROR(SEARCH("-mssps",Online_Backup_Table1230[[#This Row],[Extension types]],1),0)&gt;0,"-mssps","-")</f>
        <v>-</v>
      </c>
      <c r="AG339" s="37" t="str">
        <f>IF(IFERROR(SEARCH("-vmware",Online_Backup_Table1230[[#This Row],[Extension types]],1),0)&gt;0,"-vmware","-")</f>
        <v>-</v>
      </c>
      <c r="AH339" s="37" t="str">
        <f>IF(IFERROR(SEARCH("-vepa",Online_Backup_Table1230[[#This Row],[Extension types]],1),0)&gt;0,"-vepa","-")</f>
        <v>-</v>
      </c>
      <c r="AI339" s="37" t="str">
        <f>IF(IFERROR(SEARCH("-veagent",Online_Backup_Table1230[[#This Row],[Extension types]],1),0)&gt;0,"-veagent","-")</f>
        <v>-</v>
      </c>
      <c r="AJ339" s="37" t="str">
        <f>IF(IFERROR(SEARCH("-stream",Online_Backup_Table1230[[#This Row],[Extension types]],1),0)&gt;0,"-stream","-")</f>
        <v>-</v>
      </c>
      <c r="AK339" s="37" t="str">
        <f>IF(IFERROR(SEARCH("-ov",Online_Backup_Table1230[[#This Row],[Extension types]],1),0)&gt;0,"-ov","-")</f>
        <v>-</v>
      </c>
      <c r="AL339" s="37" t="str">
        <f>IF(IFERROR(SEARCH("-opc",Online_Backup_Table1230[[#This Row],[Extension types]],1),0)&gt;0,"-opc","-")</f>
        <v>-</v>
      </c>
      <c r="AM339" s="37" t="str">
        <f>IF(IFERROR(SEARCH("-mysql",Online_Backup_Table1230[[#This Row],[Extension types]],1),0)&gt;0,"-mysql","-")</f>
        <v>-</v>
      </c>
      <c r="AN339" s="37" t="str">
        <f>IF(IFERROR(SEARCH("-postgresql",Online_Backup_Table1230[[#This Row],[Extension types]],1),0)&gt;0,"-postgresql","-")</f>
        <v>-</v>
      </c>
      <c r="AO339" s="88">
        <f>IF(AND(Online_Backup_Table1230[[#This Row],[OS_type]]="WINDOWS / LINUX",COUNTIF(Online_Backup_Table1230[[#This Row],[Check -mssql and -mssql70]:[Check -opc]],"-")&lt;&gt;21),1,0)</f>
        <v>1</v>
      </c>
      <c r="AP339" s="88">
        <f>IF(AND(Online_Backup_Table1230[[#This Row],[OS_type]]="UNIX",COUNTIF(Online_Backup_Table1230[[#This Row],[Check -mssql and -mssql70]:[Check -opc]],"-")&lt;&gt;21),1,0)</f>
        <v>0</v>
      </c>
      <c r="AQ339" s="88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39" s="88">
        <f>IF(AND(Online_Backup_Table1230[[#This Row],[Last connexion date]]&gt;Declaration_Date2433[[#All],[Column1]]-180,Online_Backup_Table1230[[#This Row],[Historical usage Windows/Linux to be counted]]&lt;&gt;0),1,0)</f>
        <v>1</v>
      </c>
      <c r="AS339" s="88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39" s="88">
        <f>IF(AND(Online_Backup_Table1230[[#This Row],[Last connexion date]]&gt;Declaration_Date2433[[#All],[Column1]]-180,Online_Backup_Table1230[[#This Row],[Historical usage Unix to be counted]]&lt;&gt;0),1,0)</f>
        <v>0</v>
      </c>
      <c r="AU339" s="68">
        <v>43873.063043981485</v>
      </c>
      <c r="AV339" s="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0" spans="1:48" x14ac:dyDescent="0.25">
      <c r="A340" s="7"/>
      <c r="B340" s="28" t="s">
        <v>416</v>
      </c>
      <c r="C340" s="28" t="s">
        <v>160</v>
      </c>
      <c r="D340" s="89" t="str">
        <f>IF(ISBLANK(Online_Backup_Table1230[[#This Row],[Operating system]]),"-",IF(OR(NOT(ISNA(MATCH("*"&amp;"linux"&amp;"*",Online_Backup_Table1230[[#This Row],[Operating system]],0))),NOT(ISNA(MATCH("*"&amp;"microsoft"&amp;"*",Online_Backup_Table1230[[#This Row],[Operating system]],0)))),"Windows / Linux","Unix"))</f>
        <v>Windows / Linux</v>
      </c>
      <c r="E340" s="45" t="s">
        <v>417</v>
      </c>
      <c r="F340" s="63"/>
      <c r="G340" s="63"/>
      <c r="H340" s="63"/>
      <c r="I340" s="63"/>
      <c r="J340" s="63"/>
      <c r="K340" s="87"/>
      <c r="L340" s="89" t="str">
        <f>IF(IFERROR(SEARCH("-virtual",Online_Backup_Table1230[[#This Row],[Extension types]],1),0)&gt;0,"Yes","-")</f>
        <v>-</v>
      </c>
      <c r="M340" s="28"/>
      <c r="N340" s="89" t="str">
        <f>IF(IFERROR(SEARCH("-clus",Online_Backup_Table1230[[#This Row],[Extension types]],1),0)&gt;0,"Yes","-")</f>
        <v>-</v>
      </c>
      <c r="O340" s="28"/>
      <c r="P340" s="89" t="str">
        <f>IF(IFERROR(SEARCH("-appserver",Online_Backup_Table1230[[#This Row],[Extension types]],1),0)&gt;0,"Yes","-")</f>
        <v>-</v>
      </c>
      <c r="Q340" s="28"/>
      <c r="R340" s="89" t="str">
        <f>IF(IFERROR(SEARCH("-mssql",Online_Backup_Table1230[[#This Row],[Extension types]],1),0)&gt;0,"-mssql","-")</f>
        <v>-mssql</v>
      </c>
      <c r="S340" s="89" t="str">
        <f>IF(IFERROR(SEARCH("-oracle",Online_Backup_Table1230[[#This Row],[Extension types]],1),0)&gt;0,"-oracle","-")</f>
        <v>-</v>
      </c>
      <c r="T340" s="89" t="str">
        <f>IF(IFERROR(SEARCH("-sap",Online_Backup_Table1230[[#This Row],[Extension types]],1),0)&gt;0,"-sap","-")</f>
        <v>-</v>
      </c>
      <c r="U340" s="89" t="str">
        <f>IF(IFERROR(SEARCH("-msexchange",Online_Backup_Table1230[[#This Row],[Extension types]],1),0)&gt;0,"-msexchange","-")</f>
        <v>-</v>
      </c>
      <c r="V340" s="89" t="str">
        <f>IF(IFERROR(SEARCH("-msese",Online_Backup_Table1230[[#This Row],[Extension types]],1),0)&gt;0,"-msese","-")</f>
        <v>-</v>
      </c>
      <c r="W340" s="89" t="str">
        <f>IF(IFERROR(SEARCH("-e2010",Online_Backup_Table1230[[#This Row],[Extension types]],1),0)&gt;0,"-e2010","-")</f>
        <v>-</v>
      </c>
      <c r="X340" s="89" t="str">
        <f>IF(IFERROR(SEARCH("-msmbx",Online_Backup_Table1230[[#This Row],[Extension types]],1),0)&gt;0,"-msmbx","-")</f>
        <v>-</v>
      </c>
      <c r="Y340" s="89" t="str">
        <f>IF(IFERROR(SEARCH("-mbx",Online_Backup_Table1230[[#This Row],[Extension types]],1),0)&gt;0,"-mbx","-")</f>
        <v>-</v>
      </c>
      <c r="Z340" s="89" t="str">
        <f>IF(IFERROR(SEARCH("-informix",Online_Backup_Table1230[[#This Row],[Extension types]],1),0)&gt;0,"-informix","-")</f>
        <v>-</v>
      </c>
      <c r="AA340" s="89" t="str">
        <f>IF(IFERROR(SEARCH("-sybase",Online_Backup_Table1230[[#This Row],[Extension types]],1),0)&gt;0,"-sybase","-")</f>
        <v>-</v>
      </c>
      <c r="AB340" s="89" t="str">
        <f>IF(IFERROR(SEARCH("-lotus",Online_Backup_Table1230[[#This Row],[Extension types]],1),0)&gt;0,"-lotus","-")</f>
        <v>-</v>
      </c>
      <c r="AC340" s="89" t="str">
        <f>IF(IFERROR(SEARCH("-vss",Online_Backup_Table1230[[#This Row],[Extension types]],1),0)&gt;0,"-vss","-")</f>
        <v>-vss</v>
      </c>
      <c r="AD340" s="89" t="str">
        <f>IF(IFERROR(SEARCH("-db2",Online_Backup_Table1230[[#This Row],[Extension types]],1),0)&gt;0,"-db2","-")</f>
        <v>-</v>
      </c>
      <c r="AE340" s="89" t="str">
        <f>IF(IFERROR(SEARCH("-mssharepoint",Online_Backup_Table1230[[#This Row],[Extension types]],1),0)&gt;0,"-mssharepoint","-")</f>
        <v>-</v>
      </c>
      <c r="AF340" s="89" t="str">
        <f>IF(IFERROR(SEARCH("-mssps",Online_Backup_Table1230[[#This Row],[Extension types]],1),0)&gt;0,"-mssps","-")</f>
        <v>-</v>
      </c>
      <c r="AG340" s="89" t="str">
        <f>IF(IFERROR(SEARCH("-vmware",Online_Backup_Table1230[[#This Row],[Extension types]],1),0)&gt;0,"-vmware","-")</f>
        <v>-</v>
      </c>
      <c r="AH340" s="89" t="str">
        <f>IF(IFERROR(SEARCH("-vepa",Online_Backup_Table1230[[#This Row],[Extension types]],1),0)&gt;0,"-vepa","-")</f>
        <v>-</v>
      </c>
      <c r="AI340" s="89" t="str">
        <f>IF(IFERROR(SEARCH("-veagent",Online_Backup_Table1230[[#This Row],[Extension types]],1),0)&gt;0,"-veagent","-")</f>
        <v>-</v>
      </c>
      <c r="AJ340" s="89" t="str">
        <f>IF(IFERROR(SEARCH("-stream",Online_Backup_Table1230[[#This Row],[Extension types]],1),0)&gt;0,"-stream","-")</f>
        <v>-</v>
      </c>
      <c r="AK340" s="89" t="str">
        <f>IF(IFERROR(SEARCH("-ov",Online_Backup_Table1230[[#This Row],[Extension types]],1),0)&gt;0,"-ov","-")</f>
        <v>-</v>
      </c>
      <c r="AL340" s="89" t="str">
        <f>IF(IFERROR(SEARCH("-opc",Online_Backup_Table1230[[#This Row],[Extension types]],1),0)&gt;0,"-opc","-")</f>
        <v>-</v>
      </c>
      <c r="AM340" s="89" t="str">
        <f>IF(IFERROR(SEARCH("-mysql",Online_Backup_Table1230[[#This Row],[Extension types]],1),0)&gt;0,"-mysql","-")</f>
        <v>-</v>
      </c>
      <c r="AN340" s="89" t="str">
        <f>IF(IFERROR(SEARCH("-postgresql",Online_Backup_Table1230[[#This Row],[Extension types]],1),0)&gt;0,"-postgresql","-")</f>
        <v>-</v>
      </c>
      <c r="AO340" s="90">
        <f>IF(AND(Online_Backup_Table1230[[#This Row],[OS_type]]="WINDOWS / LINUX",COUNTIF(Online_Backup_Table1230[[#This Row],[Check -mssql and -mssql70]:[Check -opc]],"-")&lt;&gt;21),1,0)</f>
        <v>1</v>
      </c>
      <c r="AP340" s="90">
        <f>IF(AND(Online_Backup_Table1230[[#This Row],[OS_type]]="UNIX",COUNTIF(Online_Backup_Table1230[[#This Row],[Check -mssql and -mssql70]:[Check -opc]],"-")&lt;&gt;21),1,0)</f>
        <v>0</v>
      </c>
      <c r="AQ340" s="90">
        <f>IF(Online_Backup_Table1230[[#This Row],[OS_type]]="Windows / Linux",IF(ISBLANK(Online_Backup_Table1230[[#This Row],[Last connexion date]]),0,IF(COUNTIF(Online_Backup_Table1230[[#This Row],[Check -mssql and -mssql70]:[Check -opc]],"-")&lt;&gt;21,1,0)),0)</f>
        <v>1</v>
      </c>
      <c r="AR340" s="90">
        <f>IF(AND(Online_Backup_Table1230[[#This Row],[Last connexion date]]&gt;Declaration_Date2433[[#All],[Column1]]-180,Online_Backup_Table1230[[#This Row],[Historical usage Windows/Linux to be counted]]&lt;&gt;0),1,0)</f>
        <v>1</v>
      </c>
      <c r="AS340" s="90">
        <f>IF(Online_Backup_Table1230[[#This Row],[OS_type]]="Unix",IF(ISBLANK(Online_Backup_Table1230[[#This Row],[Last connexion date]]),0,IF(COUNTIF(Online_Backup_Table1230[[#This Row],[Check -mssql and -mssql70]:[Check -opc]],"-")&lt;&gt;21,1,0)),0)</f>
        <v>0</v>
      </c>
      <c r="AT340" s="90">
        <f>IF(AND(Online_Backup_Table1230[[#This Row],[Last connexion date]]&gt;Declaration_Date2433[[#All],[Column1]]-180,Online_Backup_Table1230[[#This Row],[Historical usage Unix to be counted]]&lt;&gt;0),1,0)</f>
        <v>0</v>
      </c>
      <c r="AU340" s="68">
        <v>43873.503912037035</v>
      </c>
      <c r="AV340" s="87" t="str">
        <f>IF( AND(ISBLANK(Online_Backup_Table1230[Last connexion date]),OR(Online_Backup_Table1230[[#This Row],[Online Backup configured Windows/Linux]]=1,Online_Backup_Table1230[[#This Row],[Online Backup configured Unix]]=1)),"No usage log found","")</f>
        <v/>
      </c>
    </row>
    <row r="341" spans="1:48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98">
        <f>SUM(Online_Backup_Table1230[Online Backup configured Windows/Linux])</f>
        <v>131</v>
      </c>
      <c r="AP341" s="7"/>
      <c r="AQ341" s="7"/>
      <c r="AR341" s="7"/>
      <c r="AS341" s="7"/>
      <c r="AT341" s="7"/>
      <c r="AU341" s="7"/>
      <c r="AV341" s="7"/>
    </row>
    <row r="342" spans="1:48" hidden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 hidden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 hidden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 hidden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 hidden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 hidden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 hidden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 hidden="1" x14ac:dyDescent="0.25">
      <c r="A349" s="72"/>
      <c r="B349" s="81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</row>
    <row r="350" spans="1:48" hidden="1" x14ac:dyDescent="0.2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</row>
    <row r="351" spans="1:48" hidden="1" x14ac:dyDescent="0.25">
      <c r="A351" s="4" t="s">
        <v>68</v>
      </c>
      <c r="B351" s="46"/>
      <c r="C351" s="46"/>
      <c r="D351" s="47"/>
      <c r="E351" s="46"/>
      <c r="F351" s="46"/>
      <c r="G351" s="46"/>
      <c r="H351" s="46"/>
      <c r="I351" s="46"/>
      <c r="J351" s="46"/>
      <c r="K351" s="46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9"/>
      <c r="AN351" s="49"/>
      <c r="AO351" s="49"/>
      <c r="AP351" s="50"/>
      <c r="AQ351" s="49"/>
      <c r="AR351" s="51"/>
      <c r="AS351" s="52"/>
      <c r="AT351" s="53"/>
      <c r="AU351" s="54"/>
      <c r="AV351" s="54"/>
    </row>
    <row r="352" spans="1:48" hidden="1" x14ac:dyDescent="0.25">
      <c r="A352" s="54"/>
      <c r="B352" s="60" t="s">
        <v>439</v>
      </c>
      <c r="C352" s="23" t="s">
        <v>13</v>
      </c>
      <c r="D352" s="24" t="s">
        <v>69</v>
      </c>
      <c r="E352" s="1"/>
      <c r="F352" s="1"/>
      <c r="G352" s="1"/>
      <c r="H352" s="46"/>
      <c r="I352" s="46"/>
      <c r="J352" s="46"/>
      <c r="K352" s="46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9"/>
      <c r="AN352" s="49"/>
      <c r="AO352" s="49"/>
      <c r="AP352" s="50"/>
      <c r="AQ352" s="49"/>
      <c r="AR352" s="51"/>
      <c r="AS352" s="52"/>
      <c r="AT352" s="53"/>
      <c r="AU352" s="54"/>
      <c r="AV352" s="54"/>
    </row>
    <row r="353" spans="1:48" hidden="1" x14ac:dyDescent="0.25">
      <c r="A353" s="54"/>
      <c r="B353" s="19"/>
      <c r="C353" s="54"/>
      <c r="D353" s="59"/>
      <c r="E353" s="56"/>
      <c r="F353" s="57"/>
      <c r="G353" s="56"/>
      <c r="H353" s="46"/>
      <c r="I353" s="46"/>
      <c r="J353" s="46"/>
      <c r="K353" s="46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9"/>
      <c r="AN353" s="49"/>
      <c r="AO353" s="49"/>
      <c r="AP353" s="50"/>
      <c r="AQ353" s="49"/>
      <c r="AR353" s="51"/>
      <c r="AS353" s="52"/>
      <c r="AT353" s="53"/>
      <c r="AU353" s="54"/>
      <c r="AV353" s="54"/>
    </row>
    <row r="354" spans="1:48" hidden="1" x14ac:dyDescent="0.25">
      <c r="A354" s="54"/>
      <c r="B354" s="25"/>
      <c r="C354" s="26"/>
      <c r="D354" s="26"/>
      <c r="E354" s="26"/>
      <c r="F354" s="27"/>
      <c r="G354" s="27"/>
      <c r="H354" s="46"/>
      <c r="I354" s="46"/>
      <c r="J354" s="46"/>
      <c r="K354" s="46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9"/>
      <c r="AN354" s="49"/>
      <c r="AO354" s="49"/>
      <c r="AP354" s="50"/>
      <c r="AQ354" s="49"/>
      <c r="AR354" s="51"/>
      <c r="AS354" s="52"/>
      <c r="AT354" s="53"/>
      <c r="AU354" s="54"/>
      <c r="AV354" s="54"/>
    </row>
    <row r="355" spans="1:48" hidden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 hidden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 hidden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 hidden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 hidden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 hidden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 hidden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 hidden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 hidden="1" x14ac:dyDescent="0.25">
      <c r="A363" s="72"/>
      <c r="B363" s="81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</row>
    <row r="364" spans="1:48" hidden="1" x14ac:dyDescent="0.25">
      <c r="A364" s="4" t="s">
        <v>70</v>
      </c>
      <c r="B364" s="46"/>
      <c r="C364" s="46"/>
      <c r="D364" s="47"/>
      <c r="E364" s="46"/>
      <c r="F364" s="46"/>
      <c r="G364" s="46"/>
      <c r="H364" s="46"/>
      <c r="I364" s="46"/>
      <c r="J364" s="46"/>
      <c r="K364" s="46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9"/>
      <c r="AN364" s="49"/>
      <c r="AO364" s="49"/>
      <c r="AP364" s="50"/>
      <c r="AQ364" s="49"/>
      <c r="AR364" s="51"/>
      <c r="AS364" s="52"/>
      <c r="AT364" s="53"/>
      <c r="AU364" s="54"/>
      <c r="AV364" s="54"/>
    </row>
    <row r="365" spans="1:48" hidden="1" x14ac:dyDescent="0.25">
      <c r="A365" s="4"/>
      <c r="B365" s="60" t="s">
        <v>439</v>
      </c>
      <c r="C365" s="23" t="s">
        <v>13</v>
      </c>
      <c r="D365" s="24" t="s">
        <v>69</v>
      </c>
      <c r="E365" s="46"/>
      <c r="F365" s="46"/>
      <c r="G365" s="46"/>
      <c r="H365" s="46"/>
      <c r="I365" s="46"/>
      <c r="J365" s="46"/>
      <c r="K365" s="46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9"/>
      <c r="AN365" s="49"/>
      <c r="AO365" s="49"/>
      <c r="AP365" s="50"/>
      <c r="AQ365" s="49"/>
      <c r="AR365" s="51"/>
      <c r="AS365" s="52"/>
      <c r="AT365" s="53"/>
      <c r="AU365" s="54"/>
      <c r="AV365" s="54"/>
    </row>
    <row r="366" spans="1:48" hidden="1" x14ac:dyDescent="0.25">
      <c r="A366" s="4"/>
      <c r="B366" s="19"/>
      <c r="C366" s="54"/>
      <c r="D366" s="59"/>
      <c r="E366" s="46"/>
      <c r="F366" s="46"/>
      <c r="G366" s="46"/>
      <c r="H366" s="46"/>
      <c r="I366" s="46"/>
      <c r="J366" s="46"/>
      <c r="K366" s="46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9"/>
      <c r="AN366" s="49"/>
      <c r="AO366" s="49"/>
      <c r="AP366" s="50"/>
      <c r="AQ366" s="49"/>
      <c r="AR366" s="51"/>
      <c r="AS366" s="52"/>
      <c r="AT366" s="53"/>
      <c r="AU366" s="54"/>
      <c r="AV366" s="54"/>
    </row>
    <row r="367" spans="1:48" x14ac:dyDescent="0.25">
      <c r="A367" s="4"/>
      <c r="B367" s="46"/>
      <c r="C367" s="46"/>
      <c r="D367" s="47"/>
      <c r="E367" s="46"/>
      <c r="F367" s="46"/>
      <c r="G367" s="46"/>
      <c r="H367" s="46"/>
      <c r="I367" s="46"/>
      <c r="J367" s="46"/>
      <c r="K367" s="46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9"/>
      <c r="AN367" s="49"/>
      <c r="AO367" s="49"/>
      <c r="AP367" s="50"/>
      <c r="AQ367" s="49"/>
      <c r="AR367" s="51"/>
      <c r="AS367" s="52"/>
      <c r="AT367" s="53"/>
      <c r="AU367" s="54"/>
      <c r="AV367" s="54"/>
    </row>
    <row r="368" spans="1:48" hidden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 hidden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 hidden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 hidden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 hidden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 hidden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 hidden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 hidden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 hidden="1" x14ac:dyDescent="0.25">
      <c r="A376" s="72"/>
      <c r="B376" s="81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</row>
    <row r="377" spans="1:48" hidden="1" x14ac:dyDescent="0.25">
      <c r="A377" s="4" t="s">
        <v>71</v>
      </c>
      <c r="B377" s="46"/>
      <c r="C377" s="46"/>
      <c r="D377" s="47"/>
      <c r="E377" s="46"/>
      <c r="F377" s="46"/>
      <c r="G377" s="46"/>
      <c r="H377" s="46"/>
      <c r="I377" s="46"/>
      <c r="J377" s="46"/>
      <c r="K377" s="46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9"/>
      <c r="AN377" s="49"/>
      <c r="AO377" s="49"/>
      <c r="AP377" s="50"/>
      <c r="AQ377" s="49"/>
      <c r="AR377" s="51"/>
      <c r="AS377" s="52"/>
      <c r="AT377" s="53"/>
      <c r="AU377" s="54"/>
      <c r="AV377" s="54"/>
    </row>
    <row r="378" spans="1:48" hidden="1" x14ac:dyDescent="0.25">
      <c r="A378" s="4"/>
      <c r="B378" s="60" t="s">
        <v>439</v>
      </c>
      <c r="C378" s="23" t="s">
        <v>13</v>
      </c>
      <c r="D378" s="24" t="s">
        <v>69</v>
      </c>
      <c r="E378" s="46"/>
      <c r="F378" s="46"/>
      <c r="G378" s="46"/>
      <c r="H378" s="46"/>
      <c r="I378" s="46"/>
      <c r="J378" s="46"/>
      <c r="K378" s="46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9"/>
      <c r="AN378" s="49"/>
      <c r="AO378" s="49"/>
      <c r="AP378" s="50"/>
      <c r="AQ378" s="49"/>
      <c r="AR378" s="51"/>
      <c r="AS378" s="52"/>
      <c r="AT378" s="53"/>
      <c r="AU378" s="54"/>
      <c r="AV378" s="54"/>
    </row>
    <row r="379" spans="1:48" hidden="1" x14ac:dyDescent="0.25">
      <c r="A379" s="4"/>
      <c r="B379" s="19"/>
      <c r="C379" s="54"/>
      <c r="D379" s="59"/>
      <c r="E379" s="46"/>
      <c r="F379" s="46"/>
      <c r="G379" s="46"/>
      <c r="H379" s="46"/>
      <c r="I379" s="46"/>
      <c r="J379" s="46"/>
      <c r="K379" s="46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9"/>
      <c r="AN379" s="49"/>
      <c r="AO379" s="49"/>
      <c r="AP379" s="50"/>
      <c r="AQ379" s="49"/>
      <c r="AR379" s="51"/>
      <c r="AS379" s="52"/>
      <c r="AT379" s="53"/>
      <c r="AU379" s="54"/>
      <c r="AV379" s="54"/>
    </row>
    <row r="380" spans="1:48" hidden="1" x14ac:dyDescent="0.25">
      <c r="A380" s="4"/>
      <c r="B380" s="46"/>
      <c r="C380" s="46"/>
      <c r="D380" s="47"/>
      <c r="E380" s="46"/>
      <c r="F380" s="46"/>
      <c r="G380" s="46"/>
      <c r="H380" s="46"/>
      <c r="I380" s="46"/>
      <c r="J380" s="46"/>
      <c r="K380" s="46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9"/>
      <c r="AN380" s="49"/>
      <c r="AO380" s="49"/>
      <c r="AP380" s="50"/>
      <c r="AQ380" s="49"/>
      <c r="AR380" s="51"/>
      <c r="AS380" s="52"/>
      <c r="AT380" s="53"/>
      <c r="AU380" s="54"/>
      <c r="AV380" s="54"/>
    </row>
    <row r="381" spans="1:48" hidden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 hidden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 hidden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 hidden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 hidden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 hidden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 hidden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 hidden="1" x14ac:dyDescent="0.25">
      <c r="A388" s="72"/>
      <c r="B388" s="81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</row>
    <row r="389" spans="1:48" hidden="1" x14ac:dyDescent="0.25">
      <c r="A389" s="73"/>
      <c r="B389" s="69"/>
      <c r="C389" s="70"/>
      <c r="D389" s="70"/>
      <c r="E389" s="70"/>
      <c r="F389" s="71"/>
      <c r="G389" s="71"/>
      <c r="H389" s="74"/>
      <c r="I389" s="74"/>
      <c r="J389" s="74"/>
      <c r="K389" s="74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6"/>
      <c r="AN389" s="76"/>
      <c r="AO389" s="76"/>
      <c r="AP389" s="77"/>
      <c r="AQ389" s="76"/>
      <c r="AR389" s="78"/>
      <c r="AS389" s="79"/>
      <c r="AT389" s="80"/>
      <c r="AU389" s="73"/>
      <c r="AV389" s="73"/>
    </row>
    <row r="390" spans="1:48" hidden="1" x14ac:dyDescent="0.25">
      <c r="A390" s="4" t="s">
        <v>72</v>
      </c>
      <c r="B390" s="46"/>
      <c r="C390" s="46"/>
      <c r="D390" s="47"/>
      <c r="E390" s="46"/>
      <c r="F390" s="46"/>
      <c r="G390" s="46"/>
      <c r="H390" s="46"/>
      <c r="I390" s="46"/>
      <c r="J390" s="46"/>
      <c r="K390" s="46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9"/>
      <c r="AN390" s="49"/>
      <c r="AO390" s="49"/>
      <c r="AP390" s="50"/>
      <c r="AQ390" s="49"/>
      <c r="AR390" s="51"/>
      <c r="AS390" s="52"/>
      <c r="AT390" s="53"/>
      <c r="AU390" s="54"/>
      <c r="AV390" s="54"/>
    </row>
    <row r="391" spans="1:48" hidden="1" x14ac:dyDescent="0.25">
      <c r="A391" s="4"/>
      <c r="B391" s="60" t="s">
        <v>439</v>
      </c>
      <c r="C391" s="23" t="s">
        <v>73</v>
      </c>
      <c r="D391" s="24" t="s">
        <v>74</v>
      </c>
      <c r="E391" s="46"/>
      <c r="F391" s="46"/>
      <c r="G391" s="46"/>
      <c r="H391" s="46"/>
      <c r="I391" s="46"/>
      <c r="J391" s="46"/>
      <c r="K391" s="46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9"/>
      <c r="AN391" s="49"/>
      <c r="AO391" s="49"/>
      <c r="AP391" s="50"/>
      <c r="AQ391" s="49"/>
      <c r="AR391" s="51"/>
      <c r="AS391" s="52"/>
      <c r="AT391" s="53"/>
      <c r="AU391" s="54"/>
      <c r="AV391" s="54"/>
    </row>
    <row r="392" spans="1:48" hidden="1" x14ac:dyDescent="0.25">
      <c r="A392" s="4"/>
      <c r="B392" s="19"/>
      <c r="C392" s="54"/>
      <c r="D392" s="59"/>
      <c r="E392" s="46"/>
      <c r="F392" s="46"/>
      <c r="G392" s="46"/>
      <c r="H392" s="46"/>
      <c r="I392" s="46"/>
      <c r="J392" s="46"/>
      <c r="K392" s="46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9"/>
      <c r="AN392" s="49"/>
      <c r="AO392" s="49"/>
      <c r="AP392" s="50"/>
      <c r="AQ392" s="49"/>
      <c r="AR392" s="51"/>
      <c r="AS392" s="52"/>
      <c r="AT392" s="53"/>
      <c r="AU392" s="54"/>
      <c r="AV392" s="54"/>
    </row>
    <row r="393" spans="1:48" hidden="1" x14ac:dyDescent="0.25">
      <c r="A393" s="54"/>
      <c r="B393" s="25"/>
      <c r="C393" s="26"/>
      <c r="D393" s="27"/>
      <c r="E393" s="46"/>
      <c r="F393" s="46"/>
      <c r="G393" s="46"/>
      <c r="H393" s="46"/>
      <c r="I393" s="46"/>
      <c r="J393" s="46"/>
      <c r="K393" s="46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9"/>
      <c r="AN393" s="49"/>
      <c r="AO393" s="49"/>
      <c r="AP393" s="50"/>
      <c r="AQ393" s="49"/>
      <c r="AR393" s="51"/>
      <c r="AS393" s="52"/>
      <c r="AT393" s="53"/>
      <c r="AU393" s="54"/>
      <c r="AV393" s="54"/>
    </row>
    <row r="394" spans="1:48" hidden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 hidden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 hidden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 hidden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 hidden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 hidden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 hidden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 hidden="1" x14ac:dyDescent="0.25">
      <c r="A401" s="72"/>
      <c r="B401" s="81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</row>
    <row r="402" spans="1:48" hidden="1" x14ac:dyDescent="0.25">
      <c r="A402" s="73"/>
      <c r="B402" s="69"/>
      <c r="C402" s="70"/>
      <c r="D402" s="70"/>
      <c r="E402" s="70"/>
      <c r="F402" s="71"/>
      <c r="G402" s="71"/>
      <c r="H402" s="74"/>
      <c r="I402" s="74"/>
      <c r="J402" s="74"/>
      <c r="K402" s="74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6"/>
      <c r="AN402" s="76"/>
      <c r="AO402" s="76"/>
      <c r="AP402" s="77"/>
      <c r="AQ402" s="76"/>
      <c r="AR402" s="78"/>
      <c r="AS402" s="79"/>
      <c r="AT402" s="80"/>
      <c r="AU402" s="73"/>
      <c r="AV402" s="73"/>
    </row>
    <row r="403" spans="1:48" hidden="1" x14ac:dyDescent="0.25">
      <c r="A403" s="58" t="s">
        <v>75</v>
      </c>
      <c r="B403" s="46"/>
      <c r="C403" s="46"/>
      <c r="D403" s="47"/>
      <c r="E403" s="46"/>
      <c r="F403" s="46"/>
      <c r="G403" s="46"/>
      <c r="H403" s="46"/>
      <c r="I403" s="46"/>
      <c r="J403" s="46"/>
      <c r="K403" s="46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9"/>
      <c r="AN403" s="49"/>
      <c r="AO403" s="49"/>
      <c r="AP403" s="50"/>
      <c r="AQ403" s="49"/>
      <c r="AR403" s="51"/>
      <c r="AS403" s="52"/>
      <c r="AT403" s="53"/>
      <c r="AU403" s="54"/>
      <c r="AV403" s="54"/>
    </row>
    <row r="404" spans="1:48" hidden="1" x14ac:dyDescent="0.25">
      <c r="A404" s="54"/>
      <c r="B404" s="60" t="s">
        <v>439</v>
      </c>
      <c r="C404" s="23" t="s">
        <v>76</v>
      </c>
      <c r="D404" s="61" t="s">
        <v>77</v>
      </c>
      <c r="E404" s="24" t="s">
        <v>78</v>
      </c>
      <c r="F404" s="46"/>
      <c r="G404" s="46"/>
      <c r="H404" s="46"/>
      <c r="I404" s="46"/>
      <c r="J404" s="46"/>
      <c r="K404" s="46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9"/>
      <c r="AN404" s="49"/>
      <c r="AO404" s="49"/>
      <c r="AP404" s="50"/>
      <c r="AQ404" s="49"/>
      <c r="AR404" s="51"/>
      <c r="AS404" s="52"/>
      <c r="AT404" s="53"/>
      <c r="AU404" s="54"/>
      <c r="AV404" s="54"/>
    </row>
    <row r="405" spans="1:48" hidden="1" x14ac:dyDescent="0.25">
      <c r="A405" s="54"/>
      <c r="B405" s="19"/>
      <c r="C405" s="54"/>
      <c r="D405" s="55"/>
      <c r="E405" s="59"/>
      <c r="F405" s="46"/>
      <c r="G405" s="46"/>
      <c r="H405" s="46"/>
      <c r="I405" s="46"/>
      <c r="J405" s="46"/>
      <c r="K405" s="46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9"/>
      <c r="AN405" s="49"/>
      <c r="AO405" s="49"/>
      <c r="AP405" s="50"/>
      <c r="AQ405" s="49"/>
      <c r="AR405" s="51"/>
      <c r="AS405" s="52"/>
      <c r="AT405" s="53"/>
      <c r="AU405" s="54"/>
      <c r="AV405" s="54"/>
    </row>
    <row r="407" spans="1:48" hidden="1" x14ac:dyDescent="0.25"/>
    <row r="408" spans="1:48" hidden="1" x14ac:dyDescent="0.25"/>
    <row r="409" spans="1:48" hidden="1" x14ac:dyDescent="0.25"/>
    <row r="410" spans="1:48" hidden="1" x14ac:dyDescent="0.25"/>
    <row r="411" spans="1:48" hidden="1" x14ac:dyDescent="0.25"/>
    <row r="412" spans="1:48" hidden="1" x14ac:dyDescent="0.25"/>
    <row r="413" spans="1:48" hidden="1" x14ac:dyDescent="0.25"/>
    <row r="414" spans="1:48" hidden="1" x14ac:dyDescent="0.25"/>
    <row r="415" spans="1:48" hidden="1" x14ac:dyDescent="0.25"/>
  </sheetData>
  <conditionalFormatting sqref="AM351:AR354 AM364:AR367 AM377:AR380 AM390:AR393 AM403:AR405">
    <cfRule type="cellIs" dxfId="97" priority="4" operator="greaterThan">
      <formula>0</formula>
    </cfRule>
  </conditionalFormatting>
  <conditionalFormatting sqref="AO124:AT340">
    <cfRule type="cellIs" dxfId="96" priority="3" operator="greaterThan">
      <formula>0</formula>
    </cfRule>
  </conditionalFormatting>
  <conditionalFormatting sqref="AM389:AR389">
    <cfRule type="cellIs" dxfId="95" priority="2" operator="greaterThan">
      <formula>0</formula>
    </cfRule>
  </conditionalFormatting>
  <conditionalFormatting sqref="AM402:AR402">
    <cfRule type="cellIs" dxfId="94" priority="1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4 4 4 8 0 c b 0 - e 3 1 9 - 4 3 f c - 8 7 0 4 - a 8 a 2 a d e 6 b d 4 c "   x m l n s = " h t t p : / / s c h e m a s . m i c r o s o f t . c o m / D a t a M a s h u p " > A A A A A B c D A A B Q S w M E F A A C A A g A j V t p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j V t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b a V A o i k e 4 D g A A A B E A A A A T A B w A R m 9 y b X V s Y X M v U 2 V j d G l v b j E u b S C i G A A o o B Q A A A A A A A A A A A A A A A A A A A A A A A A A A A A r T k 0 u y c z P U w i G 0 I b W A F B L A Q I t A B Q A A g A I A I 1 b a V C B 2 R a u p w A A A P g A A A A S A A A A A A A A A A A A A A A A A A A A A A B D b 2 5 m a W c v U G F j a 2 F n Z S 5 4 b W x Q S w E C L Q A U A A I A C A C N W 2 l Q D 8 r p q 6 Q A A A D p A A A A E w A A A A A A A A A A A A A A A A D z A A A A W 0 N v b n R l b n R f V H l w Z X N d L n h t b F B L A Q I t A B Q A A g A I A I 1 b a V A o i k e 4 D g A A A B E A A A A T A A A A A A A A A A A A A A A A A O Q B A A B G b 3 J t d W x h c y 9 T Z W N 0 a W 9 u M S 5 t U E s F B g A A A A A D A A M A w g A A A D 8 C A A A A A E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T 3 J n Y W 5 p e m F 0 a W 9 u Y W w 8 L 1 d v c m t i b 2 9 r R 3 J v d X B U e X B l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W G 1 R N O 4 8 V A o V 1 O 6 M v d b 2 8 A A A A A A g A A A A A A A 2 Y A A M A A A A A Q A A A A S / H 4 j 2 v M w i l N K G l v M 5 V P K Q A A A A A E g A A A o A A A A B A A A A C 8 J A M B c 7 B Z J D F 2 N G 3 5 / h R p U A A A A H B K 8 F c J t R E o p Q d U Z i w u T 7 n P w C U t B 1 j B A i M 0 q O F v M V x o c z S 3 m y u d H 9 4 o T p m 0 B n d v N j k 8 d m A g p 7 W L G Y 0 7 B X B s 5 p j v b z F I n o 2 8 b w 2 d x e m U X 3 t F F A A A A F 9 k 7 + N b / q O 2 e m 0 q s j r j 5 a z / E X M 8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3A7DCF2D93014CA7F871A195591704" ma:contentTypeVersion="4" ma:contentTypeDescription="Create a new document." ma:contentTypeScope="" ma:versionID="99c2f2573549b4aa7a967da0f665d156">
  <xsd:schema xmlns:xsd="http://www.w3.org/2001/XMLSchema" xmlns:xs="http://www.w3.org/2001/XMLSchema" xmlns:p="http://schemas.microsoft.com/office/2006/metadata/properties" xmlns:ns2="ed756a4a-a729-42bd-ba52-a17d21fb2723" xmlns:ns3="6ad71d1c-8fe6-49e3-8593-4fb8b315c4b8" targetNamespace="http://schemas.microsoft.com/office/2006/metadata/properties" ma:root="true" ma:fieldsID="7ebc1be5a01ef871b588816127ff5444" ns2:_="" ns3:_="">
    <xsd:import namespace="ed756a4a-a729-42bd-ba52-a17d21fb2723"/>
    <xsd:import namespace="6ad71d1c-8fe6-49e3-8593-4fb8b315c4b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756a4a-a729-42bd-ba52-a17d21fb27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71d1c-8fe6-49e3-8593-4fb8b315c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8067C5-EE83-48C8-9F41-E14270136FE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61B933F-096B-4D58-9AFB-FF5F9FD34F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FE269-FAF3-4C3F-B652-F917E0BA8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756a4a-a729-42bd-ba52-a17d21fb2723"/>
    <ds:schemaRef ds:uri="6ad71d1c-8fe6-49e3-8593-4fb8b315c4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D932C2-8B27-4DB1-9804-51F2E498F1DA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ed756a4a-a729-42bd-ba52-a17d21fb2723"/>
    <ds:schemaRef ds:uri="6ad71d1c-8fe6-49e3-8593-4fb8b315c4b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Protector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Isaias Sanz</cp:lastModifiedBy>
  <dcterms:created xsi:type="dcterms:W3CDTF">2013-12-19T10:49:09Z</dcterms:created>
  <dcterms:modified xsi:type="dcterms:W3CDTF">2020-04-17T09:34:14Z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0x0101001A3A7DCF2D93014CA7F871A195591704</vt:lpwstr>
  </property>
</Properties>
</file>