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raham.uribe\Desktop\"/>
    </mc:Choice>
  </mc:AlternateContent>
  <xr:revisionPtr revIDLastSave="0" documentId="8_{8F7581CE-7FF9-4647-93FB-AB5F471AF1F9}" xr6:coauthVersionLast="47" xr6:coauthVersionMax="47" xr10:uidLastSave="{00000000-0000-0000-0000-000000000000}"/>
  <bookViews>
    <workbookView xWindow="-120" yWindow="-120" windowWidth="29040" windowHeight="15840" tabRatio="796" xr2:uid="{00000000-000D-0000-FFFF-FFFF00000000}"/>
  </bookViews>
  <sheets>
    <sheet name="Layout Actual-Competencia" sheetId="51" r:id="rId1"/>
    <sheet name="Licencias Anterior" sheetId="71" r:id="rId2"/>
    <sheet name="layout anterior" sheetId="60" r:id="rId3"/>
    <sheet name="licencias actual" sheetId="50" r:id="rId4"/>
    <sheet name="Denominacion" sheetId="66" r:id="rId5"/>
    <sheet name="Apuesta Minima" sheetId="67" r:id="rId6"/>
  </sheets>
  <externalReferences>
    <externalReference r:id="rId7"/>
  </externalReferences>
  <definedNames>
    <definedName name="_abb88">#REF!</definedName>
    <definedName name="FUMAR" localSheetId="0">'Layout Actual-Competencia'!#REF!</definedName>
    <definedName name="FUMAR" localSheetId="2">[1]Actual!#REF!</definedName>
    <definedName name="P" localSheetId="0">'Layout Actual-Competencia'!#REF!</definedName>
    <definedName name="P" localSheetId="3">'licencias actual'!#REF!</definedName>
    <definedName name="P" localSheetId="1">'Licencias Anterior'!#REF!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69" i="60" l="1"/>
  <c r="AO271" i="60" s="1"/>
  <c r="AE105" i="60" s="1"/>
  <c r="AO265" i="60"/>
  <c r="AO264" i="60"/>
  <c r="AO263" i="60"/>
  <c r="AO262" i="60"/>
  <c r="AO261" i="60"/>
  <c r="AO260" i="60"/>
  <c r="AX259" i="60"/>
  <c r="AO259" i="60"/>
  <c r="AX258" i="60"/>
  <c r="AO258" i="60"/>
  <c r="AX257" i="60"/>
  <c r="AO257" i="60"/>
  <c r="AX256" i="60"/>
  <c r="AX260" i="60" s="1"/>
  <c r="AE98" i="60" s="1"/>
  <c r="AO256" i="60"/>
  <c r="AO266" i="60" s="1"/>
  <c r="AE116" i="60" s="1"/>
  <c r="AX252" i="60"/>
  <c r="AX253" i="60" s="1"/>
  <c r="AE117" i="60" s="1"/>
  <c r="AO252" i="60"/>
  <c r="AO251" i="60"/>
  <c r="AO253" i="60" s="1"/>
  <c r="AE112" i="60" s="1"/>
  <c r="AX249" i="60"/>
  <c r="AX248" i="60"/>
  <c r="AO247" i="60"/>
  <c r="AO246" i="60"/>
  <c r="AO245" i="60"/>
  <c r="AX244" i="60"/>
  <c r="AX245" i="60" s="1"/>
  <c r="AE111" i="60" s="1"/>
  <c r="AO244" i="60"/>
  <c r="AO248" i="60" s="1"/>
  <c r="AE118" i="60" s="1"/>
  <c r="AO243" i="60"/>
  <c r="AX240" i="60"/>
  <c r="AX241" i="60" s="1"/>
  <c r="AE109" i="60" s="1"/>
  <c r="AO239" i="60"/>
  <c r="AO238" i="60"/>
  <c r="AX236" i="60"/>
  <c r="AX235" i="60"/>
  <c r="AX234" i="60"/>
  <c r="AO234" i="60"/>
  <c r="AX233" i="60"/>
  <c r="AO233" i="60"/>
  <c r="AX232" i="60"/>
  <c r="AO232" i="60"/>
  <c r="AX231" i="60"/>
  <c r="AO231" i="60"/>
  <c r="AO230" i="60"/>
  <c r="AO229" i="60"/>
  <c r="AO228" i="60"/>
  <c r="AX227" i="60"/>
  <c r="AO227" i="60"/>
  <c r="AX226" i="60"/>
  <c r="AX228" i="60" s="1"/>
  <c r="AE108" i="60" s="1"/>
  <c r="AO226" i="60"/>
  <c r="AO225" i="60"/>
  <c r="AO224" i="60"/>
  <c r="AO223" i="60"/>
  <c r="AX222" i="60"/>
  <c r="AO222" i="60"/>
  <c r="AX221" i="60"/>
  <c r="AO221" i="60"/>
  <c r="AX220" i="60"/>
  <c r="AO220" i="60"/>
  <c r="AX219" i="60"/>
  <c r="AO219" i="60"/>
  <c r="AX218" i="60"/>
  <c r="AX217" i="60"/>
  <c r="AX216" i="60"/>
  <c r="AX215" i="60"/>
  <c r="AA215" i="60"/>
  <c r="AX214" i="60"/>
  <c r="AO214" i="60"/>
  <c r="AX213" i="60"/>
  <c r="AO213" i="60"/>
  <c r="AX212" i="60"/>
  <c r="AO212" i="60"/>
  <c r="AX211" i="60"/>
  <c r="AO211" i="60"/>
  <c r="AA211" i="60"/>
  <c r="AX210" i="60"/>
  <c r="AO210" i="60"/>
  <c r="AA210" i="60"/>
  <c r="AX209" i="60"/>
  <c r="AO209" i="60"/>
  <c r="AX208" i="60"/>
  <c r="AO208" i="60"/>
  <c r="AO215" i="60" s="1"/>
  <c r="AE104" i="60" s="1"/>
  <c r="AX207" i="60"/>
  <c r="AX206" i="60"/>
  <c r="AX205" i="60"/>
  <c r="AX204" i="60"/>
  <c r="AO204" i="60"/>
  <c r="AX203" i="60"/>
  <c r="AO203" i="60"/>
  <c r="AA203" i="60"/>
  <c r="AX202" i="60"/>
  <c r="AO202" i="60"/>
  <c r="AA202" i="60"/>
  <c r="AX201" i="60"/>
  <c r="AX200" i="60"/>
  <c r="AX199" i="60"/>
  <c r="AX198" i="60"/>
  <c r="AX197" i="60"/>
  <c r="AO197" i="60"/>
  <c r="AX196" i="60"/>
  <c r="AO196" i="60"/>
  <c r="AE196" i="60"/>
  <c r="AX195" i="60"/>
  <c r="AO195" i="60"/>
  <c r="AE195" i="60"/>
  <c r="AX194" i="60"/>
  <c r="AO194" i="60"/>
  <c r="AE194" i="60"/>
  <c r="AF194" i="60" s="1"/>
  <c r="AX193" i="60"/>
  <c r="AO193" i="60"/>
  <c r="AE193" i="60"/>
  <c r="AX192" i="60"/>
  <c r="AO192" i="60"/>
  <c r="AE192" i="60"/>
  <c r="AX191" i="60"/>
  <c r="AO191" i="60"/>
  <c r="AE191" i="60"/>
  <c r="AX190" i="60"/>
  <c r="AO190" i="60"/>
  <c r="AE190" i="60"/>
  <c r="AX189" i="60"/>
  <c r="AO189" i="60"/>
  <c r="AE189" i="60"/>
  <c r="AX188" i="60"/>
  <c r="AO188" i="60"/>
  <c r="AE188" i="60"/>
  <c r="AX187" i="60"/>
  <c r="AO187" i="60"/>
  <c r="AE187" i="60"/>
  <c r="AX186" i="60"/>
  <c r="AO186" i="60"/>
  <c r="AE186" i="60"/>
  <c r="AX185" i="60"/>
  <c r="AO185" i="60"/>
  <c r="AE185" i="60"/>
  <c r="AE184" i="60"/>
  <c r="AO183" i="60"/>
  <c r="AE183" i="60"/>
  <c r="AO182" i="60"/>
  <c r="AE182" i="60"/>
  <c r="AX181" i="60"/>
  <c r="AO181" i="60"/>
  <c r="AE181" i="60"/>
  <c r="AF181" i="60" s="1"/>
  <c r="AX180" i="60"/>
  <c r="AO180" i="60"/>
  <c r="AE180" i="60"/>
  <c r="AX179" i="60"/>
  <c r="AO179" i="60"/>
  <c r="AE179" i="60"/>
  <c r="AA179" i="60"/>
  <c r="AX178" i="60"/>
  <c r="AO178" i="60"/>
  <c r="AE178" i="60"/>
  <c r="AX177" i="60"/>
  <c r="AO177" i="60"/>
  <c r="AE177" i="60"/>
  <c r="AX176" i="60"/>
  <c r="AO176" i="60"/>
  <c r="AE176" i="60"/>
  <c r="AX175" i="60"/>
  <c r="AO175" i="60"/>
  <c r="AE175" i="60"/>
  <c r="AX174" i="60"/>
  <c r="AO174" i="60"/>
  <c r="AE174" i="60"/>
  <c r="AX173" i="60"/>
  <c r="AO173" i="60"/>
  <c r="AE173" i="60"/>
  <c r="AX172" i="60"/>
  <c r="AO172" i="60"/>
  <c r="AE172" i="60"/>
  <c r="AX171" i="60"/>
  <c r="AO171" i="60"/>
  <c r="AE171" i="60"/>
  <c r="AX170" i="60"/>
  <c r="AO170" i="60"/>
  <c r="AE170" i="60"/>
  <c r="AX169" i="60"/>
  <c r="AE169" i="60"/>
  <c r="AX168" i="60"/>
  <c r="AE168" i="60"/>
  <c r="AX167" i="60"/>
  <c r="AO167" i="60"/>
  <c r="AE167" i="60"/>
  <c r="AX166" i="60"/>
  <c r="AE166" i="60"/>
  <c r="AX165" i="60"/>
  <c r="AO165" i="60"/>
  <c r="AE165" i="60"/>
  <c r="AX164" i="60"/>
  <c r="AO164" i="60"/>
  <c r="AE164" i="60"/>
  <c r="AX163" i="60"/>
  <c r="AO163" i="60"/>
  <c r="AE163" i="60"/>
  <c r="AX162" i="60"/>
  <c r="AO162" i="60"/>
  <c r="AE162" i="60"/>
  <c r="AX161" i="60"/>
  <c r="AO161" i="60"/>
  <c r="AE161" i="60"/>
  <c r="AX160" i="60"/>
  <c r="AO160" i="60"/>
  <c r="AE160" i="60"/>
  <c r="AX159" i="60"/>
  <c r="AO159" i="60"/>
  <c r="AE159" i="60"/>
  <c r="X159" i="60"/>
  <c r="W159" i="60"/>
  <c r="K159" i="60"/>
  <c r="J159" i="60"/>
  <c r="AX158" i="60"/>
  <c r="AO158" i="60"/>
  <c r="AE158" i="60"/>
  <c r="T158" i="60"/>
  <c r="Y158" i="60" s="1"/>
  <c r="G158" i="60"/>
  <c r="L158" i="60" s="1"/>
  <c r="AX157" i="60"/>
  <c r="AO157" i="60"/>
  <c r="AE157" i="60"/>
  <c r="T157" i="60"/>
  <c r="Y157" i="60" s="1"/>
  <c r="G157" i="60"/>
  <c r="Z157" i="60" s="1"/>
  <c r="AX156" i="60"/>
  <c r="AO156" i="60"/>
  <c r="AE156" i="60"/>
  <c r="Z156" i="60"/>
  <c r="T156" i="60"/>
  <c r="Y156" i="60" s="1"/>
  <c r="G156" i="60"/>
  <c r="L156" i="60" s="1"/>
  <c r="AX155" i="60"/>
  <c r="AO155" i="60"/>
  <c r="AE155" i="60"/>
  <c r="AF155" i="60" s="1"/>
  <c r="T155" i="60"/>
  <c r="G155" i="60"/>
  <c r="L155" i="60" s="1"/>
  <c r="AX154" i="60"/>
  <c r="AO154" i="60"/>
  <c r="AE154" i="60"/>
  <c r="AF154" i="60" s="1"/>
  <c r="Y154" i="60"/>
  <c r="T154" i="60"/>
  <c r="G154" i="60"/>
  <c r="Z154" i="60" s="1"/>
  <c r="AX153" i="60"/>
  <c r="AO153" i="60"/>
  <c r="AE153" i="60"/>
  <c r="T153" i="60"/>
  <c r="Z153" i="60" s="1"/>
  <c r="G153" i="60"/>
  <c r="L153" i="60" s="1"/>
  <c r="AX152" i="60"/>
  <c r="AO152" i="60"/>
  <c r="AE152" i="60"/>
  <c r="Y152" i="60"/>
  <c r="T152" i="60"/>
  <c r="G152" i="60"/>
  <c r="L152" i="60" s="1"/>
  <c r="AX151" i="60"/>
  <c r="AO151" i="60"/>
  <c r="AE151" i="60"/>
  <c r="T151" i="60"/>
  <c r="G151" i="60"/>
  <c r="L151" i="60" s="1"/>
  <c r="AX150" i="60"/>
  <c r="AO150" i="60"/>
  <c r="AE150" i="60"/>
  <c r="AF150" i="60" s="1"/>
  <c r="T150" i="60"/>
  <c r="Y150" i="60" s="1"/>
  <c r="L150" i="60"/>
  <c r="G150" i="60"/>
  <c r="AX149" i="60"/>
  <c r="AO149" i="60"/>
  <c r="AE149" i="60"/>
  <c r="T149" i="60"/>
  <c r="G149" i="60"/>
  <c r="L149" i="60" s="1"/>
  <c r="AX148" i="60"/>
  <c r="AO148" i="60"/>
  <c r="AE148" i="60"/>
  <c r="T148" i="60"/>
  <c r="G148" i="60"/>
  <c r="L148" i="60" s="1"/>
  <c r="AX147" i="60"/>
  <c r="AO147" i="60"/>
  <c r="AE147" i="60"/>
  <c r="AA147" i="60"/>
  <c r="T147" i="60"/>
  <c r="Y147" i="60" s="1"/>
  <c r="G147" i="60"/>
  <c r="L147" i="60" s="1"/>
  <c r="AX146" i="60"/>
  <c r="AO146" i="60"/>
  <c r="AE146" i="60"/>
  <c r="T146" i="60"/>
  <c r="Y146" i="60" s="1"/>
  <c r="L146" i="60"/>
  <c r="G146" i="60"/>
  <c r="AX145" i="60"/>
  <c r="AO145" i="60"/>
  <c r="AE145" i="60"/>
  <c r="T145" i="60"/>
  <c r="Z145" i="60" s="1"/>
  <c r="G145" i="60"/>
  <c r="L145" i="60" s="1"/>
  <c r="AX144" i="60"/>
  <c r="AO144" i="60"/>
  <c r="AE144" i="60"/>
  <c r="T144" i="60"/>
  <c r="Z144" i="60" s="1"/>
  <c r="G144" i="60"/>
  <c r="L144" i="60" s="1"/>
  <c r="AX143" i="60"/>
  <c r="AO143" i="60"/>
  <c r="AE143" i="60"/>
  <c r="T143" i="60"/>
  <c r="G143" i="60"/>
  <c r="L143" i="60" s="1"/>
  <c r="AX142" i="60"/>
  <c r="AO142" i="60"/>
  <c r="AE142" i="60"/>
  <c r="T142" i="60"/>
  <c r="Y142" i="60" s="1"/>
  <c r="G142" i="60"/>
  <c r="G159" i="60" s="1"/>
  <c r="AX141" i="60"/>
  <c r="AO141" i="60"/>
  <c r="AE141" i="60"/>
  <c r="AX140" i="60"/>
  <c r="AO140" i="60"/>
  <c r="AE140" i="60"/>
  <c r="X140" i="60"/>
  <c r="W140" i="60"/>
  <c r="K140" i="60"/>
  <c r="J140" i="60"/>
  <c r="AX139" i="60"/>
  <c r="AO139" i="60"/>
  <c r="AE139" i="60"/>
  <c r="Y139" i="60"/>
  <c r="T139" i="60"/>
  <c r="Z139" i="60" s="1"/>
  <c r="L139" i="60"/>
  <c r="G139" i="60"/>
  <c r="AX138" i="60"/>
  <c r="AX182" i="60" s="1"/>
  <c r="AE101" i="60" s="1"/>
  <c r="AO138" i="60"/>
  <c r="AE138" i="60"/>
  <c r="T138" i="60"/>
  <c r="Y138" i="60" s="1"/>
  <c r="Y140" i="60" s="1"/>
  <c r="G138" i="60"/>
  <c r="G140" i="60" s="1"/>
  <c r="I96" i="60" s="1"/>
  <c r="AO137" i="60"/>
  <c r="AE137" i="60"/>
  <c r="AO136" i="60"/>
  <c r="AE136" i="60"/>
  <c r="X136" i="60"/>
  <c r="W136" i="60"/>
  <c r="K136" i="60"/>
  <c r="J136" i="60"/>
  <c r="AO135" i="60"/>
  <c r="AE135" i="60"/>
  <c r="Z135" i="60"/>
  <c r="T135" i="60"/>
  <c r="Y135" i="60" s="1"/>
  <c r="G135" i="60"/>
  <c r="L135" i="60" s="1"/>
  <c r="AX134" i="60"/>
  <c r="AO134" i="60"/>
  <c r="AE134" i="60"/>
  <c r="Y134" i="60"/>
  <c r="T134" i="60"/>
  <c r="L134" i="60"/>
  <c r="G134" i="60"/>
  <c r="Z134" i="60" s="1"/>
  <c r="AX133" i="60"/>
  <c r="AO133" i="60"/>
  <c r="AE133" i="60"/>
  <c r="T133" i="60"/>
  <c r="Y133" i="60" s="1"/>
  <c r="G133" i="60"/>
  <c r="Z133" i="60" s="1"/>
  <c r="AX132" i="60"/>
  <c r="AO132" i="60"/>
  <c r="AE132" i="60"/>
  <c r="T132" i="60"/>
  <c r="Z132" i="60" s="1"/>
  <c r="G132" i="60"/>
  <c r="L132" i="60" s="1"/>
  <c r="AX131" i="60"/>
  <c r="AO131" i="60"/>
  <c r="AE131" i="60"/>
  <c r="T131" i="60"/>
  <c r="Z131" i="60" s="1"/>
  <c r="G131" i="60"/>
  <c r="L131" i="60" s="1"/>
  <c r="AX130" i="60"/>
  <c r="AO130" i="60"/>
  <c r="AE130" i="60"/>
  <c r="T130" i="60"/>
  <c r="G130" i="60"/>
  <c r="L130" i="60" s="1"/>
  <c r="AX129" i="60"/>
  <c r="AO129" i="60"/>
  <c r="AE129" i="60"/>
  <c r="T129" i="60"/>
  <c r="Y129" i="60" s="1"/>
  <c r="G129" i="60"/>
  <c r="L129" i="60" s="1"/>
  <c r="AX128" i="60"/>
  <c r="AO128" i="60"/>
  <c r="AE128" i="60"/>
  <c r="T128" i="60"/>
  <c r="Z128" i="60" s="1"/>
  <c r="G128" i="60"/>
  <c r="L128" i="60" s="1"/>
  <c r="AX127" i="60"/>
  <c r="AO127" i="60"/>
  <c r="AE127" i="60"/>
  <c r="Y127" i="60"/>
  <c r="T127" i="60"/>
  <c r="Z127" i="60" s="1"/>
  <c r="L127" i="60"/>
  <c r="G127" i="60"/>
  <c r="AX126" i="60"/>
  <c r="AO126" i="60"/>
  <c r="AE126" i="60"/>
  <c r="T126" i="60"/>
  <c r="Y126" i="60" s="1"/>
  <c r="G126" i="60"/>
  <c r="L126" i="60" s="1"/>
  <c r="AX125" i="60"/>
  <c r="AO125" i="60"/>
  <c r="AE125" i="60"/>
  <c r="AF125" i="60" s="1"/>
  <c r="T125" i="60"/>
  <c r="Y125" i="60" s="1"/>
  <c r="G125" i="60"/>
  <c r="Z125" i="60" s="1"/>
  <c r="AX124" i="60"/>
  <c r="AO124" i="60"/>
  <c r="AE124" i="60"/>
  <c r="T124" i="60"/>
  <c r="Z124" i="60" s="1"/>
  <c r="G124" i="60"/>
  <c r="L124" i="60" s="1"/>
  <c r="AX123" i="60"/>
  <c r="AO123" i="60"/>
  <c r="AE123" i="60"/>
  <c r="AF123" i="60" s="1"/>
  <c r="T123" i="60"/>
  <c r="Z123" i="60" s="1"/>
  <c r="G123" i="60"/>
  <c r="L123" i="60" s="1"/>
  <c r="AX122" i="60"/>
  <c r="AO122" i="60"/>
  <c r="AE122" i="60"/>
  <c r="AX121" i="60"/>
  <c r="AO121" i="60"/>
  <c r="AE121" i="60"/>
  <c r="X121" i="60"/>
  <c r="W121" i="60"/>
  <c r="K121" i="60"/>
  <c r="J121" i="60"/>
  <c r="AX120" i="60"/>
  <c r="AO120" i="60"/>
  <c r="Y120" i="60"/>
  <c r="T120" i="60"/>
  <c r="G120" i="60"/>
  <c r="L120" i="60" s="1"/>
  <c r="AX119" i="60"/>
  <c r="AO119" i="60"/>
  <c r="AE119" i="60"/>
  <c r="T119" i="60"/>
  <c r="Z119" i="60" s="1"/>
  <c r="G119" i="60"/>
  <c r="L119" i="60" s="1"/>
  <c r="AX118" i="60"/>
  <c r="AO118" i="60"/>
  <c r="T118" i="60"/>
  <c r="Y118" i="60" s="1"/>
  <c r="G118" i="60"/>
  <c r="L118" i="60" s="1"/>
  <c r="AX117" i="60"/>
  <c r="AO117" i="60"/>
  <c r="T117" i="60"/>
  <c r="G117" i="60"/>
  <c r="L117" i="60" s="1"/>
  <c r="AX116" i="60"/>
  <c r="AO116" i="60"/>
  <c r="Y116" i="60"/>
  <c r="T116" i="60"/>
  <c r="Z116" i="60" s="1"/>
  <c r="L116" i="60"/>
  <c r="G116" i="60"/>
  <c r="AX115" i="60"/>
  <c r="AO115" i="60"/>
  <c r="AE115" i="60"/>
  <c r="T115" i="60"/>
  <c r="Y115" i="60" s="1"/>
  <c r="G115" i="60"/>
  <c r="L115" i="60" s="1"/>
  <c r="AX114" i="60"/>
  <c r="AO114" i="60"/>
  <c r="AE114" i="60"/>
  <c r="AF114" i="60" s="1"/>
  <c r="T114" i="60"/>
  <c r="Y114" i="60" s="1"/>
  <c r="G114" i="60"/>
  <c r="AX113" i="60"/>
  <c r="AO113" i="60"/>
  <c r="AE113" i="60"/>
  <c r="T113" i="60"/>
  <c r="Y113" i="60" s="1"/>
  <c r="G113" i="60"/>
  <c r="AX112" i="60"/>
  <c r="AO112" i="60"/>
  <c r="T112" i="60"/>
  <c r="Y112" i="60" s="1"/>
  <c r="G112" i="60"/>
  <c r="AX111" i="60"/>
  <c r="AO111" i="60"/>
  <c r="T111" i="60"/>
  <c r="G111" i="60"/>
  <c r="L111" i="60" s="1"/>
  <c r="AX110" i="60"/>
  <c r="AO110" i="60"/>
  <c r="AF110" i="60"/>
  <c r="T110" i="60"/>
  <c r="Z110" i="60" s="1"/>
  <c r="G110" i="60"/>
  <c r="L110" i="60" s="1"/>
  <c r="AX109" i="60"/>
  <c r="AO109" i="60"/>
  <c r="T109" i="60"/>
  <c r="G109" i="60"/>
  <c r="L109" i="60" s="1"/>
  <c r="AX108" i="60"/>
  <c r="AO108" i="60"/>
  <c r="T108" i="60"/>
  <c r="Z108" i="60" s="1"/>
  <c r="L108" i="60"/>
  <c r="G108" i="60"/>
  <c r="AX107" i="60"/>
  <c r="AO107" i="60"/>
  <c r="T107" i="60"/>
  <c r="Y107" i="60" s="1"/>
  <c r="G107" i="60"/>
  <c r="L107" i="60" s="1"/>
  <c r="AX106" i="60"/>
  <c r="AO106" i="60"/>
  <c r="Y106" i="60"/>
  <c r="T106" i="60"/>
  <c r="G106" i="60"/>
  <c r="L106" i="60" s="1"/>
  <c r="AX105" i="60"/>
  <c r="AO105" i="60"/>
  <c r="Z105" i="60"/>
  <c r="Y105" i="60"/>
  <c r="T105" i="60"/>
  <c r="G105" i="60"/>
  <c r="L105" i="60" s="1"/>
  <c r="AX104" i="60"/>
  <c r="AO104" i="60"/>
  <c r="AA104" i="60"/>
  <c r="T104" i="60"/>
  <c r="G104" i="60"/>
  <c r="L104" i="60" s="1"/>
  <c r="AX103" i="60"/>
  <c r="AO103" i="60"/>
  <c r="T103" i="60"/>
  <c r="Y103" i="60" s="1"/>
  <c r="G103" i="60"/>
  <c r="AX102" i="60"/>
  <c r="AO102" i="60"/>
  <c r="AE102" i="60"/>
  <c r="T102" i="60"/>
  <c r="Y102" i="60" s="1"/>
  <c r="L102" i="60"/>
  <c r="G102" i="60"/>
  <c r="AX101" i="60"/>
  <c r="AO101" i="60"/>
  <c r="T101" i="60"/>
  <c r="Z101" i="60" s="1"/>
  <c r="G101" i="60"/>
  <c r="L101" i="60" s="1"/>
  <c r="AX100" i="60"/>
  <c r="AO100" i="60"/>
  <c r="AE100" i="60"/>
  <c r="T100" i="60"/>
  <c r="Z100" i="60" s="1"/>
  <c r="L100" i="60"/>
  <c r="G100" i="60"/>
  <c r="AX99" i="60"/>
  <c r="AO99" i="60"/>
  <c r="AX98" i="60"/>
  <c r="AO98" i="60"/>
  <c r="AX97" i="60"/>
  <c r="AO97" i="60"/>
  <c r="AX96" i="60"/>
  <c r="AO96" i="60"/>
  <c r="AX95" i="60"/>
  <c r="AO95" i="60"/>
  <c r="AO166" i="60" s="1"/>
  <c r="AE97" i="60" s="1"/>
  <c r="V94" i="60"/>
  <c r="I94" i="60"/>
  <c r="V93" i="60"/>
  <c r="I93" i="60"/>
  <c r="E84" i="60" s="1"/>
  <c r="Z89" i="60"/>
  <c r="Y89" i="60"/>
  <c r="X89" i="60"/>
  <c r="T89" i="60"/>
  <c r="S89" i="60"/>
  <c r="R89" i="60"/>
  <c r="Z88" i="60"/>
  <c r="Y88" i="60"/>
  <c r="X88" i="60"/>
  <c r="T88" i="60"/>
  <c r="S88" i="60"/>
  <c r="R88" i="60"/>
  <c r="Z87" i="60"/>
  <c r="Y87" i="60"/>
  <c r="X87" i="60"/>
  <c r="T87" i="60"/>
  <c r="S87" i="60"/>
  <c r="R87" i="60"/>
  <c r="Z86" i="60"/>
  <c r="Y86" i="60"/>
  <c r="X86" i="60"/>
  <c r="T86" i="60"/>
  <c r="S86" i="60"/>
  <c r="R86" i="60"/>
  <c r="Z85" i="60"/>
  <c r="Y85" i="60"/>
  <c r="X85" i="60"/>
  <c r="T85" i="60"/>
  <c r="S85" i="60"/>
  <c r="R85" i="60"/>
  <c r="E85" i="60"/>
  <c r="Z84" i="60"/>
  <c r="Y84" i="60"/>
  <c r="X84" i="60"/>
  <c r="T84" i="60"/>
  <c r="S84" i="60"/>
  <c r="R84" i="60"/>
  <c r="AO269" i="51"/>
  <c r="AO271" i="51" s="1"/>
  <c r="AE105" i="51" s="1"/>
  <c r="AO265" i="51"/>
  <c r="AO264" i="51"/>
  <c r="AO263" i="51"/>
  <c r="AO262" i="51"/>
  <c r="AO261" i="51"/>
  <c r="AO260" i="51"/>
  <c r="AX259" i="51"/>
  <c r="AO259" i="51"/>
  <c r="AX258" i="51"/>
  <c r="AO258" i="51"/>
  <c r="AX257" i="51"/>
  <c r="AO257" i="51"/>
  <c r="AX256" i="51"/>
  <c r="AO256" i="51"/>
  <c r="AX252" i="51"/>
  <c r="AX253" i="51" s="1"/>
  <c r="AE117" i="51" s="1"/>
  <c r="AO252" i="51"/>
  <c r="AO251" i="51"/>
  <c r="AX248" i="51"/>
  <c r="AX249" i="51" s="1"/>
  <c r="AE119" i="51" s="1"/>
  <c r="AO247" i="51"/>
  <c r="AO246" i="51"/>
  <c r="AO245" i="51"/>
  <c r="AX244" i="51"/>
  <c r="AX245" i="51" s="1"/>
  <c r="AE111" i="51" s="1"/>
  <c r="AO244" i="51"/>
  <c r="AO243" i="51"/>
  <c r="AX241" i="51"/>
  <c r="AE109" i="51" s="1"/>
  <c r="AX240" i="51"/>
  <c r="AO238" i="51"/>
  <c r="AO239" i="51" s="1"/>
  <c r="AE113" i="51" s="1"/>
  <c r="AX236" i="51"/>
  <c r="AX235" i="51"/>
  <c r="AX234" i="51"/>
  <c r="AO234" i="51"/>
  <c r="AX233" i="51"/>
  <c r="AO233" i="51"/>
  <c r="AX232" i="51"/>
  <c r="AO232" i="51"/>
  <c r="AX231" i="51"/>
  <c r="AO231" i="51"/>
  <c r="AO230" i="51"/>
  <c r="AO229" i="51"/>
  <c r="AO228" i="51"/>
  <c r="AX227" i="51"/>
  <c r="AO227" i="51"/>
  <c r="AX226" i="51"/>
  <c r="AO226" i="51"/>
  <c r="AO225" i="51"/>
  <c r="AO224" i="51"/>
  <c r="AO223" i="51"/>
  <c r="AX222" i="51"/>
  <c r="AO222" i="51"/>
  <c r="AX221" i="51"/>
  <c r="AO221" i="51"/>
  <c r="AX220" i="51"/>
  <c r="AO220" i="51"/>
  <c r="AX219" i="51"/>
  <c r="AO219" i="51"/>
  <c r="AX218" i="51"/>
  <c r="AX217" i="51"/>
  <c r="AX216" i="51"/>
  <c r="AX215" i="51"/>
  <c r="AA215" i="51"/>
  <c r="AX214" i="51"/>
  <c r="AO214" i="51"/>
  <c r="AX213" i="51"/>
  <c r="AO213" i="51"/>
  <c r="AX212" i="51"/>
  <c r="AO212" i="51"/>
  <c r="AX211" i="51"/>
  <c r="AO211" i="51"/>
  <c r="AA211" i="51"/>
  <c r="AX210" i="51"/>
  <c r="AO210" i="51"/>
  <c r="AA210" i="51"/>
  <c r="AX209" i="51"/>
  <c r="AO209" i="51"/>
  <c r="AX208" i="51"/>
  <c r="AO208" i="51"/>
  <c r="AX207" i="51"/>
  <c r="AX206" i="51"/>
  <c r="AX205" i="51"/>
  <c r="AX204" i="51"/>
  <c r="AX203" i="51"/>
  <c r="AO203" i="51"/>
  <c r="AA203" i="51"/>
  <c r="AX202" i="51"/>
  <c r="AO202" i="51"/>
  <c r="AA202" i="51"/>
  <c r="AX201" i="51"/>
  <c r="AX200" i="51"/>
  <c r="AX199" i="51"/>
  <c r="AX198" i="51"/>
  <c r="AX197" i="51"/>
  <c r="AO197" i="51"/>
  <c r="AX196" i="51"/>
  <c r="AO196" i="51"/>
  <c r="AE196" i="51"/>
  <c r="AX195" i="51"/>
  <c r="AO195" i="51"/>
  <c r="AE195" i="51"/>
  <c r="AX194" i="51"/>
  <c r="AO194" i="51"/>
  <c r="AE194" i="51"/>
  <c r="AF194" i="51" s="1"/>
  <c r="AX193" i="51"/>
  <c r="AO193" i="51"/>
  <c r="AE193" i="51"/>
  <c r="AX192" i="51"/>
  <c r="AO192" i="51"/>
  <c r="AE192" i="51"/>
  <c r="AX191" i="51"/>
  <c r="AO191" i="51"/>
  <c r="AE191" i="51"/>
  <c r="AX190" i="51"/>
  <c r="AO190" i="51"/>
  <c r="AE190" i="51"/>
  <c r="AX189" i="51"/>
  <c r="AO189" i="51"/>
  <c r="AE189" i="51"/>
  <c r="AX188" i="51"/>
  <c r="AO188" i="51"/>
  <c r="AE188" i="51"/>
  <c r="AX187" i="51"/>
  <c r="AO187" i="51"/>
  <c r="AE187" i="51"/>
  <c r="AX186" i="51"/>
  <c r="AO186" i="51"/>
  <c r="AE186" i="51"/>
  <c r="AX185" i="51"/>
  <c r="AO185" i="51"/>
  <c r="AE185" i="51"/>
  <c r="AE184" i="51"/>
  <c r="AO183" i="51"/>
  <c r="AE183" i="51"/>
  <c r="AO182" i="51"/>
  <c r="AE182" i="51"/>
  <c r="AX181" i="51"/>
  <c r="AO181" i="51"/>
  <c r="AE181" i="51"/>
  <c r="AF181" i="51" s="1"/>
  <c r="AX180" i="51"/>
  <c r="AO180" i="51"/>
  <c r="AE180" i="51"/>
  <c r="AX179" i="51"/>
  <c r="AO179" i="51"/>
  <c r="AE179" i="51"/>
  <c r="AA179" i="51"/>
  <c r="AX178" i="51"/>
  <c r="AO178" i="51"/>
  <c r="AE178" i="51"/>
  <c r="AX177" i="51"/>
  <c r="AO177" i="51"/>
  <c r="AE177" i="51"/>
  <c r="AX176" i="51"/>
  <c r="AO176" i="51"/>
  <c r="AE176" i="51"/>
  <c r="AX175" i="51"/>
  <c r="AO175" i="51"/>
  <c r="AE175" i="51"/>
  <c r="AX174" i="51"/>
  <c r="AO174" i="51"/>
  <c r="AE174" i="51"/>
  <c r="AX173" i="51"/>
  <c r="AO173" i="51"/>
  <c r="AE173" i="51"/>
  <c r="AX172" i="51"/>
  <c r="AO172" i="51"/>
  <c r="AE172" i="51"/>
  <c r="AX171" i="51"/>
  <c r="AO171" i="51"/>
  <c r="AE171" i="51"/>
  <c r="AX170" i="51"/>
  <c r="AO170" i="51"/>
  <c r="AE170" i="51"/>
  <c r="AX169" i="51"/>
  <c r="AE169" i="51"/>
  <c r="AX168" i="51"/>
  <c r="AE168" i="51"/>
  <c r="AX167" i="51"/>
  <c r="AO167" i="51"/>
  <c r="AE167" i="51"/>
  <c r="AX166" i="51"/>
  <c r="AE166" i="51"/>
  <c r="AX165" i="51"/>
  <c r="AO165" i="51"/>
  <c r="AE165" i="51"/>
  <c r="AX164" i="51"/>
  <c r="AO164" i="51"/>
  <c r="AE164" i="51"/>
  <c r="AX163" i="51"/>
  <c r="AO163" i="51"/>
  <c r="AE163" i="51"/>
  <c r="AX162" i="51"/>
  <c r="AO162" i="51"/>
  <c r="AE162" i="51"/>
  <c r="AX161" i="51"/>
  <c r="AO161" i="51"/>
  <c r="AE161" i="51"/>
  <c r="AX160" i="51"/>
  <c r="AO160" i="51"/>
  <c r="AE160" i="51"/>
  <c r="AX159" i="51"/>
  <c r="AO159" i="51"/>
  <c r="AE159" i="51"/>
  <c r="X159" i="51"/>
  <c r="W159" i="51"/>
  <c r="K159" i="51"/>
  <c r="J159" i="51"/>
  <c r="AX158" i="51"/>
  <c r="AO158" i="51"/>
  <c r="AE158" i="51"/>
  <c r="T158" i="51"/>
  <c r="Y158" i="51" s="1"/>
  <c r="G158" i="51"/>
  <c r="L158" i="51" s="1"/>
  <c r="AX157" i="51"/>
  <c r="AO157" i="51"/>
  <c r="AE157" i="51"/>
  <c r="T157" i="51"/>
  <c r="Y157" i="51" s="1"/>
  <c r="G157" i="51"/>
  <c r="AX156" i="51"/>
  <c r="AO156" i="51"/>
  <c r="AE156" i="51"/>
  <c r="T156" i="51"/>
  <c r="Y156" i="51" s="1"/>
  <c r="G156" i="51"/>
  <c r="AX155" i="51"/>
  <c r="AO155" i="51"/>
  <c r="AE155" i="51"/>
  <c r="AF155" i="51" s="1"/>
  <c r="T155" i="51"/>
  <c r="G155" i="51"/>
  <c r="L155" i="51" s="1"/>
  <c r="AX154" i="51"/>
  <c r="AO154" i="51"/>
  <c r="AE154" i="51"/>
  <c r="AF154" i="51" s="1"/>
  <c r="T154" i="51"/>
  <c r="Y154" i="51" s="1"/>
  <c r="G154" i="51"/>
  <c r="L154" i="51" s="1"/>
  <c r="AX153" i="51"/>
  <c r="AO153" i="51"/>
  <c r="AE153" i="51"/>
  <c r="T153" i="51"/>
  <c r="G153" i="51"/>
  <c r="L153" i="51" s="1"/>
  <c r="AX152" i="51"/>
  <c r="AO152" i="51"/>
  <c r="AE152" i="51"/>
  <c r="T152" i="51"/>
  <c r="Y152" i="51" s="1"/>
  <c r="G152" i="51"/>
  <c r="L152" i="51" s="1"/>
  <c r="AX151" i="51"/>
  <c r="AO151" i="51"/>
  <c r="AE151" i="51"/>
  <c r="T151" i="51"/>
  <c r="Y151" i="51" s="1"/>
  <c r="G151" i="51"/>
  <c r="L151" i="51" s="1"/>
  <c r="AX150" i="51"/>
  <c r="AO150" i="51"/>
  <c r="AE150" i="51"/>
  <c r="AF150" i="51" s="1"/>
  <c r="T150" i="51"/>
  <c r="Y150" i="51" s="1"/>
  <c r="G150" i="51"/>
  <c r="L150" i="51" s="1"/>
  <c r="AX149" i="51"/>
  <c r="AO149" i="51"/>
  <c r="AE149" i="51"/>
  <c r="T149" i="51"/>
  <c r="Y149" i="51" s="1"/>
  <c r="G149" i="51"/>
  <c r="AX148" i="51"/>
  <c r="AO148" i="51"/>
  <c r="AE148" i="51"/>
  <c r="T148" i="51"/>
  <c r="Y148" i="51" s="1"/>
  <c r="G148" i="51"/>
  <c r="AX147" i="51"/>
  <c r="AO147" i="51"/>
  <c r="AE147" i="51"/>
  <c r="AA147" i="51"/>
  <c r="T147" i="51"/>
  <c r="G147" i="51"/>
  <c r="L147" i="51" s="1"/>
  <c r="AX146" i="51"/>
  <c r="AO146" i="51"/>
  <c r="AE146" i="51"/>
  <c r="T146" i="51"/>
  <c r="Y146" i="51" s="1"/>
  <c r="G146" i="51"/>
  <c r="L146" i="51" s="1"/>
  <c r="AX145" i="51"/>
  <c r="AO145" i="51"/>
  <c r="AE145" i="51"/>
  <c r="T145" i="51"/>
  <c r="G145" i="51"/>
  <c r="L145" i="51" s="1"/>
  <c r="AX144" i="51"/>
  <c r="AO144" i="51"/>
  <c r="AE144" i="51"/>
  <c r="T144" i="51"/>
  <c r="Y144" i="51" s="1"/>
  <c r="G144" i="51"/>
  <c r="L144" i="51" s="1"/>
  <c r="AX143" i="51"/>
  <c r="AO143" i="51"/>
  <c r="AE143" i="51"/>
  <c r="T143" i="51"/>
  <c r="Y143" i="51" s="1"/>
  <c r="G143" i="51"/>
  <c r="AX142" i="51"/>
  <c r="AO142" i="51"/>
  <c r="AE142" i="51"/>
  <c r="T142" i="51"/>
  <c r="G142" i="51"/>
  <c r="AX141" i="51"/>
  <c r="AO141" i="51"/>
  <c r="AE141" i="51"/>
  <c r="AX140" i="51"/>
  <c r="AO140" i="51"/>
  <c r="AE140" i="51"/>
  <c r="X140" i="51"/>
  <c r="W140" i="51"/>
  <c r="K140" i="51"/>
  <c r="J140" i="51"/>
  <c r="AX139" i="51"/>
  <c r="AO139" i="51"/>
  <c r="AE139" i="51"/>
  <c r="T139" i="51"/>
  <c r="Y139" i="51" s="1"/>
  <c r="G139" i="51"/>
  <c r="AX138" i="51"/>
  <c r="AO138" i="51"/>
  <c r="AE138" i="51"/>
  <c r="T138" i="51"/>
  <c r="G138" i="51"/>
  <c r="AO137" i="51"/>
  <c r="AE137" i="51"/>
  <c r="AO136" i="51"/>
  <c r="AE136" i="51"/>
  <c r="X136" i="51"/>
  <c r="W136" i="51"/>
  <c r="K136" i="51"/>
  <c r="J136" i="51"/>
  <c r="AO135" i="51"/>
  <c r="AE135" i="51"/>
  <c r="T135" i="51"/>
  <c r="G135" i="51"/>
  <c r="L135" i="51" s="1"/>
  <c r="AX134" i="51"/>
  <c r="AO134" i="51"/>
  <c r="AE134" i="51"/>
  <c r="T134" i="51"/>
  <c r="Y134" i="51" s="1"/>
  <c r="G134" i="51"/>
  <c r="L134" i="51" s="1"/>
  <c r="AX133" i="51"/>
  <c r="AO133" i="51"/>
  <c r="AE133" i="51"/>
  <c r="T133" i="51"/>
  <c r="Y133" i="51" s="1"/>
  <c r="G133" i="51"/>
  <c r="L133" i="51" s="1"/>
  <c r="AX132" i="51"/>
  <c r="AO132" i="51"/>
  <c r="AE132" i="51"/>
  <c r="T132" i="51"/>
  <c r="G132" i="51"/>
  <c r="L132" i="51" s="1"/>
  <c r="AX131" i="51"/>
  <c r="AO131" i="51"/>
  <c r="AE131" i="51"/>
  <c r="T131" i="51"/>
  <c r="Y131" i="51" s="1"/>
  <c r="G131" i="51"/>
  <c r="L131" i="51" s="1"/>
  <c r="AX130" i="51"/>
  <c r="AO130" i="51"/>
  <c r="AE130" i="51"/>
  <c r="T130" i="51"/>
  <c r="Y130" i="51" s="1"/>
  <c r="G130" i="51"/>
  <c r="AX129" i="51"/>
  <c r="AO129" i="51"/>
  <c r="AE129" i="51"/>
  <c r="T129" i="51"/>
  <c r="Y129" i="51" s="1"/>
  <c r="G129" i="51"/>
  <c r="L129" i="51" s="1"/>
  <c r="AX128" i="51"/>
  <c r="AO128" i="51"/>
  <c r="AE128" i="51"/>
  <c r="T128" i="51"/>
  <c r="Y128" i="51" s="1"/>
  <c r="G128" i="51"/>
  <c r="L128" i="51" s="1"/>
  <c r="AX127" i="51"/>
  <c r="AO127" i="51"/>
  <c r="AE127" i="51"/>
  <c r="T127" i="51"/>
  <c r="Y127" i="51" s="1"/>
  <c r="G127" i="51"/>
  <c r="L127" i="51" s="1"/>
  <c r="AX126" i="51"/>
  <c r="AO126" i="51"/>
  <c r="AE126" i="51"/>
  <c r="T126" i="51"/>
  <c r="G126" i="51"/>
  <c r="L126" i="51" s="1"/>
  <c r="AX125" i="51"/>
  <c r="AO125" i="51"/>
  <c r="AE125" i="51"/>
  <c r="AF125" i="51" s="1"/>
  <c r="T125" i="51"/>
  <c r="Y125" i="51" s="1"/>
  <c r="G125" i="51"/>
  <c r="L125" i="51" s="1"/>
  <c r="AX124" i="51"/>
  <c r="AO124" i="51"/>
  <c r="AE124" i="51"/>
  <c r="T124" i="51"/>
  <c r="G124" i="51"/>
  <c r="L124" i="51" s="1"/>
  <c r="AX123" i="51"/>
  <c r="AO123" i="51"/>
  <c r="AE123" i="51"/>
  <c r="AF123" i="51" s="1"/>
  <c r="T123" i="51"/>
  <c r="G123" i="51"/>
  <c r="L123" i="51" s="1"/>
  <c r="AX122" i="51"/>
  <c r="AO122" i="51"/>
  <c r="AE122" i="51"/>
  <c r="AX121" i="51"/>
  <c r="AO121" i="51"/>
  <c r="AE121" i="51"/>
  <c r="X121" i="51"/>
  <c r="W121" i="51"/>
  <c r="W160" i="51" s="1"/>
  <c r="K121" i="51"/>
  <c r="J121" i="51"/>
  <c r="J160" i="51" s="1"/>
  <c r="AX120" i="51"/>
  <c r="AO120" i="51"/>
  <c r="T120" i="51"/>
  <c r="Y120" i="51" s="1"/>
  <c r="G120" i="51"/>
  <c r="L120" i="51" s="1"/>
  <c r="AX119" i="51"/>
  <c r="AO119" i="51"/>
  <c r="T119" i="51"/>
  <c r="G119" i="51"/>
  <c r="L119" i="51" s="1"/>
  <c r="AX118" i="51"/>
  <c r="AO118" i="51"/>
  <c r="T118" i="51"/>
  <c r="Y118" i="51" s="1"/>
  <c r="G118" i="51"/>
  <c r="L118" i="51" s="1"/>
  <c r="AX117" i="51"/>
  <c r="AO117" i="51"/>
  <c r="T117" i="51"/>
  <c r="Y117" i="51" s="1"/>
  <c r="G117" i="51"/>
  <c r="L117" i="51" s="1"/>
  <c r="AX116" i="51"/>
  <c r="AO116" i="51"/>
  <c r="T116" i="51"/>
  <c r="Y116" i="51" s="1"/>
  <c r="G116" i="51"/>
  <c r="AX115" i="51"/>
  <c r="AO115" i="51"/>
  <c r="AE115" i="51"/>
  <c r="T115" i="51"/>
  <c r="G115" i="51"/>
  <c r="L115" i="51" s="1"/>
  <c r="AX114" i="51"/>
  <c r="AO114" i="51"/>
  <c r="AE114" i="51"/>
  <c r="AF114" i="51" s="1"/>
  <c r="T114" i="51"/>
  <c r="Y114" i="51" s="1"/>
  <c r="G114" i="51"/>
  <c r="L114" i="51" s="1"/>
  <c r="AX113" i="51"/>
  <c r="AO113" i="51"/>
  <c r="T113" i="51"/>
  <c r="Y113" i="51" s="1"/>
  <c r="G113" i="51"/>
  <c r="L113" i="51" s="1"/>
  <c r="AX112" i="51"/>
  <c r="AO112" i="51"/>
  <c r="T112" i="51"/>
  <c r="G112" i="51"/>
  <c r="L112" i="51" s="1"/>
  <c r="AX111" i="51"/>
  <c r="AO111" i="51"/>
  <c r="T111" i="51"/>
  <c r="Y111" i="51" s="1"/>
  <c r="G111" i="51"/>
  <c r="L111" i="51" s="1"/>
  <c r="AX110" i="51"/>
  <c r="AO110" i="51"/>
  <c r="AF110" i="51"/>
  <c r="T110" i="51"/>
  <c r="Y110" i="51" s="1"/>
  <c r="G110" i="51"/>
  <c r="L110" i="51" s="1"/>
  <c r="AX109" i="51"/>
  <c r="AO109" i="51"/>
  <c r="T109" i="51"/>
  <c r="G109" i="51"/>
  <c r="L109" i="51" s="1"/>
  <c r="AX108" i="51"/>
  <c r="AO108" i="51"/>
  <c r="T108" i="51"/>
  <c r="Y108" i="51" s="1"/>
  <c r="G108" i="51"/>
  <c r="L108" i="51" s="1"/>
  <c r="AX107" i="51"/>
  <c r="AO107" i="51"/>
  <c r="T107" i="51"/>
  <c r="Y107" i="51" s="1"/>
  <c r="G107" i="51"/>
  <c r="L107" i="51" s="1"/>
  <c r="AX106" i="51"/>
  <c r="AO106" i="51"/>
  <c r="T106" i="51"/>
  <c r="Y106" i="51" s="1"/>
  <c r="G106" i="51"/>
  <c r="AX105" i="51"/>
  <c r="AO105" i="51"/>
  <c r="T105" i="51"/>
  <c r="Y105" i="51" s="1"/>
  <c r="G105" i="51"/>
  <c r="L105" i="51" s="1"/>
  <c r="AX104" i="51"/>
  <c r="AO104" i="51"/>
  <c r="T104" i="51"/>
  <c r="G104" i="51"/>
  <c r="L104" i="51" s="1"/>
  <c r="AX103" i="51"/>
  <c r="AO103" i="51"/>
  <c r="T103" i="51"/>
  <c r="Y103" i="51" s="1"/>
  <c r="G103" i="51"/>
  <c r="L103" i="51" s="1"/>
  <c r="AX102" i="51"/>
  <c r="AO102" i="51"/>
  <c r="T102" i="51"/>
  <c r="Y102" i="51" s="1"/>
  <c r="G102" i="51"/>
  <c r="L102" i="51" s="1"/>
  <c r="AX101" i="51"/>
  <c r="AO101" i="51"/>
  <c r="T101" i="51"/>
  <c r="Y101" i="51" s="1"/>
  <c r="G101" i="51"/>
  <c r="L101" i="51" s="1"/>
  <c r="AX100" i="51"/>
  <c r="AO100" i="51"/>
  <c r="AE100" i="51"/>
  <c r="T100" i="51"/>
  <c r="Y100" i="51" s="1"/>
  <c r="G100" i="51"/>
  <c r="L100" i="51" s="1"/>
  <c r="AX99" i="51"/>
  <c r="AO99" i="51"/>
  <c r="AX98" i="51"/>
  <c r="AO98" i="51"/>
  <c r="AX97" i="51"/>
  <c r="AO97" i="51"/>
  <c r="AX96" i="51"/>
  <c r="AO96" i="51"/>
  <c r="AX95" i="51"/>
  <c r="AO95" i="51"/>
  <c r="V94" i="51"/>
  <c r="I94" i="51"/>
  <c r="V93" i="51"/>
  <c r="I93" i="51"/>
  <c r="Z89" i="51"/>
  <c r="Y89" i="51"/>
  <c r="X89" i="51"/>
  <c r="T89" i="51"/>
  <c r="S89" i="51"/>
  <c r="R89" i="51"/>
  <c r="Z88" i="51"/>
  <c r="Y88" i="51"/>
  <c r="X88" i="51"/>
  <c r="T88" i="51"/>
  <c r="S88" i="51"/>
  <c r="R88" i="51"/>
  <c r="Z87" i="51"/>
  <c r="Y87" i="51"/>
  <c r="X87" i="51"/>
  <c r="T87" i="51"/>
  <c r="S87" i="51"/>
  <c r="R87" i="51"/>
  <c r="Z86" i="51"/>
  <c r="Y86" i="51"/>
  <c r="X86" i="51"/>
  <c r="T86" i="51"/>
  <c r="S86" i="51"/>
  <c r="R86" i="51"/>
  <c r="Z85" i="51"/>
  <c r="Y85" i="51"/>
  <c r="X85" i="51"/>
  <c r="T85" i="51"/>
  <c r="S85" i="51"/>
  <c r="R85" i="51"/>
  <c r="Z84" i="51"/>
  <c r="Y84" i="51"/>
  <c r="X84" i="51"/>
  <c r="T84" i="51"/>
  <c r="S84" i="51"/>
  <c r="R84" i="51"/>
  <c r="K160" i="51" l="1"/>
  <c r="AX228" i="51"/>
  <c r="AE108" i="51" s="1"/>
  <c r="Y100" i="60"/>
  <c r="Z104" i="60"/>
  <c r="Z109" i="60"/>
  <c r="Z114" i="60"/>
  <c r="Z115" i="60"/>
  <c r="Z117" i="60"/>
  <c r="W160" i="60"/>
  <c r="L125" i="60"/>
  <c r="Z126" i="60"/>
  <c r="Z130" i="60"/>
  <c r="L133" i="60"/>
  <c r="Z138" i="60"/>
  <c r="L142" i="60"/>
  <c r="Y144" i="60"/>
  <c r="Z148" i="60"/>
  <c r="Z151" i="60"/>
  <c r="L154" i="60"/>
  <c r="Z155" i="60"/>
  <c r="AX223" i="60"/>
  <c r="AE107" i="60" s="1"/>
  <c r="AO235" i="60"/>
  <c r="AE106" i="60" s="1"/>
  <c r="AX237" i="60"/>
  <c r="Z146" i="60"/>
  <c r="Z149" i="60"/>
  <c r="Z152" i="60"/>
  <c r="X160" i="60"/>
  <c r="AO198" i="60"/>
  <c r="AE99" i="60" s="1"/>
  <c r="Z111" i="60"/>
  <c r="Z112" i="60"/>
  <c r="Z113" i="60"/>
  <c r="Z120" i="60"/>
  <c r="Y123" i="60"/>
  <c r="Y131" i="60"/>
  <c r="T140" i="60"/>
  <c r="V96" i="60" s="1"/>
  <c r="Z143" i="60"/>
  <c r="Z147" i="60"/>
  <c r="J160" i="60"/>
  <c r="E89" i="60" s="1"/>
  <c r="X160" i="51"/>
  <c r="Z106" i="60"/>
  <c r="AX135" i="60"/>
  <c r="AE103" i="60" s="1"/>
  <c r="T121" i="60"/>
  <c r="G121" i="60"/>
  <c r="I95" i="60" s="1"/>
  <c r="K160" i="60"/>
  <c r="E87" i="60" s="1"/>
  <c r="T140" i="51"/>
  <c r="V96" i="51" s="1"/>
  <c r="E84" i="51"/>
  <c r="AA105" i="51"/>
  <c r="Z116" i="51"/>
  <c r="Z156" i="51"/>
  <c r="T136" i="51"/>
  <c r="Z130" i="51"/>
  <c r="T159" i="51"/>
  <c r="E85" i="51"/>
  <c r="Y142" i="51"/>
  <c r="Z148" i="51"/>
  <c r="AA104" i="51"/>
  <c r="Z106" i="51"/>
  <c r="Z157" i="51"/>
  <c r="Z143" i="51"/>
  <c r="Y123" i="51"/>
  <c r="Z139" i="51"/>
  <c r="Z149" i="51"/>
  <c r="Z147" i="51"/>
  <c r="Z115" i="51"/>
  <c r="Z105" i="51"/>
  <c r="Z145" i="51"/>
  <c r="Z155" i="51"/>
  <c r="AO204" i="51"/>
  <c r="AE102" i="51" s="1"/>
  <c r="Z117" i="51"/>
  <c r="Z128" i="51"/>
  <c r="L139" i="51"/>
  <c r="Z151" i="51"/>
  <c r="Z107" i="51"/>
  <c r="Z112" i="51"/>
  <c r="Z127" i="51"/>
  <c r="Z101" i="51"/>
  <c r="L106" i="51"/>
  <c r="Z120" i="51"/>
  <c r="Z150" i="51"/>
  <c r="Z154" i="51"/>
  <c r="Z113" i="51"/>
  <c r="Z132" i="51"/>
  <c r="L156" i="51"/>
  <c r="Z104" i="51"/>
  <c r="Z131" i="51"/>
  <c r="L143" i="51"/>
  <c r="Z100" i="51"/>
  <c r="AX260" i="51"/>
  <c r="AE98" i="51" s="1"/>
  <c r="AX182" i="51"/>
  <c r="AE101" i="51" s="1"/>
  <c r="AX237" i="51"/>
  <c r="Z125" i="51"/>
  <c r="Z124" i="51"/>
  <c r="Z133" i="51"/>
  <c r="G140" i="51"/>
  <c r="I96" i="51" s="1"/>
  <c r="AO198" i="51"/>
  <c r="AE99" i="51" s="1"/>
  <c r="AX135" i="51"/>
  <c r="AE103" i="51" s="1"/>
  <c r="Z111" i="51"/>
  <c r="Z114" i="51"/>
  <c r="Z138" i="51"/>
  <c r="Z152" i="51"/>
  <c r="Z158" i="51"/>
  <c r="Z144" i="51"/>
  <c r="AO166" i="51"/>
  <c r="AE97" i="51" s="1"/>
  <c r="Z146" i="51"/>
  <c r="AO253" i="51"/>
  <c r="AE112" i="51" s="1"/>
  <c r="Z119" i="51"/>
  <c r="G121" i="51"/>
  <c r="I95" i="51" s="1"/>
  <c r="AX223" i="51"/>
  <c r="AE107" i="51" s="1"/>
  <c r="AO235" i="51"/>
  <c r="AE106" i="51" s="1"/>
  <c r="AO248" i="51"/>
  <c r="AE118" i="51" s="1"/>
  <c r="L116" i="51"/>
  <c r="Z126" i="51"/>
  <c r="L130" i="51"/>
  <c r="L136" i="51" s="1"/>
  <c r="Z135" i="51"/>
  <c r="AO266" i="51"/>
  <c r="AE116" i="51" s="1"/>
  <c r="AO215" i="51"/>
  <c r="AE104" i="51" s="1"/>
  <c r="Z109" i="51"/>
  <c r="Z134" i="51"/>
  <c r="G159" i="51"/>
  <c r="Z153" i="51"/>
  <c r="Z140" i="60"/>
  <c r="Z121" i="60"/>
  <c r="V95" i="60"/>
  <c r="L136" i="60"/>
  <c r="L103" i="60"/>
  <c r="L121" i="60" s="1"/>
  <c r="Z107" i="60"/>
  <c r="Y108" i="60"/>
  <c r="Y109" i="60"/>
  <c r="L112" i="60"/>
  <c r="Z118" i="60"/>
  <c r="Y119" i="60"/>
  <c r="Z129" i="60"/>
  <c r="Y130" i="60"/>
  <c r="Z142" i="60"/>
  <c r="Y143" i="60"/>
  <c r="Z150" i="60"/>
  <c r="Y151" i="60"/>
  <c r="Z158" i="60"/>
  <c r="Z103" i="60"/>
  <c r="Y104" i="60"/>
  <c r="Y110" i="60"/>
  <c r="Y111" i="60"/>
  <c r="T159" i="60"/>
  <c r="AA105" i="60"/>
  <c r="Y117" i="60"/>
  <c r="Z102" i="60"/>
  <c r="L113" i="60"/>
  <c r="L114" i="60"/>
  <c r="Y124" i="60"/>
  <c r="Y132" i="60"/>
  <c r="G136" i="60"/>
  <c r="G160" i="60" s="1"/>
  <c r="I97" i="60" s="1"/>
  <c r="L138" i="60"/>
  <c r="L140" i="60" s="1"/>
  <c r="Y145" i="60"/>
  <c r="Y153" i="60"/>
  <c r="Y155" i="60"/>
  <c r="L157" i="60"/>
  <c r="L159" i="60" s="1"/>
  <c r="Y128" i="60"/>
  <c r="T136" i="60"/>
  <c r="Z136" i="60" s="1"/>
  <c r="Y148" i="60"/>
  <c r="Y149" i="60"/>
  <c r="Y101" i="60"/>
  <c r="E89" i="51"/>
  <c r="Z108" i="51"/>
  <c r="Y109" i="51"/>
  <c r="Z118" i="51"/>
  <c r="Y119" i="51"/>
  <c r="Z129" i="51"/>
  <c r="Z142" i="51"/>
  <c r="Z103" i="51"/>
  <c r="Y104" i="51"/>
  <c r="Z102" i="51"/>
  <c r="Z110" i="51"/>
  <c r="Y112" i="51"/>
  <c r="Z123" i="51"/>
  <c r="Y124" i="51"/>
  <c r="Y132" i="51"/>
  <c r="G136" i="51"/>
  <c r="L138" i="51"/>
  <c r="Y145" i="51"/>
  <c r="Y153" i="51"/>
  <c r="T121" i="51"/>
  <c r="Y115" i="51"/>
  <c r="Y126" i="51"/>
  <c r="Y135" i="51"/>
  <c r="Y138" i="51"/>
  <c r="Y140" i="51" s="1"/>
  <c r="Y147" i="51"/>
  <c r="L148" i="51"/>
  <c r="L149" i="51"/>
  <c r="Y155" i="51"/>
  <c r="L157" i="51"/>
  <c r="L142" i="51"/>
  <c r="Y121" i="60" l="1"/>
  <c r="Y159" i="60"/>
  <c r="Y136" i="60"/>
  <c r="L160" i="60"/>
  <c r="E87" i="51"/>
  <c r="Z159" i="51"/>
  <c r="Y136" i="51"/>
  <c r="Z136" i="51"/>
  <c r="Y159" i="51"/>
  <c r="Y121" i="51"/>
  <c r="L140" i="51"/>
  <c r="L121" i="51"/>
  <c r="G160" i="51"/>
  <c r="I97" i="51" s="1"/>
  <c r="Z140" i="51"/>
  <c r="L159" i="51"/>
  <c r="Y160" i="60"/>
  <c r="E88" i="60" s="1"/>
  <c r="T160" i="60"/>
  <c r="Z159" i="60"/>
  <c r="Z121" i="51"/>
  <c r="V95" i="51"/>
  <c r="T160" i="51"/>
  <c r="Y160" i="51" l="1"/>
  <c r="L160" i="51"/>
  <c r="V97" i="60"/>
  <c r="G82" i="60" s="1"/>
  <c r="J80" i="60" s="1"/>
  <c r="Z160" i="60"/>
  <c r="V97" i="51"/>
  <c r="G82" i="51" s="1"/>
  <c r="J80" i="51" s="1"/>
  <c r="Z160" i="51"/>
  <c r="E88" i="51" l="1"/>
  <c r="AF167" i="60"/>
  <c r="AF153" i="60"/>
  <c r="AF145" i="60"/>
  <c r="AF140" i="60"/>
  <c r="AF177" i="60"/>
  <c r="AF175" i="60"/>
  <c r="AF173" i="60"/>
  <c r="AF171" i="60"/>
  <c r="AF164" i="60"/>
  <c r="AF162" i="60"/>
  <c r="AF132" i="60"/>
  <c r="AF151" i="60"/>
  <c r="AF143" i="60"/>
  <c r="AF130" i="60"/>
  <c r="AF122" i="60"/>
  <c r="AF119" i="60"/>
  <c r="AF109" i="60"/>
  <c r="AF157" i="60"/>
  <c r="AF149" i="60"/>
  <c r="AF141" i="60"/>
  <c r="AF128" i="60"/>
  <c r="AF184" i="60"/>
  <c r="AF178" i="60"/>
  <c r="AF176" i="60"/>
  <c r="AF174" i="60"/>
  <c r="AF172" i="60"/>
  <c r="AF124" i="60"/>
  <c r="AF102" i="60"/>
  <c r="AF117" i="60"/>
  <c r="AF134" i="60"/>
  <c r="AF188" i="60"/>
  <c r="AF107" i="60"/>
  <c r="AF182" i="60"/>
  <c r="AF163" i="60"/>
  <c r="AF101" i="60"/>
  <c r="AF108" i="60"/>
  <c r="AF126" i="60"/>
  <c r="AF106" i="60"/>
  <c r="AF186" i="60"/>
  <c r="AF169" i="60"/>
  <c r="AF152" i="60"/>
  <c r="AF135" i="60"/>
  <c r="AF127" i="60"/>
  <c r="AF159" i="60"/>
  <c r="AF115" i="60"/>
  <c r="AF97" i="60"/>
  <c r="AF189" i="60"/>
  <c r="AF180" i="60"/>
  <c r="AF137" i="60"/>
  <c r="AF144" i="60"/>
  <c r="AF98" i="60"/>
  <c r="AF129" i="60"/>
  <c r="AF138" i="60"/>
  <c r="AF100" i="60"/>
  <c r="AF118" i="60"/>
  <c r="AF183" i="60"/>
  <c r="AF156" i="60"/>
  <c r="AF99" i="60"/>
  <c r="AF139" i="60"/>
  <c r="AF121" i="60"/>
  <c r="AF112" i="60"/>
  <c r="AF104" i="60"/>
  <c r="AF161" i="60"/>
  <c r="AF190" i="60"/>
  <c r="AF147" i="60"/>
  <c r="AF103" i="60"/>
  <c r="AF105" i="60"/>
  <c r="AF170" i="60"/>
  <c r="AF116" i="60"/>
  <c r="AF168" i="60"/>
  <c r="AF146" i="60"/>
  <c r="AF136" i="60"/>
  <c r="AF111" i="60"/>
  <c r="AF187" i="60"/>
  <c r="AF158" i="60"/>
  <c r="AF179" i="60"/>
  <c r="AF160" i="60"/>
  <c r="AF142" i="60"/>
  <c r="AF131" i="60"/>
  <c r="AF159" i="51"/>
  <c r="AF138" i="51"/>
  <c r="AF167" i="51"/>
  <c r="AF146" i="51"/>
  <c r="AF134" i="51"/>
  <c r="AF143" i="51"/>
  <c r="AF130" i="51"/>
  <c r="AF122" i="51"/>
  <c r="AF151" i="51"/>
  <c r="AF119" i="51"/>
  <c r="AF109" i="51"/>
  <c r="AF128" i="51"/>
  <c r="AF189" i="51"/>
  <c r="AF187" i="51"/>
  <c r="AF182" i="51"/>
  <c r="AF180" i="51"/>
  <c r="AF157" i="51"/>
  <c r="AF149" i="51"/>
  <c r="AF141" i="51"/>
  <c r="AF184" i="51"/>
  <c r="AF178" i="51"/>
  <c r="AF176" i="51"/>
  <c r="AF103" i="51"/>
  <c r="AF171" i="51"/>
  <c r="AF107" i="51"/>
  <c r="AF177" i="51"/>
  <c r="AF131" i="51"/>
  <c r="AF175" i="51"/>
  <c r="AF170" i="51"/>
  <c r="AF99" i="51"/>
  <c r="AF188" i="51"/>
  <c r="AF135" i="51"/>
  <c r="AF129" i="51"/>
  <c r="AF112" i="51"/>
  <c r="AF106" i="51"/>
  <c r="AF186" i="51"/>
  <c r="AF108" i="51"/>
  <c r="AF173" i="51"/>
  <c r="AF132" i="51"/>
  <c r="AF139" i="51"/>
  <c r="AF121" i="51"/>
  <c r="AF118" i="51"/>
  <c r="AF111" i="51"/>
  <c r="AF137" i="51"/>
  <c r="AF104" i="51"/>
  <c r="AF97" i="51"/>
  <c r="AF190" i="51"/>
  <c r="AF140" i="51"/>
  <c r="AF105" i="51"/>
  <c r="AF117" i="51"/>
  <c r="AF98" i="51"/>
  <c r="AF115" i="51"/>
  <c r="AF102" i="51"/>
  <c r="AF152" i="51"/>
  <c r="AF156" i="51"/>
  <c r="AF127" i="51"/>
  <c r="AF100" i="51"/>
  <c r="AF124" i="51"/>
  <c r="AF163" i="51"/>
  <c r="AF142" i="51"/>
  <c r="AF168" i="51"/>
  <c r="AF136" i="51"/>
  <c r="AF145" i="51"/>
  <c r="AF144" i="51"/>
  <c r="AF147" i="51"/>
  <c r="AF174" i="51"/>
  <c r="AF101" i="51"/>
  <c r="AF169" i="51"/>
  <c r="AF116" i="51"/>
  <c r="AF153" i="51"/>
  <c r="AF158" i="51"/>
  <c r="AF179" i="51"/>
  <c r="AF160" i="51"/>
  <c r="AF172" i="51"/>
  <c r="AF126" i="51"/>
  <c r="AF161" i="51"/>
  <c r="AF164" i="51"/>
  <c r="AF162" i="51"/>
  <c r="AF183" i="51"/>
</calcChain>
</file>

<file path=xl/sharedStrings.xml><?xml version="1.0" encoding="utf-8"?>
<sst xmlns="http://schemas.openxmlformats.org/spreadsheetml/2006/main" count="3667" uniqueCount="1041">
  <si>
    <t>CALA</t>
  </si>
  <si>
    <t>BDR</t>
  </si>
  <si>
    <t>TCM</t>
  </si>
  <si>
    <t>UBP</t>
  </si>
  <si>
    <t>SPI</t>
  </si>
  <si>
    <t>IP</t>
  </si>
  <si>
    <t>BST</t>
  </si>
  <si>
    <t>PWF</t>
  </si>
  <si>
    <t>HOT DICE</t>
  </si>
  <si>
    <t>HOT</t>
  </si>
  <si>
    <t>LOTERIA BONUS</t>
  </si>
  <si>
    <t>P4</t>
  </si>
  <si>
    <t>REVOLUTION</t>
  </si>
  <si>
    <t>REV</t>
  </si>
  <si>
    <t>HOTM</t>
  </si>
  <si>
    <t>HOT DICE MULTI</t>
  </si>
  <si>
    <t>POWER FORCE</t>
  </si>
  <si>
    <t>BINGO STORY</t>
  </si>
  <si>
    <t>DREAM</t>
  </si>
  <si>
    <t>TACOMANIA</t>
  </si>
  <si>
    <t>ULTIMO BINGO EN PARIS</t>
  </si>
  <si>
    <t>POWER FOUR</t>
  </si>
  <si>
    <t>DOBLE BONUS</t>
  </si>
  <si>
    <t>SPIN BINGO</t>
  </si>
  <si>
    <t>HALLO</t>
  </si>
  <si>
    <t>TOP3</t>
  </si>
  <si>
    <t>BOBBY</t>
  </si>
  <si>
    <t>HALLO WIN</t>
  </si>
  <si>
    <t>BEST TOP 3 BONUS</t>
  </si>
  <si>
    <t>BOBBY DOGGIE</t>
  </si>
  <si>
    <t>GO DICE</t>
  </si>
  <si>
    <t>GDICE</t>
  </si>
  <si>
    <t>FISH DOUBLE</t>
  </si>
  <si>
    <t>ROYAL CRAPS</t>
  </si>
  <si>
    <t>RCRP</t>
  </si>
  <si>
    <t>PRWP</t>
  </si>
  <si>
    <t>PIM PAM PUM</t>
  </si>
  <si>
    <t>PPPUM</t>
  </si>
  <si>
    <t>MULTI SPIN BINGO</t>
  </si>
  <si>
    <t>SPIM</t>
  </si>
  <si>
    <t>TACOWAY</t>
  </si>
  <si>
    <t>TCWY</t>
  </si>
  <si>
    <t>KINGO</t>
  </si>
  <si>
    <t>POWER BONUS</t>
  </si>
  <si>
    <t>PWRB</t>
  </si>
  <si>
    <t>GO POWER</t>
  </si>
  <si>
    <t>GO PWR</t>
  </si>
  <si>
    <t>LOTB</t>
  </si>
  <si>
    <t>BRYKE</t>
  </si>
  <si>
    <t>SLEIC</t>
  </si>
  <si>
    <t>FSHDB</t>
  </si>
  <si>
    <t>BEER</t>
  </si>
  <si>
    <t>BEER, CHEERS FEST</t>
  </si>
  <si>
    <t>DB</t>
  </si>
  <si>
    <t>DRAGONB</t>
  </si>
  <si>
    <t>DRAGON BINGO</t>
  </si>
  <si>
    <t>GSTORM</t>
  </si>
  <si>
    <t>GOD STORM</t>
  </si>
  <si>
    <t>LMP PWR</t>
  </si>
  <si>
    <t>LAMP POWER</t>
  </si>
  <si>
    <t>LMP MEX</t>
  </si>
  <si>
    <t>LAMP MEX</t>
  </si>
  <si>
    <t>Pi</t>
  </si>
  <si>
    <t>POWER PRIZE</t>
  </si>
  <si>
    <t>TCKKK</t>
  </si>
  <si>
    <t>THE COURSE OF KUKULKAN</t>
  </si>
  <si>
    <t>TB2</t>
  </si>
  <si>
    <t>TRIPLE BONUS 2</t>
  </si>
  <si>
    <t>WDICE</t>
  </si>
  <si>
    <t>WESTERN DICE</t>
  </si>
  <si>
    <t>BLOOTER</t>
  </si>
  <si>
    <t>BLACK LOOTER</t>
  </si>
  <si>
    <t>LMP BOBBY</t>
  </si>
  <si>
    <t>LAMP BOBBY</t>
  </si>
  <si>
    <t>LMP MUS</t>
  </si>
  <si>
    <t>LAMP MUSTANG</t>
  </si>
  <si>
    <t>RFU</t>
  </si>
  <si>
    <t>ROYAL FU</t>
  </si>
  <si>
    <t>RTROP</t>
  </si>
  <si>
    <t>ROYAL TROPICAL BINGO</t>
  </si>
  <si>
    <t>BE3</t>
  </si>
  <si>
    <t>BEETLE 3</t>
  </si>
  <si>
    <t>CALACA</t>
  </si>
  <si>
    <t>DWISH</t>
  </si>
  <si>
    <t>DIAMOND WISH</t>
  </si>
  <si>
    <t>SPELLS</t>
  </si>
  <si>
    <t>SPELLS AND POTIONS</t>
  </si>
  <si>
    <t>LMP TCWY</t>
  </si>
  <si>
    <t>LAMP TACOWAY</t>
  </si>
  <si>
    <t>WCLUB</t>
  </si>
  <si>
    <t>WEALTHY CLUB</t>
  </si>
  <si>
    <t>LMP SPI</t>
  </si>
  <si>
    <t>LAMP SPIN</t>
  </si>
  <si>
    <t>LMP HALLO</t>
  </si>
  <si>
    <t>LAMP HALLO WIN</t>
  </si>
  <si>
    <t>LMP STO</t>
  </si>
  <si>
    <t>LAMP BINGO STORY</t>
  </si>
  <si>
    <t>PI</t>
  </si>
  <si>
    <t>MAORIS LAND</t>
  </si>
  <si>
    <t>MAORIS</t>
  </si>
  <si>
    <t>88 LINK MULTIPLIER</t>
  </si>
  <si>
    <t>BASHIBA</t>
  </si>
  <si>
    <t>2 0 8 - B  I  G    B  O  L  A   -   B  I  G    B  O  L  A     A  T  I  Z  A  P  Á  N</t>
  </si>
  <si>
    <t>BOOK</t>
  </si>
  <si>
    <t>ENTRADA</t>
  </si>
  <si>
    <t>BALLY</t>
  </si>
  <si>
    <t>WMS</t>
  </si>
  <si>
    <t>NOV</t>
  </si>
  <si>
    <t>MIN JUG $4.00</t>
  </si>
  <si>
    <t>O-FUT</t>
  </si>
  <si>
    <t>ISLA 10</t>
  </si>
  <si>
    <t>TB</t>
  </si>
  <si>
    <t>GOLM</t>
  </si>
  <si>
    <t>50C</t>
  </si>
  <si>
    <t>25 cts</t>
  </si>
  <si>
    <t>IGT</t>
  </si>
  <si>
    <t>GOLMP</t>
  </si>
  <si>
    <t>SKB</t>
  </si>
  <si>
    <t>10cts</t>
  </si>
  <si>
    <t>20G</t>
  </si>
  <si>
    <t>TMB</t>
  </si>
  <si>
    <t>ACM</t>
  </si>
  <si>
    <t>AW</t>
  </si>
  <si>
    <t>EGT</t>
  </si>
  <si>
    <t>AT</t>
  </si>
  <si>
    <t>50cts</t>
  </si>
  <si>
    <t>ISLA 1</t>
  </si>
  <si>
    <t>IMG</t>
  </si>
  <si>
    <t>50Cts</t>
  </si>
  <si>
    <t>$1</t>
  </si>
  <si>
    <t>25cts</t>
  </si>
  <si>
    <t>ISLA 2</t>
  </si>
  <si>
    <t>JVL</t>
  </si>
  <si>
    <t>AFI</t>
  </si>
  <si>
    <t>MER</t>
  </si>
  <si>
    <t>MCH</t>
  </si>
  <si>
    <t>P3</t>
  </si>
  <si>
    <t>MM</t>
  </si>
  <si>
    <t>MMBM</t>
  </si>
  <si>
    <t>CHIT</t>
  </si>
  <si>
    <t>RBGO</t>
  </si>
  <si>
    <t>MMB</t>
  </si>
  <si>
    <t>CHBIN</t>
  </si>
  <si>
    <t>MEPH</t>
  </si>
  <si>
    <t>PRI</t>
  </si>
  <si>
    <t>BPILI</t>
  </si>
  <si>
    <t>UNDW</t>
  </si>
  <si>
    <t>30MB</t>
  </si>
  <si>
    <t xml:space="preserve">50cts </t>
  </si>
  <si>
    <t>ISLA 9</t>
  </si>
  <si>
    <t>ACCESO NO FUMAR</t>
  </si>
  <si>
    <t>GGAM</t>
  </si>
  <si>
    <t>ISLA 3</t>
  </si>
  <si>
    <t>ISLA 4</t>
  </si>
  <si>
    <t>SIGN CHAVO</t>
  </si>
  <si>
    <t>ISLA 5</t>
  </si>
  <si>
    <t>ISLA 6</t>
  </si>
  <si>
    <t>ISLA 7</t>
  </si>
  <si>
    <t>ENCO</t>
  </si>
  <si>
    <t>50c</t>
  </si>
  <si>
    <t>TOTI</t>
  </si>
  <si>
    <t>MESAS TEXAS</t>
  </si>
  <si>
    <t>AR</t>
  </si>
  <si>
    <t>ACCESO</t>
  </si>
  <si>
    <t>Entrada estacionamiento</t>
  </si>
  <si>
    <t>ZONA VIP</t>
  </si>
  <si>
    <t>LOUNGE</t>
  </si>
  <si>
    <t>RULETA</t>
  </si>
  <si>
    <t>ELECTRONICA</t>
  </si>
  <si>
    <t>PB</t>
  </si>
  <si>
    <t>CINEB</t>
  </si>
  <si>
    <t>RIMB</t>
  </si>
  <si>
    <t>SMB</t>
  </si>
  <si>
    <t>AGS</t>
  </si>
  <si>
    <t>ISLA 8</t>
  </si>
  <si>
    <t>SIGN BLDL</t>
  </si>
  <si>
    <t>OB</t>
  </si>
  <si>
    <t>ZONA BIG LIMIT</t>
  </si>
  <si>
    <t>BINGO CANTADO</t>
  </si>
  <si>
    <t>88 LINK</t>
  </si>
  <si>
    <t>BAÑOS</t>
  </si>
  <si>
    <t>CAJAS</t>
  </si>
  <si>
    <t>LK</t>
  </si>
  <si>
    <t>LM</t>
  </si>
  <si>
    <t xml:space="preserve">  ALMACEN</t>
  </si>
  <si>
    <t>BLAST</t>
  </si>
  <si>
    <t>SITE</t>
  </si>
  <si>
    <t>Torre</t>
  </si>
  <si>
    <t>P&amp;W</t>
  </si>
  <si>
    <t>JUEGO EN VIVO</t>
  </si>
  <si>
    <t>TOTAL SALA</t>
  </si>
  <si>
    <t>ANTERIOR THERMO ENTREGADO</t>
  </si>
  <si>
    <t>THERMO ACTUAL</t>
  </si>
  <si>
    <t>VERSION 1.9</t>
  </si>
  <si>
    <t>FECHA</t>
  </si>
  <si>
    <t>SEMANA</t>
  </si>
  <si>
    <t>TOTAL ZITRO</t>
  </si>
  <si>
    <t>S12 a S13</t>
  </si>
  <si>
    <t>S25 a S31</t>
  </si>
  <si>
    <t>94 MAQ.</t>
  </si>
  <si>
    <t>TOTAL</t>
  </si>
  <si>
    <t>F POWER</t>
  </si>
  <si>
    <t>SIN F POWER</t>
  </si>
  <si>
    <t>VS</t>
  </si>
  <si>
    <t>TOTAL MAQUINAS CON 25C</t>
  </si>
  <si>
    <t>COIN IN X MAQ</t>
  </si>
  <si>
    <t>TOTAL MAQUINAS CON 50C</t>
  </si>
  <si>
    <t>MEDIA</t>
  </si>
  <si>
    <t>OCUPACIÓN</t>
  </si>
  <si>
    <t>TOTAL BLACK</t>
  </si>
  <si>
    <t>% DEV</t>
  </si>
  <si>
    <t>TOTAL BLUE</t>
  </si>
  <si>
    <t>AP X PART</t>
  </si>
  <si>
    <t>TOTAL FUSION</t>
  </si>
  <si>
    <t>PART X MAQ X DIA</t>
  </si>
  <si>
    <t>TABLA DE JUEGOS ZITRO</t>
  </si>
  <si>
    <t>MAQUINAS CON 25C FUMAR</t>
  </si>
  <si>
    <t>MAQUINAS CON 25C NO FUMAR</t>
  </si>
  <si>
    <t>TABLA COMPETENCIA</t>
  </si>
  <si>
    <t>MAQUINAS CON 50C FUMAR</t>
  </si>
  <si>
    <t>MAQUINAS CON 50C NO FUMAR</t>
  </si>
  <si>
    <t>EIBE</t>
  </si>
  <si>
    <t>LUDICUS</t>
  </si>
  <si>
    <t>TOTAL FUMAR FAMILIA POWER</t>
  </si>
  <si>
    <t>TOTAL NO FUMAR FAMILIA POWER</t>
  </si>
  <si>
    <t>PROVEEDOR</t>
  </si>
  <si>
    <t>MAQUINAS</t>
  </si>
  <si>
    <t>% SALA</t>
  </si>
  <si>
    <t>ACE BONUS</t>
  </si>
  <si>
    <t>ACB</t>
  </si>
  <si>
    <t>BARON ROJO</t>
  </si>
  <si>
    <t>BR</t>
  </si>
  <si>
    <t>TOTAL FUMAR BISONTE / BINGO STORY</t>
  </si>
  <si>
    <t>TOTAL NO FUMAR BISONTE / BINGO STORY</t>
  </si>
  <si>
    <t>B I N G O</t>
  </si>
  <si>
    <t>ACE MANIA</t>
  </si>
  <si>
    <t>BEE WILD</t>
  </si>
  <si>
    <t>BW</t>
  </si>
  <si>
    <t>TOTAL FUMAR SALA</t>
  </si>
  <si>
    <t>TOTAL NO FUMAR SALA</t>
  </si>
  <si>
    <t>ALL STAR</t>
  </si>
  <si>
    <t>ALLSTR</t>
  </si>
  <si>
    <t>BICHOS PARTY</t>
  </si>
  <si>
    <t>BP</t>
  </si>
  <si>
    <t>AMBRA GAMING</t>
  </si>
  <si>
    <t>AMBRA</t>
  </si>
  <si>
    <t>BEACH BINGO</t>
  </si>
  <si>
    <t>BCHB</t>
  </si>
  <si>
    <t>BING KONG</t>
  </si>
  <si>
    <t>BK</t>
  </si>
  <si>
    <t>FAMILIA POWER</t>
  </si>
  <si>
    <t>FUSION</t>
  </si>
  <si>
    <t>BLACK</t>
  </si>
  <si>
    <t>BLUE</t>
  </si>
  <si>
    <t>TOTAL JUEGO</t>
  </si>
  <si>
    <t>METRONIA / BEMEX</t>
  </si>
  <si>
    <t>MET</t>
  </si>
  <si>
    <t>BEST BINGO</t>
  </si>
  <si>
    <t>BB</t>
  </si>
  <si>
    <t>BINGO GRAND HIT</t>
  </si>
  <si>
    <t>BGHI</t>
  </si>
  <si>
    <t>SABIA</t>
  </si>
  <si>
    <t>SAB</t>
  </si>
  <si>
    <t>BIG SCORE</t>
  </si>
  <si>
    <t>BIGCRE</t>
  </si>
  <si>
    <t xml:space="preserve">BINGO JOKER </t>
  </si>
  <si>
    <t>BJK</t>
  </si>
  <si>
    <t>*</t>
  </si>
  <si>
    <t>FBM</t>
  </si>
  <si>
    <t>BINGO MAN</t>
  </si>
  <si>
    <t>BMAN</t>
  </si>
  <si>
    <t>BINGO LINK 10</t>
  </si>
  <si>
    <t>BLINK10</t>
  </si>
  <si>
    <t>JESTRONIC</t>
  </si>
  <si>
    <t>BINGOL</t>
  </si>
  <si>
    <t>BGOL</t>
  </si>
  <si>
    <t>BINGO LINK DOBLE BONUS</t>
  </si>
  <si>
    <t>BLINKDB</t>
  </si>
  <si>
    <t>DBF</t>
  </si>
  <si>
    <t>LUDICUS / ZEST GAMMING</t>
  </si>
  <si>
    <t>BINGOLE</t>
  </si>
  <si>
    <t>BLE</t>
  </si>
  <si>
    <t>BINGO LINK GOLDEN</t>
  </si>
  <si>
    <t>BLINKG</t>
  </si>
  <si>
    <t>R. FRANCO</t>
  </si>
  <si>
    <t>FRANCO</t>
  </si>
  <si>
    <t>BINGOLE PLUS</t>
  </si>
  <si>
    <t>BLEP</t>
  </si>
  <si>
    <t>BINGO JONES</t>
  </si>
  <si>
    <t>BJN</t>
  </si>
  <si>
    <t>TBD2</t>
  </si>
  <si>
    <t>KONAMI BINGO</t>
  </si>
  <si>
    <t>KNBINGO</t>
  </si>
  <si>
    <t>BINGOLE PRIME</t>
  </si>
  <si>
    <t>BLEPm</t>
  </si>
  <si>
    <t>BUFFALO KINGS</t>
  </si>
  <si>
    <t>BUFF</t>
  </si>
  <si>
    <t>WINPOT / DREIDEL</t>
  </si>
  <si>
    <t>WINPOT</t>
  </si>
  <si>
    <t>BUBBLE MANIA</t>
  </si>
  <si>
    <r>
      <rPr>
        <b/>
        <sz val="12"/>
        <color theme="7" tint="0.39997558519241921"/>
        <rFont val="Calibri"/>
        <family val="2"/>
        <scheme val="minor"/>
      </rPr>
      <t>BUB</t>
    </r>
    <r>
      <rPr>
        <b/>
        <sz val="12"/>
        <color rgb="FFFFFF00"/>
        <rFont val="Calibri"/>
        <family val="2"/>
        <scheme val="minor"/>
      </rPr>
      <t>BLE</t>
    </r>
  </si>
  <si>
    <t>DRAGONS TREASURE</t>
  </si>
  <si>
    <t>DRTR</t>
  </si>
  <si>
    <t>SLEIC (OTIUM - UNIDESA)</t>
  </si>
  <si>
    <t>CAPITAN PARROT</t>
  </si>
  <si>
    <t>CP</t>
  </si>
  <si>
    <t>FIGHT AND WIN</t>
  </si>
  <si>
    <t>FGTW</t>
  </si>
  <si>
    <t>PACHINKO</t>
  </si>
  <si>
    <t>CHICKEN FARM</t>
  </si>
  <si>
    <t>CFM</t>
  </si>
  <si>
    <t>FLYING PIGS</t>
  </si>
  <si>
    <t>FPIG</t>
  </si>
  <si>
    <t>BLUBERI</t>
  </si>
  <si>
    <t>BLUB</t>
  </si>
  <si>
    <t>CINE BINGO</t>
  </si>
  <si>
    <t>FUNNY CREATURES</t>
  </si>
  <si>
    <t>FC</t>
  </si>
  <si>
    <t>BETSTONE BINGO</t>
  </si>
  <si>
    <t>BTSB</t>
  </si>
  <si>
    <t>-</t>
  </si>
  <si>
    <t>CINE BINGO MULTI</t>
  </si>
  <si>
    <t>MCINEB</t>
  </si>
  <si>
    <t>HUNGRY FISH</t>
  </si>
  <si>
    <t>HUF</t>
  </si>
  <si>
    <t>SHOWBALL</t>
  </si>
  <si>
    <t>SHOW</t>
  </si>
  <si>
    <t>CIRCUS</t>
  </si>
  <si>
    <t>CIR</t>
  </si>
  <si>
    <t>LAS MIL Y UNA NOCHES</t>
  </si>
  <si>
    <t>MYUN</t>
  </si>
  <si>
    <t>LATINA WORLD GAMING</t>
  </si>
  <si>
    <t>LATINWG</t>
  </si>
  <si>
    <t>DINO BINGO</t>
  </si>
  <si>
    <t>DINO</t>
  </si>
  <si>
    <t>LA CHIRIPA</t>
  </si>
  <si>
    <t>LACHI</t>
  </si>
  <si>
    <t>IGT LUDICUS</t>
  </si>
  <si>
    <t>IGLUD</t>
  </si>
  <si>
    <t>DULCE MANIA</t>
  </si>
  <si>
    <t>DULM</t>
  </si>
  <si>
    <t>LOS GNOMOS</t>
  </si>
  <si>
    <t>LGMS</t>
  </si>
  <si>
    <t>AGSB</t>
  </si>
  <si>
    <t>EL PEZ</t>
  </si>
  <si>
    <t>PEZ</t>
  </si>
  <si>
    <t>LUCKY PRINCESS</t>
  </si>
  <si>
    <t>LKP</t>
  </si>
  <si>
    <t>VDK2</t>
  </si>
  <si>
    <t>VDK</t>
  </si>
  <si>
    <t>FIESTA BINGO</t>
  </si>
  <si>
    <t>FSTB</t>
  </si>
  <si>
    <t>MARTINS FORTUNE</t>
  </si>
  <si>
    <t>MARTF</t>
  </si>
  <si>
    <t>DEGESTEC</t>
  </si>
  <si>
    <t>FIRST MANIA</t>
  </si>
  <si>
    <t>FM</t>
  </si>
  <si>
    <t>MEDIEBALL</t>
  </si>
  <si>
    <t>MEB</t>
  </si>
  <si>
    <t>JCB GAMING</t>
  </si>
  <si>
    <t>JCB</t>
  </si>
  <si>
    <t>FOUR BINGO</t>
  </si>
  <si>
    <t>FB</t>
  </si>
  <si>
    <t>MULTI BINGO PACK</t>
  </si>
  <si>
    <t>MBGP</t>
  </si>
  <si>
    <t>RCT</t>
  </si>
  <si>
    <t>GAMBETA BINGO</t>
  </si>
  <si>
    <t>GAMB</t>
  </si>
  <si>
    <t xml:space="preserve">NEW BINGO CITY </t>
  </si>
  <si>
    <t>BCTY</t>
  </si>
  <si>
    <t>INTERVISION</t>
  </si>
  <si>
    <t>INTV</t>
  </si>
  <si>
    <t>GLADIATOR</t>
  </si>
  <si>
    <t>GLAR</t>
  </si>
  <si>
    <t>OLYMPUS</t>
  </si>
  <si>
    <t>OLYM</t>
  </si>
  <si>
    <t>R O D I L L O S</t>
  </si>
  <si>
    <t>GOL MANIA</t>
  </si>
  <si>
    <t>PANDA 88</t>
  </si>
  <si>
    <t>PAN88</t>
  </si>
  <si>
    <t>AINSWORTH</t>
  </si>
  <si>
    <t>GOL MANIA PLUS</t>
  </si>
  <si>
    <t>PICOSOMETRO</t>
  </si>
  <si>
    <t>PICO</t>
  </si>
  <si>
    <t>BISONTE / BINGO STORY</t>
  </si>
  <si>
    <t>ADMIRAL</t>
  </si>
  <si>
    <t>ADMI</t>
  </si>
  <si>
    <t>GOL MANIA PRIME</t>
  </si>
  <si>
    <t>GOLMPm</t>
  </si>
  <si>
    <t>PIG WIZARD</t>
  </si>
  <si>
    <t>PGW</t>
  </si>
  <si>
    <t>ATLAS</t>
  </si>
  <si>
    <t>AGT</t>
  </si>
  <si>
    <t>HOT CHILLI</t>
  </si>
  <si>
    <t>HTC</t>
  </si>
  <si>
    <t>PIRATES OF THE BINGO SEA</t>
  </si>
  <si>
    <t>PSEA</t>
  </si>
  <si>
    <t>ALFASTREET</t>
  </si>
  <si>
    <t>AST</t>
  </si>
  <si>
    <t>LE BON BON</t>
  </si>
  <si>
    <t>LBON</t>
  </si>
  <si>
    <t>PLAYA BINGO</t>
  </si>
  <si>
    <t>PLAB</t>
  </si>
  <si>
    <t>LOCOMODIN</t>
  </si>
  <si>
    <t>LMDIN</t>
  </si>
  <si>
    <t>REYES DEL RING</t>
  </si>
  <si>
    <t>RDR</t>
  </si>
  <si>
    <t>AMATIC</t>
  </si>
  <si>
    <t>AMA</t>
  </si>
  <si>
    <t>LOCOMODIN PLUS</t>
  </si>
  <si>
    <t>LMDIN P</t>
  </si>
  <si>
    <t>ROUTE 66</t>
  </si>
  <si>
    <t>R66</t>
  </si>
  <si>
    <t>AMUSGO</t>
  </si>
  <si>
    <t>AMGO</t>
  </si>
  <si>
    <t>LOCOMODIN PRIME</t>
  </si>
  <si>
    <t>LMDIN Pm</t>
  </si>
  <si>
    <t>ROUTE 66 MULTI</t>
  </si>
  <si>
    <t>R66M</t>
  </si>
  <si>
    <t>APEX</t>
  </si>
  <si>
    <t>LOVE</t>
  </si>
  <si>
    <t>LV</t>
  </si>
  <si>
    <t>ROUTE TO WIN</t>
  </si>
  <si>
    <t>RTW</t>
  </si>
  <si>
    <t>ARISTOCRAT</t>
  </si>
  <si>
    <t>LUCKY NOTE</t>
  </si>
  <si>
    <t>LN</t>
  </si>
  <si>
    <t>RULETA DE LA SUERTE</t>
  </si>
  <si>
    <t>RDS</t>
  </si>
  <si>
    <t>ARUZE</t>
  </si>
  <si>
    <t>ARU</t>
  </si>
  <si>
    <t>MAGIC DRAGON</t>
  </si>
  <si>
    <t>MAGD</t>
  </si>
  <si>
    <t>SLOT 66</t>
  </si>
  <si>
    <t>S66</t>
  </si>
  <si>
    <t>ASTRO</t>
  </si>
  <si>
    <t>MIN LUN LUO GOLDEN DRAGON</t>
  </si>
  <si>
    <t>MLUGD</t>
  </si>
  <si>
    <t>TESORO DEL CARIBE</t>
  </si>
  <si>
    <t>TC</t>
  </si>
  <si>
    <t>ATRONIC</t>
  </si>
  <si>
    <t>MASTER SHOW</t>
  </si>
  <si>
    <t>MSTRSH</t>
  </si>
  <si>
    <t>VIKINGS</t>
  </si>
  <si>
    <t>VK</t>
  </si>
  <si>
    <t>AURIFY</t>
  </si>
  <si>
    <t>MR.X</t>
  </si>
  <si>
    <t>MX</t>
  </si>
  <si>
    <t>WILD TRAIN</t>
  </si>
  <si>
    <t>WDT</t>
  </si>
  <si>
    <t>AUSTRIAN CASINO GAMES TECH</t>
  </si>
  <si>
    <t>ACT</t>
  </si>
  <si>
    <t>MULTIBINGO</t>
  </si>
  <si>
    <t>MUL</t>
  </si>
  <si>
    <t>WILD WEST</t>
  </si>
  <si>
    <t>WT</t>
  </si>
  <si>
    <t>AVANTIME</t>
  </si>
  <si>
    <t>AV</t>
  </si>
  <si>
    <t>MULTI MANIA</t>
  </si>
  <si>
    <t>MULMA</t>
  </si>
  <si>
    <t>TOTAL LUDICUS</t>
  </si>
  <si>
    <t>MULTI TRIPLE</t>
  </si>
  <si>
    <t>MT</t>
  </si>
  <si>
    <t>PRIZE UP</t>
  </si>
  <si>
    <t>BELATRA (MULTIVISION)</t>
  </si>
  <si>
    <t>BEL</t>
  </si>
  <si>
    <t>NEW MANIA</t>
  </si>
  <si>
    <t>NWM</t>
  </si>
  <si>
    <t>PRIZE UP DOBLE BONUS</t>
  </si>
  <si>
    <t>PZUPDB</t>
  </si>
  <si>
    <t>BETSTONE</t>
  </si>
  <si>
    <t>BTS</t>
  </si>
  <si>
    <t>NEW TRIPLE</t>
  </si>
  <si>
    <t>NT</t>
  </si>
  <si>
    <t>30 MANIA BONUS</t>
  </si>
  <si>
    <t>PRIZE UP GO DICE</t>
  </si>
  <si>
    <t>PZUPGDICE</t>
  </si>
  <si>
    <t>BLU</t>
  </si>
  <si>
    <t>NIGHT BINGO</t>
  </si>
  <si>
    <t>NBNG</t>
  </si>
  <si>
    <t>ARTIC BLAST</t>
  </si>
  <si>
    <t>ARTB</t>
  </si>
  <si>
    <t>OASIS BINGO</t>
  </si>
  <si>
    <t>OASIS</t>
  </si>
  <si>
    <t>BASKETBALL BINGO</t>
  </si>
  <si>
    <t>BKTB</t>
  </si>
  <si>
    <t>RESTO FAM</t>
  </si>
  <si>
    <t>CADILLAC JACK</t>
  </si>
  <si>
    <t>CJ</t>
  </si>
  <si>
    <t>OLE</t>
  </si>
  <si>
    <t>BINGO BLAST</t>
  </si>
  <si>
    <t>BIB</t>
  </si>
  <si>
    <t>BEETLE BINGO (BDR)</t>
  </si>
  <si>
    <t>CASINO TECHNOLOGY</t>
  </si>
  <si>
    <t>CT</t>
  </si>
  <si>
    <t>OK BINGO</t>
  </si>
  <si>
    <t>BINGO BLAST PIRATES</t>
  </si>
  <si>
    <t>BIBP</t>
  </si>
  <si>
    <t>BEETLE JEWELS RED</t>
  </si>
  <si>
    <t>BEJR</t>
  </si>
  <si>
    <t>CODERE (VENTURA/ACME)</t>
  </si>
  <si>
    <t>CODE</t>
  </si>
  <si>
    <t>PANDA SHOW</t>
  </si>
  <si>
    <t>PNDSH</t>
  </si>
  <si>
    <t>BINGO-GO</t>
  </si>
  <si>
    <t>BGO</t>
  </si>
  <si>
    <t>CV GAMES</t>
  </si>
  <si>
    <t>CV G</t>
  </si>
  <si>
    <t xml:space="preserve">PILIBINGO </t>
  </si>
  <si>
    <t>BINGOLICIOUS</t>
  </si>
  <si>
    <t>BLIC</t>
  </si>
  <si>
    <t>CYBERVIEW</t>
  </si>
  <si>
    <t>CYB</t>
  </si>
  <si>
    <t>RICO EL TOPO</t>
  </si>
  <si>
    <t>RET</t>
  </si>
  <si>
    <t>BINGO PILIPINO</t>
  </si>
  <si>
    <t>RIMBA BINGO</t>
  </si>
  <si>
    <t>CHAMPION BINGO</t>
  </si>
  <si>
    <t>FIREWORKS FU RED</t>
  </si>
  <si>
    <t>FIREFUR</t>
  </si>
  <si>
    <t>DIGIDEAL</t>
  </si>
  <si>
    <t>DGD</t>
  </si>
  <si>
    <t>RODEO BINGO</t>
  </si>
  <si>
    <t>RODB</t>
  </si>
  <si>
    <t>CASH CLOCK</t>
  </si>
  <si>
    <t>$CLK</t>
  </si>
  <si>
    <t>DIXPA GAMES</t>
  </si>
  <si>
    <t>DIXG</t>
  </si>
  <si>
    <t>ROMA BINGO</t>
  </si>
  <si>
    <t>ROMB</t>
  </si>
  <si>
    <t>CATCH THE GOLD</t>
  </si>
  <si>
    <t>CATG</t>
  </si>
  <si>
    <t>E-GAMING (MULTI JUEGOS)</t>
  </si>
  <si>
    <t>E-GAM</t>
  </si>
  <si>
    <t>ROYAL TRIPLE</t>
  </si>
  <si>
    <t>RT</t>
  </si>
  <si>
    <t>CHICHEN ITZA</t>
  </si>
  <si>
    <t>EIBE SLOTS</t>
  </si>
  <si>
    <t>EIBE-SLT</t>
  </si>
  <si>
    <t>SIX BINGO</t>
  </si>
  <si>
    <t>SIXB</t>
  </si>
  <si>
    <t>EASY MONEY BINGO</t>
  </si>
  <si>
    <t>EMB</t>
  </si>
  <si>
    <t>ENCORE</t>
  </si>
  <si>
    <t>SKY BONUS</t>
  </si>
  <si>
    <t>GOLDEN CITY</t>
  </si>
  <si>
    <t>GCT</t>
  </si>
  <si>
    <t>SMASH BINGO</t>
  </si>
  <si>
    <t>GOLD FEVER</t>
  </si>
  <si>
    <t>GLDF</t>
  </si>
  <si>
    <t>EVERI</t>
  </si>
  <si>
    <t>EVER</t>
  </si>
  <si>
    <t>TAJ BINGO</t>
  </si>
  <si>
    <t>TAJ</t>
  </si>
  <si>
    <t>GOLDEN LUCK</t>
  </si>
  <si>
    <t>GLK</t>
  </si>
  <si>
    <t>EZ BINGO/BINGO CANTADO</t>
  </si>
  <si>
    <t>EZ</t>
  </si>
  <si>
    <t>TOP PREMIUM</t>
  </si>
  <si>
    <t>TOP</t>
  </si>
  <si>
    <t>GOLDEN NEW YEAR</t>
  </si>
  <si>
    <t>GNWY</t>
  </si>
  <si>
    <t>FBM RODILLOS</t>
  </si>
  <si>
    <t>FBMRO</t>
  </si>
  <si>
    <t>TRIPLE BONUS</t>
  </si>
  <si>
    <t>HUNT BINGO</t>
  </si>
  <si>
    <t>HB</t>
  </si>
  <si>
    <t>GAMES UNLIMITED</t>
  </si>
  <si>
    <t>GU</t>
  </si>
  <si>
    <t>TRIPLE BONUS PLUS</t>
  </si>
  <si>
    <t>TBP</t>
  </si>
  <si>
    <t>ICE BLAST</t>
  </si>
  <si>
    <t>ICEB</t>
  </si>
  <si>
    <t>GAMINATOR</t>
  </si>
  <si>
    <t>GTOR</t>
  </si>
  <si>
    <t>TRIPLE BONUS PRIME</t>
  </si>
  <si>
    <t>TBPm</t>
  </si>
  <si>
    <t>MAGIC CHAMPION</t>
  </si>
  <si>
    <t>MGCH</t>
  </si>
  <si>
    <t>GLOBAL DRAW</t>
  </si>
  <si>
    <t>GD</t>
  </si>
  <si>
    <t>TRIPLE EVOLUTION</t>
  </si>
  <si>
    <t>TE</t>
  </si>
  <si>
    <t>KINGDOM GEMS</t>
  </si>
  <si>
    <t>KGEMS</t>
  </si>
  <si>
    <t>GOLD CLUB</t>
  </si>
  <si>
    <t>GC</t>
  </si>
  <si>
    <t>TRIPLE MANIA</t>
  </si>
  <si>
    <t>TM</t>
  </si>
  <si>
    <t>MAGIC MANIA</t>
  </si>
  <si>
    <t>MAGM</t>
  </si>
  <si>
    <t>TOTAL FUMAR</t>
  </si>
  <si>
    <t>TOTAL NO FUMAR</t>
  </si>
  <si>
    <t>GOLDEN GAMING</t>
  </si>
  <si>
    <t>TRIPLE MANIA BONUS</t>
  </si>
  <si>
    <t>MASSKARA BINGO</t>
  </si>
  <si>
    <t>MSKB</t>
  </si>
  <si>
    <t>GOLDEN SYSTEM</t>
  </si>
  <si>
    <t>GSYM</t>
  </si>
  <si>
    <t>TRIPLE MANIA BONUS PLUS</t>
  </si>
  <si>
    <t>TMBP</t>
  </si>
  <si>
    <t>MAYA</t>
  </si>
  <si>
    <t>MY</t>
  </si>
  <si>
    <t>GT SOURCE</t>
  </si>
  <si>
    <t>GTS</t>
  </si>
  <si>
    <t>TRIPLE MANIA BONUS PRIME</t>
  </si>
  <si>
    <t>TMBPm</t>
  </si>
  <si>
    <t>MEDIEVAL BINGO</t>
  </si>
  <si>
    <t>MDVB</t>
  </si>
  <si>
    <t>HEAL TECNOLOGY</t>
  </si>
  <si>
    <t>HTEC</t>
  </si>
  <si>
    <t>TRIPLE TURBO</t>
  </si>
  <si>
    <t>TT</t>
  </si>
  <si>
    <t>MEGA 25</t>
  </si>
  <si>
    <t>MG25</t>
  </si>
  <si>
    <t>ID GAMMING</t>
  </si>
  <si>
    <t>IDG</t>
  </si>
  <si>
    <t>VIKINGS GOLD</t>
  </si>
  <si>
    <t>VKG</t>
  </si>
  <si>
    <t>MULTI BINGO</t>
  </si>
  <si>
    <t>MB</t>
  </si>
  <si>
    <t>WHITE TIGER BINGO</t>
  </si>
  <si>
    <t>WTB</t>
  </si>
  <si>
    <t>MULTI CHANCE</t>
  </si>
  <si>
    <t>LUDICUS/IGT</t>
  </si>
  <si>
    <t>LUD/(IGT</t>
  </si>
  <si>
    <t>TOTAL EIBE</t>
  </si>
  <si>
    <t>MULTI MEGA</t>
  </si>
  <si>
    <t>INCREDIBLE TECHNOLOGIES</t>
  </si>
  <si>
    <t>INCTECH</t>
  </si>
  <si>
    <t>TOTAL MUEBLE O-FUTURE</t>
  </si>
  <si>
    <t>MULTI MEGA BONUS</t>
  </si>
  <si>
    <t>INTERACTIVE</t>
  </si>
  <si>
    <t>INTER</t>
  </si>
  <si>
    <t>MULTI MEGA MILLONAIRE</t>
  </si>
  <si>
    <t>MULTI PLUS</t>
  </si>
  <si>
    <t>MP</t>
  </si>
  <si>
    <t>JAMES</t>
  </si>
  <si>
    <t>JMES</t>
  </si>
  <si>
    <t>20 GRATIS</t>
  </si>
  <si>
    <t>PLUS 3</t>
  </si>
  <si>
    <t>JESTRE</t>
  </si>
  <si>
    <t>JES</t>
  </si>
  <si>
    <t>ASTRAL</t>
  </si>
  <si>
    <t>ASTRA</t>
  </si>
  <si>
    <t>PLUS 3 MULTI</t>
  </si>
  <si>
    <t>P3M</t>
  </si>
  <si>
    <t>AVE CAESAR GRATIS</t>
  </si>
  <si>
    <t>ACG</t>
  </si>
  <si>
    <t>PLUS 3 BONUS</t>
  </si>
  <si>
    <t>P3B</t>
  </si>
  <si>
    <t>KONAMI</t>
  </si>
  <si>
    <t>KN</t>
  </si>
  <si>
    <t>BINGO IMPERIUM XII</t>
  </si>
  <si>
    <t>IMP XII</t>
  </si>
  <si>
    <t>RACINGO</t>
  </si>
  <si>
    <t>RACNG</t>
  </si>
  <si>
    <t>LEGENDARY GAMING/BAUM GAMES</t>
  </si>
  <si>
    <t>BAUM</t>
  </si>
  <si>
    <t>BINGO TOP GRATIS</t>
  </si>
  <si>
    <t>BNTG</t>
  </si>
  <si>
    <t>ROCK STAR</t>
  </si>
  <si>
    <t>RKS</t>
  </si>
  <si>
    <t>MERKUR</t>
  </si>
  <si>
    <t>BOMBA MULTI GAME</t>
  </si>
  <si>
    <t>BMG</t>
  </si>
  <si>
    <t>RUBINGO</t>
  </si>
  <si>
    <t>MULTI MEDIA GAMES</t>
  </si>
  <si>
    <t>MMG</t>
  </si>
  <si>
    <t>DOBLE GRATIS</t>
  </si>
  <si>
    <t>DMG</t>
  </si>
  <si>
    <t>SANDS OF FORTUNE</t>
  </si>
  <si>
    <t>SOFE</t>
  </si>
  <si>
    <t>NOVOMATIC</t>
  </si>
  <si>
    <t>DOBLE MANIA</t>
  </si>
  <si>
    <t>DM</t>
  </si>
  <si>
    <t>THE KING</t>
  </si>
  <si>
    <t>KNG</t>
  </si>
  <si>
    <t>ORION</t>
  </si>
  <si>
    <t>ORI</t>
  </si>
  <si>
    <t>IMPERIUM</t>
  </si>
  <si>
    <t>TREASURE BINGO</t>
  </si>
  <si>
    <t>TRB</t>
  </si>
  <si>
    <t>PAULA</t>
  </si>
  <si>
    <t>PAU</t>
  </si>
  <si>
    <t>IMPERIUM GRATIS</t>
  </si>
  <si>
    <t>UNDERWATER RICHES</t>
  </si>
  <si>
    <t>PRIOR 2 ARRIVAL</t>
  </si>
  <si>
    <t>P2A</t>
  </si>
  <si>
    <t>JOKER MEX</t>
  </si>
  <si>
    <t>JKM</t>
  </si>
  <si>
    <t>VIVA MEXICO</t>
  </si>
  <si>
    <t>VM</t>
  </si>
  <si>
    <t>PROMATIC</t>
  </si>
  <si>
    <t>PMAT</t>
  </si>
  <si>
    <t>JOKER WIN</t>
  </si>
  <si>
    <t>JKW</t>
  </si>
  <si>
    <t>VOLCANO</t>
  </si>
  <si>
    <t>VOLC</t>
  </si>
  <si>
    <t>L´AMOR</t>
  </si>
  <si>
    <t>L´A</t>
  </si>
  <si>
    <t>TOTAL FBM</t>
  </si>
  <si>
    <t>SB</t>
  </si>
  <si>
    <t>LA VIDENTE</t>
  </si>
  <si>
    <t>LAV</t>
  </si>
  <si>
    <t>SCIENTIFIC GAMES</t>
  </si>
  <si>
    <t>SCIGA</t>
  </si>
  <si>
    <t>LAST MANIA</t>
  </si>
  <si>
    <t>SCORPIO GAMING INTERNATIONAL</t>
  </si>
  <si>
    <t>SGINT</t>
  </si>
  <si>
    <t>LONDON PLAY</t>
  </si>
  <si>
    <t>LONP</t>
  </si>
  <si>
    <t>30 FUNNY CARS</t>
  </si>
  <si>
    <t>30FCRS</t>
  </si>
  <si>
    <t>SHOWBALL RODILLOS</t>
  </si>
  <si>
    <t>SHOWRO</t>
  </si>
  <si>
    <t>MEPHISTOFELES</t>
  </si>
  <si>
    <t>ATLANTIS BINGO</t>
  </si>
  <si>
    <t>AB</t>
  </si>
  <si>
    <t>SHUFFLE MASTER</t>
  </si>
  <si>
    <t>SHU</t>
  </si>
  <si>
    <t>MEXICAN GAME</t>
  </si>
  <si>
    <t>MEXG</t>
  </si>
  <si>
    <t>BEACH FIESTA BINGO</t>
  </si>
  <si>
    <t>BCHF</t>
  </si>
  <si>
    <t>SLEIC RODILLOS</t>
  </si>
  <si>
    <t>SLERO</t>
  </si>
  <si>
    <t>MILLION +</t>
  </si>
  <si>
    <t>ML</t>
  </si>
  <si>
    <t>BINGO BANG THEORY</t>
  </si>
  <si>
    <t>BBT</t>
  </si>
  <si>
    <t>SPIELO</t>
  </si>
  <si>
    <t>SPLO</t>
  </si>
  <si>
    <t>MULTI CHOICE</t>
  </si>
  <si>
    <t>MULTICH</t>
  </si>
  <si>
    <t>BING BUZO</t>
  </si>
  <si>
    <t>BBUZO</t>
  </si>
  <si>
    <t>TECNOVISION</t>
  </si>
  <si>
    <t>TCNO</t>
  </si>
  <si>
    <t>MULTI CLASSIC</t>
  </si>
  <si>
    <t>MCLS</t>
  </si>
  <si>
    <t>BINGO DE LOS CIELOS</t>
  </si>
  <si>
    <t>BCIELOS</t>
  </si>
  <si>
    <t>VEGAVISION</t>
  </si>
  <si>
    <t>VEGA</t>
  </si>
  <si>
    <t>PRIMA</t>
  </si>
  <si>
    <t>BINGO SAURUS</t>
  </si>
  <si>
    <t>BS</t>
  </si>
  <si>
    <t>VGT</t>
  </si>
  <si>
    <t>QUEEN ROULETTE</t>
  </si>
  <si>
    <t>QR</t>
  </si>
  <si>
    <t>BINVADERS</t>
  </si>
  <si>
    <t>BINV</t>
  </si>
  <si>
    <t>WILLIAMS</t>
  </si>
  <si>
    <t>TNT</t>
  </si>
  <si>
    <t>COPA CABANA</t>
  </si>
  <si>
    <t>COPC</t>
  </si>
  <si>
    <t>WINPOT / DREIDEL SL</t>
  </si>
  <si>
    <t>WINPOTSL</t>
  </si>
  <si>
    <t>TOP MANIA</t>
  </si>
  <si>
    <t>TOM</t>
  </si>
  <si>
    <t>DIAMOND JACK</t>
  </si>
  <si>
    <t>DJ</t>
  </si>
  <si>
    <t>WIN SYSTEM</t>
  </si>
  <si>
    <t>WS</t>
  </si>
  <si>
    <t>TOT IMPERIUM</t>
  </si>
  <si>
    <t>DOCTOR BINGO PLUS</t>
  </si>
  <si>
    <t>DBP</t>
  </si>
  <si>
    <t xml:space="preserve">ZEST </t>
  </si>
  <si>
    <t>ZEST</t>
  </si>
  <si>
    <t>XII CAESARES</t>
  </si>
  <si>
    <t>XII</t>
  </si>
  <si>
    <t>DOUBLE SPEED</t>
  </si>
  <si>
    <t>DSPEED</t>
  </si>
  <si>
    <t>TRIPLE X BOOM</t>
  </si>
  <si>
    <t>XXX B</t>
  </si>
  <si>
    <t>EL PESERO</t>
  </si>
  <si>
    <t>PESE</t>
  </si>
  <si>
    <t>TOTAL METRONIA</t>
  </si>
  <si>
    <t>FUNNY CARS</t>
  </si>
  <si>
    <t>FCRS</t>
  </si>
  <si>
    <t>FUNNY CARS CLASSIC</t>
  </si>
  <si>
    <t>FCRC</t>
  </si>
  <si>
    <t>GRAN NATIONAL 20</t>
  </si>
  <si>
    <t>G20</t>
  </si>
  <si>
    <t>GRAND NATIONAL</t>
  </si>
  <si>
    <t>GN</t>
  </si>
  <si>
    <t>CRAZY CACTUS BINGO</t>
  </si>
  <si>
    <t>CCB</t>
  </si>
  <si>
    <t>IMPERIAL BINGO</t>
  </si>
  <si>
    <t>IMB</t>
  </si>
  <si>
    <t>DYNAMITE BINGO</t>
  </si>
  <si>
    <t>DYB</t>
  </si>
  <si>
    <t>IMPERIAL PALACE</t>
  </si>
  <si>
    <t>IMP</t>
  </si>
  <si>
    <t>TOTAL JESTRONIC</t>
  </si>
  <si>
    <t>JOCKEY MANIA</t>
  </si>
  <si>
    <t>JOKCM</t>
  </si>
  <si>
    <t>LA MINA DE LA SUERTE 20</t>
  </si>
  <si>
    <t>MS20</t>
  </si>
  <si>
    <t>MAGIC 60</t>
  </si>
  <si>
    <t>MGC60</t>
  </si>
  <si>
    <t>R.FRANCO</t>
  </si>
  <si>
    <t>MULTI DRAGON</t>
  </si>
  <si>
    <t>MDRA</t>
  </si>
  <si>
    <t xml:space="preserve"> BINGO CARAMEL</t>
  </si>
  <si>
    <t>BC</t>
  </si>
  <si>
    <t>MULTI JUEGO</t>
  </si>
  <si>
    <t>MULTJ</t>
  </si>
  <si>
    <t>10 VECES BINGO</t>
  </si>
  <si>
    <t>10VB</t>
  </si>
  <si>
    <t>ORIGINAL BINGO</t>
  </si>
  <si>
    <t>OBGO</t>
  </si>
  <si>
    <t>5 DIAMANTES</t>
  </si>
  <si>
    <t>5D</t>
  </si>
  <si>
    <t>ORIGINAL BINGO JAZZ</t>
  </si>
  <si>
    <t>OBGOJAZZ</t>
  </si>
  <si>
    <t>BON VOYAGE</t>
  </si>
  <si>
    <t>BV</t>
  </si>
  <si>
    <t>PLUS MANIA</t>
  </si>
  <si>
    <t>PMANIA</t>
  </si>
  <si>
    <t>CONECTA BINGO</t>
  </si>
  <si>
    <t>CB</t>
  </si>
  <si>
    <t>MAGIC CHINA</t>
  </si>
  <si>
    <t>MCHINA</t>
  </si>
  <si>
    <t>CONFIDENTIAL</t>
  </si>
  <si>
    <t>CF</t>
  </si>
  <si>
    <t>RA MANIA</t>
  </si>
  <si>
    <t>RICH BINGO</t>
  </si>
  <si>
    <t>RCHB</t>
  </si>
  <si>
    <t>SAFARI RACE</t>
  </si>
  <si>
    <t>SR</t>
  </si>
  <si>
    <t>TOTAL R.FRANCO</t>
  </si>
  <si>
    <t>SATURN 8</t>
  </si>
  <si>
    <t>S8</t>
  </si>
  <si>
    <t>SPIN GOAL</t>
  </si>
  <si>
    <t>SPGOAL</t>
  </si>
  <si>
    <t>STORM LINK</t>
  </si>
  <si>
    <t>STRLINK</t>
  </si>
  <si>
    <t>SWEET BINGO</t>
  </si>
  <si>
    <t>SWEETB</t>
  </si>
  <si>
    <t>CANDY PRIZE</t>
  </si>
  <si>
    <t>CNYPRZ</t>
  </si>
  <si>
    <t>SWITCH LINK</t>
  </si>
  <si>
    <t>STLINK</t>
  </si>
  <si>
    <t>DREIDEL</t>
  </si>
  <si>
    <t>TIME 4 BONUS</t>
  </si>
  <si>
    <t>T4B</t>
  </si>
  <si>
    <t>FIRE AND ICE</t>
  </si>
  <si>
    <t>FANDI</t>
  </si>
  <si>
    <t>WONDER BINGO</t>
  </si>
  <si>
    <t>WBING</t>
  </si>
  <si>
    <t>FIRE LINK</t>
  </si>
  <si>
    <t>FRELK</t>
  </si>
  <si>
    <t>YETI (ICE CREAM)</t>
  </si>
  <si>
    <t>YETI</t>
  </si>
  <si>
    <t>FREDDY WHEEL BINGO</t>
  </si>
  <si>
    <t>FREDWBINGO</t>
  </si>
  <si>
    <t>TOTAL SLEIC</t>
  </si>
  <si>
    <t>JA PON PON</t>
  </si>
  <si>
    <t>JPON</t>
  </si>
  <si>
    <t>LUCKY DRAGON</t>
  </si>
  <si>
    <t>LKYDRGN</t>
  </si>
  <si>
    <t>LUCKY WIZARD</t>
  </si>
  <si>
    <t>LKYWRD</t>
  </si>
  <si>
    <t xml:space="preserve">PACHINKO </t>
  </si>
  <si>
    <t>PKI</t>
  </si>
  <si>
    <t>MARDI JAZZ</t>
  </si>
  <si>
    <t>MARDIJ</t>
  </si>
  <si>
    <t>PACHINKO II</t>
  </si>
  <si>
    <t>PKII</t>
  </si>
  <si>
    <t>SEA FORTUNES</t>
  </si>
  <si>
    <t>SEAFORT</t>
  </si>
  <si>
    <t>TOTAL PACHINKO</t>
  </si>
  <si>
    <t>THE 7 KINGDOMS</t>
  </si>
  <si>
    <t>7KDOMS</t>
  </si>
  <si>
    <t>TINO</t>
  </si>
  <si>
    <t>TINO 60s</t>
  </si>
  <si>
    <t>TINO60s</t>
  </si>
  <si>
    <t>BINGO BINGO</t>
  </si>
  <si>
    <t>BINB</t>
  </si>
  <si>
    <t>TINO CHINA</t>
  </si>
  <si>
    <t>BINGO DE LA PASION</t>
  </si>
  <si>
    <t>BPS</t>
  </si>
  <si>
    <t>WEST WEST BINGO</t>
  </si>
  <si>
    <t>WWBINGO</t>
  </si>
  <si>
    <t>JUKEBOX BINGO</t>
  </si>
  <si>
    <t>JBB</t>
  </si>
  <si>
    <t>WINNING RAINBOWS</t>
  </si>
  <si>
    <t>WRBWS</t>
  </si>
  <si>
    <t>SALSA BINGO</t>
  </si>
  <si>
    <t>SBO</t>
  </si>
  <si>
    <t>TOTAL WINPOT</t>
  </si>
  <si>
    <t>SUPER BET BINGO</t>
  </si>
  <si>
    <t>SBB</t>
  </si>
  <si>
    <t>ZOMBIE BINGO</t>
  </si>
  <si>
    <t>ZB</t>
  </si>
  <si>
    <t>TOTAL SABIA</t>
  </si>
  <si>
    <t>WIN &amp; ROLL</t>
  </si>
  <si>
    <t>WNRLL</t>
  </si>
  <si>
    <t>TOTAL IGT LUDICUS</t>
  </si>
  <si>
    <t>BLUEBERI</t>
  </si>
  <si>
    <t>TOTAL BLUBERI</t>
  </si>
  <si>
    <t>FLEX GAME</t>
  </si>
  <si>
    <t>FLXG</t>
  </si>
  <si>
    <t>HOT BINGO</t>
  </si>
  <si>
    <t>HBIN</t>
  </si>
  <si>
    <t>PARK BINGO</t>
  </si>
  <si>
    <t>PKB</t>
  </si>
  <si>
    <t>TOTAL SHOWBALL</t>
  </si>
  <si>
    <t>STEEL BINGO</t>
  </si>
  <si>
    <t>STLB</t>
  </si>
  <si>
    <t>SUPER BOLA</t>
  </si>
  <si>
    <t>SUPB</t>
  </si>
  <si>
    <t>TOTAL RCT</t>
  </si>
  <si>
    <t>VIVA</t>
  </si>
  <si>
    <t>TOTAL INTERVISION</t>
  </si>
  <si>
    <t>DOUBLIN BINGO</t>
  </si>
  <si>
    <t>DOUBB</t>
  </si>
  <si>
    <t>TOUCH THE GOLD BINGO</t>
  </si>
  <si>
    <t>TTGB</t>
  </si>
  <si>
    <t>AEROBINGO</t>
  </si>
  <si>
    <t>AEROB</t>
  </si>
  <si>
    <t>TOTAL LATINA WORLD GAMING</t>
  </si>
  <si>
    <t>TOTAL JCB GAMING</t>
  </si>
  <si>
    <t>JALAPEÑO</t>
  </si>
  <si>
    <t>JPÑO</t>
  </si>
  <si>
    <t>MAXCOTA</t>
  </si>
  <si>
    <t>MXTA</t>
  </si>
  <si>
    <t>BINGO BRAVO</t>
  </si>
  <si>
    <t>BBRAVO</t>
  </si>
  <si>
    <t>MONSTER</t>
  </si>
  <si>
    <t>MNST</t>
  </si>
  <si>
    <t>PIRATES</t>
  </si>
  <si>
    <t>PIR</t>
  </si>
  <si>
    <t>ROYAL BINGO</t>
  </si>
  <si>
    <t>RYBG</t>
  </si>
  <si>
    <t>LUCHA LIBRE</t>
  </si>
  <si>
    <t>LLIBRE</t>
  </si>
  <si>
    <t>TROPI CALIENTE</t>
  </si>
  <si>
    <t>TRPC</t>
  </si>
  <si>
    <t>SONORA DESERT</t>
  </si>
  <si>
    <t>SDESERT</t>
  </si>
  <si>
    <t>TOTAL AMBRA GAMING</t>
  </si>
  <si>
    <t>TESORO DEL ARTICO</t>
  </si>
  <si>
    <t>TARTICO</t>
  </si>
  <si>
    <t>TROPICANA</t>
  </si>
  <si>
    <t>TROPIC</t>
  </si>
  <si>
    <t>POKER REVOLUTION</t>
  </si>
  <si>
    <t>PKREV</t>
  </si>
  <si>
    <t>BLACK JACK</t>
  </si>
  <si>
    <t>BJ</t>
  </si>
  <si>
    <t>KENO</t>
  </si>
  <si>
    <t>KNO</t>
  </si>
  <si>
    <t>TOTAL DEGESTEC</t>
  </si>
  <si>
    <t>FIESTA DE FUEGO</t>
  </si>
  <si>
    <t>FFUEGO</t>
  </si>
  <si>
    <t>TOTAL KONAMI BINGO</t>
  </si>
  <si>
    <t>LIMITAZO</t>
  </si>
  <si>
    <t>#33/21217</t>
  </si>
  <si>
    <t>#33/21223</t>
  </si>
  <si>
    <t>#33/21225</t>
  </si>
  <si>
    <t>#33/21218</t>
  </si>
  <si>
    <t>#33/21219</t>
  </si>
  <si>
    <t>#33/21212</t>
  </si>
  <si>
    <t>#33/21222</t>
  </si>
  <si>
    <t>#33/21214</t>
  </si>
  <si>
    <t>#33/21740</t>
  </si>
  <si>
    <t>#33/21664</t>
  </si>
  <si>
    <t>#33/21754</t>
  </si>
  <si>
    <t>#33/21673</t>
  </si>
  <si>
    <t>#01/10706</t>
  </si>
  <si>
    <t>#01/06561</t>
  </si>
  <si>
    <t>#33/33960</t>
  </si>
  <si>
    <t>#33/33983</t>
  </si>
  <si>
    <t>#01/10699</t>
  </si>
  <si>
    <t>#01/09925</t>
  </si>
  <si>
    <t>#01/10730</t>
  </si>
  <si>
    <t>#01/13957</t>
  </si>
  <si>
    <t>#01/13383</t>
  </si>
  <si>
    <t>#01/09955</t>
  </si>
  <si>
    <t>#01/13953</t>
  </si>
  <si>
    <t>#33/21211</t>
  </si>
  <si>
    <t>#33/33985</t>
  </si>
  <si>
    <t>#01/14018</t>
  </si>
  <si>
    <t>#01/09923</t>
  </si>
  <si>
    <t>#01/13842</t>
  </si>
  <si>
    <t>#01/10033</t>
  </si>
  <si>
    <t>#01/15263</t>
  </si>
  <si>
    <t>#01/09920</t>
  </si>
  <si>
    <t>#01/10702</t>
  </si>
  <si>
    <t>#33/21216</t>
  </si>
  <si>
    <t>#33/21210</t>
  </si>
  <si>
    <t>#33/33994</t>
  </si>
  <si>
    <t>#33/33965</t>
  </si>
  <si>
    <t>#01/03942</t>
  </si>
  <si>
    <t>#01/13843</t>
  </si>
  <si>
    <t>#01/10661</t>
  </si>
  <si>
    <t>#01/15080</t>
  </si>
  <si>
    <t>#01/10203</t>
  </si>
  <si>
    <t>#01/13543</t>
  </si>
  <si>
    <t>#01/09949</t>
  </si>
  <si>
    <t>#01/09750</t>
  </si>
  <si>
    <t>#33/21221</t>
  </si>
  <si>
    <t>#33/21208</t>
  </si>
  <si>
    <t>#33/33995</t>
  </si>
  <si>
    <t>#33/33978</t>
  </si>
  <si>
    <t>#01/10737</t>
  </si>
  <si>
    <t>#01/13592</t>
  </si>
  <si>
    <t>#01/09980</t>
  </si>
  <si>
    <t>#01/13546</t>
  </si>
  <si>
    <t>#01/09752</t>
  </si>
  <si>
    <t>#01/09959</t>
  </si>
  <si>
    <t>#33/21224</t>
  </si>
  <si>
    <t>#33/21209</t>
  </si>
  <si>
    <t>#33/33992</t>
  </si>
  <si>
    <t>#33/33989</t>
  </si>
  <si>
    <t>#01/06149</t>
  </si>
  <si>
    <t>#01/14975</t>
  </si>
  <si>
    <t>#01/13537</t>
  </si>
  <si>
    <t>#01/10454</t>
  </si>
  <si>
    <t>#01/09968</t>
  </si>
  <si>
    <t>#01/09946</t>
  </si>
  <si>
    <t>#01/09922</t>
  </si>
  <si>
    <t>#01/06768</t>
  </si>
  <si>
    <t>#01/15194</t>
  </si>
  <si>
    <t>#01/10668</t>
  </si>
  <si>
    <t>#01/15192</t>
  </si>
  <si>
    <t>#01/10215</t>
  </si>
  <si>
    <t>#33/21657</t>
  </si>
  <si>
    <t>#33/21661</t>
  </si>
  <si>
    <t>#33/21671</t>
  </si>
  <si>
    <t>#33/21678</t>
  </si>
  <si>
    <t>#33/21732</t>
  </si>
  <si>
    <t>#33/21737</t>
  </si>
  <si>
    <t>#33/21767</t>
  </si>
  <si>
    <t>#33/21753</t>
  </si>
  <si>
    <t>ULTRA LUCKY LINK</t>
  </si>
  <si>
    <t>LINK ZONE</t>
  </si>
  <si>
    <t>PAN CHANG</t>
  </si>
  <si>
    <t>MESAS EN 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</si>
</sst>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$&quot;#,##0;[Red]\-&quot;$&quot;#,##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\$* #,##0_);_(\$* \(#,##0\);_(\$* &quot;-&quot;_);_(@_)"/>
    <numFmt numFmtId="169" formatCode="_-&quot;€&quot;* #,##0.00_-;\-&quot;€&quot;* #,##0.00_-;_-&quot;€&quot;* &quot;-&quot;??_-;_-@_-"/>
    <numFmt numFmtId="170" formatCode="&quot;$&quot;#,##0"/>
    <numFmt numFmtId="171" formatCode="&quot;$&quot;#,##0_);[Red]\(&quot;$&quot;#,##0\)"/>
    <numFmt numFmtId="172" formatCode="_-* #,##0\ _€_-;\-* #,##0\ _€_-;_-* &quot;-&quot;\ _€_-;_-@_-"/>
    <numFmt numFmtId="173" formatCode="h:mm;@"/>
    <numFmt numFmtId="174" formatCode="_(* #,##0_);_(* \(#,##0\);_(* &quot;-&quot;_);_(@_)"/>
  </numFmts>
  <fonts count="17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u/>
      <sz val="7"/>
      <color indexed="12"/>
      <name val="Tahoma"/>
      <family val="2"/>
    </font>
    <font>
      <b/>
      <sz val="10"/>
      <name val="Tahoma"/>
      <family val="2"/>
    </font>
    <font>
      <sz val="10"/>
      <name val="Helv"/>
      <family val="2"/>
    </font>
    <font>
      <sz val="11"/>
      <name val="Calibri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FFFF"/>
      <name val="Arial"/>
      <family val="2"/>
    </font>
    <font>
      <b/>
      <sz val="14"/>
      <color rgb="FF222222"/>
      <name val="Arial"/>
      <family val="2"/>
    </font>
    <font>
      <b/>
      <sz val="14"/>
      <color rgb="FF000000"/>
      <name val="Arial"/>
      <family val="2"/>
    </font>
    <font>
      <b/>
      <sz val="14"/>
      <color rgb="FF9E0400"/>
      <name val="Arial"/>
      <family val="2"/>
    </font>
    <font>
      <b/>
      <sz val="14"/>
      <color rgb="FF333F4F"/>
      <name val="Arial"/>
      <family val="2"/>
    </font>
    <font>
      <b/>
      <sz val="14"/>
      <color rgb="FF0070C0"/>
      <name val="Arial"/>
      <family val="2"/>
    </font>
    <font>
      <b/>
      <sz val="14"/>
      <color rgb="FF92D050"/>
      <name val="Arial"/>
      <family val="2"/>
    </font>
    <font>
      <b/>
      <sz val="14"/>
      <color theme="3" tint="-0.499984740745262"/>
      <name val="Arial"/>
      <family val="2"/>
    </font>
    <font>
      <b/>
      <sz val="14"/>
      <color rgb="FFFFC000"/>
      <name val="Arial"/>
      <family val="2"/>
    </font>
    <font>
      <b/>
      <sz val="14"/>
      <color rgb="FF222B35"/>
      <name val="Arial"/>
      <family val="2"/>
    </font>
    <font>
      <b/>
      <sz val="14"/>
      <color rgb="FFFF0000"/>
      <name val="Arial"/>
      <family val="2"/>
    </font>
    <font>
      <b/>
      <sz val="14"/>
      <color rgb="FF80600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8"/>
      <color theme="0"/>
      <name val="Calibri"/>
      <family val="2"/>
      <scheme val="minor"/>
    </font>
    <font>
      <b/>
      <sz val="26"/>
      <color indexed="8"/>
      <name val="Calibri"/>
      <family val="2"/>
    </font>
    <font>
      <b/>
      <sz val="11"/>
      <color indexed="8"/>
      <name val="Calibri"/>
      <family val="2"/>
    </font>
    <font>
      <b/>
      <sz val="16"/>
      <color rgb="FF000000"/>
      <name val="Calibri"/>
      <family val="2"/>
    </font>
    <font>
      <b/>
      <sz val="12"/>
      <color indexed="8"/>
      <name val="Calibri"/>
      <family val="2"/>
    </font>
    <font>
      <b/>
      <sz val="12"/>
      <color rgb="FF000000"/>
      <name val="Calibri"/>
      <family val="2"/>
    </font>
    <font>
      <b/>
      <sz val="12"/>
      <color theme="2" tint="-0.749992370372631"/>
      <name val="Calibri"/>
      <family val="2"/>
      <scheme val="minor"/>
    </font>
    <font>
      <b/>
      <sz val="16"/>
      <color rgb="FFFF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indexed="10"/>
      <name val="Calibri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2"/>
      <name val="Calibri"/>
      <family val="2"/>
    </font>
    <font>
      <b/>
      <sz val="14"/>
      <color indexed="8"/>
      <name val="Calibri"/>
      <family val="2"/>
    </font>
    <font>
      <b/>
      <sz val="14"/>
      <color indexed="9"/>
      <name val="Arial"/>
      <family val="2"/>
    </font>
    <font>
      <b/>
      <sz val="12"/>
      <color rgb="FF494429"/>
      <name val="Calibri"/>
      <family val="2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0000"/>
      <name val="Arial"/>
      <family val="2"/>
    </font>
    <font>
      <b/>
      <sz val="12"/>
      <color theme="7" tint="-0.499984740745262"/>
      <name val="Arial"/>
      <family val="2"/>
    </font>
    <font>
      <b/>
      <sz val="12"/>
      <name val="Arial"/>
      <family val="2"/>
    </font>
    <font>
      <b/>
      <sz val="12"/>
      <color theme="3" tint="-0.499984740745262"/>
      <name val="Arial"/>
      <family val="2"/>
    </font>
    <font>
      <b/>
      <sz val="12"/>
      <color theme="0"/>
      <name val="Calibri"/>
      <family val="2"/>
      <scheme val="minor"/>
    </font>
    <font>
      <b/>
      <sz val="9"/>
      <color rgb="FF000000"/>
      <name val="Calibri"/>
      <family val="2"/>
    </font>
    <font>
      <b/>
      <sz val="12"/>
      <color rgb="FF00B0F0"/>
      <name val="Arial"/>
      <family val="2"/>
    </font>
    <font>
      <b/>
      <sz val="16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b/>
      <sz val="12"/>
      <color rgb="FF632423"/>
      <name val="Arial"/>
      <family val="2"/>
    </font>
    <font>
      <b/>
      <sz val="12"/>
      <color rgb="FFFF0000"/>
      <name val="Arial"/>
      <family val="2"/>
    </font>
    <font>
      <b/>
      <sz val="12"/>
      <color rgb="FF3366FF"/>
      <name val="Arial"/>
      <family val="2"/>
    </font>
    <font>
      <b/>
      <sz val="12"/>
      <color theme="8" tint="0.39994506668294322"/>
      <name val="Arial"/>
      <family val="2"/>
    </font>
    <font>
      <sz val="12"/>
      <color indexed="8"/>
      <name val="Calibri"/>
      <family val="2"/>
    </font>
    <font>
      <b/>
      <sz val="10"/>
      <color rgb="FFFF0000"/>
      <name val="Calibri"/>
      <family val="2"/>
    </font>
    <font>
      <b/>
      <sz val="12"/>
      <color rgb="FFDAEEF3"/>
      <name val="Arial"/>
      <family val="2"/>
    </font>
    <font>
      <b/>
      <sz val="18"/>
      <color rgb="FFFF0000"/>
      <name val="Calibri"/>
      <family val="2"/>
    </font>
    <font>
      <b/>
      <sz val="20"/>
      <color indexed="9"/>
      <name val="Arial"/>
      <family val="2"/>
    </font>
    <font>
      <b/>
      <sz val="14"/>
      <color rgb="FFFF0000"/>
      <name val="Calibri"/>
      <family val="2"/>
      <scheme val="minor"/>
    </font>
    <font>
      <b/>
      <sz val="12"/>
      <color rgb="FFFFFF00"/>
      <name val="Arial"/>
      <family val="2"/>
    </font>
    <font>
      <b/>
      <sz val="12"/>
      <color theme="1"/>
      <name val="Calibri"/>
      <family val="2"/>
      <scheme val="minor"/>
    </font>
    <font>
      <sz val="16"/>
      <name val="Calibri"/>
      <family val="2"/>
    </font>
    <font>
      <b/>
      <sz val="20"/>
      <color indexed="8"/>
      <name val="Calibri"/>
      <family val="2"/>
    </font>
    <font>
      <b/>
      <sz val="12"/>
      <color indexed="9"/>
      <name val="Calibri"/>
      <family val="2"/>
    </font>
    <font>
      <sz val="12"/>
      <color rgb="FF000000"/>
      <name val="Calibri"/>
      <family val="2"/>
    </font>
    <font>
      <b/>
      <sz val="14"/>
      <color rgb="FF0F253F"/>
      <name val="Arial"/>
      <family val="2"/>
    </font>
    <font>
      <b/>
      <sz val="16"/>
      <color indexed="8"/>
      <name val="Calibri"/>
      <family val="2"/>
    </font>
    <font>
      <b/>
      <sz val="16"/>
      <color indexed="9"/>
      <name val="Arial"/>
      <family val="2"/>
    </font>
    <font>
      <b/>
      <sz val="10"/>
      <color rgb="FF3F3151"/>
      <name val="Arial"/>
      <family val="2"/>
    </font>
    <font>
      <b/>
      <sz val="10"/>
      <color rgb="FFFFFF00"/>
      <name val="Arial"/>
      <family val="2"/>
    </font>
    <font>
      <b/>
      <sz val="12"/>
      <color theme="9" tint="0.39997558519241921"/>
      <name val="Calibri"/>
      <family val="2"/>
      <scheme val="minor"/>
    </font>
    <font>
      <sz val="9"/>
      <name val="Arial"/>
      <family val="2"/>
    </font>
    <font>
      <b/>
      <sz val="12"/>
      <color rgb="FFDDDDDD"/>
      <name val="Calibri"/>
      <family val="2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6"/>
      <color rgb="FFFF0000"/>
      <name val="Arial"/>
      <family val="2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16"/>
      <color indexed="10"/>
      <name val="Arial"/>
      <family val="2"/>
    </font>
    <font>
      <b/>
      <sz val="18"/>
      <color indexed="8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name val="Calibri"/>
      <family val="2"/>
      <scheme val="minor"/>
    </font>
    <font>
      <b/>
      <sz val="16"/>
      <color theme="0"/>
      <name val="Symbol"/>
      <family val="1"/>
      <charset val="2"/>
    </font>
    <font>
      <sz val="36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Arial"/>
      <family val="2"/>
    </font>
    <font>
      <b/>
      <sz val="16"/>
      <color theme="7" tint="0.3999755851924192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Arial"/>
      <family val="2"/>
    </font>
    <font>
      <b/>
      <sz val="20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1"/>
      <name val="Arial"/>
      <family val="2"/>
    </font>
    <font>
      <b/>
      <sz val="12"/>
      <color rgb="FF800080"/>
      <name val="Arial"/>
      <family val="2"/>
    </font>
    <font>
      <b/>
      <sz val="12"/>
      <color theme="7" tint="0.3999755851924192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Arial"/>
      <family val="2"/>
    </font>
    <font>
      <b/>
      <sz val="12"/>
      <color theme="3"/>
      <name val="Calibri"/>
      <family val="2"/>
      <scheme val="minor"/>
    </font>
    <font>
      <b/>
      <sz val="12"/>
      <color theme="5"/>
      <name val="Arial"/>
      <family val="2"/>
    </font>
    <font>
      <b/>
      <sz val="12"/>
      <color rgb="FFCC3300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b/>
      <sz val="12"/>
      <color rgb="FF990000"/>
      <name val="Calibri"/>
      <family val="2"/>
      <scheme val="minor"/>
    </font>
    <font>
      <sz val="14"/>
      <color theme="1"/>
      <name val="Arial"/>
      <family val="2"/>
    </font>
    <font>
      <b/>
      <sz val="12"/>
      <color rgb="FFFF9900"/>
      <name val="Arial"/>
      <family val="2"/>
    </font>
    <font>
      <b/>
      <sz val="12"/>
      <color rgb="FFDDDDDD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color theme="9"/>
      <name val="Arial"/>
      <family val="2"/>
    </font>
    <font>
      <b/>
      <sz val="12"/>
      <color theme="8" tint="0.79998168889431442"/>
      <name val="Arial"/>
      <family val="2"/>
    </font>
    <font>
      <b/>
      <sz val="12"/>
      <color rgb="FFFFC000"/>
      <name val="Arial"/>
      <family val="2"/>
    </font>
    <font>
      <b/>
      <sz val="12"/>
      <color indexed="62"/>
      <name val="Arial"/>
      <family val="2"/>
    </font>
    <font>
      <b/>
      <sz val="12"/>
      <color rgb="FFC00000"/>
      <name val="Arial"/>
      <family val="2"/>
    </font>
    <font>
      <b/>
      <sz val="12"/>
      <color rgb="FF0070C0"/>
      <name val="Arial"/>
      <family val="2"/>
    </font>
    <font>
      <b/>
      <sz val="12"/>
      <color rgb="FFCC9900"/>
      <name val="Arial"/>
      <family val="2"/>
    </font>
    <font>
      <b/>
      <sz val="12"/>
      <color theme="2" tint="-0.499984740745262"/>
      <name val="Arial"/>
      <family val="2"/>
    </font>
    <font>
      <b/>
      <sz val="12"/>
      <color theme="5" tint="-0.499984740745262"/>
      <name val="Arial"/>
      <family val="2"/>
    </font>
    <font>
      <b/>
      <sz val="12"/>
      <color rgb="FFFF33CC"/>
      <name val="Arial"/>
      <family val="2"/>
    </font>
    <font>
      <sz val="12"/>
      <color theme="5" tint="0.79998168889431442"/>
      <name val="Calibri"/>
      <family val="2"/>
      <scheme val="minor"/>
    </font>
    <font>
      <b/>
      <sz val="12"/>
      <color rgb="FF00B050"/>
      <name val="Arial"/>
      <family val="2"/>
    </font>
    <font>
      <sz val="14"/>
      <color theme="8" tint="0.79998168889431442"/>
      <name val="Arial"/>
      <family val="2"/>
    </font>
    <font>
      <b/>
      <sz val="12"/>
      <color rgb="FF00FFFF"/>
      <name val="Arial"/>
      <family val="2"/>
    </font>
    <font>
      <b/>
      <sz val="12"/>
      <color theme="2"/>
      <name val="Arial"/>
      <family val="2"/>
    </font>
    <font>
      <b/>
      <sz val="12"/>
      <color theme="8" tint="-0.499984740745262"/>
      <name val="Arial"/>
      <family val="2"/>
    </font>
    <font>
      <b/>
      <sz val="12"/>
      <color theme="2" tint="-0.89999084444715716"/>
      <name val="Arial"/>
      <family val="2"/>
    </font>
    <font>
      <b/>
      <sz val="18"/>
      <color rgb="FFFFFFFF"/>
      <name val="Calibri"/>
      <family val="2"/>
    </font>
    <font>
      <b/>
      <sz val="16"/>
      <color rgb="FFFFFFFF"/>
      <name val="Calibri"/>
      <family val="2"/>
    </font>
    <font>
      <b/>
      <sz val="12"/>
      <color rgb="FF76923C"/>
      <name val="Calibri"/>
      <family val="2"/>
    </font>
    <font>
      <b/>
      <sz val="16"/>
      <color theme="1"/>
      <name val="Calibri"/>
      <family val="2"/>
    </font>
  </fonts>
  <fills count="3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D3D3D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rgb="FFFF6000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BBD828"/>
        <bgColor indexed="64"/>
      </patternFill>
    </fill>
    <fill>
      <patternFill patternType="solid">
        <fgColor rgb="FFB57298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4BC0B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7470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0E939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A6936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A86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D66F"/>
        <bgColor indexed="64"/>
      </patternFill>
    </fill>
    <fill>
      <gradientFill>
        <stop position="0">
          <color theme="8" tint="-0.25098422193060094"/>
        </stop>
        <stop position="0.5">
          <color theme="0" tint="-5.0965910824915313E-2"/>
        </stop>
        <stop position="1">
          <color theme="8" tint="-0.25098422193060094"/>
        </stop>
      </gradient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8A5A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8EA9DB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333F4F"/>
        <bgColor indexed="64"/>
      </patternFill>
    </fill>
    <fill>
      <patternFill patternType="solid">
        <fgColor rgb="FF73EFEF"/>
        <bgColor indexed="64"/>
      </patternFill>
    </fill>
    <fill>
      <patternFill patternType="solid">
        <fgColor rgb="FFDA3F3D"/>
        <bgColor indexed="64"/>
      </patternFill>
    </fill>
    <fill>
      <patternFill patternType="solid">
        <fgColor rgb="FFC4984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70C0"/>
        <bgColor indexed="64"/>
      </patternFill>
    </fill>
    <fill>
      <patternFill patternType="lightTrellis">
        <fgColor rgb="FFFF0000"/>
        <bgColor rgb="FFC0504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6B3D7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B2A1C7"/>
        <bgColor rgb="FFB2A1C7"/>
      </patternFill>
    </fill>
    <fill>
      <patternFill patternType="solid">
        <fgColor rgb="FFFFFFFF"/>
        <bgColor indexed="64"/>
      </patternFill>
    </fill>
    <fill>
      <gradientFill degree="90">
        <stop position="0">
          <color theme="0" tint="-0.49803155613879818"/>
        </stop>
        <stop position="1">
          <color theme="6" tint="0.80001220740379042"/>
        </stop>
      </gradientFill>
    </fill>
    <fill>
      <patternFill patternType="solid">
        <fgColor theme="2" tint="-0.249977111117893"/>
        <bgColor rgb="FFFFCC00"/>
      </patternFill>
    </fill>
    <fill>
      <gradientFill type="path" degree="180" left="0.5" right="0.5" top="0.5" bottom="0.5">
        <stop position="0">
          <color rgb="FF00B050"/>
        </stop>
        <stop position="1">
          <color rgb="FFFFFF00"/>
        </stop>
      </gradientFill>
    </fill>
    <fill>
      <patternFill patternType="solid">
        <fgColor theme="1" tint="0.499984740745262"/>
        <bgColor rgb="FF000000"/>
      </patternFill>
    </fill>
    <fill>
      <patternFill patternType="solid">
        <fgColor theme="8" tint="-0.499984740745262"/>
        <bgColor indexed="64"/>
      </patternFill>
    </fill>
    <fill>
      <gradientFill type="path">
        <stop position="0">
          <color theme="9" tint="-0.25098422193060094"/>
        </stop>
        <stop position="1">
          <color rgb="FFFFFF00"/>
        </stop>
      </gradientFill>
    </fill>
    <fill>
      <patternFill patternType="solid">
        <fgColor theme="6"/>
        <bgColor rgb="FF0066CC"/>
      </patternFill>
    </fill>
    <fill>
      <patternFill patternType="solid">
        <fgColor rgb="FFFFFFFF"/>
        <bgColor rgb="FFB2A1C7"/>
      </patternFill>
    </fill>
    <fill>
      <patternFill patternType="solid">
        <fgColor rgb="FFFDE9D9"/>
        <bgColor rgb="FFFDE9D9"/>
      </patternFill>
    </fill>
    <fill>
      <patternFill patternType="solid">
        <fgColor rgb="FF3366FF"/>
        <bgColor rgb="FF3366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66CCFF"/>
        <bgColor auto="1"/>
      </patternFill>
    </fill>
    <fill>
      <patternFill patternType="solid">
        <fgColor rgb="FFFABF8F"/>
        <bgColor indexed="64"/>
      </patternFill>
    </fill>
    <fill>
      <gradientFill degree="180">
        <stop position="0">
          <color rgb="FFFF00FF"/>
        </stop>
        <stop position="1">
          <color theme="9" tint="-0.25098422193060094"/>
        </stop>
      </gradientFill>
    </fill>
    <fill>
      <patternFill patternType="solid">
        <fgColor rgb="FF6699FF"/>
        <bgColor rgb="FF6699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7F7F7F"/>
        <bgColor rgb="FF7F7F7F"/>
      </patternFill>
    </fill>
    <fill>
      <patternFill patternType="solid">
        <fgColor rgb="FF00B050"/>
        <bgColor rgb="FF00B050"/>
      </patternFill>
    </fill>
    <fill>
      <patternFill patternType="solid">
        <fgColor theme="3" tint="0.39997558519241921"/>
        <bgColor indexed="64"/>
      </patternFill>
    </fill>
    <fill>
      <patternFill patternType="gray0625">
        <fgColor indexed="9"/>
        <bgColor indexed="6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8DB3E2"/>
        <bgColor rgb="FF8DB3E2"/>
      </patternFill>
    </fill>
    <fill>
      <patternFill patternType="solid">
        <fgColor rgb="FFC4BD97"/>
        <bgColor rgb="FFC4BD97"/>
      </patternFill>
    </fill>
    <fill>
      <patternFill patternType="solid">
        <fgColor rgb="FF92D050"/>
        <bgColor rgb="FFA726AA"/>
      </patternFill>
    </fill>
    <fill>
      <gradientFill degree="90">
        <stop position="0">
          <color rgb="FFFF0000"/>
        </stop>
        <stop position="1">
          <color theme="4" tint="-0.25098422193060094"/>
        </stop>
      </gradientFill>
    </fill>
    <fill>
      <patternFill patternType="solid">
        <fgColor rgb="FFFABF8F"/>
        <bgColor rgb="FFFABF8F"/>
      </patternFill>
    </fill>
    <fill>
      <patternFill patternType="solid">
        <fgColor rgb="FF8EB4E2"/>
        <bgColor indexed="64"/>
      </patternFill>
    </fill>
    <fill>
      <patternFill patternType="solid">
        <fgColor theme="6" tint="-0.499984740745262"/>
        <bgColor rgb="FF008080"/>
      </patternFill>
    </fill>
    <fill>
      <patternFill patternType="gray0625">
        <fgColor rgb="FF96B3D7"/>
        <bgColor rgb="FF376092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5D8F4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3366FF"/>
        <bgColor rgb="FF0066CC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rgb="FF003366"/>
      </patternFill>
    </fill>
    <fill>
      <gradientFill degree="90">
        <stop position="0">
          <color theme="8" tint="0.80001220740379042"/>
        </stop>
        <stop position="1">
          <color theme="5"/>
        </stop>
      </gradientFill>
    </fill>
    <fill>
      <patternFill patternType="solid">
        <fgColor rgb="FF800080"/>
        <bgColor rgb="FF800080"/>
      </patternFill>
    </fill>
    <fill>
      <gradientFill degree="270">
        <stop position="0">
          <color rgb="FFC00000"/>
        </stop>
        <stop position="1">
          <color theme="4" tint="-0.25098422193060094"/>
        </stop>
      </gradientFill>
    </fill>
    <fill>
      <patternFill patternType="solid">
        <fgColor rgb="FF00B0F0"/>
        <bgColor rgb="FF008080"/>
      </patternFill>
    </fill>
    <fill>
      <patternFill patternType="solid">
        <fgColor theme="0" tint="-0.34998626667073579"/>
        <bgColor rgb="FF003366"/>
      </patternFill>
    </fill>
    <fill>
      <patternFill patternType="solid">
        <fgColor rgb="FF66FFFF"/>
        <bgColor rgb="FF000000"/>
      </patternFill>
    </fill>
    <fill>
      <patternFill patternType="solid">
        <fgColor rgb="FFFF0000"/>
        <bgColor rgb="FFFFCC00"/>
      </patternFill>
    </fill>
    <fill>
      <patternFill patternType="solid">
        <fgColor theme="0" tint="-0.49998474074526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3" tint="0.39997558519241921"/>
        <bgColor rgb="FFFFCC00"/>
      </patternFill>
    </fill>
    <fill>
      <gradientFill degree="135">
        <stop position="0">
          <color theme="0" tint="-0.49803155613879818"/>
        </stop>
        <stop position="1">
          <color theme="6" tint="0.80001220740379042"/>
        </stop>
      </gradientFill>
    </fill>
    <fill>
      <patternFill patternType="solid">
        <fgColor rgb="FF7030A0"/>
        <bgColor rgb="FFFFCC00"/>
      </patternFill>
    </fill>
    <fill>
      <patternFill patternType="solid">
        <fgColor rgb="FF66CCFF"/>
        <bgColor rgb="FFFFCC00"/>
      </patternFill>
    </fill>
    <fill>
      <gradientFill degree="90">
        <stop position="0">
          <color rgb="FF4F81BD"/>
        </stop>
        <stop position="1">
          <color theme="4" tint="0.59999389629810485"/>
        </stop>
      </gradientFill>
    </fill>
    <fill>
      <gradientFill degree="90">
        <stop position="0">
          <color theme="8" tint="0.80001220740379042"/>
        </stop>
        <stop position="1">
          <color theme="8" tint="-0.49803155613879818"/>
        </stop>
      </gradientFill>
    </fill>
    <fill>
      <patternFill patternType="solid">
        <fgColor theme="2" tint="-0.749992370372631"/>
        <bgColor indexed="64"/>
      </patternFill>
    </fill>
    <fill>
      <gradientFill degree="135">
        <stop position="0">
          <color rgb="FFFFFF00"/>
        </stop>
        <stop position="0.5">
          <color rgb="FF99FF33"/>
        </stop>
        <stop position="1">
          <color rgb="FFFFFF00"/>
        </stop>
      </gradientFill>
    </fill>
    <fill>
      <patternFill patternType="solid">
        <fgColor rgb="FFFC04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rgb="FF008080"/>
      </patternFill>
    </fill>
    <fill>
      <patternFill patternType="solid">
        <fgColor theme="0" tint="-4.9989318521683403E-2"/>
        <bgColor rgb="FF0066CC"/>
      </patternFill>
    </fill>
    <fill>
      <patternFill patternType="solid">
        <fgColor rgb="FFBFBFBF"/>
        <bgColor rgb="FF000000"/>
      </patternFill>
    </fill>
    <fill>
      <gradientFill degree="270">
        <stop position="0">
          <color theme="9" tint="-0.25098422193060094"/>
        </stop>
        <stop position="1">
          <color theme="4"/>
        </stop>
      </gradientFill>
    </fill>
    <fill>
      <patternFill patternType="solid">
        <fgColor rgb="FF00B0F0"/>
        <bgColor rgb="FF0066CC"/>
      </patternFill>
    </fill>
    <fill>
      <patternFill patternType="solid">
        <fgColor theme="8" tint="-0.249977111117893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theme="2" tint="-0.499984740745262"/>
        <bgColor rgb="FF0066CC"/>
      </patternFill>
    </fill>
    <fill>
      <patternFill patternType="solid">
        <fgColor rgb="FF92D05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rgb="FF00B050"/>
        <bgColor rgb="FFFFCC00"/>
      </patternFill>
    </fill>
    <fill>
      <patternFill patternType="solid">
        <fgColor theme="3" tint="-0.249977111117893"/>
        <bgColor rgb="FF0066CC"/>
      </patternFill>
    </fill>
    <fill>
      <patternFill patternType="solid">
        <fgColor theme="6" tint="0.59999389629810485"/>
        <bgColor rgb="FF0066CC"/>
      </patternFill>
    </fill>
    <fill>
      <patternFill patternType="solid">
        <fgColor theme="0" tint="-0.249977111117893"/>
        <bgColor rgb="FF003366"/>
      </patternFill>
    </fill>
    <fill>
      <patternFill patternType="solid">
        <fgColor rgb="FFC00000"/>
        <bgColor rgb="FF0066CC"/>
      </patternFill>
    </fill>
    <fill>
      <patternFill patternType="solid">
        <fgColor rgb="FF7030A0"/>
        <bgColor rgb="FF800080"/>
      </patternFill>
    </fill>
    <fill>
      <gradientFill degree="90">
        <stop position="0">
          <color rgb="FF00FFFF"/>
        </stop>
        <stop position="1">
          <color rgb="FFFF00FF"/>
        </stop>
      </gradientFill>
    </fill>
    <fill>
      <patternFill patternType="solid">
        <fgColor theme="3" tint="0.39997558519241921"/>
        <bgColor rgb="FF0066CC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rgb="FF0066CC"/>
      </patternFill>
    </fill>
    <fill>
      <gradientFill type="path" left="0.5" right="0.5" top="0.5" bottom="0.5">
        <stop position="0">
          <color rgb="FFFFFF99"/>
        </stop>
        <stop position="1">
          <color rgb="FF0070C0"/>
        </stop>
      </gradientFill>
    </fill>
    <fill>
      <patternFill patternType="solid">
        <fgColor rgb="FFFFFF00"/>
        <bgColor rgb="FFFFCC00"/>
      </patternFill>
    </fill>
    <fill>
      <patternFill patternType="solid">
        <fgColor theme="9"/>
        <bgColor auto="1"/>
      </patternFill>
    </fill>
    <fill>
      <patternFill patternType="solid">
        <fgColor rgb="FFFFFFFF"/>
        <bgColor rgb="FFFFCC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8000"/>
        <bgColor rgb="FF008080"/>
      </patternFill>
    </fill>
    <fill>
      <gradientFill degree="90">
        <stop position="0">
          <color theme="2" tint="-0.49803155613879818"/>
        </stop>
        <stop position="1">
          <color theme="6" tint="0.80001220740379042"/>
        </stop>
      </gradientFill>
    </fill>
    <fill>
      <gradientFill>
        <stop position="0">
          <color theme="8" tint="0.80001220740379042"/>
        </stop>
        <stop position="1">
          <color theme="4"/>
        </stop>
      </gradientFill>
    </fill>
    <fill>
      <patternFill patternType="solid">
        <fgColor rgb="FF4BACC6"/>
        <bgColor indexed="64"/>
      </patternFill>
    </fill>
    <fill>
      <patternFill patternType="solid">
        <fgColor rgb="FFFF9900"/>
        <bgColor rgb="FFFFCC00"/>
      </patternFill>
    </fill>
    <fill>
      <gradientFill degree="90">
        <stop position="0">
          <color theme="6" tint="0.40000610370189521"/>
        </stop>
        <stop position="1">
          <color theme="4"/>
        </stop>
      </gradientFill>
    </fill>
    <fill>
      <gradientFill degree="90">
        <stop position="0">
          <color theme="8" tint="-0.25098422193060094"/>
        </stop>
        <stop position="1">
          <color theme="6" tint="0.40000610370189521"/>
        </stop>
      </gradientFill>
    </fill>
    <fill>
      <patternFill patternType="solid">
        <fgColor rgb="FFFFCC00"/>
        <bgColor rgb="FFFF8080"/>
      </patternFill>
    </fill>
    <fill>
      <patternFill patternType="solid">
        <fgColor theme="1" tint="0.34998626667073579"/>
        <bgColor rgb="FF008080"/>
      </patternFill>
    </fill>
    <fill>
      <patternFill patternType="solid">
        <fgColor rgb="FF00FFFF"/>
        <bgColor rgb="FF008080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rgb="FF003366"/>
      </patternFill>
    </fill>
    <fill>
      <patternFill patternType="solid">
        <fgColor theme="4" tint="-0.499984740745262"/>
        <bgColor rgb="FF003366"/>
      </patternFill>
    </fill>
    <fill>
      <patternFill patternType="solid">
        <fgColor theme="9" tint="-0.249977111117893"/>
        <bgColor rgb="FFFFCC00"/>
      </patternFill>
    </fill>
    <fill>
      <patternFill patternType="solid">
        <fgColor theme="3" tint="-0.499984740745262"/>
        <bgColor rgb="FF0066CC"/>
      </patternFill>
    </fill>
    <fill>
      <patternFill patternType="solid">
        <fgColor theme="5" tint="-0.249977111117893"/>
        <bgColor rgb="FF003366"/>
      </patternFill>
    </fill>
    <fill>
      <patternFill patternType="solid">
        <fgColor rgb="FF0099FF"/>
        <bgColor indexed="64"/>
      </patternFill>
    </fill>
    <fill>
      <patternFill patternType="solid">
        <fgColor rgb="FFABE2A8"/>
        <bgColor indexed="64"/>
      </patternFill>
    </fill>
    <fill>
      <patternFill patternType="solid">
        <fgColor rgb="FF002060"/>
        <bgColor rgb="FF333399"/>
      </patternFill>
    </fill>
    <fill>
      <gradientFill degree="180">
        <stop position="0">
          <color theme="1"/>
        </stop>
        <stop position="1">
          <color theme="6" tint="-0.25098422193060094"/>
        </stop>
      </gradientFill>
    </fill>
    <fill>
      <patternFill patternType="gray0625">
        <fgColor theme="4" tint="0.39994506668294322"/>
        <bgColor theme="4" tint="-0.24994659260841701"/>
      </patternFill>
    </fill>
    <fill>
      <patternFill patternType="solid">
        <fgColor rgb="FF66FFFF"/>
        <bgColor indexed="64"/>
      </patternFill>
    </fill>
    <fill>
      <gradientFill>
        <stop position="0">
          <color theme="8" tint="-0.49803155613879818"/>
        </stop>
        <stop position="0.5">
          <color rgb="FF00FFFF"/>
        </stop>
        <stop position="1">
          <color theme="8" tint="-0.49803155613879818"/>
        </stop>
      </gradientFill>
    </fill>
    <fill>
      <gradientFill>
        <stop position="0">
          <color theme="0"/>
        </stop>
        <stop position="1">
          <color theme="4"/>
        </stop>
      </gradientFill>
    </fill>
    <fill>
      <gradientFill degree="90">
        <stop position="0">
          <color theme="7" tint="0.80001220740379042"/>
        </stop>
        <stop position="1">
          <color theme="7" tint="-0.25098422193060094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rgb="FFFFCC00"/>
      </patternFill>
    </fill>
    <fill>
      <gradientFill degree="45">
        <stop position="0">
          <color theme="9" tint="-0.25098422193060094"/>
        </stop>
        <stop position="1">
          <color rgb="FF92D050"/>
        </stop>
      </gradientFill>
    </fill>
    <fill>
      <patternFill patternType="solid">
        <fgColor rgb="FFE901C8"/>
        <bgColor indexed="64"/>
      </patternFill>
    </fill>
    <fill>
      <patternFill patternType="solid">
        <fgColor rgb="FFFFFF00"/>
        <bgColor rgb="FFFF8080"/>
      </patternFill>
    </fill>
    <fill>
      <patternFill patternType="solid">
        <fgColor rgb="FF0070C0"/>
        <bgColor rgb="FF0066CC"/>
      </patternFill>
    </fill>
    <fill>
      <patternFill patternType="solid">
        <fgColor rgb="FFFFC000"/>
        <bgColor rgb="FFFF8080"/>
      </patternFill>
    </fill>
    <fill>
      <gradientFill degree="90">
        <stop position="0">
          <color rgb="FFFFC000"/>
        </stop>
        <stop position="0.5">
          <color rgb="FFFF9900"/>
        </stop>
        <stop position="1">
          <color rgb="FFFFC000"/>
        </stop>
      </gradientFill>
    </fill>
    <fill>
      <patternFill patternType="solid">
        <fgColor theme="8" tint="0.39997558519241921"/>
        <bgColor rgb="FF0066CC"/>
      </patternFill>
    </fill>
    <fill>
      <patternFill patternType="solid">
        <fgColor rgb="FFC00000"/>
        <bgColor rgb="FF993300"/>
      </patternFill>
    </fill>
    <fill>
      <patternFill patternType="solid">
        <fgColor rgb="FFFF0000"/>
        <bgColor rgb="FF0066CC"/>
      </patternFill>
    </fill>
    <fill>
      <gradientFill>
        <stop position="0">
          <color rgb="FF00FFFF"/>
        </stop>
        <stop position="0.5">
          <color rgb="FF7CF91F"/>
        </stop>
        <stop position="1">
          <color rgb="FF00FFFF"/>
        </stop>
      </gradientFill>
    </fill>
    <fill>
      <patternFill patternType="solid">
        <fgColor theme="0" tint="-0.499984740745262"/>
        <bgColor rgb="FF0066CC"/>
      </pattern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3" tint="0.80001220740379042"/>
        </stop>
        <stop position="1">
          <color rgb="FF4F81BD"/>
        </stop>
      </gradientFill>
    </fill>
    <fill>
      <gradientFill degree="90">
        <stop position="0">
          <color rgb="FF4F81BD"/>
        </stop>
        <stop position="1">
          <color theme="2" tint="-0.25098422193060094"/>
        </stop>
      </gradientFill>
    </fill>
    <fill>
      <patternFill patternType="solid">
        <fgColor theme="3" tint="0.59999389629810485"/>
        <bgColor rgb="FF0066CC"/>
      </patternFill>
    </fill>
    <fill>
      <patternFill patternType="solid">
        <fgColor theme="2" tint="-0.249977111117893"/>
        <bgColor indexed="64"/>
      </patternFill>
    </fill>
    <fill>
      <gradientFill degree="135">
        <stop position="0">
          <color theme="0"/>
        </stop>
        <stop position="0.5">
          <color rgb="FFBBD828"/>
        </stop>
        <stop position="1">
          <color theme="0"/>
        </stop>
      </gradientFill>
    </fill>
    <fill>
      <gradientFill degree="90">
        <stop position="0">
          <color theme="2"/>
        </stop>
        <stop position="1">
          <color rgb="FFFFFF99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rgb="FF0066CC"/>
      </patternFill>
    </fill>
    <fill>
      <patternFill patternType="solid">
        <fgColor theme="4" tint="0.39997558519241921"/>
        <bgColor rgb="FF0066CC"/>
      </patternFill>
    </fill>
    <fill>
      <gradientFill degree="270">
        <stop position="0">
          <color rgb="FF00B050"/>
        </stop>
        <stop position="1">
          <color theme="2"/>
        </stop>
      </gradientFill>
    </fill>
    <fill>
      <patternFill patternType="solid">
        <fgColor theme="6" tint="-0.499984740745262"/>
        <bgColor rgb="FF0066CC"/>
      </patternFill>
    </fill>
    <fill>
      <gradientFill degree="45">
        <stop position="0">
          <color rgb="FFFF0000"/>
        </stop>
        <stop position="0.5">
          <color theme="9" tint="0.80001220740379042"/>
        </stop>
        <stop position="1">
          <color rgb="FFFF0000"/>
        </stop>
      </gradientFill>
    </fill>
    <fill>
      <gradientFill type="path" left="0.5" right="0.5" top="0.5" bottom="0.5">
        <stop position="0">
          <color theme="0"/>
        </stop>
        <stop position="1">
          <color rgb="FFFF0000"/>
        </stop>
      </gradientFill>
    </fill>
    <fill>
      <patternFill patternType="solid">
        <fgColor theme="4" tint="0.39997558519241921"/>
        <bgColor auto="1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499984740745262"/>
        <bgColor rgb="FF993300"/>
      </patternFill>
    </fill>
    <fill>
      <patternFill patternType="solid">
        <fgColor theme="9" tint="-0.249977111117893"/>
        <bgColor rgb="FF0066CC"/>
      </patternFill>
    </fill>
    <fill>
      <patternFill patternType="solid">
        <fgColor rgb="FF6699FF"/>
        <bgColor rgb="FF003366"/>
      </patternFill>
    </fill>
    <fill>
      <patternFill patternType="solid">
        <fgColor rgb="FF0066FF"/>
        <bgColor rgb="FF0066CC"/>
      </patternFill>
    </fill>
    <fill>
      <patternFill patternType="solid">
        <fgColor theme="4" tint="0.59999389629810485"/>
        <bgColor indexed="64"/>
      </patternFill>
    </fill>
    <fill>
      <gradientFill degree="90">
        <stop position="0">
          <color theme="9" tint="-0.25098422193060094"/>
        </stop>
        <stop position="1">
          <color rgb="FFFFFF00"/>
        </stop>
      </gradient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rgb="FF0066CC"/>
      </patternFill>
    </fill>
    <fill>
      <gradientFill type="path" top="1" bottom="1">
        <stop position="0">
          <color theme="8"/>
        </stop>
        <stop position="1">
          <color rgb="FF66FF66"/>
        </stop>
      </gradientFill>
    </fill>
    <fill>
      <gradientFill degree="45">
        <stop position="0">
          <color theme="8" tint="0.59999389629810485"/>
        </stop>
        <stop position="0.5">
          <color theme="8" tint="-0.25098422193060094"/>
        </stop>
        <stop position="1">
          <color theme="8" tint="0.59999389629810485"/>
        </stop>
      </gradientFill>
    </fill>
    <fill>
      <patternFill patternType="solid">
        <fgColor theme="7"/>
        <bgColor rgb="FF0066CC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rgb="FF008080"/>
      </patternFill>
    </fill>
    <fill>
      <gradientFill degree="225">
        <stop position="0">
          <color theme="8" tint="0.80001220740379042"/>
        </stop>
        <stop position="1">
          <color theme="3" tint="-0.25098422193060094"/>
        </stop>
      </gradientFill>
    </fill>
    <fill>
      <gradientFill>
        <stop position="0">
          <color theme="1"/>
        </stop>
        <stop position="0.5">
          <color rgb="FF99FF33"/>
        </stop>
        <stop position="1">
          <color theme="1"/>
        </stop>
      </gradientFill>
    </fill>
    <fill>
      <gradientFill degree="45">
        <stop position="0">
          <color theme="9" tint="0.80001220740379042"/>
        </stop>
        <stop position="0.5">
          <color rgb="FFFF990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theme="9" tint="-0.25098422193060094"/>
        </stop>
      </gradientFill>
    </fill>
    <fill>
      <patternFill patternType="solid">
        <fgColor theme="5" tint="0.39997558519241921"/>
        <bgColor rgb="FF0066CC"/>
      </patternFill>
    </fill>
    <fill>
      <gradientFill degree="90">
        <stop position="0">
          <color rgb="FF99CC00"/>
        </stop>
        <stop position="0.5">
          <color rgb="FFCC99FF"/>
        </stop>
        <stop position="1">
          <color rgb="FF99CC00"/>
        </stop>
      </gradientFill>
    </fill>
    <fill>
      <gradientFill degree="90">
        <stop position="0">
          <color theme="2"/>
        </stop>
        <stop position="1">
          <color theme="8" tint="0.59999389629810485"/>
        </stop>
      </gradientFill>
    </fill>
    <fill>
      <gradientFill degree="90">
        <stop position="0">
          <color theme="6" tint="-0.25098422193060094"/>
        </stop>
        <stop position="1">
          <color rgb="FF00B050"/>
        </stop>
      </gradientFill>
    </fill>
    <fill>
      <gradientFill degree="270">
        <stop position="0">
          <color theme="7" tint="0.40000610370189521"/>
        </stop>
        <stop position="1">
          <color rgb="FF7030A0"/>
        </stop>
      </gradientFill>
    </fill>
    <fill>
      <patternFill patternType="solid">
        <fgColor rgb="FFB6DEE8"/>
        <bgColor auto="1"/>
      </patternFill>
    </fill>
    <fill>
      <patternFill patternType="solid">
        <fgColor theme="8"/>
        <bgColor auto="1"/>
      </patternFill>
    </fill>
    <fill>
      <gradientFill degree="90">
        <stop position="0">
          <color rgb="FFFFCC00"/>
        </stop>
        <stop position="0.5">
          <color rgb="FFFFFF99"/>
        </stop>
        <stop position="1">
          <color rgb="FFFFCC00"/>
        </stop>
      </gradientFill>
    </fill>
    <fill>
      <patternFill patternType="solid">
        <fgColor rgb="FFCC3300"/>
        <bgColor rgb="FF0066CC"/>
      </patternFill>
    </fill>
    <fill>
      <gradientFill degree="45">
        <stop position="0">
          <color theme="0"/>
        </stop>
        <stop position="0.5">
          <color theme="3" tint="0.59999389629810485"/>
        </stop>
        <stop position="1">
          <color theme="0"/>
        </stop>
      </gradientFill>
    </fill>
    <fill>
      <patternFill patternType="solid">
        <fgColor theme="6" tint="0.39997558519241921"/>
        <bgColor rgb="FF0066CC"/>
      </patternFill>
    </fill>
    <fill>
      <patternFill patternType="solid">
        <fgColor theme="8" tint="-0.249977111117893"/>
        <bgColor rgb="FF0066CC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rgb="FF0066CC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7" tint="0.59999389629810485"/>
        <bgColor rgb="FFFFCC00"/>
      </patternFill>
    </fill>
    <fill>
      <patternFill patternType="solid">
        <fgColor theme="4" tint="-0.249977111117893"/>
        <bgColor rgb="FF0066CC"/>
      </patternFill>
    </fill>
    <fill>
      <gradientFill>
        <stop position="0">
          <color theme="0"/>
        </stop>
        <stop position="0.5">
          <color rgb="FFFF0000"/>
        </stop>
        <stop position="1">
          <color theme="0"/>
        </stop>
      </gradientFill>
    </fill>
    <fill>
      <patternFill patternType="solid">
        <fgColor theme="3" tint="0.39997558519241921"/>
        <bgColor rgb="FF000000"/>
      </patternFill>
    </fill>
    <fill>
      <gradientFill degree="90">
        <stop position="0">
          <color rgb="FFFFFF00"/>
        </stop>
        <stop position="1">
          <color rgb="FF00FFFF"/>
        </stop>
      </gradientFill>
    </fill>
    <fill>
      <patternFill patternType="solid">
        <fgColor theme="5" tint="0.39997558519241921"/>
        <bgColor rgb="FF000000"/>
      </patternFill>
    </fill>
    <fill>
      <gradientFill degree="90">
        <stop position="0">
          <color theme="2" tint="-9.8025452436902985E-2"/>
        </stop>
        <stop position="1">
          <color theme="2" tint="-0.74901577806939912"/>
        </stop>
      </gradientFill>
    </fill>
    <fill>
      <patternFill patternType="solid">
        <fgColor theme="7" tint="0.59999389629810485"/>
        <bgColor rgb="FF000000"/>
      </patternFill>
    </fill>
    <fill>
      <gradientFill degree="90">
        <stop position="0">
          <color rgb="FFFFFF00"/>
        </stop>
        <stop position="1">
          <color rgb="FFFF0000"/>
        </stop>
      </gradientFill>
    </fill>
    <fill>
      <patternFill patternType="solid">
        <fgColor theme="2" tint="-0.499984740745262"/>
        <bgColor rgb="FF000000"/>
      </patternFill>
    </fill>
    <fill>
      <patternFill patternType="solid">
        <fgColor rgb="FF9900CC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0"/>
        <bgColor rgb="FF0066CC"/>
      </patternFill>
    </fill>
    <fill>
      <patternFill patternType="solid">
        <fgColor theme="0"/>
        <bgColor rgb="FFB2A1C7"/>
      </patternFill>
    </fill>
    <fill>
      <patternFill patternType="solid">
        <fgColor theme="0"/>
        <bgColor rgb="FFFDE9D9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7030A0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auto="1"/>
      </patternFill>
    </fill>
    <fill>
      <patternFill patternType="solid">
        <fgColor theme="0"/>
        <bgColor rgb="FF8DB3E2"/>
      </patternFill>
    </fill>
    <fill>
      <patternFill patternType="solid">
        <fgColor theme="0"/>
        <bgColor rgb="FFC4BD97"/>
      </patternFill>
    </fill>
    <fill>
      <patternFill patternType="gray0625">
        <fgColor rgb="FF96B3D7"/>
        <bgColor theme="0"/>
      </patternFill>
    </fill>
    <fill>
      <patternFill patternType="solid">
        <fgColor theme="0"/>
        <bgColor rgb="FF333399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6699FF"/>
      </patternFill>
    </fill>
    <fill>
      <patternFill patternType="solid">
        <fgColor theme="0"/>
        <bgColor rgb="FFFABF8F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rgb="FF92D050"/>
      </patternFill>
    </fill>
    <fill>
      <patternFill patternType="solid">
        <fgColor rgb="FF642523"/>
        <bgColor indexed="64"/>
      </patternFill>
    </fill>
    <fill>
      <patternFill patternType="solid">
        <fgColor rgb="FF5F4979"/>
        <bgColor indexed="64"/>
      </patternFill>
    </fill>
    <fill>
      <patternFill patternType="solid">
        <fgColor theme="0"/>
        <bgColor rgb="FFFBD4B4"/>
      </patternFill>
    </fill>
    <fill>
      <patternFill patternType="solid">
        <fgColor rgb="FFFFFF00"/>
        <bgColor rgb="FFB2A1C7"/>
      </patternFill>
    </fill>
  </fills>
  <borders count="1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0"/>
      </top>
      <bottom/>
      <diagonal/>
    </border>
    <border diagonalDown="1">
      <left/>
      <right/>
      <top/>
      <bottom/>
      <diagonal style="thin">
        <color indexed="0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/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 style="thin">
        <color rgb="FF000000"/>
      </bottom>
      <diagonal/>
    </border>
    <border>
      <left style="mediumDashed">
        <color indexed="64"/>
      </left>
      <right/>
      <top style="thin">
        <color rgb="FF000000"/>
      </top>
      <bottom style="thin">
        <color rgb="FF000000"/>
      </bottom>
      <diagonal/>
    </border>
    <border>
      <left style="mediumDashed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Dashed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55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20" borderId="0" applyNumberFormat="0" applyBorder="0" applyAlignment="0" applyProtection="0"/>
    <xf numFmtId="0" fontId="14" fillId="21" borderId="6" applyNumberFormat="0" applyAlignment="0" applyProtection="0"/>
    <xf numFmtId="0" fontId="15" fillId="22" borderId="7" applyNumberFormat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8" fillId="29" borderId="6" applyNumberFormat="0" applyAlignment="0" applyProtection="0"/>
    <xf numFmtId="0" fontId="5" fillId="0" borderId="0">
      <alignment vertical="top"/>
    </xf>
    <xf numFmtId="0" fontId="1" fillId="0" borderId="0"/>
    <xf numFmtId="0" fontId="7" fillId="30" borderId="0"/>
    <xf numFmtId="0" fontId="1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20" fillId="31" borderId="0" applyNumberFormat="0" applyBorder="0" applyAlignment="0" applyProtection="0"/>
    <xf numFmtId="168" fontId="5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5" fillId="0" borderId="0"/>
    <xf numFmtId="43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5" fillId="0" borderId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32" borderId="0" applyNumberFormat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2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1" fillId="0" borderId="0"/>
    <xf numFmtId="0" fontId="9" fillId="0" borderId="0">
      <alignment vertical="center"/>
    </xf>
    <xf numFmtId="0" fontId="1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protection locked="0"/>
    </xf>
    <xf numFmtId="0" fontId="2" fillId="0" borderId="0">
      <alignment vertical="top"/>
    </xf>
    <xf numFmtId="0" fontId="11" fillId="0" borderId="0"/>
    <xf numFmtId="0" fontId="5" fillId="0" borderId="0"/>
    <xf numFmtId="0" fontId="2" fillId="0" borderId="0">
      <alignment vertical="top"/>
    </xf>
    <xf numFmtId="0" fontId="2" fillId="0" borderId="0">
      <protection locked="0"/>
    </xf>
    <xf numFmtId="0" fontId="5" fillId="0" borderId="0"/>
    <xf numFmtId="0" fontId="5" fillId="0" borderId="0"/>
    <xf numFmtId="0" fontId="2" fillId="0" borderId="0">
      <alignment vertical="top"/>
    </xf>
    <xf numFmtId="0" fontId="5" fillId="0" borderId="0"/>
    <xf numFmtId="0" fontId="5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>
      <protection locked="0"/>
    </xf>
    <xf numFmtId="0" fontId="23" fillId="0" borderId="0" applyNumberFormat="0" applyBorder="0" applyProtection="0"/>
    <xf numFmtId="0" fontId="2" fillId="0" borderId="0">
      <alignment vertical="top"/>
    </xf>
    <xf numFmtId="0" fontId="2" fillId="0" borderId="0">
      <protection locked="0"/>
    </xf>
    <xf numFmtId="0" fontId="2" fillId="0" borderId="0"/>
    <xf numFmtId="0" fontId="2" fillId="0" borderId="0"/>
    <xf numFmtId="0" fontId="11" fillId="0" borderId="0"/>
    <xf numFmtId="0" fontId="23" fillId="0" borderId="0" applyNumberFormat="0" applyBorder="0" applyProtection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protection locked="0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4" fillId="0" borderId="0">
      <alignment vertical="top"/>
    </xf>
    <xf numFmtId="0" fontId="2" fillId="0" borderId="0"/>
    <xf numFmtId="0" fontId="2" fillId="0" borderId="0">
      <protection locked="0"/>
    </xf>
    <xf numFmtId="0" fontId="11" fillId="0" borderId="0"/>
    <xf numFmtId="0" fontId="2" fillId="0" borderId="0">
      <alignment vertical="top"/>
    </xf>
    <xf numFmtId="0" fontId="5" fillId="0" borderId="0">
      <alignment vertical="top"/>
    </xf>
    <xf numFmtId="0" fontId="4" fillId="0" borderId="0">
      <alignment vertical="top"/>
    </xf>
    <xf numFmtId="0" fontId="5" fillId="0" borderId="0">
      <alignment vertical="top"/>
    </xf>
    <xf numFmtId="0" fontId="2" fillId="0" borderId="0">
      <alignment vertical="top"/>
    </xf>
    <xf numFmtId="0" fontId="5" fillId="0" borderId="0">
      <alignment vertical="top"/>
    </xf>
    <xf numFmtId="0" fontId="1" fillId="0" borderId="0"/>
    <xf numFmtId="0" fontId="2" fillId="0" borderId="0"/>
    <xf numFmtId="0" fontId="5" fillId="0" borderId="0"/>
    <xf numFmtId="0" fontId="1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5" fillId="0" borderId="0"/>
    <xf numFmtId="0" fontId="2" fillId="0" borderId="0">
      <alignment vertical="top"/>
    </xf>
    <xf numFmtId="0" fontId="10" fillId="0" borderId="0"/>
    <xf numFmtId="0" fontId="1" fillId="0" borderId="0"/>
    <xf numFmtId="0" fontId="11" fillId="0" borderId="0"/>
    <xf numFmtId="0" fontId="11" fillId="0" borderId="0"/>
    <xf numFmtId="0" fontId="2" fillId="0" borderId="0">
      <alignment vertical="top"/>
    </xf>
    <xf numFmtId="0" fontId="1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8" fillId="0" borderId="0"/>
    <xf numFmtId="0" fontId="11" fillId="33" borderId="9" applyNumberFormat="0" applyFont="0" applyAlignment="0" applyProtection="0"/>
    <xf numFmtId="0" fontId="11" fillId="33" borderId="9" applyNumberFormat="0" applyFont="0" applyAlignment="0" applyProtection="0"/>
    <xf numFmtId="0" fontId="1" fillId="33" borderId="9" applyNumberFormat="0" applyFont="0" applyAlignment="0" applyProtection="0"/>
    <xf numFmtId="0" fontId="1" fillId="33" borderId="9" applyNumberFormat="0" applyFont="0" applyAlignment="0" applyProtection="0"/>
    <xf numFmtId="0" fontId="1" fillId="33" borderId="9" applyNumberFormat="0" applyFont="0" applyAlignment="0" applyProtection="0"/>
    <xf numFmtId="0" fontId="1" fillId="33" borderId="9" applyNumberFormat="0" applyFont="0" applyAlignment="0" applyProtection="0"/>
    <xf numFmtId="0" fontId="1" fillId="33" borderId="9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21" borderId="10" applyNumberFormat="0" applyAlignment="0" applyProtection="0"/>
    <xf numFmtId="0" fontId="5" fillId="0" borderId="0">
      <alignment vertical="top"/>
    </xf>
    <xf numFmtId="0" fontId="5" fillId="0" borderId="0">
      <alignment vertical="top"/>
    </xf>
    <xf numFmtId="0" fontId="23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17" fillId="0" borderId="13" applyNumberFormat="0" applyFill="0" applyAlignment="0" applyProtection="0"/>
    <xf numFmtId="0" fontId="30" fillId="0" borderId="14" applyNumberFormat="0" applyFill="0" applyAlignment="0" applyProtection="0"/>
    <xf numFmtId="9" fontId="11" fillId="0" borderId="0" applyFont="0" applyFill="0" applyBorder="0" applyAlignment="0" applyProtection="0"/>
    <xf numFmtId="0" fontId="22" fillId="0" borderId="0">
      <protection locked="0"/>
    </xf>
    <xf numFmtId="0" fontId="2" fillId="0" borderId="0">
      <protection locked="0"/>
    </xf>
    <xf numFmtId="0" fontId="10" fillId="0" borderId="0">
      <protection locked="0"/>
    </xf>
    <xf numFmtId="0" fontId="22" fillId="0" borderId="0">
      <protection locked="0"/>
    </xf>
  </cellStyleXfs>
  <cellXfs count="12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44" fillId="66" borderId="1" xfId="150" applyFont="1" applyFill="1" applyBorder="1" applyAlignment="1">
      <alignment horizontal="center" vertical="center" shrinkToFit="1"/>
    </xf>
    <xf numFmtId="0" fontId="35" fillId="35" borderId="5" xfId="0" applyFont="1" applyFill="1" applyBorder="1" applyAlignment="1">
      <alignment horizontal="center" vertical="center"/>
    </xf>
    <xf numFmtId="0" fontId="35" fillId="37" borderId="17" xfId="0" applyFont="1" applyFill="1" applyBorder="1" applyAlignment="1">
      <alignment horizontal="center" vertical="center"/>
    </xf>
    <xf numFmtId="0" fontId="43" fillId="65" borderId="18" xfId="0" applyFont="1" applyFill="1" applyBorder="1" applyAlignment="1">
      <alignment horizontal="center" vertical="center"/>
    </xf>
    <xf numFmtId="0" fontId="35" fillId="63" borderId="17" xfId="0" applyFont="1" applyFill="1" applyBorder="1" applyAlignment="1">
      <alignment horizontal="center" vertical="center"/>
    </xf>
    <xf numFmtId="0" fontId="34" fillId="71" borderId="0" xfId="0" applyFont="1" applyFill="1" applyAlignment="1">
      <alignment horizontal="center" vertical="center"/>
    </xf>
    <xf numFmtId="0" fontId="35" fillId="62" borderId="19" xfId="0" applyFont="1" applyFill="1" applyBorder="1" applyAlignment="1">
      <alignment horizontal="center" vertical="center"/>
    </xf>
    <xf numFmtId="0" fontId="34" fillId="67" borderId="0" xfId="0" applyFont="1" applyFill="1" applyAlignment="1">
      <alignment horizontal="center" vertical="center"/>
    </xf>
    <xf numFmtId="0" fontId="35" fillId="51" borderId="20" xfId="0" applyFont="1" applyFill="1" applyBorder="1" applyAlignment="1">
      <alignment horizontal="center" vertical="center"/>
    </xf>
    <xf numFmtId="0" fontId="35" fillId="47" borderId="21" xfId="0" applyFont="1" applyFill="1" applyBorder="1" applyAlignment="1">
      <alignment horizontal="center" vertical="center"/>
    </xf>
    <xf numFmtId="0" fontId="40" fillId="52" borderId="17" xfId="0" applyFont="1" applyFill="1" applyBorder="1" applyAlignment="1">
      <alignment horizontal="center" vertical="center"/>
    </xf>
    <xf numFmtId="0" fontId="35" fillId="62" borderId="17" xfId="0" applyFont="1" applyFill="1" applyBorder="1" applyAlignment="1">
      <alignment horizontal="center" vertical="center"/>
    </xf>
    <xf numFmtId="0" fontId="38" fillId="43" borderId="18" xfId="0" applyFont="1" applyFill="1" applyBorder="1" applyAlignment="1">
      <alignment horizontal="center" vertical="center"/>
    </xf>
    <xf numFmtId="0" fontId="41" fillId="58" borderId="15" xfId="138" applyFont="1" applyFill="1" applyBorder="1" applyAlignment="1">
      <alignment horizontal="center" vertical="center" shrinkToFit="1"/>
    </xf>
    <xf numFmtId="0" fontId="34" fillId="55" borderId="18" xfId="0" applyFont="1" applyFill="1" applyBorder="1" applyAlignment="1">
      <alignment horizontal="center" vertical="center"/>
    </xf>
    <xf numFmtId="0" fontId="35" fillId="57" borderId="18" xfId="0" applyFont="1" applyFill="1" applyBorder="1" applyAlignment="1">
      <alignment horizontal="center" vertical="center"/>
    </xf>
    <xf numFmtId="0" fontId="34" fillId="36" borderId="18" xfId="0" applyFont="1" applyFill="1" applyBorder="1" applyAlignment="1">
      <alignment horizontal="center" vertical="center"/>
    </xf>
    <xf numFmtId="0" fontId="35" fillId="40" borderId="18" xfId="0" applyFont="1" applyFill="1" applyBorder="1" applyAlignment="1">
      <alignment horizontal="center" vertical="center"/>
    </xf>
    <xf numFmtId="0" fontId="44" fillId="72" borderId="18" xfId="0" applyFont="1" applyFill="1" applyBorder="1" applyAlignment="1">
      <alignment horizontal="center" vertical="center"/>
    </xf>
    <xf numFmtId="0" fontId="38" fillId="64" borderId="18" xfId="0" applyFont="1" applyFill="1" applyBorder="1" applyAlignment="1">
      <alignment horizontal="center" vertical="center"/>
    </xf>
    <xf numFmtId="0" fontId="35" fillId="59" borderId="18" xfId="0" applyFont="1" applyFill="1" applyBorder="1" applyAlignment="1">
      <alignment horizontal="center" vertical="center"/>
    </xf>
    <xf numFmtId="0" fontId="36" fillId="39" borderId="0" xfId="0" applyFont="1" applyFill="1" applyAlignment="1">
      <alignment horizontal="center" vertical="center"/>
    </xf>
    <xf numFmtId="0" fontId="34" fillId="42" borderId="18" xfId="0" applyFont="1" applyFill="1" applyBorder="1" applyAlignment="1">
      <alignment horizontal="center" vertical="center"/>
    </xf>
    <xf numFmtId="0" fontId="45" fillId="63" borderId="5" xfId="0" applyFont="1" applyFill="1" applyBorder="1" applyAlignment="1">
      <alignment horizontal="center" vertical="center"/>
    </xf>
    <xf numFmtId="0" fontId="34" fillId="48" borderId="21" xfId="0" applyFont="1" applyFill="1" applyBorder="1" applyAlignment="1">
      <alignment horizontal="center" vertical="center"/>
    </xf>
    <xf numFmtId="0" fontId="35" fillId="68" borderId="22" xfId="0" applyFont="1" applyFill="1" applyBorder="1" applyAlignment="1">
      <alignment horizontal="center" vertical="center"/>
    </xf>
    <xf numFmtId="0" fontId="34" fillId="70" borderId="17" xfId="0" applyFont="1" applyFill="1" applyBorder="1" applyAlignment="1">
      <alignment horizontal="center" vertical="center"/>
    </xf>
    <xf numFmtId="0" fontId="34" fillId="41" borderId="18" xfId="0" applyFont="1" applyFill="1" applyBorder="1" applyAlignment="1">
      <alignment horizontal="center" vertical="center"/>
    </xf>
    <xf numFmtId="0" fontId="39" fillId="35" borderId="21" xfId="0" applyFont="1" applyFill="1" applyBorder="1" applyAlignment="1">
      <alignment horizontal="center" vertical="center"/>
    </xf>
    <xf numFmtId="0" fontId="34" fillId="52" borderId="18" xfId="0" applyFont="1" applyFill="1" applyBorder="1" applyAlignment="1">
      <alignment horizontal="center" vertical="center"/>
    </xf>
    <xf numFmtId="0" fontId="42" fillId="61" borderId="18" xfId="0" applyFont="1" applyFill="1" applyBorder="1" applyAlignment="1">
      <alignment horizontal="center" vertical="center"/>
    </xf>
    <xf numFmtId="0" fontId="34" fillId="34" borderId="18" xfId="0" applyFont="1" applyFill="1" applyBorder="1" applyAlignment="1">
      <alignment horizontal="center" vertical="center"/>
    </xf>
    <xf numFmtId="0" fontId="34" fillId="54" borderId="18" xfId="0" applyFont="1" applyFill="1" applyBorder="1" applyAlignment="1">
      <alignment horizontal="center" vertical="center"/>
    </xf>
    <xf numFmtId="0" fontId="34" fillId="44" borderId="18" xfId="0" applyFont="1" applyFill="1" applyBorder="1" applyAlignment="1">
      <alignment horizontal="center" vertical="center"/>
    </xf>
    <xf numFmtId="0" fontId="34" fillId="56" borderId="18" xfId="0" applyFont="1" applyFill="1" applyBorder="1" applyAlignment="1">
      <alignment horizontal="center" vertical="center"/>
    </xf>
    <xf numFmtId="0" fontId="34" fillId="46" borderId="18" xfId="0" applyFont="1" applyFill="1" applyBorder="1" applyAlignment="1">
      <alignment horizontal="center" vertical="center"/>
    </xf>
    <xf numFmtId="0" fontId="34" fillId="38" borderId="18" xfId="0" applyFont="1" applyFill="1" applyBorder="1" applyAlignment="1">
      <alignment horizontal="center" vertical="center"/>
    </xf>
    <xf numFmtId="0" fontId="34" fillId="53" borderId="17" xfId="0" applyFont="1" applyFill="1" applyBorder="1" applyAlignment="1">
      <alignment horizontal="center" vertical="center"/>
    </xf>
    <xf numFmtId="0" fontId="34" fillId="69" borderId="0" xfId="0" applyFont="1" applyFill="1" applyAlignment="1">
      <alignment horizontal="center" vertical="center"/>
    </xf>
    <xf numFmtId="0" fontId="37" fillId="49" borderId="0" xfId="0" applyFont="1" applyFill="1" applyAlignment="1">
      <alignment horizontal="center" vertical="center"/>
    </xf>
    <xf numFmtId="0" fontId="34" fillId="69" borderId="17" xfId="0" applyFont="1" applyFill="1" applyBorder="1" applyAlignment="1">
      <alignment horizontal="center" vertical="center"/>
    </xf>
    <xf numFmtId="0" fontId="34" fillId="69" borderId="19" xfId="0" applyFont="1" applyFill="1" applyBorder="1" applyAlignment="1">
      <alignment horizontal="center" vertical="center"/>
    </xf>
    <xf numFmtId="0" fontId="34" fillId="45" borderId="0" xfId="0" applyFont="1" applyFill="1" applyAlignment="1">
      <alignment horizontal="center" vertical="center"/>
    </xf>
    <xf numFmtId="0" fontId="37" fillId="38" borderId="0" xfId="0" applyFont="1" applyFill="1" applyAlignment="1">
      <alignment horizontal="center" vertical="center"/>
    </xf>
    <xf numFmtId="0" fontId="34" fillId="50" borderId="0" xfId="0" applyFont="1" applyFill="1" applyAlignment="1">
      <alignment horizontal="center" vertical="center"/>
    </xf>
    <xf numFmtId="0" fontId="42" fillId="60" borderId="18" xfId="0" applyFont="1" applyFill="1" applyBorder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251" applyProtection="1"/>
    <xf numFmtId="0" fontId="22" fillId="0" borderId="19" xfId="251" applyBorder="1" applyProtection="1"/>
    <xf numFmtId="0" fontId="22" fillId="0" borderId="5" xfId="251" applyBorder="1" applyProtection="1"/>
    <xf numFmtId="0" fontId="51" fillId="0" borderId="0" xfId="251" applyFont="1" applyAlignment="1" applyProtection="1">
      <alignment horizontal="center" vertical="center"/>
    </xf>
    <xf numFmtId="0" fontId="1" fillId="0" borderId="0" xfId="251" applyFont="1" applyProtection="1"/>
    <xf numFmtId="0" fontId="1" fillId="0" borderId="26" xfId="251" applyFont="1" applyBorder="1" applyProtection="1"/>
    <xf numFmtId="0" fontId="1" fillId="0" borderId="0" xfId="131" applyFont="1"/>
    <xf numFmtId="0" fontId="11" fillId="0" borderId="26" xfId="131" applyBorder="1"/>
    <xf numFmtId="0" fontId="22" fillId="0" borderId="26" xfId="251" applyBorder="1" applyProtection="1"/>
    <xf numFmtId="0" fontId="11" fillId="0" borderId="0" xfId="131"/>
    <xf numFmtId="0" fontId="54" fillId="78" borderId="31" xfId="0" applyFont="1" applyFill="1" applyBorder="1" applyAlignment="1">
      <alignment horizontal="center"/>
    </xf>
    <xf numFmtId="0" fontId="55" fillId="34" borderId="1" xfId="131" applyFont="1" applyFill="1" applyBorder="1" applyAlignment="1">
      <alignment horizontal="center"/>
    </xf>
    <xf numFmtId="0" fontId="54" fillId="79" borderId="32" xfId="0" applyFont="1" applyFill="1" applyBorder="1" applyAlignment="1">
      <alignment horizontal="center"/>
    </xf>
    <xf numFmtId="0" fontId="22" fillId="0" borderId="33" xfId="251" applyBorder="1" applyProtection="1"/>
    <xf numFmtId="0" fontId="22" fillId="0" borderId="35" xfId="251" applyBorder="1" applyProtection="1"/>
    <xf numFmtId="0" fontId="57" fillId="80" borderId="36" xfId="0" applyFont="1" applyFill="1" applyBorder="1" applyAlignment="1">
      <alignment horizontal="center" vertical="center"/>
    </xf>
    <xf numFmtId="0" fontId="22" fillId="0" borderId="37" xfId="0" applyFont="1" applyBorder="1"/>
    <xf numFmtId="0" fontId="22" fillId="76" borderId="0" xfId="0" applyFont="1" applyFill="1"/>
    <xf numFmtId="0" fontId="22" fillId="0" borderId="38" xfId="0" applyFont="1" applyBorder="1"/>
    <xf numFmtId="0" fontId="58" fillId="81" borderId="39" xfId="0" applyFont="1" applyFill="1" applyBorder="1" applyAlignment="1">
      <alignment horizontal="center"/>
    </xf>
    <xf numFmtId="0" fontId="59" fillId="76" borderId="37" xfId="120" applyFont="1" applyFill="1" applyBorder="1" applyAlignment="1" applyProtection="1">
      <alignment horizontal="center" vertical="center"/>
    </xf>
    <xf numFmtId="0" fontId="47" fillId="82" borderId="0" xfId="251" applyFont="1" applyFill="1" applyAlignment="1" applyProtection="1">
      <alignment horizontal="center" vertical="center"/>
    </xf>
    <xf numFmtId="0" fontId="22" fillId="76" borderId="38" xfId="0" applyFont="1" applyFill="1" applyBorder="1"/>
    <xf numFmtId="0" fontId="60" fillId="83" borderId="1" xfId="138" applyFont="1" applyFill="1" applyBorder="1" applyAlignment="1">
      <alignment horizontal="center" vertical="center" shrinkToFit="1"/>
    </xf>
    <xf numFmtId="0" fontId="61" fillId="84" borderId="40" xfId="0" applyFont="1" applyFill="1" applyBorder="1" applyAlignment="1">
      <alignment horizontal="center" vertical="center" shrinkToFit="1"/>
    </xf>
    <xf numFmtId="0" fontId="62" fillId="76" borderId="0" xfId="251" applyFont="1" applyFill="1" applyAlignment="1" applyProtection="1">
      <alignment horizontal="right"/>
    </xf>
    <xf numFmtId="0" fontId="63" fillId="85" borderId="37" xfId="251" applyFont="1" applyFill="1" applyBorder="1" applyAlignment="1" applyProtection="1">
      <alignment horizontal="center" vertical="center"/>
    </xf>
    <xf numFmtId="0" fontId="35" fillId="47" borderId="1" xfId="0" applyFont="1" applyFill="1" applyBorder="1" applyAlignment="1">
      <alignment horizontal="center" vertical="center"/>
    </xf>
    <xf numFmtId="0" fontId="64" fillId="73" borderId="1" xfId="252" applyFont="1" applyFill="1" applyBorder="1" applyAlignment="1">
      <alignment horizontal="center" vertical="center" shrinkToFit="1"/>
      <protection locked="0"/>
    </xf>
    <xf numFmtId="0" fontId="63" fillId="85" borderId="38" xfId="251" applyFont="1" applyFill="1" applyBorder="1" applyAlignment="1" applyProtection="1">
      <alignment horizontal="center" vertical="center"/>
    </xf>
    <xf numFmtId="0" fontId="62" fillId="76" borderId="0" xfId="251" applyFont="1" applyFill="1" applyAlignment="1" applyProtection="1">
      <alignment horizontal="left"/>
    </xf>
    <xf numFmtId="0" fontId="22" fillId="0" borderId="37" xfId="251" applyBorder="1" applyProtection="1"/>
    <xf numFmtId="0" fontId="65" fillId="86" borderId="32" xfId="0" applyFont="1" applyFill="1" applyBorder="1" applyAlignment="1">
      <alignment horizontal="center"/>
    </xf>
    <xf numFmtId="0" fontId="63" fillId="85" borderId="41" xfId="251" applyFont="1" applyFill="1" applyBorder="1" applyAlignment="1" applyProtection="1">
      <alignment horizontal="center" vertical="center"/>
    </xf>
    <xf numFmtId="0" fontId="34" fillId="42" borderId="42" xfId="0" applyFont="1" applyFill="1" applyBorder="1" applyAlignment="1">
      <alignment horizontal="center" vertical="center"/>
    </xf>
    <xf numFmtId="0" fontId="64" fillId="73" borderId="43" xfId="252" applyFont="1" applyFill="1" applyBorder="1" applyAlignment="1">
      <alignment horizontal="center" vertical="center" shrinkToFit="1"/>
      <protection locked="0"/>
    </xf>
    <xf numFmtId="0" fontId="63" fillId="85" borderId="44" xfId="251" applyFont="1" applyFill="1" applyBorder="1" applyAlignment="1" applyProtection="1">
      <alignment horizontal="center" vertical="center"/>
    </xf>
    <xf numFmtId="0" fontId="66" fillId="0" borderId="0" xfId="251" applyFont="1" applyAlignment="1" applyProtection="1">
      <alignment horizontal="center" vertical="center"/>
    </xf>
    <xf numFmtId="0" fontId="51" fillId="0" borderId="0" xfId="251" applyFont="1" applyProtection="1"/>
    <xf numFmtId="0" fontId="63" fillId="85" borderId="0" xfId="251" applyFont="1" applyFill="1" applyAlignment="1" applyProtection="1">
      <alignment horizontal="center" vertical="center"/>
    </xf>
    <xf numFmtId="0" fontId="54" fillId="0" borderId="0" xfId="0" applyFont="1" applyAlignment="1">
      <alignment horizontal="center" vertical="center"/>
    </xf>
    <xf numFmtId="0" fontId="67" fillId="0" borderId="0" xfId="0" applyFont="1" applyAlignment="1">
      <alignment horizontal="center"/>
    </xf>
    <xf numFmtId="0" fontId="68" fillId="87" borderId="32" xfId="0" applyFont="1" applyFill="1" applyBorder="1" applyAlignment="1">
      <alignment horizontal="center"/>
    </xf>
    <xf numFmtId="0" fontId="51" fillId="88" borderId="0" xfId="131" applyFont="1" applyFill="1" applyAlignment="1">
      <alignment horizontal="center" vertical="center"/>
    </xf>
    <xf numFmtId="0" fontId="69" fillId="84" borderId="40" xfId="0" applyFont="1" applyFill="1" applyBorder="1" applyAlignment="1">
      <alignment horizontal="center" vertical="center" shrinkToFit="1"/>
    </xf>
    <xf numFmtId="0" fontId="70" fillId="89" borderId="1" xfId="138" applyFont="1" applyFill="1" applyBorder="1" applyAlignment="1">
      <alignment horizontal="center" vertical="center" shrinkToFit="1"/>
    </xf>
    <xf numFmtId="0" fontId="71" fillId="90" borderId="1" xfId="138" applyFont="1" applyFill="1" applyBorder="1" applyAlignment="1">
      <alignment horizontal="center" vertical="center" shrinkToFit="1"/>
    </xf>
    <xf numFmtId="0" fontId="53" fillId="0" borderId="0" xfId="0" applyFont="1" applyAlignment="1">
      <alignment horizontal="center" vertical="center"/>
    </xf>
    <xf numFmtId="0" fontId="51" fillId="0" borderId="18" xfId="251" applyFont="1" applyBorder="1" applyAlignment="1" applyProtection="1">
      <alignment horizontal="center" vertical="center"/>
    </xf>
    <xf numFmtId="0" fontId="53" fillId="88" borderId="18" xfId="251" applyFont="1" applyFill="1" applyBorder="1" applyAlignment="1" applyProtection="1">
      <alignment horizontal="center" vertical="center"/>
    </xf>
    <xf numFmtId="0" fontId="51" fillId="88" borderId="18" xfId="251" applyFont="1" applyFill="1" applyBorder="1" applyAlignment="1" applyProtection="1">
      <alignment horizontal="left" vertical="center"/>
    </xf>
    <xf numFmtId="0" fontId="51" fillId="88" borderId="18" xfId="251" applyFont="1" applyFill="1" applyBorder="1" applyAlignment="1" applyProtection="1">
      <alignment horizontal="center" vertical="center"/>
    </xf>
    <xf numFmtId="0" fontId="22" fillId="0" borderId="18" xfId="251" applyBorder="1" applyProtection="1"/>
    <xf numFmtId="0" fontId="1" fillId="0" borderId="18" xfId="251" applyFont="1" applyBorder="1" applyProtection="1"/>
    <xf numFmtId="0" fontId="22" fillId="0" borderId="17" xfId="251" applyBorder="1" applyProtection="1"/>
    <xf numFmtId="0" fontId="72" fillId="91" borderId="1" xfId="0" applyFont="1" applyFill="1" applyBorder="1" applyAlignment="1">
      <alignment horizontal="center" vertical="center" wrapText="1"/>
    </xf>
    <xf numFmtId="0" fontId="60" fillId="92" borderId="1" xfId="138" applyFont="1" applyFill="1" applyBorder="1" applyAlignment="1">
      <alignment horizontal="center" vertical="center" shrinkToFit="1"/>
    </xf>
    <xf numFmtId="0" fontId="66" fillId="0" borderId="26" xfId="251" applyFont="1" applyBorder="1" applyAlignment="1" applyProtection="1">
      <alignment horizontal="center" vertical="center"/>
    </xf>
    <xf numFmtId="0" fontId="52" fillId="76" borderId="0" xfId="0" applyFont="1" applyFill="1" applyAlignment="1">
      <alignment horizontal="center" vertical="center"/>
    </xf>
    <xf numFmtId="0" fontId="73" fillId="61" borderId="45" xfId="131" applyFont="1" applyFill="1" applyBorder="1" applyAlignment="1">
      <alignment horizontal="center"/>
    </xf>
    <xf numFmtId="0" fontId="73" fillId="93" borderId="1" xfId="0" applyFont="1" applyFill="1" applyBorder="1" applyAlignment="1">
      <alignment horizontal="center"/>
    </xf>
    <xf numFmtId="0" fontId="54" fillId="79" borderId="46" xfId="0" applyFont="1" applyFill="1" applyBorder="1" applyAlignment="1">
      <alignment horizontal="center"/>
    </xf>
    <xf numFmtId="0" fontId="57" fillId="80" borderId="0" xfId="0" applyFont="1" applyFill="1" applyAlignment="1">
      <alignment horizontal="center" vertical="center"/>
    </xf>
    <xf numFmtId="0" fontId="68" fillId="87" borderId="24" xfId="0" applyFont="1" applyFill="1" applyBorder="1" applyAlignment="1">
      <alignment horizontal="center"/>
    </xf>
    <xf numFmtId="0" fontId="51" fillId="88" borderId="0" xfId="251" applyFont="1" applyFill="1" applyAlignment="1" applyProtection="1">
      <alignment horizontal="center" vertical="center"/>
    </xf>
    <xf numFmtId="0" fontId="51" fillId="88" borderId="30" xfId="131" applyFont="1" applyFill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53" fillId="0" borderId="47" xfId="0" applyFont="1" applyBorder="1" applyAlignment="1">
      <alignment horizontal="center" vertical="center"/>
    </xf>
    <xf numFmtId="0" fontId="68" fillId="87" borderId="48" xfId="0" applyFont="1" applyFill="1" applyBorder="1" applyAlignment="1">
      <alignment horizontal="center"/>
    </xf>
    <xf numFmtId="0" fontId="59" fillId="76" borderId="0" xfId="120" applyFont="1" applyFill="1" applyAlignment="1" applyProtection="1">
      <alignment horizontal="center" vertical="center"/>
    </xf>
    <xf numFmtId="170" fontId="74" fillId="0" borderId="0" xfId="0" applyNumberFormat="1" applyFont="1" applyAlignment="1">
      <alignment horizontal="center" vertical="center"/>
    </xf>
    <xf numFmtId="0" fontId="47" fillId="76" borderId="0" xfId="251" applyFont="1" applyFill="1" applyAlignment="1" applyProtection="1">
      <alignment horizontal="center" vertical="center"/>
    </xf>
    <xf numFmtId="0" fontId="22" fillId="0" borderId="36" xfId="0" applyFont="1" applyBorder="1"/>
    <xf numFmtId="0" fontId="11" fillId="0" borderId="0" xfId="131" applyProtection="1">
      <protection locked="0"/>
    </xf>
    <xf numFmtId="0" fontId="57" fillId="0" borderId="0" xfId="0" applyFont="1" applyAlignment="1">
      <alignment horizontal="center" vertical="center"/>
    </xf>
    <xf numFmtId="0" fontId="75" fillId="94" borderId="1" xfId="0" applyFont="1" applyFill="1" applyBorder="1" applyAlignment="1">
      <alignment horizontal="center" vertical="center" wrapText="1"/>
    </xf>
    <xf numFmtId="0" fontId="47" fillId="82" borderId="0" xfId="131" applyFont="1" applyFill="1" applyAlignment="1">
      <alignment horizontal="center" vertical="center"/>
    </xf>
    <xf numFmtId="0" fontId="54" fillId="76" borderId="0" xfId="0" applyFont="1" applyFill="1" applyAlignment="1">
      <alignment horizontal="left"/>
    </xf>
    <xf numFmtId="0" fontId="0" fillId="0" borderId="49" xfId="0" applyBorder="1"/>
    <xf numFmtId="0" fontId="63" fillId="0" borderId="27" xfId="251" applyFont="1" applyBorder="1" applyAlignment="1" applyProtection="1">
      <alignment horizontal="center" vertical="center"/>
    </xf>
    <xf numFmtId="0" fontId="22" fillId="0" borderId="28" xfId="0" applyFont="1" applyBorder="1"/>
    <xf numFmtId="0" fontId="63" fillId="0" borderId="28" xfId="251" applyFont="1" applyBorder="1" applyAlignment="1" applyProtection="1">
      <alignment horizontal="center" vertical="center"/>
    </xf>
    <xf numFmtId="0" fontId="51" fillId="88" borderId="28" xfId="251" applyFont="1" applyFill="1" applyBorder="1" applyAlignment="1" applyProtection="1">
      <alignment horizontal="center" vertical="center"/>
    </xf>
    <xf numFmtId="0" fontId="57" fillId="80" borderId="28" xfId="0" applyFont="1" applyFill="1" applyBorder="1" applyAlignment="1">
      <alignment horizontal="center" vertical="center"/>
    </xf>
    <xf numFmtId="0" fontId="57" fillId="80" borderId="50" xfId="0" applyFont="1" applyFill="1" applyBorder="1" applyAlignment="1">
      <alignment horizontal="center" vertical="center"/>
    </xf>
    <xf numFmtId="0" fontId="58" fillId="80" borderId="0" xfId="0" applyFont="1" applyFill="1" applyAlignment="1">
      <alignment horizontal="center"/>
    </xf>
    <xf numFmtId="0" fontId="76" fillId="0" borderId="0" xfId="0" applyFont="1" applyAlignment="1">
      <alignment horizontal="center" vertical="center"/>
    </xf>
    <xf numFmtId="0" fontId="56" fillId="0" borderId="0" xfId="131" applyFont="1" applyAlignment="1">
      <alignment vertical="center"/>
    </xf>
    <xf numFmtId="0" fontId="77" fillId="80" borderId="0" xfId="0" applyFont="1" applyFill="1" applyAlignment="1">
      <alignment horizontal="center"/>
    </xf>
    <xf numFmtId="0" fontId="68" fillId="87" borderId="40" xfId="0" applyFont="1" applyFill="1" applyBorder="1" applyAlignment="1">
      <alignment horizontal="center"/>
    </xf>
    <xf numFmtId="0" fontId="47" fillId="0" borderId="30" xfId="251" applyFont="1" applyBorder="1" applyAlignment="1" applyProtection="1">
      <alignment horizontal="center" vertical="center"/>
    </xf>
    <xf numFmtId="0" fontId="63" fillId="0" borderId="0" xfId="251" applyFont="1" applyAlignment="1" applyProtection="1">
      <alignment horizontal="center" vertical="center"/>
    </xf>
    <xf numFmtId="0" fontId="47" fillId="0" borderId="0" xfId="251" applyFont="1" applyAlignment="1" applyProtection="1">
      <alignment horizontal="center" vertical="center"/>
    </xf>
    <xf numFmtId="0" fontId="60" fillId="95" borderId="1" xfId="138" applyFont="1" applyFill="1" applyBorder="1" applyAlignment="1">
      <alignment horizontal="center" vertical="center" shrinkToFit="1"/>
    </xf>
    <xf numFmtId="0" fontId="78" fillId="60" borderId="1" xfId="138" applyFont="1" applyFill="1" applyBorder="1" applyAlignment="1">
      <alignment horizontal="center" vertical="center" shrinkToFit="1"/>
    </xf>
    <xf numFmtId="0" fontId="68" fillId="96" borderId="0" xfId="0" applyFont="1" applyFill="1" applyAlignment="1">
      <alignment horizontal="center"/>
    </xf>
    <xf numFmtId="0" fontId="65" fillId="97" borderId="40" xfId="0" applyFont="1" applyFill="1" applyBorder="1" applyAlignment="1">
      <alignment horizontal="center"/>
    </xf>
    <xf numFmtId="0" fontId="60" fillId="0" borderId="1" xfId="138" applyFont="1" applyBorder="1" applyAlignment="1">
      <alignment horizontal="center" vertical="center" shrinkToFit="1"/>
    </xf>
    <xf numFmtId="0" fontId="79" fillId="98" borderId="40" xfId="0" applyFont="1" applyFill="1" applyBorder="1" applyAlignment="1">
      <alignment horizontal="center" vertical="center" shrinkToFit="1"/>
    </xf>
    <xf numFmtId="0" fontId="25" fillId="0" borderId="0" xfId="131" applyFont="1" applyAlignment="1">
      <alignment horizontal="center" vertical="center"/>
    </xf>
    <xf numFmtId="0" fontId="79" fillId="98" borderId="24" xfId="0" applyFont="1" applyFill="1" applyBorder="1" applyAlignment="1">
      <alignment horizontal="center" vertical="center" shrinkToFit="1"/>
    </xf>
    <xf numFmtId="0" fontId="69" fillId="99" borderId="40" xfId="0" applyFont="1" applyFill="1" applyBorder="1" applyAlignment="1">
      <alignment horizontal="center" vertical="center" shrinkToFit="1"/>
    </xf>
    <xf numFmtId="0" fontId="78" fillId="100" borderId="1" xfId="138" applyFont="1" applyFill="1" applyBorder="1" applyAlignment="1">
      <alignment horizontal="center" vertical="center" shrinkToFit="1"/>
    </xf>
    <xf numFmtId="0" fontId="60" fillId="101" borderId="1" xfId="138" applyFont="1" applyFill="1" applyBorder="1" applyAlignment="1">
      <alignment horizontal="center" vertical="center" shrinkToFit="1"/>
    </xf>
    <xf numFmtId="0" fontId="80" fillId="0" borderId="40" xfId="0" applyFont="1" applyBorder="1" applyAlignment="1">
      <alignment horizontal="center" vertical="center"/>
    </xf>
    <xf numFmtId="0" fontId="71" fillId="102" borderId="1" xfId="0" applyFont="1" applyFill="1" applyBorder="1" applyAlignment="1">
      <alignment horizontal="center" vertical="center"/>
    </xf>
    <xf numFmtId="0" fontId="43" fillId="65" borderId="51" xfId="0" applyFont="1" applyFill="1" applyBorder="1" applyAlignment="1">
      <alignment horizontal="center" vertical="center"/>
    </xf>
    <xf numFmtId="0" fontId="38" fillId="64" borderId="51" xfId="0" applyFont="1" applyFill="1" applyBorder="1" applyAlignment="1">
      <alignment horizontal="center" vertical="center"/>
    </xf>
    <xf numFmtId="0" fontId="36" fillId="39" borderId="1" xfId="0" applyFont="1" applyFill="1" applyBorder="1" applyAlignment="1">
      <alignment horizontal="center" vertical="center"/>
    </xf>
    <xf numFmtId="0" fontId="34" fillId="45" borderId="1" xfId="0" applyFont="1" applyFill="1" applyBorder="1" applyAlignment="1">
      <alignment horizontal="center" vertical="center"/>
    </xf>
    <xf numFmtId="0" fontId="35" fillId="37" borderId="1" xfId="0" applyFont="1" applyFill="1" applyBorder="1" applyAlignment="1">
      <alignment horizontal="center" vertical="center"/>
    </xf>
    <xf numFmtId="0" fontId="81" fillId="78" borderId="40" xfId="0" applyFont="1" applyFill="1" applyBorder="1" applyAlignment="1">
      <alignment horizontal="center" vertical="center" wrapText="1"/>
    </xf>
    <xf numFmtId="0" fontId="82" fillId="84" borderId="40" xfId="0" applyFont="1" applyFill="1" applyBorder="1" applyAlignment="1">
      <alignment horizontal="center" vertical="center" wrapText="1"/>
    </xf>
    <xf numFmtId="0" fontId="35" fillId="103" borderId="1" xfId="0" applyFont="1" applyFill="1" applyBorder="1" applyAlignment="1">
      <alignment horizontal="center" vertical="center"/>
    </xf>
    <xf numFmtId="0" fontId="22" fillId="0" borderId="30" xfId="0" applyFont="1" applyBorder="1"/>
    <xf numFmtId="0" fontId="51" fillId="0" borderId="0" xfId="131" applyFont="1" applyAlignment="1">
      <alignment horizontal="center" vertical="center"/>
    </xf>
    <xf numFmtId="0" fontId="83" fillId="104" borderId="1" xfId="0" applyFont="1" applyFill="1" applyBorder="1" applyAlignment="1">
      <alignment horizontal="center" vertical="center"/>
    </xf>
    <xf numFmtId="0" fontId="79" fillId="105" borderId="40" xfId="0" applyFont="1" applyFill="1" applyBorder="1" applyAlignment="1">
      <alignment horizontal="center" vertical="center" shrinkToFit="1"/>
    </xf>
    <xf numFmtId="0" fontId="60" fillId="44" borderId="1" xfId="0" applyFont="1" applyFill="1" applyBorder="1" applyAlignment="1">
      <alignment horizontal="center" vertical="center"/>
    </xf>
    <xf numFmtId="0" fontId="35" fillId="59" borderId="0" xfId="0" applyFont="1" applyFill="1" applyAlignment="1">
      <alignment horizontal="center" vertical="center"/>
    </xf>
    <xf numFmtId="0" fontId="34" fillId="34" borderId="0" xfId="0" applyFont="1" applyFill="1" applyAlignment="1">
      <alignment horizontal="center" vertical="center"/>
    </xf>
    <xf numFmtId="0" fontId="38" fillId="64" borderId="1" xfId="0" applyFont="1" applyFill="1" applyBorder="1" applyAlignment="1">
      <alignment horizontal="center" vertical="center"/>
    </xf>
    <xf numFmtId="0" fontId="54" fillId="0" borderId="52" xfId="0" applyFont="1" applyBorder="1" applyAlignment="1">
      <alignment horizontal="center" vertical="center"/>
    </xf>
    <xf numFmtId="0" fontId="84" fillId="88" borderId="0" xfId="0" applyFont="1" applyFill="1"/>
    <xf numFmtId="0" fontId="52" fillId="0" borderId="0" xfId="0" applyFont="1" applyAlignment="1">
      <alignment horizontal="center" vertical="center"/>
    </xf>
    <xf numFmtId="0" fontId="85" fillId="0" borderId="0" xfId="131" applyFont="1" applyAlignment="1">
      <alignment horizontal="center" vertical="center" wrapText="1"/>
    </xf>
    <xf numFmtId="0" fontId="54" fillId="76" borderId="0" xfId="0" applyFont="1" applyFill="1" applyAlignment="1">
      <alignment horizontal="center" vertical="center"/>
    </xf>
    <xf numFmtId="0" fontId="77" fillId="0" borderId="0" xfId="251" applyFont="1" applyAlignment="1" applyProtection="1">
      <alignment horizontal="right" vertical="center"/>
    </xf>
    <xf numFmtId="0" fontId="77" fillId="0" borderId="0" xfId="0" applyFont="1" applyAlignment="1">
      <alignment horizontal="left" vertical="center"/>
    </xf>
    <xf numFmtId="0" fontId="63" fillId="106" borderId="0" xfId="131" applyFont="1" applyFill="1" applyAlignment="1">
      <alignment horizontal="center" vertical="center"/>
    </xf>
    <xf numFmtId="0" fontId="81" fillId="55" borderId="1" xfId="138" applyFont="1" applyFill="1" applyBorder="1" applyAlignment="1" applyProtection="1">
      <alignment horizontal="center" vertical="center" shrinkToFit="1"/>
      <protection locked="0"/>
    </xf>
    <xf numFmtId="0" fontId="51" fillId="88" borderId="0" xfId="0" applyFont="1" applyFill="1" applyAlignment="1">
      <alignment horizontal="center" vertical="center"/>
    </xf>
    <xf numFmtId="0" fontId="76" fillId="76" borderId="0" xfId="0" applyFont="1" applyFill="1" applyAlignment="1">
      <alignment horizontal="center" vertical="center"/>
    </xf>
    <xf numFmtId="0" fontId="56" fillId="35" borderId="26" xfId="251" applyFont="1" applyFill="1" applyBorder="1" applyAlignment="1" applyProtection="1">
      <alignment horizontal="center" vertical="center"/>
    </xf>
    <xf numFmtId="0" fontId="51" fillId="76" borderId="0" xfId="251" applyFont="1" applyFill="1" applyAlignment="1" applyProtection="1">
      <alignment horizontal="center" vertical="center"/>
    </xf>
    <xf numFmtId="0" fontId="59" fillId="0" borderId="0" xfId="120" applyFont="1" applyAlignment="1" applyProtection="1">
      <alignment horizontal="center" vertical="center"/>
    </xf>
    <xf numFmtId="0" fontId="22" fillId="76" borderId="0" xfId="251" applyFill="1" applyAlignment="1" applyProtection="1">
      <alignment horizontal="center" vertical="center"/>
    </xf>
    <xf numFmtId="0" fontId="22" fillId="85" borderId="0" xfId="0" applyFont="1" applyFill="1"/>
    <xf numFmtId="0" fontId="22" fillId="76" borderId="0" xfId="251" applyFill="1" applyProtection="1"/>
    <xf numFmtId="0" fontId="51" fillId="88" borderId="26" xfId="251" applyFont="1" applyFill="1" applyBorder="1" applyAlignment="1" applyProtection="1">
      <alignment horizontal="center" vertical="center"/>
    </xf>
    <xf numFmtId="0" fontId="57" fillId="0" borderId="36" xfId="0" applyFont="1" applyBorder="1" applyAlignment="1">
      <alignment horizontal="center" vertical="center"/>
    </xf>
    <xf numFmtId="0" fontId="86" fillId="108" borderId="40" xfId="0" applyFont="1" applyFill="1" applyBorder="1" applyAlignment="1">
      <alignment horizontal="center" vertical="center" shrinkToFit="1"/>
    </xf>
    <xf numFmtId="0" fontId="61" fillId="109" borderId="24" xfId="0" applyFont="1" applyFill="1" applyBorder="1" applyAlignment="1">
      <alignment horizontal="center" vertical="center" shrinkToFit="1"/>
    </xf>
    <xf numFmtId="0" fontId="22" fillId="76" borderId="0" xfId="0" applyFont="1" applyFill="1" applyProtection="1">
      <protection locked="0"/>
    </xf>
    <xf numFmtId="0" fontId="87" fillId="0" borderId="0" xfId="0" applyFont="1" applyAlignment="1">
      <alignment vertical="center"/>
    </xf>
    <xf numFmtId="0" fontId="88" fillId="82" borderId="0" xfId="251" applyFont="1" applyFill="1" applyAlignment="1" applyProtection="1">
      <alignment horizontal="center" vertical="center"/>
    </xf>
    <xf numFmtId="0" fontId="34" fillId="70" borderId="1" xfId="0" applyFont="1" applyFill="1" applyBorder="1" applyAlignment="1">
      <alignment horizontal="center" vertical="center"/>
    </xf>
    <xf numFmtId="0" fontId="51" fillId="76" borderId="0" xfId="251" applyFont="1" applyFill="1" applyAlignment="1" applyProtection="1">
      <alignment horizontal="left" vertical="center"/>
    </xf>
    <xf numFmtId="0" fontId="44" fillId="66" borderId="1" xfId="252" applyFont="1" applyFill="1" applyBorder="1" applyAlignment="1" applyProtection="1">
      <alignment horizontal="center" vertical="center" shrinkToFit="1"/>
    </xf>
    <xf numFmtId="0" fontId="22" fillId="0" borderId="0" xfId="251">
      <protection locked="0"/>
    </xf>
    <xf numFmtId="0" fontId="22" fillId="0" borderId="26" xfId="251" applyBorder="1">
      <protection locked="0"/>
    </xf>
    <xf numFmtId="0" fontId="90" fillId="110" borderId="40" xfId="0" applyFont="1" applyFill="1" applyBorder="1" applyAlignment="1">
      <alignment horizontal="center" vertical="center"/>
    </xf>
    <xf numFmtId="0" fontId="34" fillId="71" borderId="1" xfId="0" applyFont="1" applyFill="1" applyBorder="1" applyAlignment="1">
      <alignment horizontal="center" vertical="center"/>
    </xf>
    <xf numFmtId="0" fontId="54" fillId="88" borderId="0" xfId="251" applyFont="1" applyFill="1" applyAlignment="1" applyProtection="1">
      <alignment horizontal="center"/>
    </xf>
    <xf numFmtId="0" fontId="91" fillId="111" borderId="1" xfId="131" applyFont="1" applyFill="1" applyBorder="1" applyAlignment="1">
      <alignment horizontal="center"/>
    </xf>
    <xf numFmtId="6" fontId="54" fillId="0" borderId="0" xfId="0" applyNumberFormat="1" applyFont="1" applyAlignment="1">
      <alignment horizontal="center" vertical="center"/>
    </xf>
    <xf numFmtId="0" fontId="43" fillId="65" borderId="2" xfId="0" applyFont="1" applyFill="1" applyBorder="1" applyAlignment="1">
      <alignment horizontal="center" vertical="center"/>
    </xf>
    <xf numFmtId="0" fontId="64" fillId="112" borderId="2" xfId="251" applyFont="1" applyFill="1" applyBorder="1" applyAlignment="1" applyProtection="1">
      <alignment horizontal="center" vertical="center" shrinkToFit="1"/>
    </xf>
    <xf numFmtId="0" fontId="35" fillId="57" borderId="1" xfId="0" applyFont="1" applyFill="1" applyBorder="1" applyAlignment="1">
      <alignment horizontal="center" vertical="center"/>
    </xf>
    <xf numFmtId="0" fontId="64" fillId="112" borderId="1" xfId="251" applyFont="1" applyFill="1" applyBorder="1" applyAlignment="1" applyProtection="1">
      <alignment horizontal="center" vertical="center" shrinkToFit="1"/>
    </xf>
    <xf numFmtId="0" fontId="1" fillId="88" borderId="0" xfId="131" applyFont="1" applyFill="1" applyAlignment="1">
      <alignment horizontal="center" vertical="center"/>
    </xf>
    <xf numFmtId="0" fontId="57" fillId="0" borderId="30" xfId="0" applyFont="1" applyBorder="1" applyAlignment="1">
      <alignment horizontal="center" vertical="center"/>
    </xf>
    <xf numFmtId="0" fontId="51" fillId="114" borderId="58" xfId="251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34" fillId="69" borderId="1" xfId="0" applyFont="1" applyFill="1" applyBorder="1" applyAlignment="1">
      <alignment horizontal="center" vertical="center"/>
    </xf>
    <xf numFmtId="0" fontId="40" fillId="52" borderId="1" xfId="0" applyFont="1" applyFill="1" applyBorder="1" applyAlignment="1">
      <alignment horizontal="center" vertical="center"/>
    </xf>
    <xf numFmtId="0" fontId="1" fillId="114" borderId="26" xfId="251" applyFont="1" applyFill="1" applyBorder="1" applyAlignment="1" applyProtection="1">
      <alignment horizontal="center"/>
    </xf>
    <xf numFmtId="0" fontId="94" fillId="46" borderId="16" xfId="131" applyFont="1" applyFill="1" applyBorder="1" applyAlignment="1">
      <alignment horizontal="center"/>
    </xf>
    <xf numFmtId="171" fontId="47" fillId="0" borderId="30" xfId="251" applyNumberFormat="1" applyFont="1" applyBorder="1" applyAlignment="1" applyProtection="1">
      <alignment horizontal="center" vertical="center"/>
    </xf>
    <xf numFmtId="171" fontId="47" fillId="0" borderId="0" xfId="251" applyNumberFormat="1" applyFont="1" applyAlignment="1" applyProtection="1">
      <alignment horizontal="center" vertical="center"/>
    </xf>
    <xf numFmtId="0" fontId="51" fillId="114" borderId="61" xfId="251" applyFont="1" applyFill="1" applyBorder="1" applyAlignment="1" applyProtection="1">
      <alignment horizontal="center" vertical="center"/>
    </xf>
    <xf numFmtId="0" fontId="51" fillId="114" borderId="62" xfId="251" applyFont="1" applyFill="1" applyBorder="1" applyAlignment="1" applyProtection="1">
      <alignment horizontal="center" vertical="center"/>
    </xf>
    <xf numFmtId="0" fontId="61" fillId="115" borderId="40" xfId="0" applyFont="1" applyFill="1" applyBorder="1" applyAlignment="1">
      <alignment horizontal="center" vertical="center" shrinkToFit="1"/>
    </xf>
    <xf numFmtId="0" fontId="43" fillId="65" borderId="1" xfId="0" applyFont="1" applyFill="1" applyBorder="1" applyAlignment="1">
      <alignment horizontal="center" vertical="center"/>
    </xf>
    <xf numFmtId="0" fontId="43" fillId="0" borderId="63" xfId="0" applyFont="1" applyBorder="1" applyAlignment="1">
      <alignment horizontal="center" vertical="center"/>
    </xf>
    <xf numFmtId="0" fontId="94" fillId="46" borderId="16" xfId="251" applyFont="1" applyFill="1" applyBorder="1" applyAlignment="1" applyProtection="1">
      <alignment horizontal="center"/>
    </xf>
    <xf numFmtId="0" fontId="61" fillId="116" borderId="24" xfId="0" applyFont="1" applyFill="1" applyBorder="1" applyAlignment="1">
      <alignment horizontal="center" vertical="center" shrinkToFit="1"/>
    </xf>
    <xf numFmtId="0" fontId="57" fillId="0" borderId="26" xfId="0" applyFont="1" applyBorder="1" applyAlignment="1">
      <alignment horizontal="center" vertical="center"/>
    </xf>
    <xf numFmtId="0" fontId="51" fillId="114" borderId="62" xfId="131" applyFont="1" applyFill="1" applyBorder="1" applyAlignment="1">
      <alignment horizontal="center" vertical="center"/>
    </xf>
    <xf numFmtId="0" fontId="95" fillId="80" borderId="0" xfId="0" applyFont="1" applyFill="1"/>
    <xf numFmtId="0" fontId="62" fillId="0" borderId="0" xfId="251" applyFont="1" applyAlignment="1" applyProtection="1">
      <alignment horizontal="center"/>
    </xf>
    <xf numFmtId="0" fontId="96" fillId="0" borderId="0" xfId="142" applyFont="1" applyAlignment="1" applyProtection="1">
      <alignment horizontal="center" vertical="center" shrinkToFit="1"/>
    </xf>
    <xf numFmtId="0" fontId="11" fillId="0" borderId="0" xfId="131" applyAlignment="1">
      <alignment horizontal="center" vertical="center"/>
    </xf>
    <xf numFmtId="0" fontId="34" fillId="117" borderId="16" xfId="252" applyFont="1" applyFill="1" applyBorder="1" applyAlignment="1" applyProtection="1">
      <alignment horizontal="center" vertical="center" shrinkToFit="1"/>
    </xf>
    <xf numFmtId="0" fontId="22" fillId="0" borderId="0" xfId="0" applyFont="1" applyAlignment="1" applyProtection="1">
      <alignment horizontal="left" vertical="center"/>
      <protection locked="0"/>
    </xf>
    <xf numFmtId="0" fontId="51" fillId="88" borderId="55" xfId="251" applyFont="1" applyFill="1" applyBorder="1" applyAlignment="1" applyProtection="1">
      <alignment horizontal="center" vertical="center"/>
    </xf>
    <xf numFmtId="0" fontId="51" fillId="88" borderId="64" xfId="251" applyFont="1" applyFill="1" applyBorder="1" applyAlignment="1" applyProtection="1">
      <alignment horizontal="center" vertical="center"/>
    </xf>
    <xf numFmtId="0" fontId="51" fillId="88" borderId="57" xfId="251" applyFont="1" applyFill="1" applyBorder="1" applyAlignment="1" applyProtection="1">
      <alignment horizontal="center" vertical="center"/>
    </xf>
    <xf numFmtId="0" fontId="51" fillId="0" borderId="65" xfId="251" applyFont="1" applyBorder="1" applyAlignment="1" applyProtection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22" fillId="76" borderId="0" xfId="251" applyFill="1">
      <protection locked="0"/>
    </xf>
    <xf numFmtId="0" fontId="22" fillId="76" borderId="0" xfId="251" applyFill="1" applyAlignment="1">
      <alignment horizontal="left" vertical="center"/>
      <protection locked="0"/>
    </xf>
    <xf numFmtId="0" fontId="51" fillId="88" borderId="30" xfId="251" applyFont="1" applyFill="1" applyBorder="1" applyAlignment="1" applyProtection="1">
      <alignment horizontal="center" vertical="center"/>
    </xf>
    <xf numFmtId="0" fontId="51" fillId="113" borderId="0" xfId="251" applyFont="1" applyFill="1" applyAlignment="1" applyProtection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98" fillId="0" borderId="0" xfId="131" applyFont="1" applyAlignment="1">
      <alignment horizontal="center" vertical="center"/>
    </xf>
    <xf numFmtId="0" fontId="51" fillId="88" borderId="59" xfId="251" applyFont="1" applyFill="1" applyBorder="1" applyAlignment="1" applyProtection="1">
      <alignment horizontal="center" vertical="center"/>
    </xf>
    <xf numFmtId="0" fontId="51" fillId="88" borderId="60" xfId="251" applyFont="1" applyFill="1" applyBorder="1" applyAlignment="1" applyProtection="1">
      <alignment horizontal="center" vertical="center"/>
    </xf>
    <xf numFmtId="0" fontId="51" fillId="88" borderId="45" xfId="251" applyFont="1" applyFill="1" applyBorder="1" applyAlignment="1" applyProtection="1">
      <alignment horizontal="center" vertical="center"/>
    </xf>
    <xf numFmtId="0" fontId="57" fillId="76" borderId="0" xfId="251" applyFont="1" applyFill="1" applyAlignment="1" applyProtection="1">
      <alignment horizontal="center" vertical="center"/>
    </xf>
    <xf numFmtId="0" fontId="57" fillId="0" borderId="30" xfId="0" applyFont="1" applyBorder="1" applyAlignment="1" applyProtection="1">
      <alignment horizontal="center" vertical="center"/>
      <protection locked="0"/>
    </xf>
    <xf numFmtId="0" fontId="57" fillId="76" borderId="0" xfId="0" applyFont="1" applyFill="1" applyAlignment="1" applyProtection="1">
      <alignment horizontal="center" vertical="center"/>
      <protection locked="0"/>
    </xf>
    <xf numFmtId="0" fontId="22" fillId="0" borderId="26" xfId="0" applyFont="1" applyBorder="1"/>
    <xf numFmtId="0" fontId="73" fillId="93" borderId="1" xfId="0" applyFont="1" applyFill="1" applyBorder="1" applyAlignment="1">
      <alignment horizontal="center" vertical="center"/>
    </xf>
    <xf numFmtId="0" fontId="78" fillId="118" borderId="1" xfId="138" applyFont="1" applyFill="1" applyBorder="1" applyAlignment="1">
      <alignment horizontal="center" vertical="center" shrinkToFit="1"/>
    </xf>
    <xf numFmtId="0" fontId="99" fillId="119" borderId="40" xfId="0" applyFont="1" applyFill="1" applyBorder="1" applyAlignment="1">
      <alignment horizontal="center" vertical="center" shrinkToFit="1"/>
    </xf>
    <xf numFmtId="0" fontId="100" fillId="110" borderId="24" xfId="0" applyFont="1" applyFill="1" applyBorder="1" applyAlignment="1">
      <alignment horizontal="center" vertical="center" shrinkToFit="1"/>
    </xf>
    <xf numFmtId="0" fontId="101" fillId="52" borderId="1" xfId="0" applyFont="1" applyFill="1" applyBorder="1" applyAlignment="1">
      <alignment horizontal="center"/>
    </xf>
    <xf numFmtId="0" fontId="59" fillId="76" borderId="30" xfId="120" applyFont="1" applyFill="1" applyBorder="1" applyAlignment="1" applyProtection="1">
      <alignment horizontal="center" vertical="center"/>
    </xf>
    <xf numFmtId="0" fontId="2" fillId="120" borderId="0" xfId="0" applyFont="1" applyFill="1"/>
    <xf numFmtId="0" fontId="78" fillId="121" borderId="1" xfId="138" applyFont="1" applyFill="1" applyBorder="1" applyAlignment="1">
      <alignment horizontal="center" vertical="center" shrinkToFit="1"/>
    </xf>
    <xf numFmtId="0" fontId="90" fillId="50" borderId="1" xfId="138" applyFont="1" applyFill="1" applyBorder="1" applyAlignment="1">
      <alignment horizontal="center" vertical="center" shrinkToFit="1"/>
    </xf>
    <xf numFmtId="0" fontId="54" fillId="0" borderId="0" xfId="251" applyFont="1" applyAlignment="1" applyProtection="1">
      <alignment horizontal="center" vertical="center"/>
    </xf>
    <xf numFmtId="0" fontId="64" fillId="73" borderId="16" xfId="252" applyFont="1" applyFill="1" applyBorder="1" applyAlignment="1">
      <alignment horizontal="center" vertical="center" shrinkToFit="1"/>
      <protection locked="0"/>
    </xf>
    <xf numFmtId="0" fontId="2" fillId="120" borderId="30" xfId="0" applyFont="1" applyFill="1" applyBorder="1"/>
    <xf numFmtId="0" fontId="2" fillId="120" borderId="26" xfId="0" applyFont="1" applyFill="1" applyBorder="1"/>
    <xf numFmtId="0" fontId="102" fillId="0" borderId="0" xfId="251" applyFont="1" applyAlignment="1" applyProtection="1">
      <alignment horizontal="center" vertical="center"/>
    </xf>
    <xf numFmtId="0" fontId="34" fillId="52" borderId="1" xfId="0" applyFont="1" applyFill="1" applyBorder="1" applyAlignment="1">
      <alignment horizontal="center" vertical="center"/>
    </xf>
    <xf numFmtId="0" fontId="47" fillId="0" borderId="18" xfId="251" applyFont="1" applyBorder="1" applyAlignment="1" applyProtection="1">
      <alignment horizontal="center" vertical="center"/>
    </xf>
    <xf numFmtId="0" fontId="51" fillId="113" borderId="18" xfId="251" applyFont="1" applyFill="1" applyBorder="1" applyAlignment="1" applyProtection="1">
      <alignment horizontal="center" vertical="center"/>
    </xf>
    <xf numFmtId="0" fontId="57" fillId="76" borderId="18" xfId="251" applyFont="1" applyFill="1" applyBorder="1" applyAlignment="1" applyProtection="1">
      <alignment horizontal="center" vertical="center"/>
    </xf>
    <xf numFmtId="0" fontId="22" fillId="76" borderId="30" xfId="0" applyFont="1" applyFill="1" applyBorder="1"/>
    <xf numFmtId="0" fontId="63" fillId="76" borderId="26" xfId="251" applyFont="1" applyFill="1" applyBorder="1" applyAlignment="1" applyProtection="1">
      <alignment horizontal="center" vertical="center"/>
    </xf>
    <xf numFmtId="0" fontId="51" fillId="88" borderId="67" xfId="251" applyFont="1" applyFill="1" applyBorder="1" applyAlignment="1" applyProtection="1">
      <alignment horizontal="center" vertical="center"/>
    </xf>
    <xf numFmtId="0" fontId="51" fillId="0" borderId="0" xfId="0" applyFont="1" applyAlignment="1">
      <alignment horizontal="center" vertical="center"/>
    </xf>
    <xf numFmtId="0" fontId="62" fillId="114" borderId="30" xfId="251" applyFont="1" applyFill="1" applyBorder="1" applyAlignment="1" applyProtection="1">
      <alignment horizontal="center" vertical="center"/>
    </xf>
    <xf numFmtId="0" fontId="51" fillId="0" borderId="28" xfId="131" applyFont="1" applyBorder="1" applyAlignment="1">
      <alignment horizontal="left" vertical="center"/>
    </xf>
    <xf numFmtId="0" fontId="51" fillId="0" borderId="28" xfId="131" applyFont="1" applyBorder="1" applyAlignment="1">
      <alignment horizontal="center" vertical="center"/>
    </xf>
    <xf numFmtId="0" fontId="51" fillId="0" borderId="28" xfId="251" applyFont="1" applyBorder="1" applyAlignment="1" applyProtection="1">
      <alignment horizontal="center" vertical="center"/>
    </xf>
    <xf numFmtId="0" fontId="51" fillId="0" borderId="25" xfId="251" applyFont="1" applyBorder="1" applyAlignment="1" applyProtection="1">
      <alignment horizontal="center" vertical="center"/>
    </xf>
    <xf numFmtId="0" fontId="51" fillId="76" borderId="18" xfId="251" applyFont="1" applyFill="1" applyBorder="1" applyAlignment="1" applyProtection="1">
      <alignment horizontal="center" vertical="center"/>
    </xf>
    <xf numFmtId="0" fontId="51" fillId="0" borderId="28" xfId="0" applyFont="1" applyBorder="1" applyAlignment="1">
      <alignment horizontal="center" vertical="center"/>
    </xf>
    <xf numFmtId="0" fontId="51" fillId="0" borderId="29" xfId="251" applyFont="1" applyBorder="1" applyAlignment="1" applyProtection="1">
      <alignment horizontal="center" vertical="center"/>
    </xf>
    <xf numFmtId="0" fontId="103" fillId="122" borderId="16" xfId="251" applyFont="1" applyFill="1" applyBorder="1" applyAlignment="1" applyProtection="1">
      <alignment horizontal="center"/>
    </xf>
    <xf numFmtId="0" fontId="51" fillId="0" borderId="0" xfId="133" applyFont="1" applyAlignment="1">
      <alignment horizontal="center" vertical="center"/>
    </xf>
    <xf numFmtId="0" fontId="97" fillId="0" borderId="0" xfId="251" applyFont="1" applyAlignment="1" applyProtection="1">
      <alignment horizontal="center" vertical="center"/>
    </xf>
    <xf numFmtId="0" fontId="63" fillId="88" borderId="0" xfId="251" applyFont="1" applyFill="1" applyAlignment="1" applyProtection="1">
      <alignment vertical="center"/>
    </xf>
    <xf numFmtId="0" fontId="51" fillId="0" borderId="26" xfId="251" applyFont="1" applyBorder="1" applyAlignment="1" applyProtection="1">
      <alignment horizontal="center" vertical="center"/>
    </xf>
    <xf numFmtId="0" fontId="104" fillId="123" borderId="0" xfId="122" applyFont="1" applyFill="1" applyAlignment="1">
      <alignment horizontal="center" vertical="center"/>
    </xf>
    <xf numFmtId="0" fontId="30" fillId="0" borderId="0" xfId="122" applyFont="1" applyAlignment="1">
      <alignment horizontal="center"/>
    </xf>
    <xf numFmtId="0" fontId="105" fillId="0" borderId="0" xfId="133" applyFont="1" applyAlignment="1">
      <alignment vertical="center"/>
    </xf>
    <xf numFmtId="0" fontId="103" fillId="122" borderId="1" xfId="251" applyFont="1" applyFill="1" applyBorder="1" applyAlignment="1" applyProtection="1">
      <alignment horizontal="center"/>
    </xf>
    <xf numFmtId="0" fontId="11" fillId="0" borderId="0" xfId="122" applyAlignment="1" applyProtection="1">
      <alignment horizontal="center"/>
      <protection locked="0"/>
    </xf>
    <xf numFmtId="0" fontId="22" fillId="0" borderId="0" xfId="251" applyAlignment="1">
      <alignment horizontal="left" vertical="center"/>
      <protection locked="0"/>
    </xf>
    <xf numFmtId="0" fontId="22" fillId="0" borderId="0" xfId="251" applyAlignment="1" applyProtection="1">
      <alignment horizontal="center" vertical="center"/>
    </xf>
    <xf numFmtId="0" fontId="51" fillId="88" borderId="17" xfId="251" applyFont="1" applyFill="1" applyBorder="1" applyAlignment="1" applyProtection="1">
      <alignment horizontal="center" vertical="center"/>
    </xf>
    <xf numFmtId="0" fontId="76" fillId="124" borderId="0" xfId="122" applyFont="1" applyFill="1" applyAlignment="1">
      <alignment horizontal="center" vertical="center"/>
    </xf>
    <xf numFmtId="0" fontId="51" fillId="0" borderId="68" xfId="251" applyFont="1" applyBorder="1" applyAlignment="1" applyProtection="1">
      <alignment horizontal="center" vertical="center"/>
    </xf>
    <xf numFmtId="0" fontId="97" fillId="0" borderId="0" xfId="251" applyFont="1" applyAlignment="1" applyProtection="1">
      <alignment horizontal="left" vertical="center"/>
    </xf>
    <xf numFmtId="0" fontId="51" fillId="0" borderId="0" xfId="133" applyFont="1" applyAlignment="1">
      <alignment horizontal="right" vertical="center"/>
    </xf>
    <xf numFmtId="0" fontId="51" fillId="0" borderId="0" xfId="133" applyFont="1" applyAlignment="1">
      <alignment horizontal="left" vertical="center"/>
    </xf>
    <xf numFmtId="0" fontId="104" fillId="125" borderId="0" xfId="122" applyFont="1" applyFill="1" applyAlignment="1">
      <alignment horizontal="center" vertical="center"/>
    </xf>
    <xf numFmtId="0" fontId="0" fillId="0" borderId="0" xfId="0" applyAlignment="1">
      <alignment horizontal="right"/>
    </xf>
    <xf numFmtId="0" fontId="66" fillId="0" borderId="26" xfId="251" applyFont="1" applyBorder="1" applyProtection="1"/>
    <xf numFmtId="0" fontId="57" fillId="0" borderId="26" xfId="0" applyFont="1" applyBorder="1" applyProtection="1">
      <protection locked="0"/>
    </xf>
    <xf numFmtId="0" fontId="11" fillId="0" borderId="0" xfId="133"/>
    <xf numFmtId="0" fontId="11" fillId="0" borderId="28" xfId="122" applyBorder="1" applyProtection="1">
      <protection locked="0"/>
    </xf>
    <xf numFmtId="0" fontId="22" fillId="0" borderId="28" xfId="0" applyFont="1" applyBorder="1" applyProtection="1">
      <protection locked="0"/>
    </xf>
    <xf numFmtId="0" fontId="11" fillId="0" borderId="0" xfId="122" applyProtection="1">
      <protection locked="0"/>
    </xf>
    <xf numFmtId="0" fontId="30" fillId="126" borderId="0" xfId="122" applyFont="1" applyFill="1" applyAlignment="1">
      <alignment horizontal="center"/>
    </xf>
    <xf numFmtId="0" fontId="30" fillId="0" borderId="0" xfId="122" applyFont="1" applyAlignment="1" applyProtection="1">
      <alignment horizontal="center" vertical="center"/>
      <protection locked="0"/>
    </xf>
    <xf numFmtId="0" fontId="11" fillId="0" borderId="0" xfId="122"/>
    <xf numFmtId="0" fontId="0" fillId="0" borderId="0" xfId="122" applyFont="1" applyProtection="1">
      <protection locked="0"/>
    </xf>
    <xf numFmtId="0" fontId="0" fillId="0" borderId="30" xfId="0" applyBorder="1"/>
    <xf numFmtId="0" fontId="105" fillId="0" borderId="0" xfId="251" applyFont="1" applyAlignment="1" applyProtection="1">
      <alignment vertical="center"/>
    </xf>
    <xf numFmtId="0" fontId="1" fillId="0" borderId="0" xfId="133" applyFont="1" applyAlignment="1">
      <alignment horizontal="center" vertical="center"/>
    </xf>
    <xf numFmtId="0" fontId="106" fillId="0" borderId="0" xfId="122" applyFont="1" applyAlignment="1">
      <alignment vertical="center"/>
    </xf>
    <xf numFmtId="0" fontId="33" fillId="0" borderId="0" xfId="122" applyFont="1" applyProtection="1">
      <protection locked="0"/>
    </xf>
    <xf numFmtId="0" fontId="0" fillId="0" borderId="26" xfId="0" applyBorder="1"/>
    <xf numFmtId="0" fontId="51" fillId="0" borderId="18" xfId="133" applyFont="1" applyBorder="1" applyAlignment="1">
      <alignment horizontal="center" vertical="center"/>
    </xf>
    <xf numFmtId="0" fontId="11" fillId="0" borderId="18" xfId="122" applyBorder="1" applyProtection="1">
      <protection locked="0"/>
    </xf>
    <xf numFmtId="0" fontId="107" fillId="0" borderId="18" xfId="122" applyFont="1" applyBorder="1" applyProtection="1">
      <protection locked="0"/>
    </xf>
    <xf numFmtId="0" fontId="108" fillId="0" borderId="18" xfId="122" applyFont="1" applyBorder="1" applyProtection="1">
      <protection locked="0"/>
    </xf>
    <xf numFmtId="0" fontId="0" fillId="0" borderId="28" xfId="0" applyBorder="1"/>
    <xf numFmtId="0" fontId="33" fillId="0" borderId="0" xfId="0" applyFont="1"/>
    <xf numFmtId="0" fontId="112" fillId="0" borderId="0" xfId="0" applyFont="1" applyAlignment="1">
      <alignment horizontal="center" vertical="center"/>
    </xf>
    <xf numFmtId="0" fontId="113" fillId="0" borderId="0" xfId="0" applyFont="1"/>
    <xf numFmtId="0" fontId="67" fillId="0" borderId="0" xfId="0" applyFont="1"/>
    <xf numFmtId="0" fontId="114" fillId="0" borderId="0" xfId="0" applyFont="1"/>
    <xf numFmtId="0" fontId="116" fillId="0" borderId="0" xfId="0" applyFont="1" applyAlignment="1">
      <alignment horizontal="left" vertical="top" wrapText="1"/>
    </xf>
    <xf numFmtId="0" fontId="117" fillId="113" borderId="0" xfId="138" applyFont="1" applyFill="1" applyAlignment="1">
      <alignment horizontal="center" vertical="center" shrinkToFit="1"/>
    </xf>
    <xf numFmtId="172" fontId="115" fillId="0" borderId="1" xfId="0" applyNumberFormat="1" applyFont="1" applyBorder="1" applyAlignment="1">
      <alignment horizontal="center" vertical="center" wrapText="1"/>
    </xf>
    <xf numFmtId="14" fontId="111" fillId="61" borderId="1" xfId="0" applyNumberFormat="1" applyFont="1" applyFill="1" applyBorder="1" applyAlignment="1" applyProtection="1">
      <alignment horizontal="center" vertical="center" wrapText="1"/>
      <protection locked="0"/>
    </xf>
    <xf numFmtId="0" fontId="111" fillId="61" borderId="1" xfId="0" applyFont="1" applyFill="1" applyBorder="1" applyAlignment="1" applyProtection="1">
      <alignment horizontal="center" vertical="center" wrapText="1"/>
      <protection locked="0"/>
    </xf>
    <xf numFmtId="0" fontId="48" fillId="113" borderId="0" xfId="138" applyFont="1" applyFill="1" applyAlignment="1">
      <alignment vertical="center" shrinkToFit="1"/>
    </xf>
    <xf numFmtId="172" fontId="119" fillId="113" borderId="80" xfId="138" applyNumberFormat="1" applyFont="1" applyFill="1" applyBorder="1" applyAlignment="1">
      <alignment horizontal="center" vertical="center" shrinkToFit="1"/>
    </xf>
    <xf numFmtId="0" fontId="30" fillId="130" borderId="1" xfId="0" applyFont="1" applyFill="1" applyBorder="1" applyAlignment="1" applyProtection="1">
      <alignment horizontal="center" vertical="center" wrapText="1"/>
      <protection locked="0"/>
    </xf>
    <xf numFmtId="167" fontId="30" fillId="130" borderId="1" xfId="43" applyFont="1" applyFill="1" applyBorder="1" applyAlignment="1">
      <alignment horizontal="right" vertical="center"/>
    </xf>
    <xf numFmtId="0" fontId="46" fillId="113" borderId="0" xfId="138" applyFont="1" applyFill="1" applyAlignment="1">
      <alignment vertical="center" shrinkToFit="1"/>
    </xf>
    <xf numFmtId="0" fontId="120" fillId="113" borderId="0" xfId="138" applyFont="1" applyFill="1" applyAlignment="1">
      <alignment horizontal="center" vertical="center" shrinkToFit="1"/>
    </xf>
    <xf numFmtId="0" fontId="30" fillId="131" borderId="1" xfId="0" applyFont="1" applyFill="1" applyBorder="1" applyAlignment="1" applyProtection="1">
      <alignment horizontal="center" vertical="center" wrapText="1"/>
      <protection locked="0"/>
    </xf>
    <xf numFmtId="167" fontId="30" fillId="131" borderId="51" xfId="43" applyFont="1" applyFill="1" applyBorder="1" applyAlignment="1">
      <alignment horizontal="right" vertical="center"/>
    </xf>
    <xf numFmtId="167" fontId="30" fillId="131" borderId="1" xfId="43" applyFont="1" applyFill="1" applyBorder="1" applyAlignment="1">
      <alignment horizontal="right" vertical="center"/>
    </xf>
    <xf numFmtId="0" fontId="121" fillId="0" borderId="0" xfId="150" applyFont="1" applyAlignment="1">
      <alignment vertical="center" shrinkToFit="1"/>
    </xf>
    <xf numFmtId="0" fontId="30" fillId="132" borderId="15" xfId="0" applyFont="1" applyFill="1" applyBorder="1" applyAlignment="1" applyProtection="1">
      <alignment horizontal="center" vertical="center" wrapText="1"/>
      <protection locked="0"/>
    </xf>
    <xf numFmtId="173" fontId="30" fillId="132" borderId="1" xfId="203" applyNumberFormat="1" applyFont="1" applyFill="1" applyBorder="1" applyAlignment="1" applyProtection="1">
      <alignment horizontal="right" vertical="center" wrapText="1"/>
      <protection locked="0"/>
    </xf>
    <xf numFmtId="0" fontId="71" fillId="113" borderId="0" xfId="138" applyFont="1" applyFill="1" applyAlignment="1">
      <alignment vertical="center" shrinkToFit="1"/>
    </xf>
    <xf numFmtId="172" fontId="104" fillId="133" borderId="53" xfId="150" applyNumberFormat="1" applyFont="1" applyFill="1" applyBorder="1" applyAlignment="1">
      <alignment horizontal="center" vertical="center" shrinkToFit="1"/>
    </xf>
    <xf numFmtId="0" fontId="30" fillId="134" borderId="1" xfId="0" applyFont="1" applyFill="1" applyBorder="1" applyAlignment="1" applyProtection="1">
      <alignment horizontal="center" vertical="center" wrapText="1"/>
      <protection locked="0"/>
    </xf>
    <xf numFmtId="10" fontId="30" fillId="134" borderId="2" xfId="203" applyNumberFormat="1" applyFont="1" applyFill="1" applyBorder="1" applyAlignment="1">
      <alignment horizontal="right" vertical="center"/>
    </xf>
    <xf numFmtId="10" fontId="30" fillId="134" borderId="1" xfId="203" applyNumberFormat="1" applyFont="1" applyFill="1" applyBorder="1" applyAlignment="1">
      <alignment horizontal="right" vertical="center"/>
    </xf>
    <xf numFmtId="172" fontId="104" fillId="60" borderId="3" xfId="150" applyNumberFormat="1" applyFont="1" applyFill="1" applyBorder="1" applyAlignment="1">
      <alignment horizontal="center" vertical="center" shrinkToFit="1"/>
    </xf>
    <xf numFmtId="0" fontId="30" fillId="135" borderId="1" xfId="0" applyFont="1" applyFill="1" applyBorder="1" applyAlignment="1" applyProtection="1">
      <alignment horizontal="center" vertical="center" wrapText="1"/>
      <protection locked="0"/>
    </xf>
    <xf numFmtId="1" fontId="30" fillId="135" borderId="2" xfId="203" applyNumberFormat="1" applyFont="1" applyFill="1" applyBorder="1" applyAlignment="1">
      <alignment horizontal="right" vertical="center"/>
    </xf>
    <xf numFmtId="1" fontId="30" fillId="135" borderId="1" xfId="203" applyNumberFormat="1" applyFont="1" applyFill="1" applyBorder="1" applyAlignment="1">
      <alignment horizontal="right" vertical="center"/>
    </xf>
    <xf numFmtId="172" fontId="46" fillId="136" borderId="3" xfId="138" applyNumberFormat="1" applyFont="1" applyFill="1" applyBorder="1" applyAlignment="1">
      <alignment horizontal="center" vertical="center"/>
    </xf>
    <xf numFmtId="0" fontId="30" fillId="59" borderId="1" xfId="0" applyFont="1" applyFill="1" applyBorder="1" applyAlignment="1" applyProtection="1">
      <alignment horizontal="center" vertical="center" wrapText="1"/>
      <protection locked="0"/>
    </xf>
    <xf numFmtId="1" fontId="30" fillId="59" borderId="2" xfId="203" applyNumberFormat="1" applyFont="1" applyFill="1" applyBorder="1" applyAlignment="1">
      <alignment horizontal="right" vertical="center"/>
    </xf>
    <xf numFmtId="1" fontId="30" fillId="59" borderId="1" xfId="203" applyNumberFormat="1" applyFont="1" applyFill="1" applyBorder="1" applyAlignment="1">
      <alignment horizontal="right" vertical="center"/>
    </xf>
    <xf numFmtId="0" fontId="102" fillId="0" borderId="0" xfId="253" applyFont="1" applyProtection="1"/>
    <xf numFmtId="0" fontId="124" fillId="0" borderId="0" xfId="0" applyFont="1" applyAlignment="1">
      <alignment horizontal="center" wrapText="1" shrinkToFit="1"/>
    </xf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126" fillId="0" borderId="0" xfId="0" applyFont="1"/>
    <xf numFmtId="0" fontId="71" fillId="0" borderId="1" xfId="138" applyFont="1" applyBorder="1" applyAlignment="1">
      <alignment horizontal="center" vertical="center" shrinkToFit="1"/>
    </xf>
    <xf numFmtId="0" fontId="126" fillId="0" borderId="16" xfId="0" applyFont="1" applyBorder="1"/>
    <xf numFmtId="0" fontId="0" fillId="0" borderId="92" xfId="0" applyBorder="1"/>
    <xf numFmtId="0" fontId="30" fillId="0" borderId="0" xfId="0" applyFont="1" applyAlignment="1">
      <alignment horizontal="center" vertical="center"/>
    </xf>
    <xf numFmtId="0" fontId="127" fillId="0" borderId="0" xfId="0" applyFont="1"/>
    <xf numFmtId="0" fontId="31" fillId="0" borderId="0" xfId="0" applyFont="1" applyAlignment="1">
      <alignment horizontal="center" vertical="center"/>
    </xf>
    <xf numFmtId="0" fontId="123" fillId="0" borderId="53" xfId="0" applyFont="1" applyBorder="1"/>
    <xf numFmtId="0" fontId="123" fillId="0" borderId="29" xfId="0" applyFont="1" applyBorder="1"/>
    <xf numFmtId="0" fontId="71" fillId="139" borderId="1" xfId="138" applyFont="1" applyFill="1" applyBorder="1" applyAlignment="1">
      <alignment horizontal="center" vertical="center" shrinkToFit="1"/>
    </xf>
    <xf numFmtId="172" fontId="128" fillId="0" borderId="1" xfId="138" applyNumberFormat="1" applyFont="1" applyBorder="1" applyAlignment="1">
      <alignment horizontal="center" vertical="center" shrinkToFit="1"/>
    </xf>
    <xf numFmtId="0" fontId="126" fillId="140" borderId="0" xfId="0" applyFont="1" applyFill="1"/>
    <xf numFmtId="0" fontId="78" fillId="141" borderId="1" xfId="138" applyFont="1" applyFill="1" applyBorder="1" applyAlignment="1">
      <alignment horizontal="center" vertical="center" shrinkToFit="1"/>
    </xf>
    <xf numFmtId="0" fontId="126" fillId="142" borderId="56" xfId="0" applyFont="1" applyFill="1" applyBorder="1" applyAlignment="1">
      <alignment wrapText="1"/>
    </xf>
    <xf numFmtId="0" fontId="129" fillId="0" borderId="0" xfId="0" applyFont="1" applyAlignment="1">
      <alignment wrapText="1" shrinkToFit="1"/>
    </xf>
    <xf numFmtId="0" fontId="12" fillId="0" borderId="0" xfId="0" applyFont="1"/>
    <xf numFmtId="0" fontId="78" fillId="143" borderId="1" xfId="138" applyFont="1" applyFill="1" applyBorder="1" applyAlignment="1">
      <alignment horizontal="center" vertical="center" shrinkToFit="1"/>
    </xf>
    <xf numFmtId="0" fontId="126" fillId="142" borderId="0" xfId="0" applyFont="1" applyFill="1" applyAlignment="1">
      <alignment wrapText="1"/>
    </xf>
    <xf numFmtId="0" fontId="130" fillId="0" borderId="0" xfId="0" applyFont="1" applyAlignment="1">
      <alignment horizontal="center" wrapText="1" shrinkToFit="1"/>
    </xf>
    <xf numFmtId="15" fontId="47" fillId="0" borderId="0" xfId="0" applyNumberFormat="1" applyFont="1" applyAlignment="1">
      <alignment shrinkToFit="1"/>
    </xf>
    <xf numFmtId="0" fontId="131" fillId="0" borderId="1" xfId="126" applyFont="1" applyBorder="1" applyAlignment="1">
      <alignment shrinkToFit="1"/>
    </xf>
    <xf numFmtId="0" fontId="91" fillId="63" borderId="16" xfId="131" applyFont="1" applyFill="1" applyBorder="1" applyAlignment="1">
      <alignment horizontal="center"/>
    </xf>
    <xf numFmtId="172" fontId="0" fillId="0" borderId="1" xfId="0" applyNumberFormat="1" applyBorder="1" applyAlignment="1">
      <alignment horizontal="center" vertical="center"/>
    </xf>
    <xf numFmtId="9" fontId="0" fillId="0" borderId="1" xfId="250" applyFont="1" applyFill="1" applyBorder="1" applyAlignment="1">
      <alignment horizontal="center"/>
    </xf>
    <xf numFmtId="0" fontId="90" fillId="144" borderId="1" xfId="138" applyFont="1" applyFill="1" applyBorder="1" applyAlignment="1">
      <alignment horizontal="center" vertical="center" shrinkToFit="1"/>
    </xf>
    <xf numFmtId="0" fontId="78" fillId="145" borderId="1" xfId="138" applyFont="1" applyFill="1" applyBorder="1" applyAlignment="1">
      <alignment horizontal="center" vertical="center" shrinkToFit="1"/>
    </xf>
    <xf numFmtId="0" fontId="0" fillId="113" borderId="0" xfId="0" applyFill="1"/>
    <xf numFmtId="0" fontId="12" fillId="113" borderId="0" xfId="0" applyFont="1" applyFill="1"/>
    <xf numFmtId="0" fontId="76" fillId="113" borderId="0" xfId="0" applyFont="1" applyFill="1" applyAlignment="1">
      <alignment horizontal="center"/>
    </xf>
    <xf numFmtId="172" fontId="104" fillId="113" borderId="0" xfId="0" applyNumberFormat="1" applyFont="1" applyFill="1" applyAlignment="1">
      <alignment horizontal="center"/>
    </xf>
    <xf numFmtId="0" fontId="33" fillId="113" borderId="0" xfId="0" applyFont="1" applyFill="1"/>
    <xf numFmtId="0" fontId="73" fillId="146" borderId="0" xfId="0" applyFont="1" applyFill="1" applyAlignment="1">
      <alignment horizontal="center" vertical="center"/>
    </xf>
    <xf numFmtId="0" fontId="81" fillId="147" borderId="1" xfId="138" applyFont="1" applyFill="1" applyBorder="1" applyAlignment="1">
      <alignment horizontal="center" vertical="center" shrinkToFit="1"/>
    </xf>
    <xf numFmtId="0" fontId="78" fillId="148" borderId="1" xfId="138" applyFont="1" applyFill="1" applyBorder="1" applyAlignment="1">
      <alignment horizontal="center" vertical="center" shrinkToFit="1"/>
    </xf>
    <xf numFmtId="0" fontId="47" fillId="0" borderId="0" xfId="0" applyFont="1" applyAlignment="1">
      <alignment wrapText="1" shrinkToFit="1"/>
    </xf>
    <xf numFmtId="2" fontId="48" fillId="0" borderId="0" xfId="56" applyNumberFormat="1" applyFont="1" applyFill="1" applyBorder="1" applyAlignment="1" applyProtection="1">
      <alignment shrinkToFit="1"/>
    </xf>
    <xf numFmtId="0" fontId="3" fillId="0" borderId="1" xfId="150" applyFont="1" applyBorder="1" applyAlignment="1">
      <alignment horizontal="center" vertical="center"/>
    </xf>
    <xf numFmtId="0" fontId="3" fillId="0" borderId="16" xfId="150" applyFont="1" applyBorder="1" applyAlignment="1">
      <alignment horizontal="center" vertical="center"/>
    </xf>
    <xf numFmtId="0" fontId="132" fillId="113" borderId="16" xfId="131" applyFont="1" applyFill="1" applyBorder="1" applyAlignment="1">
      <alignment horizontal="center"/>
    </xf>
    <xf numFmtId="0" fontId="60" fillId="147" borderId="1" xfId="138" applyFont="1" applyFill="1" applyBorder="1" applyAlignment="1">
      <alignment horizontal="center" vertical="center" shrinkToFit="1"/>
    </xf>
    <xf numFmtId="0" fontId="47" fillId="0" borderId="0" xfId="0" applyFont="1" applyAlignment="1">
      <alignment shrinkToFit="1"/>
    </xf>
    <xf numFmtId="0" fontId="3" fillId="0" borderId="15" xfId="138" applyFont="1" applyBorder="1" applyAlignment="1">
      <alignment horizontal="center" vertical="center" shrinkToFit="1"/>
    </xf>
    <xf numFmtId="0" fontId="46" fillId="0" borderId="95" xfId="138" applyFont="1" applyBorder="1" applyAlignment="1">
      <alignment horizontal="center" vertical="center" shrinkToFit="1"/>
    </xf>
    <xf numFmtId="174" fontId="3" fillId="136" borderId="0" xfId="138" applyNumberFormat="1" applyFont="1" applyFill="1" applyAlignment="1">
      <alignment horizontal="center" vertical="center"/>
    </xf>
    <xf numFmtId="174" fontId="3" fillId="133" borderId="0" xfId="150" applyNumberFormat="1" applyFont="1" applyFill="1" applyAlignment="1">
      <alignment horizontal="center" vertical="center" shrinkToFit="1"/>
    </xf>
    <xf numFmtId="172" fontId="3" fillId="60" borderId="0" xfId="150" applyNumberFormat="1" applyFont="1" applyFill="1" applyAlignment="1">
      <alignment horizontal="center" vertical="center" shrinkToFit="1"/>
    </xf>
    <xf numFmtId="172" fontId="133" fillId="149" borderId="0" xfId="138" applyNumberFormat="1" applyFont="1" applyFill="1" applyAlignment="1">
      <alignment horizontal="center" vertical="center"/>
    </xf>
    <xf numFmtId="0" fontId="131" fillId="72" borderId="16" xfId="131" applyFont="1" applyFill="1" applyBorder="1" applyAlignment="1">
      <alignment horizontal="center"/>
    </xf>
    <xf numFmtId="0" fontId="60" fillId="54" borderId="1" xfId="138" applyFont="1" applyFill="1" applyBorder="1" applyAlignment="1">
      <alignment horizontal="center" vertical="center" shrinkToFit="1"/>
    </xf>
    <xf numFmtId="0" fontId="78" fillId="150" borderId="1" xfId="138" applyFont="1" applyFill="1" applyBorder="1" applyAlignment="1">
      <alignment horizontal="center" vertical="center" shrinkToFit="1"/>
    </xf>
    <xf numFmtId="0" fontId="91" fillId="151" borderId="16" xfId="131" applyFont="1" applyFill="1" applyBorder="1" applyAlignment="1">
      <alignment horizontal="center"/>
    </xf>
    <xf numFmtId="0" fontId="70" fillId="152" borderId="1" xfId="138" applyFont="1" applyFill="1" applyBorder="1" applyAlignment="1">
      <alignment horizontal="center" vertical="center" shrinkToFit="1"/>
    </xf>
    <xf numFmtId="0" fontId="78" fillId="153" borderId="1" xfId="138" applyFont="1" applyFill="1" applyBorder="1" applyAlignment="1">
      <alignment horizontal="center" vertical="center" shrinkToFit="1"/>
    </xf>
    <xf numFmtId="0" fontId="73" fillId="75" borderId="16" xfId="131" applyFont="1" applyFill="1" applyBorder="1" applyAlignment="1">
      <alignment horizontal="center"/>
    </xf>
    <xf numFmtId="0" fontId="70" fillId="154" borderId="1" xfId="138" applyFont="1" applyFill="1" applyBorder="1" applyAlignment="1">
      <alignment horizontal="center" vertical="center" shrinkToFit="1"/>
    </xf>
    <xf numFmtId="0" fontId="78" fillId="155" borderId="1" xfId="138" applyFont="1" applyFill="1" applyBorder="1" applyAlignment="1">
      <alignment horizontal="center" vertical="center" shrinkToFit="1"/>
    </xf>
    <xf numFmtId="3" fontId="47" fillId="0" borderId="0" xfId="0" applyNumberFormat="1" applyFont="1" applyAlignment="1">
      <alignment shrinkToFit="1"/>
    </xf>
    <xf numFmtId="0" fontId="73" fillId="142" borderId="16" xfId="131" applyFont="1" applyFill="1" applyBorder="1" applyAlignment="1">
      <alignment horizontal="center"/>
    </xf>
    <xf numFmtId="0" fontId="78" fillId="156" borderId="1" xfId="138" applyFont="1" applyFill="1" applyBorder="1" applyAlignment="1">
      <alignment horizontal="center" vertical="center" shrinkToFit="1"/>
    </xf>
    <xf numFmtId="0" fontId="91" fillId="44" borderId="16" xfId="131" applyFont="1" applyFill="1" applyBorder="1" applyAlignment="1">
      <alignment horizontal="center"/>
    </xf>
    <xf numFmtId="0" fontId="134" fillId="157" borderId="1" xfId="138" applyFont="1" applyFill="1" applyBorder="1" applyAlignment="1">
      <alignment horizontal="center" vertical="center" shrinkToFit="1"/>
    </xf>
    <xf numFmtId="0" fontId="73" fillId="75" borderId="1" xfId="0" applyFont="1" applyFill="1" applyBorder="1" applyAlignment="1">
      <alignment horizontal="center" vertical="center"/>
    </xf>
    <xf numFmtId="0" fontId="55" fillId="63" borderId="1" xfId="131" applyFont="1" applyFill="1" applyBorder="1" applyAlignment="1">
      <alignment horizontal="center"/>
    </xf>
    <xf numFmtId="0" fontId="90" fillId="158" borderId="1" xfId="138" applyFont="1" applyFill="1" applyBorder="1" applyAlignment="1">
      <alignment horizontal="center" vertical="center" shrinkToFit="1"/>
    </xf>
    <xf numFmtId="0" fontId="73" fillId="159" borderId="1" xfId="0" applyFont="1" applyFill="1" applyBorder="1" applyAlignment="1">
      <alignment horizontal="center" vertical="center"/>
    </xf>
    <xf numFmtId="0" fontId="91" fillId="50" borderId="16" xfId="131" applyFont="1" applyFill="1" applyBorder="1" applyAlignment="1">
      <alignment horizontal="center"/>
    </xf>
    <xf numFmtId="0" fontId="73" fillId="72" borderId="1" xfId="0" applyFont="1" applyFill="1" applyBorder="1" applyAlignment="1">
      <alignment horizontal="center" vertical="center"/>
    </xf>
    <xf numFmtId="0" fontId="137" fillId="160" borderId="1" xfId="0" applyFont="1" applyFill="1" applyBorder="1" applyAlignment="1">
      <alignment horizontal="center" vertical="center"/>
    </xf>
    <xf numFmtId="0" fontId="91" fillId="161" borderId="16" xfId="131" applyFont="1" applyFill="1" applyBorder="1" applyAlignment="1">
      <alignment horizontal="center"/>
    </xf>
    <xf numFmtId="0" fontId="131" fillId="162" borderId="1" xfId="0" applyFont="1" applyFill="1" applyBorder="1" applyAlignment="1">
      <alignment horizontal="center" vertical="center"/>
    </xf>
    <xf numFmtId="0" fontId="91" fillId="55" borderId="16" xfId="131" applyFont="1" applyFill="1" applyBorder="1" applyAlignment="1">
      <alignment horizontal="center"/>
    </xf>
    <xf numFmtId="0" fontId="138" fillId="163" borderId="1" xfId="138" applyFont="1" applyFill="1" applyBorder="1" applyAlignment="1">
      <alignment horizontal="center" vertical="center" shrinkToFit="1"/>
    </xf>
    <xf numFmtId="0" fontId="131" fillId="0" borderId="1" xfId="138" applyFont="1" applyBorder="1" applyAlignment="1">
      <alignment vertical="center" shrinkToFit="1"/>
    </xf>
    <xf numFmtId="0" fontId="60" fillId="164" borderId="16" xfId="138" applyFont="1" applyFill="1" applyBorder="1" applyAlignment="1">
      <alignment horizontal="center" vertical="center" shrinkToFit="1"/>
    </xf>
    <xf numFmtId="0" fontId="60" fillId="165" borderId="1" xfId="138" applyFont="1" applyFill="1" applyBorder="1" applyAlignment="1">
      <alignment horizontal="center" vertical="center" shrinkToFit="1"/>
    </xf>
    <xf numFmtId="0" fontId="91" fillId="44" borderId="1" xfId="131" applyFont="1" applyFill="1" applyBorder="1" applyAlignment="1">
      <alignment horizontal="center"/>
    </xf>
    <xf numFmtId="0" fontId="90" fillId="166" borderId="1" xfId="138" applyFont="1" applyFill="1" applyBorder="1" applyAlignment="1">
      <alignment horizontal="center" vertical="center" shrinkToFit="1"/>
    </xf>
    <xf numFmtId="0" fontId="91" fillId="130" borderId="1" xfId="0" applyFont="1" applyFill="1" applyBorder="1" applyAlignment="1">
      <alignment horizontal="center" vertical="center"/>
    </xf>
    <xf numFmtId="0" fontId="60" fillId="167" borderId="16" xfId="138" applyFont="1" applyFill="1" applyBorder="1" applyAlignment="1">
      <alignment horizontal="center" vertical="center" shrinkToFit="1"/>
    </xf>
    <xf numFmtId="0" fontId="78" fillId="168" borderId="1" xfId="138" applyFont="1" applyFill="1" applyBorder="1" applyAlignment="1">
      <alignment horizontal="center" vertical="center" shrinkToFit="1"/>
    </xf>
    <xf numFmtId="0" fontId="78" fillId="169" borderId="1" xfId="138" applyFont="1" applyFill="1" applyBorder="1" applyAlignment="1">
      <alignment horizontal="center" vertical="center" shrinkToFit="1"/>
    </xf>
    <xf numFmtId="0" fontId="60" fillId="170" borderId="16" xfId="138" applyFont="1" applyFill="1" applyBorder="1" applyAlignment="1">
      <alignment horizontal="center" vertical="center" shrinkToFit="1"/>
    </xf>
    <xf numFmtId="0" fontId="128" fillId="140" borderId="0" xfId="0" applyFont="1" applyFill="1" applyAlignment="1">
      <alignment horizontal="center" vertical="center"/>
    </xf>
    <xf numFmtId="0" fontId="139" fillId="44" borderId="1" xfId="131" applyFont="1" applyFill="1" applyBorder="1" applyAlignment="1">
      <alignment horizontal="center"/>
    </xf>
    <xf numFmtId="0" fontId="60" fillId="171" borderId="1" xfId="138" applyFont="1" applyFill="1" applyBorder="1" applyAlignment="1">
      <alignment horizontal="center" vertical="center" shrinkToFit="1"/>
    </xf>
    <xf numFmtId="0" fontId="60" fillId="172" borderId="1" xfId="138" applyFont="1" applyFill="1" applyBorder="1" applyAlignment="1">
      <alignment horizontal="center" vertical="center" shrinkToFit="1"/>
    </xf>
    <xf numFmtId="0" fontId="131" fillId="0" borderId="1" xfId="138" applyFont="1" applyBorder="1" applyAlignment="1">
      <alignment shrinkToFit="1"/>
    </xf>
    <xf numFmtId="0" fontId="60" fillId="173" borderId="1" xfId="138" applyFont="1" applyFill="1" applyBorder="1" applyAlignment="1">
      <alignment horizontal="center" vertical="center" shrinkToFit="1"/>
    </xf>
    <xf numFmtId="0" fontId="73" fillId="138" borderId="1" xfId="0" applyFont="1" applyFill="1" applyBorder="1" applyAlignment="1">
      <alignment horizontal="center" vertical="center"/>
    </xf>
    <xf numFmtId="0" fontId="78" fillId="174" borderId="16" xfId="138" applyFont="1" applyFill="1" applyBorder="1" applyAlignment="1">
      <alignment horizontal="center" vertical="center" shrinkToFit="1"/>
    </xf>
    <xf numFmtId="0" fontId="140" fillId="83" borderId="1" xfId="138" applyFont="1" applyFill="1" applyBorder="1" applyAlignment="1">
      <alignment horizontal="center" vertical="center" shrinkToFit="1"/>
    </xf>
    <xf numFmtId="0" fontId="73" fillId="152" borderId="1" xfId="0" applyFont="1" applyFill="1" applyBorder="1" applyAlignment="1">
      <alignment horizontal="center" vertical="center"/>
    </xf>
    <xf numFmtId="0" fontId="71" fillId="175" borderId="16" xfId="138" applyFont="1" applyFill="1" applyBorder="1" applyAlignment="1">
      <alignment horizontal="center" vertical="center" shrinkToFit="1"/>
    </xf>
    <xf numFmtId="0" fontId="71" fillId="176" borderId="1" xfId="138" applyFont="1" applyFill="1" applyBorder="1" applyAlignment="1">
      <alignment horizontal="center" vertical="center" shrinkToFit="1"/>
    </xf>
    <xf numFmtId="0" fontId="78" fillId="177" borderId="16" xfId="138" applyFont="1" applyFill="1" applyBorder="1" applyAlignment="1">
      <alignment horizontal="center" vertical="center" shrinkToFit="1"/>
    </xf>
    <xf numFmtId="0" fontId="78" fillId="178" borderId="1" xfId="138" applyFont="1" applyFill="1" applyBorder="1" applyAlignment="1">
      <alignment horizontal="center" vertical="center" shrinkToFit="1"/>
    </xf>
    <xf numFmtId="0" fontId="136" fillId="179" borderId="1" xfId="0" applyFont="1" applyFill="1" applyBorder="1" applyAlignment="1">
      <alignment horizontal="center" vertical="center"/>
    </xf>
    <xf numFmtId="0" fontId="78" fillId="180" borderId="16" xfId="138" applyFont="1" applyFill="1" applyBorder="1" applyAlignment="1">
      <alignment horizontal="center" vertical="center" shrinkToFit="1"/>
    </xf>
    <xf numFmtId="0" fontId="131" fillId="181" borderId="1" xfId="0" applyFont="1" applyFill="1" applyBorder="1" applyAlignment="1">
      <alignment horizontal="center" vertical="center"/>
    </xf>
    <xf numFmtId="0" fontId="91" fillId="44" borderId="1" xfId="0" applyFont="1" applyFill="1" applyBorder="1" applyAlignment="1">
      <alignment horizontal="center" vertical="center"/>
    </xf>
    <xf numFmtId="0" fontId="78" fillId="182" borderId="16" xfId="138" applyFont="1" applyFill="1" applyBorder="1" applyAlignment="1">
      <alignment horizontal="center" vertical="center" shrinkToFit="1"/>
    </xf>
    <xf numFmtId="0" fontId="131" fillId="34" borderId="1" xfId="0" applyFont="1" applyFill="1" applyBorder="1" applyAlignment="1">
      <alignment horizontal="center" vertical="center"/>
    </xf>
    <xf numFmtId="0" fontId="141" fillId="183" borderId="1" xfId="0" applyFont="1" applyFill="1" applyBorder="1" applyAlignment="1">
      <alignment horizontal="center" vertical="center"/>
    </xf>
    <xf numFmtId="0" fontId="60" fillId="184" borderId="1" xfId="138" applyFont="1" applyFill="1" applyBorder="1" applyAlignment="1">
      <alignment horizontal="center" vertical="center" shrinkToFit="1"/>
    </xf>
    <xf numFmtId="0" fontId="141" fillId="185" borderId="1" xfId="0" applyFont="1" applyFill="1" applyBorder="1" applyAlignment="1">
      <alignment horizontal="center" vertical="center"/>
    </xf>
    <xf numFmtId="0" fontId="126" fillId="0" borderId="92" xfId="0" applyFont="1" applyBorder="1"/>
    <xf numFmtId="0" fontId="34" fillId="186" borderId="91" xfId="138" applyFont="1" applyFill="1" applyBorder="1" applyAlignment="1">
      <alignment vertical="center" shrinkToFit="1"/>
    </xf>
    <xf numFmtId="172" fontId="3" fillId="136" borderId="0" xfId="138" applyNumberFormat="1" applyFont="1" applyFill="1" applyAlignment="1">
      <alignment horizontal="center" vertical="center"/>
    </xf>
    <xf numFmtId="172" fontId="3" fillId="133" borderId="0" xfId="150" applyNumberFormat="1" applyFont="1" applyFill="1" applyAlignment="1">
      <alignment horizontal="center" vertical="center" shrinkToFit="1"/>
    </xf>
    <xf numFmtId="0" fontId="34" fillId="186" borderId="97" xfId="138" applyFont="1" applyFill="1" applyBorder="1" applyAlignment="1">
      <alignment vertical="center" shrinkToFit="1"/>
    </xf>
    <xf numFmtId="0" fontId="73" fillId="61" borderId="1" xfId="131" applyFont="1" applyFill="1" applyBorder="1" applyAlignment="1">
      <alignment horizontal="center"/>
    </xf>
    <xf numFmtId="0" fontId="78" fillId="188" borderId="1" xfId="138" applyFont="1" applyFill="1" applyBorder="1" applyAlignment="1">
      <alignment horizontal="center" vertical="center" shrinkToFit="1"/>
    </xf>
    <xf numFmtId="0" fontId="11" fillId="0" borderId="0" xfId="0" applyFont="1"/>
    <xf numFmtId="0" fontId="71" fillId="59" borderId="1" xfId="138" applyFont="1" applyFill="1" applyBorder="1" applyAlignment="1">
      <alignment horizontal="center" vertical="center" shrinkToFit="1"/>
    </xf>
    <xf numFmtId="0" fontId="70" fillId="189" borderId="1" xfId="138" applyFont="1" applyFill="1" applyBorder="1" applyAlignment="1">
      <alignment horizontal="center" vertical="center" shrinkToFit="1"/>
    </xf>
    <xf numFmtId="0" fontId="144" fillId="190" borderId="1" xfId="0" applyFont="1" applyFill="1" applyBorder="1" applyAlignment="1">
      <alignment horizontal="center" vertical="center"/>
    </xf>
    <xf numFmtId="0" fontId="3" fillId="0" borderId="59" xfId="138" applyFont="1" applyBorder="1" applyAlignment="1">
      <alignment horizontal="center" vertical="center" shrinkToFit="1"/>
    </xf>
    <xf numFmtId="0" fontId="46" fillId="0" borderId="98" xfId="138" applyFont="1" applyBorder="1" applyAlignment="1">
      <alignment horizontal="center" vertical="center" shrinkToFit="1"/>
    </xf>
    <xf numFmtId="0" fontId="136" fillId="159" borderId="1" xfId="0" applyFont="1" applyFill="1" applyBorder="1" applyAlignment="1">
      <alignment horizontal="center"/>
    </xf>
    <xf numFmtId="0" fontId="81" fillId="83" borderId="1" xfId="138" applyFont="1" applyFill="1" applyBorder="1" applyAlignment="1">
      <alignment horizontal="center" vertical="center" shrinkToFit="1"/>
    </xf>
    <xf numFmtId="0" fontId="91" fillId="191" borderId="1" xfId="0" applyFont="1" applyFill="1" applyBorder="1" applyAlignment="1">
      <alignment horizontal="center" vertical="center"/>
    </xf>
    <xf numFmtId="0" fontId="91" fillId="159" borderId="1" xfId="0" applyFont="1" applyFill="1" applyBorder="1" applyAlignment="1">
      <alignment horizontal="center"/>
    </xf>
    <xf numFmtId="0" fontId="81" fillId="128" borderId="1" xfId="138" applyFont="1" applyFill="1" applyBorder="1" applyAlignment="1">
      <alignment horizontal="center" vertical="center" shrinkToFit="1"/>
    </xf>
    <xf numFmtId="0" fontId="78" fillId="83" borderId="1" xfId="138" applyFont="1" applyFill="1" applyBorder="1" applyAlignment="1">
      <alignment horizontal="center" vertical="center" shrinkToFit="1"/>
    </xf>
    <xf numFmtId="0" fontId="60" fillId="192" borderId="1" xfId="138" applyFont="1" applyFill="1" applyBorder="1" applyAlignment="1">
      <alignment horizontal="center" vertical="center" shrinkToFit="1"/>
    </xf>
    <xf numFmtId="0" fontId="91" fillId="76" borderId="1" xfId="0" applyFont="1" applyFill="1" applyBorder="1" applyAlignment="1">
      <alignment horizontal="center"/>
    </xf>
    <xf numFmtId="0" fontId="134" fillId="193" borderId="1" xfId="138" applyFont="1" applyFill="1" applyBorder="1" applyAlignment="1">
      <alignment horizontal="center" vertical="center" shrinkToFit="1"/>
    </xf>
    <xf numFmtId="0" fontId="71" fillId="127" borderId="1" xfId="138" applyFont="1" applyFill="1" applyBorder="1" applyAlignment="1">
      <alignment horizontal="center" vertical="center" shrinkToFit="1"/>
    </xf>
    <xf numFmtId="0" fontId="90" fillId="194" borderId="1" xfId="138" applyFont="1" applyFill="1" applyBorder="1" applyAlignment="1">
      <alignment horizontal="center" vertical="center" shrinkToFit="1"/>
    </xf>
    <xf numFmtId="0" fontId="60" fillId="195" borderId="1" xfId="138" applyFont="1" applyFill="1" applyBorder="1" applyAlignment="1">
      <alignment horizontal="center" vertical="center" shrinkToFit="1"/>
    </xf>
    <xf numFmtId="0" fontId="91" fillId="181" borderId="1" xfId="0" applyFont="1" applyFill="1" applyBorder="1" applyAlignment="1">
      <alignment horizontal="center"/>
    </xf>
    <xf numFmtId="0" fontId="78" fillId="196" borderId="1" xfId="138" applyFont="1" applyFill="1" applyBorder="1" applyAlignment="1">
      <alignment horizontal="center" vertical="center" shrinkToFit="1"/>
    </xf>
    <xf numFmtId="0" fontId="126" fillId="142" borderId="66" xfId="0" applyFont="1" applyFill="1" applyBorder="1" applyAlignment="1">
      <alignment wrapText="1"/>
    </xf>
    <xf numFmtId="0" fontId="73" fillId="129" borderId="1" xfId="131" applyFont="1" applyFill="1" applyBorder="1" applyAlignment="1">
      <alignment horizontal="center"/>
    </xf>
    <xf numFmtId="0" fontId="60" fillId="197" borderId="1" xfId="138" applyFont="1" applyFill="1" applyBorder="1" applyAlignment="1">
      <alignment horizontal="center" vertical="center" shrinkToFit="1"/>
    </xf>
    <xf numFmtId="0" fontId="78" fillId="198" borderId="1" xfId="138" applyFont="1" applyFill="1" applyBorder="1" applyAlignment="1">
      <alignment horizontal="center" vertical="center" shrinkToFit="1"/>
    </xf>
    <xf numFmtId="0" fontId="131" fillId="63" borderId="1" xfId="0" applyFont="1" applyFill="1" applyBorder="1" applyAlignment="1">
      <alignment horizontal="center" vertical="center"/>
    </xf>
    <xf numFmtId="0" fontId="131" fillId="199" borderId="1" xfId="0" applyFont="1" applyFill="1" applyBorder="1" applyAlignment="1">
      <alignment horizontal="center"/>
    </xf>
    <xf numFmtId="0" fontId="78" fillId="200" borderId="1" xfId="138" applyFont="1" applyFill="1" applyBorder="1" applyAlignment="1">
      <alignment horizontal="center" vertical="center" shrinkToFit="1"/>
    </xf>
    <xf numFmtId="0" fontId="81" fillId="35" borderId="1" xfId="0" applyFont="1" applyFill="1" applyBorder="1" applyAlignment="1">
      <alignment horizontal="center" vertical="center"/>
    </xf>
    <xf numFmtId="0" fontId="78" fillId="201" borderId="1" xfId="138" applyFont="1" applyFill="1" applyBorder="1" applyAlignment="1">
      <alignment horizontal="center" vertical="center" shrinkToFit="1"/>
    </xf>
    <xf numFmtId="0" fontId="78" fillId="202" borderId="1" xfId="138" applyFont="1" applyFill="1" applyBorder="1" applyAlignment="1">
      <alignment horizontal="center" vertical="center" shrinkToFit="1"/>
    </xf>
    <xf numFmtId="0" fontId="78" fillId="203" borderId="1" xfId="138" applyFont="1" applyFill="1" applyBorder="1" applyAlignment="1">
      <alignment horizontal="center" vertical="center" shrinkToFit="1"/>
    </xf>
    <xf numFmtId="0" fontId="78" fillId="123" borderId="1" xfId="0" applyFont="1" applyFill="1" applyBorder="1" applyAlignment="1">
      <alignment horizontal="center" vertical="center"/>
    </xf>
    <xf numFmtId="0" fontId="78" fillId="204" borderId="1" xfId="138" applyFont="1" applyFill="1" applyBorder="1" applyAlignment="1">
      <alignment horizontal="center" vertical="center" shrinkToFit="1"/>
    </xf>
    <xf numFmtId="0" fontId="126" fillId="142" borderId="60" xfId="0" applyFont="1" applyFill="1" applyBorder="1" applyAlignment="1">
      <alignment wrapText="1"/>
    </xf>
    <xf numFmtId="0" fontId="78" fillId="205" borderId="1" xfId="0" applyFont="1" applyFill="1" applyBorder="1" applyAlignment="1">
      <alignment horizontal="center" vertical="center"/>
    </xf>
    <xf numFmtId="0" fontId="91" fillId="0" borderId="1" xfId="0" applyFont="1" applyBorder="1"/>
    <xf numFmtId="172" fontId="91" fillId="0" borderId="1" xfId="0" applyNumberFormat="1" applyFont="1" applyBorder="1" applyAlignment="1">
      <alignment horizontal="center" vertical="center"/>
    </xf>
    <xf numFmtId="0" fontId="34" fillId="186" borderId="16" xfId="138" applyFont="1" applyFill="1" applyBorder="1" applyAlignment="1">
      <alignment vertical="center" shrinkToFit="1"/>
    </xf>
    <xf numFmtId="0" fontId="34" fillId="186" borderId="100" xfId="138" applyFont="1" applyFill="1" applyBorder="1" applyAlignment="1">
      <alignment vertical="center" shrinkToFit="1"/>
    </xf>
    <xf numFmtId="0" fontId="91" fillId="76" borderId="1" xfId="131" applyFont="1" applyFill="1" applyBorder="1" applyAlignment="1">
      <alignment horizontal="center"/>
    </xf>
    <xf numFmtId="0" fontId="137" fillId="76" borderId="1" xfId="0" applyFont="1" applyFill="1" applyBorder="1" applyAlignment="1">
      <alignment horizontal="center"/>
    </xf>
    <xf numFmtId="0" fontId="78" fillId="207" borderId="1" xfId="138" applyFont="1" applyFill="1" applyBorder="1" applyAlignment="1">
      <alignment horizontal="center" vertical="center" shrinkToFit="1"/>
    </xf>
    <xf numFmtId="0" fontId="126" fillId="151" borderId="0" xfId="0" applyFont="1" applyFill="1"/>
    <xf numFmtId="0" fontId="60" fillId="164" borderId="1" xfId="138" applyFont="1" applyFill="1" applyBorder="1" applyAlignment="1">
      <alignment horizontal="center" vertical="center" shrinkToFit="1"/>
    </xf>
    <xf numFmtId="0" fontId="146" fillId="208" borderId="1" xfId="138" applyFont="1" applyFill="1" applyBorder="1" applyAlignment="1">
      <alignment horizontal="center" vertical="center" shrinkToFit="1"/>
    </xf>
    <xf numFmtId="0" fontId="60" fillId="71" borderId="1" xfId="0" applyFont="1" applyFill="1" applyBorder="1" applyAlignment="1">
      <alignment horizontal="center" vertical="center" wrapText="1"/>
    </xf>
    <xf numFmtId="0" fontId="131" fillId="0" borderId="1" xfId="126" applyFont="1" applyBorder="1" applyAlignment="1" applyProtection="1">
      <alignment shrinkToFit="1"/>
      <protection locked="0"/>
    </xf>
    <xf numFmtId="0" fontId="147" fillId="209" borderId="1" xfId="131" applyFont="1" applyFill="1" applyBorder="1" applyAlignment="1">
      <alignment horizontal="center"/>
    </xf>
    <xf numFmtId="0" fontId="78" fillId="210" borderId="1" xfId="138" applyFont="1" applyFill="1" applyBorder="1" applyAlignment="1">
      <alignment horizontal="center" vertical="center" shrinkToFit="1"/>
    </xf>
    <xf numFmtId="0" fontId="138" fillId="211" borderId="1" xfId="0" applyFont="1" applyFill="1" applyBorder="1" applyAlignment="1">
      <alignment horizontal="center" vertical="center"/>
    </xf>
    <xf numFmtId="0" fontId="148" fillId="128" borderId="1" xfId="131" applyFont="1" applyFill="1" applyBorder="1" applyAlignment="1">
      <alignment horizontal="center"/>
    </xf>
    <xf numFmtId="0" fontId="60" fillId="212" borderId="1" xfId="138" applyFont="1" applyFill="1" applyBorder="1" applyAlignment="1">
      <alignment horizontal="center" vertical="center" shrinkToFit="1"/>
    </xf>
    <xf numFmtId="0" fontId="39" fillId="63" borderId="0" xfId="0" applyFont="1" applyFill="1" applyAlignment="1">
      <alignment horizontal="center" vertical="center"/>
    </xf>
    <xf numFmtId="0" fontId="73" fillId="75" borderId="16" xfId="0" applyFont="1" applyFill="1" applyBorder="1" applyAlignment="1">
      <alignment horizontal="center"/>
    </xf>
    <xf numFmtId="0" fontId="71" fillId="206" borderId="1" xfId="138" applyFont="1" applyFill="1" applyBorder="1" applyAlignment="1">
      <alignment horizontal="center" vertical="center" shrinkToFit="1"/>
    </xf>
    <xf numFmtId="0" fontId="78" fillId="52" borderId="1" xfId="0" applyFont="1" applyFill="1" applyBorder="1" applyAlignment="1">
      <alignment horizontal="center" vertical="center"/>
    </xf>
    <xf numFmtId="0" fontId="136" fillId="213" borderId="1" xfId="0" applyFont="1" applyFill="1" applyBorder="1" applyAlignment="1">
      <alignment horizontal="center"/>
    </xf>
    <xf numFmtId="0" fontId="0" fillId="140" borderId="66" xfId="0" applyFill="1" applyBorder="1" applyAlignment="1">
      <alignment wrapText="1"/>
    </xf>
    <xf numFmtId="0" fontId="126" fillId="151" borderId="0" xfId="0" applyFont="1" applyFill="1" applyAlignment="1">
      <alignment wrapText="1"/>
    </xf>
    <xf numFmtId="0" fontId="91" fillId="214" borderId="1" xfId="0" applyFont="1" applyFill="1" applyBorder="1" applyAlignment="1">
      <alignment horizontal="center"/>
    </xf>
    <xf numFmtId="0" fontId="78" fillId="215" borderId="1" xfId="138" applyFont="1" applyFill="1" applyBorder="1" applyAlignment="1">
      <alignment horizontal="center" vertical="center" shrinkToFit="1"/>
    </xf>
    <xf numFmtId="0" fontId="71" fillId="175" borderId="1" xfId="138" applyFont="1" applyFill="1" applyBorder="1" applyAlignment="1">
      <alignment horizontal="center" vertical="center" shrinkToFit="1"/>
    </xf>
    <xf numFmtId="0" fontId="142" fillId="63" borderId="0" xfId="0" applyFont="1" applyFill="1" applyAlignment="1">
      <alignment horizontal="center" vertical="center"/>
    </xf>
    <xf numFmtId="0" fontId="91" fillId="35" borderId="1" xfId="0" applyFont="1" applyFill="1" applyBorder="1" applyAlignment="1">
      <alignment horizontal="center"/>
    </xf>
    <xf numFmtId="0" fontId="78" fillId="216" borderId="1" xfId="138" applyFont="1" applyFill="1" applyBorder="1" applyAlignment="1">
      <alignment horizontal="center" vertical="center" shrinkToFit="1"/>
    </xf>
    <xf numFmtId="0" fontId="73" fillId="44" borderId="1" xfId="0" applyFont="1" applyFill="1" applyBorder="1" applyAlignment="1">
      <alignment horizontal="center"/>
    </xf>
    <xf numFmtId="0" fontId="71" fillId="217" borderId="1" xfId="138" applyFont="1" applyFill="1" applyBorder="1" applyAlignment="1">
      <alignment horizontal="center" vertical="center" shrinkToFit="1"/>
    </xf>
    <xf numFmtId="0" fontId="60" fillId="218" borderId="1" xfId="138" applyFont="1" applyFill="1" applyBorder="1" applyAlignment="1">
      <alignment horizontal="center" vertical="center" shrinkToFit="1"/>
    </xf>
    <xf numFmtId="0" fontId="78" fillId="219" borderId="1" xfId="138" applyFont="1" applyFill="1" applyBorder="1" applyAlignment="1">
      <alignment horizontal="center" vertical="center" shrinkToFit="1"/>
    </xf>
    <xf numFmtId="0" fontId="149" fillId="129" borderId="1" xfId="138" applyFont="1" applyFill="1" applyBorder="1" applyAlignment="1">
      <alignment horizontal="center" vertical="center" shrinkToFit="1"/>
    </xf>
    <xf numFmtId="0" fontId="71" fillId="220" borderId="1" xfId="138" applyFont="1" applyFill="1" applyBorder="1" applyAlignment="1">
      <alignment horizontal="center" vertical="center" shrinkToFit="1"/>
    </xf>
    <xf numFmtId="0" fontId="60" fillId="42" borderId="1" xfId="0" applyFont="1" applyFill="1" applyBorder="1" applyAlignment="1">
      <alignment horizontal="center" vertical="center" wrapText="1"/>
    </xf>
    <xf numFmtId="0" fontId="150" fillId="52" borderId="1" xfId="138" applyFont="1" applyFill="1" applyBorder="1" applyAlignment="1">
      <alignment horizontal="center" vertical="center" shrinkToFit="1"/>
    </xf>
    <xf numFmtId="0" fontId="60" fillId="34" borderId="1" xfId="0" applyFont="1" applyFill="1" applyBorder="1" applyAlignment="1">
      <alignment horizontal="center" vertical="center"/>
    </xf>
    <xf numFmtId="0" fontId="90" fillId="221" borderId="1" xfId="0" applyFont="1" applyFill="1" applyBorder="1" applyAlignment="1">
      <alignment horizontal="center" vertical="center"/>
    </xf>
    <xf numFmtId="0" fontId="60" fillId="222" borderId="1" xfId="138" applyFont="1" applyFill="1" applyBorder="1" applyAlignment="1" applyProtection="1">
      <alignment horizontal="center" vertical="center" shrinkToFit="1"/>
      <protection locked="0"/>
    </xf>
    <xf numFmtId="0" fontId="151" fillId="223" borderId="1" xfId="138" applyFont="1" applyFill="1" applyBorder="1" applyAlignment="1">
      <alignment horizontal="center" vertical="center" shrinkToFit="1"/>
    </xf>
    <xf numFmtId="0" fontId="60" fillId="54" borderId="1" xfId="0" applyFont="1" applyFill="1" applyBorder="1" applyAlignment="1">
      <alignment horizontal="center" vertical="center"/>
    </xf>
    <xf numFmtId="0" fontId="78" fillId="224" borderId="1" xfId="138" applyFont="1" applyFill="1" applyBorder="1" applyAlignment="1">
      <alignment horizontal="center" vertical="center" shrinkToFit="1"/>
    </xf>
    <xf numFmtId="0" fontId="60" fillId="223" borderId="1" xfId="138" applyFont="1" applyFill="1" applyBorder="1" applyAlignment="1">
      <alignment horizontal="center" vertical="center" shrinkToFit="1"/>
    </xf>
    <xf numFmtId="0" fontId="138" fillId="225" borderId="1" xfId="0" applyFont="1" applyFill="1" applyBorder="1" applyAlignment="1">
      <alignment horizontal="center" vertical="center"/>
    </xf>
    <xf numFmtId="0" fontId="78" fillId="226" borderId="1" xfId="138" applyFont="1" applyFill="1" applyBorder="1" applyAlignment="1">
      <alignment horizontal="center" vertical="center" shrinkToFit="1"/>
    </xf>
    <xf numFmtId="0" fontId="60" fillId="227" borderId="1" xfId="0" applyFont="1" applyFill="1" applyBorder="1" applyAlignment="1">
      <alignment horizontal="center" vertical="center" wrapText="1"/>
    </xf>
    <xf numFmtId="0" fontId="91" fillId="75" borderId="1" xfId="0" applyFont="1" applyFill="1" applyBorder="1" applyAlignment="1">
      <alignment horizontal="center"/>
    </xf>
    <xf numFmtId="0" fontId="134" fillId="228" borderId="1" xfId="138" applyFont="1" applyFill="1" applyBorder="1" applyAlignment="1">
      <alignment horizontal="center" vertical="center" shrinkToFit="1"/>
    </xf>
    <xf numFmtId="0" fontId="71" fillId="74" borderId="1" xfId="138" applyFont="1" applyFill="1" applyBorder="1" applyAlignment="1">
      <alignment horizontal="center" vertical="center" shrinkToFit="1"/>
    </xf>
    <xf numFmtId="0" fontId="90" fillId="229" borderId="1" xfId="138" applyFont="1" applyFill="1" applyBorder="1" applyAlignment="1">
      <alignment horizontal="center" vertical="center" shrinkToFit="1"/>
    </xf>
    <xf numFmtId="0" fontId="81" fillId="55" borderId="1" xfId="138" applyFont="1" applyFill="1" applyBorder="1" applyAlignment="1">
      <alignment horizontal="center" vertical="center" shrinkToFit="1"/>
    </xf>
    <xf numFmtId="0" fontId="152" fillId="35" borderId="1" xfId="138" applyFont="1" applyFill="1" applyBorder="1" applyAlignment="1">
      <alignment horizontal="center" vertical="center" shrinkToFit="1"/>
    </xf>
    <xf numFmtId="0" fontId="153" fillId="230" borderId="1" xfId="138" applyFont="1" applyFill="1" applyBorder="1" applyAlignment="1">
      <alignment horizontal="center" vertical="center" shrinkToFit="1"/>
    </xf>
    <xf numFmtId="0" fontId="34" fillId="186" borderId="45" xfId="138" applyFont="1" applyFill="1" applyBorder="1" applyAlignment="1">
      <alignment vertical="center" shrinkToFit="1"/>
    </xf>
    <xf numFmtId="0" fontId="78" fillId="140" borderId="1" xfId="0" applyFont="1" applyFill="1" applyBorder="1" applyAlignment="1">
      <alignment horizontal="center" vertical="center"/>
    </xf>
    <xf numFmtId="0" fontId="47" fillId="0" borderId="0" xfId="138" applyFont="1" applyAlignment="1">
      <alignment horizontal="center" vertical="center" shrinkToFit="1"/>
    </xf>
    <xf numFmtId="0" fontId="34" fillId="186" borderId="0" xfId="138" applyFont="1" applyFill="1" applyAlignment="1">
      <alignment vertical="center" shrinkToFit="1"/>
    </xf>
    <xf numFmtId="172" fontId="0" fillId="0" borderId="0" xfId="0" applyNumberFormat="1"/>
    <xf numFmtId="0" fontId="60" fillId="231" borderId="1" xfId="138" applyFont="1" applyFill="1" applyBorder="1" applyAlignment="1">
      <alignment horizontal="center" vertical="center" shrinkToFit="1"/>
    </xf>
    <xf numFmtId="0" fontId="154" fillId="232" borderId="1" xfId="0" applyFont="1" applyFill="1" applyBorder="1" applyAlignment="1">
      <alignment horizontal="center" vertical="center"/>
    </xf>
    <xf numFmtId="0" fontId="91" fillId="42" borderId="1" xfId="0" applyFont="1" applyFill="1" applyBorder="1" applyAlignment="1">
      <alignment horizontal="center"/>
    </xf>
    <xf numFmtId="0" fontId="90" fillId="83" borderId="1" xfId="138" applyFont="1" applyFill="1" applyBorder="1" applyAlignment="1">
      <alignment horizontal="center" vertical="center" shrinkToFit="1"/>
    </xf>
    <xf numFmtId="0" fontId="60" fillId="128" borderId="1" xfId="0" applyFont="1" applyFill="1" applyBorder="1" applyAlignment="1">
      <alignment horizontal="center" vertical="center"/>
    </xf>
    <xf numFmtId="0" fontId="91" fillId="52" borderId="1" xfId="0" applyFont="1" applyFill="1" applyBorder="1" applyAlignment="1">
      <alignment horizontal="center"/>
    </xf>
    <xf numFmtId="0" fontId="155" fillId="233" borderId="1" xfId="138" applyFont="1" applyFill="1" applyBorder="1" applyAlignment="1">
      <alignment horizontal="center" vertical="center" shrinkToFit="1"/>
    </xf>
    <xf numFmtId="0" fontId="137" fillId="234" borderId="1" xfId="131" applyFont="1" applyFill="1" applyBorder="1" applyAlignment="1">
      <alignment horizontal="center"/>
    </xf>
    <xf numFmtId="0" fontId="155" fillId="233" borderId="51" xfId="138" applyFont="1" applyFill="1" applyBorder="1" applyAlignment="1">
      <alignment horizontal="center" vertical="center" shrinkToFit="1"/>
    </xf>
    <xf numFmtId="0" fontId="91" fillId="0" borderId="51" xfId="0" applyFont="1" applyBorder="1"/>
    <xf numFmtId="0" fontId="91" fillId="55" borderId="1" xfId="0" applyFont="1" applyFill="1" applyBorder="1" applyAlignment="1">
      <alignment horizontal="center"/>
    </xf>
    <xf numFmtId="0" fontId="123" fillId="63" borderId="104" xfId="0" applyFont="1" applyFill="1" applyBorder="1" applyAlignment="1">
      <alignment horizontal="center"/>
    </xf>
    <xf numFmtId="0" fontId="91" fillId="198" borderId="1" xfId="0" applyFont="1" applyFill="1" applyBorder="1" applyAlignment="1">
      <alignment horizontal="center"/>
    </xf>
    <xf numFmtId="0" fontId="0" fillId="0" borderId="105" xfId="0" applyBorder="1"/>
    <xf numFmtId="0" fontId="91" fillId="234" borderId="1" xfId="0" applyFont="1" applyFill="1" applyBorder="1" applyAlignment="1">
      <alignment horizontal="center"/>
    </xf>
    <xf numFmtId="0" fontId="126" fillId="0" borderId="1" xfId="0" applyFont="1" applyBorder="1"/>
    <xf numFmtId="0" fontId="126" fillId="50" borderId="0" xfId="0" applyFont="1" applyFill="1" applyAlignment="1">
      <alignment wrapText="1"/>
    </xf>
    <xf numFmtId="0" fontId="60" fillId="235" borderId="1" xfId="138" applyFont="1" applyFill="1" applyBorder="1" applyAlignment="1">
      <alignment horizontal="center" vertical="center" shrinkToFit="1"/>
    </xf>
    <xf numFmtId="0" fontId="60" fillId="83" borderId="1" xfId="0" applyFont="1" applyFill="1" applyBorder="1" applyAlignment="1">
      <alignment horizontal="center" vertical="center" wrapText="1"/>
    </xf>
    <xf numFmtId="0" fontId="78" fillId="236" borderId="1" xfId="138" applyFont="1" applyFill="1" applyBorder="1" applyAlignment="1">
      <alignment horizontal="center" vertical="center" shrinkToFit="1"/>
    </xf>
    <xf numFmtId="0" fontId="60" fillId="63" borderId="1" xfId="0" applyFont="1" applyFill="1" applyBorder="1" applyAlignment="1">
      <alignment horizontal="center" vertical="center" wrapText="1"/>
    </xf>
    <xf numFmtId="0" fontId="60" fillId="150" borderId="1" xfId="138" applyFont="1" applyFill="1" applyBorder="1" applyAlignment="1">
      <alignment horizontal="center" vertical="center" shrinkToFit="1"/>
    </xf>
    <xf numFmtId="0" fontId="156" fillId="237" borderId="1" xfId="0" applyFont="1" applyFill="1" applyBorder="1" applyAlignment="1">
      <alignment horizontal="center" vertical="center" wrapText="1"/>
    </xf>
    <xf numFmtId="0" fontId="60" fillId="50" borderId="51" xfId="0" applyFont="1" applyFill="1" applyBorder="1" applyAlignment="1">
      <alignment horizontal="center" vertical="center"/>
    </xf>
    <xf numFmtId="0" fontId="78" fillId="238" borderId="1" xfId="138" applyFont="1" applyFill="1" applyBorder="1" applyAlignment="1">
      <alignment horizontal="center" vertical="center" shrinkToFit="1"/>
    </xf>
    <xf numFmtId="0" fontId="71" fillId="239" borderId="1" xfId="0" applyFont="1" applyFill="1" applyBorder="1" applyAlignment="1">
      <alignment horizontal="center" vertical="center" wrapText="1"/>
    </xf>
    <xf numFmtId="0" fontId="55" fillId="74" borderId="1" xfId="131" applyFont="1" applyFill="1" applyBorder="1" applyAlignment="1">
      <alignment horizontal="center"/>
    </xf>
    <xf numFmtId="0" fontId="60" fillId="93" borderId="1" xfId="0" applyFont="1" applyFill="1" applyBorder="1" applyAlignment="1">
      <alignment horizontal="center" vertical="center"/>
    </xf>
    <xf numFmtId="0" fontId="157" fillId="240" borderId="1" xfId="0" applyFont="1" applyFill="1" applyBorder="1" applyAlignment="1">
      <alignment horizontal="center" vertical="center"/>
    </xf>
    <xf numFmtId="0" fontId="91" fillId="54" borderId="1" xfId="0" applyFont="1" applyFill="1" applyBorder="1" applyAlignment="1">
      <alignment horizontal="center"/>
    </xf>
    <xf numFmtId="0" fontId="81" fillId="241" borderId="2" xfId="0" applyFont="1" applyFill="1" applyBorder="1" applyAlignment="1">
      <alignment horizontal="center" vertical="center"/>
    </xf>
    <xf numFmtId="0" fontId="60" fillId="188" borderId="2" xfId="138" applyFont="1" applyFill="1" applyBorder="1" applyAlignment="1">
      <alignment horizontal="center" vertical="center" shrinkToFit="1"/>
    </xf>
    <xf numFmtId="0" fontId="91" fillId="242" borderId="1" xfId="0" applyFont="1" applyFill="1" applyBorder="1" applyAlignment="1">
      <alignment horizontal="center"/>
    </xf>
    <xf numFmtId="0" fontId="78" fillId="243" borderId="1" xfId="138" applyFont="1" applyFill="1" applyBorder="1" applyAlignment="1">
      <alignment horizontal="center" vertical="center" shrinkToFit="1"/>
    </xf>
    <xf numFmtId="0" fontId="60" fillId="244" borderId="1" xfId="138" applyFont="1" applyFill="1" applyBorder="1" applyAlignment="1">
      <alignment horizontal="center" vertical="center" shrinkToFit="1"/>
    </xf>
    <xf numFmtId="0" fontId="78" fillId="245" borderId="1" xfId="138" applyFont="1" applyFill="1" applyBorder="1" applyAlignment="1">
      <alignment horizontal="center" vertical="center" shrinkToFit="1"/>
    </xf>
    <xf numFmtId="0" fontId="78" fillId="246" borderId="1" xfId="138" applyFont="1" applyFill="1" applyBorder="1" applyAlignment="1">
      <alignment horizontal="center" vertical="center" shrinkToFit="1"/>
    </xf>
    <xf numFmtId="0" fontId="91" fillId="247" borderId="1" xfId="0" applyFont="1" applyFill="1" applyBorder="1" applyAlignment="1">
      <alignment horizontal="center"/>
    </xf>
    <xf numFmtId="0" fontId="81" fillId="248" borderId="1" xfId="0" applyFont="1" applyFill="1" applyBorder="1" applyAlignment="1">
      <alignment horizontal="center" vertical="center"/>
    </xf>
    <xf numFmtId="0" fontId="143" fillId="0" borderId="0" xfId="138" applyFont="1" applyAlignment="1">
      <alignment shrinkToFit="1"/>
    </xf>
    <xf numFmtId="0" fontId="46" fillId="0" borderId="0" xfId="138" applyFont="1" applyAlignment="1">
      <alignment vertical="center" shrinkToFit="1"/>
    </xf>
    <xf numFmtId="0" fontId="91" fillId="227" borderId="1" xfId="0" applyFont="1" applyFill="1" applyBorder="1" applyAlignment="1">
      <alignment horizontal="center"/>
    </xf>
    <xf numFmtId="0" fontId="71" fillId="249" borderId="1" xfId="138" applyFont="1" applyFill="1" applyBorder="1" applyAlignment="1">
      <alignment horizontal="center" vertical="center" shrinkToFit="1"/>
    </xf>
    <xf numFmtId="10" fontId="46" fillId="0" borderId="0" xfId="126" applyNumberFormat="1" applyFont="1" applyAlignment="1">
      <alignment vertical="center" shrinkToFit="1"/>
    </xf>
    <xf numFmtId="0" fontId="91" fillId="130" borderId="1" xfId="0" applyFont="1" applyFill="1" applyBorder="1" applyAlignment="1">
      <alignment horizontal="center"/>
    </xf>
    <xf numFmtId="0" fontId="78" fillId="125" borderId="1" xfId="0" applyFont="1" applyFill="1" applyBorder="1" applyAlignment="1">
      <alignment horizontal="center" vertical="center" wrapText="1"/>
    </xf>
    <xf numFmtId="0" fontId="126" fillId="249" borderId="0" xfId="0" applyFont="1" applyFill="1"/>
    <xf numFmtId="0" fontId="78" fillId="167" borderId="1" xfId="138" applyFont="1" applyFill="1" applyBorder="1" applyAlignment="1">
      <alignment horizontal="center" vertical="center" shrinkToFit="1"/>
    </xf>
    <xf numFmtId="0" fontId="81" fillId="76" borderId="1" xfId="0" applyFont="1" applyFill="1" applyBorder="1" applyAlignment="1">
      <alignment horizontal="center" vertical="center" wrapText="1"/>
    </xf>
    <xf numFmtId="0" fontId="91" fillId="250" borderId="1" xfId="0" applyFont="1" applyFill="1" applyBorder="1" applyAlignment="1">
      <alignment horizontal="center"/>
    </xf>
    <xf numFmtId="0" fontId="81" fillId="50" borderId="1" xfId="0" applyFont="1" applyFill="1" applyBorder="1" applyAlignment="1">
      <alignment horizontal="center" vertical="center" wrapText="1"/>
    </xf>
    <xf numFmtId="0" fontId="78" fillId="55" borderId="1" xfId="0" applyFont="1" applyFill="1" applyBorder="1" applyAlignment="1">
      <alignment horizontal="center" vertical="center"/>
    </xf>
    <xf numFmtId="0" fontId="47" fillId="0" borderId="0" xfId="138" applyFont="1" applyAlignment="1">
      <alignment horizontal="center" shrinkToFit="1"/>
    </xf>
    <xf numFmtId="0" fontId="81" fillId="251" borderId="1" xfId="138" applyFont="1" applyFill="1" applyBorder="1" applyAlignment="1">
      <alignment horizontal="center" vertical="center" shrinkToFit="1"/>
    </xf>
    <xf numFmtId="0" fontId="78" fillId="61" borderId="1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131" fillId="0" borderId="15" xfId="126" applyFont="1" applyBorder="1" applyAlignment="1">
      <alignment shrinkToFit="1"/>
    </xf>
    <xf numFmtId="0" fontId="158" fillId="252" borderId="1" xfId="0" applyFont="1" applyFill="1" applyBorder="1" applyAlignment="1">
      <alignment horizontal="center" vertical="center" wrapText="1"/>
    </xf>
    <xf numFmtId="0" fontId="60" fillId="253" borderId="1" xfId="0" applyFont="1" applyFill="1" applyBorder="1" applyAlignment="1">
      <alignment horizontal="center" vertical="center"/>
    </xf>
    <xf numFmtId="0" fontId="78" fillId="93" borderId="1" xfId="0" applyFont="1" applyFill="1" applyBorder="1" applyAlignment="1">
      <alignment horizontal="center" vertical="center"/>
    </xf>
    <xf numFmtId="0" fontId="78" fillId="254" borderId="1" xfId="138" applyFont="1" applyFill="1" applyBorder="1" applyAlignment="1">
      <alignment horizontal="center" vertical="center" shrinkToFit="1"/>
    </xf>
    <xf numFmtId="0" fontId="82" fillId="35" borderId="1" xfId="0" applyFont="1" applyFill="1" applyBorder="1" applyAlignment="1">
      <alignment horizontal="center" vertical="center" wrapText="1"/>
    </xf>
    <xf numFmtId="0" fontId="71" fillId="134" borderId="1" xfId="138" applyFont="1" applyFill="1" applyBorder="1" applyAlignment="1">
      <alignment horizontal="center" vertical="center" shrinkToFit="1"/>
    </xf>
    <xf numFmtId="0" fontId="60" fillId="55" borderId="1" xfId="0" applyFont="1" applyFill="1" applyBorder="1" applyAlignment="1">
      <alignment horizontal="center" vertical="center" wrapText="1"/>
    </xf>
    <xf numFmtId="0" fontId="78" fillId="255" borderId="1" xfId="0" applyFont="1" applyFill="1" applyBorder="1" applyAlignment="1">
      <alignment horizontal="center" vertical="center"/>
    </xf>
    <xf numFmtId="0" fontId="60" fillId="256" borderId="1" xfId="138" applyFont="1" applyFill="1" applyBorder="1" applyAlignment="1">
      <alignment horizontal="center" vertical="center" shrinkToFit="1"/>
    </xf>
    <xf numFmtId="0" fontId="90" fillId="50" borderId="1" xfId="0" applyFont="1" applyFill="1" applyBorder="1" applyAlignment="1">
      <alignment horizontal="center" vertical="center"/>
    </xf>
    <xf numFmtId="0" fontId="60" fillId="181" borderId="1" xfId="0" applyFont="1" applyFill="1" applyBorder="1" applyAlignment="1">
      <alignment horizontal="center" vertical="center"/>
    </xf>
    <xf numFmtId="0" fontId="159" fillId="249" borderId="0" xfId="0" applyFont="1" applyFill="1"/>
    <xf numFmtId="0" fontId="91" fillId="128" borderId="1" xfId="0" applyFont="1" applyFill="1" applyBorder="1" applyAlignment="1">
      <alignment horizontal="center"/>
    </xf>
    <xf numFmtId="0" fontId="60" fillId="125" borderId="1" xfId="0" applyFont="1" applyFill="1" applyBorder="1" applyAlignment="1">
      <alignment horizontal="center" vertical="center"/>
    </xf>
    <xf numFmtId="0" fontId="90" fillId="257" borderId="1" xfId="0" applyFont="1" applyFill="1" applyBorder="1" applyAlignment="1">
      <alignment horizontal="center" vertical="center"/>
    </xf>
    <xf numFmtId="0" fontId="90" fillId="258" borderId="1" xfId="0" applyFont="1" applyFill="1" applyBorder="1" applyAlignment="1">
      <alignment horizontal="center" vertical="center"/>
    </xf>
    <xf numFmtId="0" fontId="160" fillId="259" borderId="1" xfId="0" applyFont="1" applyFill="1" applyBorder="1" applyAlignment="1">
      <alignment horizontal="center" vertical="center"/>
    </xf>
    <xf numFmtId="0" fontId="126" fillId="0" borderId="109" xfId="0" applyFont="1" applyBorder="1"/>
    <xf numFmtId="0" fontId="157" fillId="260" borderId="1" xfId="0" applyFont="1" applyFill="1" applyBorder="1" applyAlignment="1">
      <alignment horizontal="center" vertical="center" wrapText="1"/>
    </xf>
    <xf numFmtId="0" fontId="60" fillId="247" borderId="1" xfId="0" applyFont="1" applyFill="1" applyBorder="1" applyAlignment="1">
      <alignment horizontal="center" vertical="center"/>
    </xf>
    <xf numFmtId="0" fontId="78" fillId="141" borderId="112" xfId="138" applyFont="1" applyFill="1" applyBorder="1" applyAlignment="1">
      <alignment horizontal="center" vertical="center" shrinkToFit="1"/>
    </xf>
    <xf numFmtId="0" fontId="126" fillId="61" borderId="0" xfId="0" applyFont="1" applyFill="1"/>
    <xf numFmtId="0" fontId="60" fillId="35" borderId="24" xfId="138" applyFont="1" applyFill="1" applyBorder="1" applyAlignment="1">
      <alignment horizontal="center" vertical="center" shrinkToFit="1"/>
    </xf>
    <xf numFmtId="0" fontId="60" fillId="261" borderId="1" xfId="138" applyFont="1" applyFill="1" applyBorder="1" applyAlignment="1">
      <alignment horizontal="center" vertical="center" shrinkToFit="1"/>
    </xf>
    <xf numFmtId="0" fontId="90" fillId="262" borderId="1" xfId="138" applyFont="1" applyFill="1" applyBorder="1" applyAlignment="1">
      <alignment horizontal="center" vertical="center" shrinkToFit="1"/>
    </xf>
    <xf numFmtId="0" fontId="60" fillId="231" borderId="1" xfId="0" applyFont="1" applyFill="1" applyBorder="1" applyAlignment="1">
      <alignment horizontal="center" vertical="center"/>
    </xf>
    <xf numFmtId="0" fontId="138" fillId="263" borderId="1" xfId="0" applyFont="1" applyFill="1" applyBorder="1" applyAlignment="1">
      <alignment horizontal="center" vertical="center"/>
    </xf>
    <xf numFmtId="0" fontId="60" fillId="264" borderId="1" xfId="0" applyFont="1" applyFill="1" applyBorder="1" applyAlignment="1">
      <alignment horizontal="center" vertical="center" wrapText="1"/>
    </xf>
    <xf numFmtId="0" fontId="126" fillId="44" borderId="56" xfId="0" applyFont="1" applyFill="1" applyBorder="1" applyAlignment="1">
      <alignment horizontal="center" wrapText="1"/>
    </xf>
    <xf numFmtId="0" fontId="78" fillId="265" borderId="1" xfId="0" applyFont="1" applyFill="1" applyBorder="1" applyAlignment="1">
      <alignment horizontal="center" vertical="center" wrapText="1"/>
    </xf>
    <xf numFmtId="0" fontId="161" fillId="0" borderId="0" xfId="138" applyFont="1" applyAlignment="1">
      <alignment horizontal="center" vertical="center" shrinkToFit="1"/>
    </xf>
    <xf numFmtId="0" fontId="126" fillId="44" borderId="0" xfId="0" applyFont="1" applyFill="1" applyAlignment="1">
      <alignment horizontal="center" wrapText="1"/>
    </xf>
    <xf numFmtId="0" fontId="60" fillId="132" borderId="24" xfId="0" applyFont="1" applyFill="1" applyBorder="1" applyAlignment="1">
      <alignment horizontal="center" vertical="center"/>
    </xf>
    <xf numFmtId="0" fontId="60" fillId="165" borderId="24" xfId="138" applyFont="1" applyFill="1" applyBorder="1" applyAlignment="1">
      <alignment horizontal="center" vertical="center" shrinkToFit="1"/>
    </xf>
    <xf numFmtId="0" fontId="78" fillId="266" borderId="1" xfId="0" applyFont="1" applyFill="1" applyBorder="1" applyAlignment="1">
      <alignment horizontal="center" vertical="center" wrapText="1"/>
    </xf>
    <xf numFmtId="0" fontId="60" fillId="192" borderId="23" xfId="138" applyFont="1" applyFill="1" applyBorder="1" applyAlignment="1">
      <alignment horizontal="center" vertical="center" shrinkToFit="1"/>
    </xf>
    <xf numFmtId="0" fontId="78" fillId="267" borderId="1" xfId="0" applyFont="1" applyFill="1" applyBorder="1" applyAlignment="1">
      <alignment horizontal="center" vertical="center" wrapText="1"/>
    </xf>
    <xf numFmtId="0" fontId="60" fillId="50" borderId="1" xfId="0" applyFont="1" applyFill="1" applyBorder="1" applyAlignment="1">
      <alignment horizontal="center" vertical="center"/>
    </xf>
    <xf numFmtId="0" fontId="154" fillId="268" borderId="1" xfId="0" applyFont="1" applyFill="1" applyBorder="1" applyAlignment="1">
      <alignment horizontal="center" vertical="center" wrapText="1"/>
    </xf>
    <xf numFmtId="0" fontId="145" fillId="0" borderId="0" xfId="138" applyFont="1" applyAlignment="1">
      <alignment horizontal="center" vertical="center" shrinkToFit="1"/>
    </xf>
    <xf numFmtId="0" fontId="47" fillId="0" borderId="92" xfId="138" applyFont="1" applyBorder="1" applyAlignment="1">
      <alignment horizontal="center" shrinkToFit="1"/>
    </xf>
    <xf numFmtId="0" fontId="0" fillId="0" borderId="109" xfId="0" applyBorder="1"/>
    <xf numFmtId="0" fontId="151" fillId="54" borderId="1" xfId="0" applyFont="1" applyFill="1" applyBorder="1" applyAlignment="1">
      <alignment horizontal="center" vertical="center"/>
    </xf>
    <xf numFmtId="0" fontId="78" fillId="54" borderId="1" xfId="0" applyFont="1" applyFill="1" applyBorder="1" applyAlignment="1">
      <alignment horizontal="center" vertical="center"/>
    </xf>
    <xf numFmtId="0" fontId="91" fillId="0" borderId="0" xfId="0" applyFont="1" applyAlignment="1">
      <alignment horizontal="center"/>
    </xf>
    <xf numFmtId="0" fontId="162" fillId="269" borderId="112" xfId="138" applyFont="1" applyFill="1" applyBorder="1" applyAlignment="1">
      <alignment horizontal="center" vertical="center" shrinkToFit="1"/>
    </xf>
    <xf numFmtId="0" fontId="126" fillId="54" borderId="56" xfId="0" applyFont="1" applyFill="1" applyBorder="1" applyAlignment="1">
      <alignment horizontal="center" wrapText="1"/>
    </xf>
    <xf numFmtId="0" fontId="71" fillId="35" borderId="1" xfId="0" applyFont="1" applyFill="1" applyBorder="1" applyAlignment="1">
      <alignment horizontal="center" vertical="center"/>
    </xf>
    <xf numFmtId="0" fontId="126" fillId="54" borderId="0" xfId="0" applyFont="1" applyFill="1" applyAlignment="1">
      <alignment horizontal="center" wrapText="1"/>
    </xf>
    <xf numFmtId="0" fontId="78" fillId="50" borderId="1" xfId="0" applyFont="1" applyFill="1" applyBorder="1" applyAlignment="1">
      <alignment horizontal="center" vertical="center"/>
    </xf>
    <xf numFmtId="0" fontId="72" fillId="270" borderId="1" xfId="0" applyFont="1" applyFill="1" applyBorder="1" applyAlignment="1">
      <alignment horizontal="center" vertical="center"/>
    </xf>
    <xf numFmtId="0" fontId="126" fillId="0" borderId="47" xfId="0" applyFont="1" applyBorder="1"/>
    <xf numFmtId="0" fontId="60" fillId="271" borderId="112" xfId="138" applyFont="1" applyFill="1" applyBorder="1" applyAlignment="1">
      <alignment horizontal="center" vertical="center" shrinkToFit="1"/>
    </xf>
    <xf numFmtId="0" fontId="126" fillId="55" borderId="0" xfId="0" applyFont="1" applyFill="1"/>
    <xf numFmtId="0" fontId="60" fillId="272" borderId="24" xfId="138" applyFont="1" applyFill="1" applyBorder="1" applyAlignment="1">
      <alignment horizontal="center" vertical="center" shrinkToFit="1"/>
    </xf>
    <xf numFmtId="0" fontId="60" fillId="35" borderId="112" xfId="0" applyFont="1" applyFill="1" applyBorder="1" applyAlignment="1">
      <alignment horizontal="center" vertical="center"/>
    </xf>
    <xf numFmtId="0" fontId="0" fillId="273" borderId="0" xfId="0" applyFill="1"/>
    <xf numFmtId="0" fontId="78" fillId="111" borderId="24" xfId="0" applyFont="1" applyFill="1" applyBorder="1" applyAlignment="1">
      <alignment horizontal="center" vertical="center"/>
    </xf>
    <xf numFmtId="0" fontId="60" fillId="274" borderId="1" xfId="0" applyFont="1" applyFill="1" applyBorder="1" applyAlignment="1">
      <alignment horizontal="center" vertical="center"/>
    </xf>
    <xf numFmtId="0" fontId="78" fillId="198" borderId="1" xfId="0" applyFont="1" applyFill="1" applyBorder="1" applyAlignment="1">
      <alignment horizontal="center" vertical="center"/>
    </xf>
    <xf numFmtId="0" fontId="60" fillId="275" borderId="1" xfId="138" applyFont="1" applyFill="1" applyBorder="1" applyAlignment="1">
      <alignment horizontal="center" vertical="center" shrinkToFit="1"/>
    </xf>
    <xf numFmtId="0" fontId="60" fillId="271" borderId="1" xfId="138" applyFont="1" applyFill="1" applyBorder="1" applyAlignment="1">
      <alignment horizontal="center" vertical="center" shrinkToFit="1"/>
    </xf>
    <xf numFmtId="0" fontId="15" fillId="181" borderId="1" xfId="0" applyFont="1" applyFill="1" applyBorder="1" applyAlignment="1">
      <alignment horizontal="center" vertical="center"/>
    </xf>
    <xf numFmtId="0" fontId="0" fillId="56" borderId="1" xfId="0" applyFill="1" applyBorder="1"/>
    <xf numFmtId="0" fontId="60" fillId="164" borderId="112" xfId="138" applyFont="1" applyFill="1" applyBorder="1" applyAlignment="1">
      <alignment horizontal="center" vertical="center" shrinkToFit="1"/>
    </xf>
    <xf numFmtId="0" fontId="60" fillId="276" borderId="112" xfId="138" applyFont="1" applyFill="1" applyBorder="1" applyAlignment="1">
      <alignment horizontal="center" vertical="center" shrinkToFit="1"/>
    </xf>
    <xf numFmtId="0" fontId="126" fillId="111" borderId="56" xfId="0" applyFont="1" applyFill="1" applyBorder="1" applyAlignment="1">
      <alignment horizontal="center" wrapText="1"/>
    </xf>
    <xf numFmtId="0" fontId="60" fillId="277" borderId="24" xfId="138" applyFont="1" applyFill="1" applyBorder="1" applyAlignment="1">
      <alignment horizontal="center" vertical="center" shrinkToFit="1"/>
    </xf>
    <xf numFmtId="0" fontId="126" fillId="111" borderId="0" xfId="0" applyFont="1" applyFill="1" applyAlignment="1">
      <alignment horizontal="center" wrapText="1"/>
    </xf>
    <xf numFmtId="0" fontId="60" fillId="167" borderId="112" xfId="138" applyFont="1" applyFill="1" applyBorder="1" applyAlignment="1">
      <alignment horizontal="center" vertical="center" shrinkToFit="1"/>
    </xf>
    <xf numFmtId="0" fontId="60" fillId="167" borderId="66" xfId="138" applyFont="1" applyFill="1" applyBorder="1" applyAlignment="1">
      <alignment horizontal="center" vertical="center" shrinkToFit="1"/>
    </xf>
    <xf numFmtId="0" fontId="60" fillId="244" borderId="24" xfId="138" applyFont="1" applyFill="1" applyBorder="1" applyAlignment="1">
      <alignment horizontal="center" vertical="center" shrinkToFit="1"/>
    </xf>
    <xf numFmtId="0" fontId="60" fillId="278" borderId="24" xfId="138" applyFont="1" applyFill="1" applyBorder="1" applyAlignment="1">
      <alignment horizontal="center" vertical="center" shrinkToFit="1"/>
    </xf>
    <xf numFmtId="0" fontId="60" fillId="279" borderId="23" xfId="138" applyFont="1" applyFill="1" applyBorder="1" applyAlignment="1">
      <alignment horizontal="center" vertical="center" shrinkToFit="1"/>
    </xf>
    <xf numFmtId="0" fontId="78" fillId="182" borderId="112" xfId="138" applyFont="1" applyFill="1" applyBorder="1" applyAlignment="1">
      <alignment horizontal="center" vertical="center" shrinkToFit="1"/>
    </xf>
    <xf numFmtId="0" fontId="0" fillId="74" borderId="0" xfId="0" applyFill="1"/>
    <xf numFmtId="0" fontId="60" fillId="0" borderId="1" xfId="0" applyFont="1" applyBorder="1"/>
    <xf numFmtId="0" fontId="81" fillId="132" borderId="1" xfId="138" applyFont="1" applyFill="1" applyBorder="1" applyAlignment="1">
      <alignment horizontal="center" vertical="center" shrinkToFit="1"/>
    </xf>
    <xf numFmtId="0" fontId="126" fillId="35" borderId="0" xfId="0" applyFont="1" applyFill="1"/>
    <xf numFmtId="0" fontId="78" fillId="280" borderId="117" xfId="138" applyFont="1" applyFill="1" applyBorder="1" applyAlignment="1">
      <alignment horizontal="center" vertical="center" shrinkToFit="1"/>
    </xf>
    <xf numFmtId="0" fontId="78" fillId="177" borderId="112" xfId="138" applyFont="1" applyFill="1" applyBorder="1" applyAlignment="1">
      <alignment horizontal="center" vertical="center" shrinkToFit="1"/>
    </xf>
    <xf numFmtId="0" fontId="0" fillId="132" borderId="0" xfId="0" applyFill="1"/>
    <xf numFmtId="0" fontId="126" fillId="132" borderId="0" xfId="0" applyFont="1" applyFill="1"/>
    <xf numFmtId="0" fontId="163" fillId="281" borderId="1" xfId="138" applyFont="1" applyFill="1" applyBorder="1" applyAlignment="1">
      <alignment horizontal="center" vertical="center" shrinkToFit="1"/>
    </xf>
    <xf numFmtId="0" fontId="0" fillId="146" borderId="0" xfId="0" applyFill="1"/>
    <xf numFmtId="0" fontId="60" fillId="282" borderId="112" xfId="138" applyFont="1" applyFill="1" applyBorder="1" applyAlignment="1">
      <alignment horizontal="center" vertical="center" shrinkToFit="1"/>
    </xf>
    <xf numFmtId="0" fontId="164" fillId="283" borderId="1" xfId="138" applyFont="1" applyFill="1" applyBorder="1" applyAlignment="1">
      <alignment horizontal="center" vertical="center" shrinkToFit="1"/>
    </xf>
    <xf numFmtId="0" fontId="60" fillId="284" borderId="112" xfId="138" applyFont="1" applyFill="1" applyBorder="1" applyAlignment="1">
      <alignment horizontal="center" vertical="center" shrinkToFit="1"/>
    </xf>
    <xf numFmtId="0" fontId="78" fillId="285" borderId="1" xfId="138" applyFont="1" applyFill="1" applyBorder="1" applyAlignment="1">
      <alignment horizontal="center" vertical="center" shrinkToFit="1"/>
    </xf>
    <xf numFmtId="0" fontId="60" fillId="286" borderId="112" xfId="138" applyFont="1" applyFill="1" applyBorder="1" applyAlignment="1">
      <alignment horizontal="center" vertical="center" shrinkToFit="1"/>
    </xf>
    <xf numFmtId="0" fontId="165" fillId="287" borderId="1" xfId="138" applyFont="1" applyFill="1" applyBorder="1" applyAlignment="1">
      <alignment horizontal="center" vertical="center" shrinkToFit="1"/>
    </xf>
    <xf numFmtId="0" fontId="60" fillId="288" borderId="112" xfId="138" applyFont="1" applyFill="1" applyBorder="1" applyAlignment="1">
      <alignment horizontal="center" vertical="center" shrinkToFit="1"/>
    </xf>
    <xf numFmtId="0" fontId="91" fillId="0" borderId="2" xfId="0" applyFont="1" applyBorder="1"/>
    <xf numFmtId="0" fontId="60" fillId="289" borderId="112" xfId="138" applyFont="1" applyFill="1" applyBorder="1" applyAlignment="1">
      <alignment horizontal="center" vertical="center" shrinkToFit="1"/>
    </xf>
    <xf numFmtId="0" fontId="60" fillId="290" borderId="112" xfId="138" applyFont="1" applyFill="1" applyBorder="1" applyAlignment="1">
      <alignment horizontal="center" vertical="center" shrinkToFit="1"/>
    </xf>
    <xf numFmtId="0" fontId="60" fillId="291" borderId="112" xfId="138" applyFont="1" applyFill="1" applyBorder="1" applyAlignment="1">
      <alignment horizontal="center" vertical="center" shrinkToFit="1"/>
    </xf>
    <xf numFmtId="0" fontId="60" fillId="292" borderId="112" xfId="138" applyFont="1" applyFill="1" applyBorder="1" applyAlignment="1">
      <alignment horizontal="center" vertical="center" shrinkToFit="1"/>
    </xf>
    <xf numFmtId="0" fontId="60" fillId="293" borderId="112" xfId="138" applyFont="1" applyFill="1" applyBorder="1" applyAlignment="1">
      <alignment horizontal="center" vertical="center" shrinkToFit="1"/>
    </xf>
    <xf numFmtId="0" fontId="81" fillId="35" borderId="1" xfId="138" applyFont="1" applyFill="1" applyBorder="1" applyAlignment="1">
      <alignment horizontal="center" vertical="center" shrinkToFit="1"/>
    </xf>
    <xf numFmtId="0" fontId="78" fillId="0" borderId="117" xfId="138" applyFont="1" applyBorder="1" applyAlignment="1">
      <alignment horizontal="center" vertical="center" shrinkToFit="1"/>
    </xf>
    <xf numFmtId="0" fontId="0" fillId="0" borderId="119" xfId="0" applyBorder="1"/>
    <xf numFmtId="0" fontId="0" fillId="0" borderId="120" xfId="0" applyBorder="1"/>
    <xf numFmtId="0" fontId="12" fillId="0" borderId="121" xfId="0" applyFont="1" applyBorder="1" applyAlignment="1">
      <alignment horizontal="right"/>
    </xf>
    <xf numFmtId="0" fontId="0" fillId="0" borderId="0" xfId="0" applyAlignment="1">
      <alignment horizontal="left" vertical="center"/>
    </xf>
    <xf numFmtId="0" fontId="143" fillId="0" borderId="0" xfId="138" applyFont="1" applyAlignment="1">
      <alignment horizontal="center" shrinkToFit="1"/>
    </xf>
    <xf numFmtId="0" fontId="46" fillId="0" borderId="0" xfId="138" applyFont="1" applyAlignment="1">
      <alignment horizontal="center" vertical="center" shrinkToFit="1"/>
    </xf>
    <xf numFmtId="10" fontId="46" fillId="0" borderId="0" xfId="126" applyNumberFormat="1" applyFont="1" applyAlignment="1">
      <alignment horizontal="center" vertical="center" shrinkToFit="1"/>
    </xf>
    <xf numFmtId="0" fontId="12" fillId="63" borderId="0" xfId="0" applyFont="1" applyFill="1" applyAlignment="1">
      <alignment horizontal="center" vertical="center"/>
    </xf>
    <xf numFmtId="0" fontId="51" fillId="88" borderId="56" xfId="251" applyFont="1" applyFill="1" applyBorder="1" applyAlignment="1" applyProtection="1">
      <alignment horizontal="center" vertical="center"/>
    </xf>
    <xf numFmtId="0" fontId="54" fillId="0" borderId="31" xfId="0" applyFont="1" applyBorder="1" applyAlignment="1">
      <alignment horizontal="center"/>
    </xf>
    <xf numFmtId="0" fontId="55" fillId="0" borderId="1" xfId="131" applyFont="1" applyBorder="1" applyAlignment="1">
      <alignment horizontal="center"/>
    </xf>
    <xf numFmtId="0" fontId="54" fillId="0" borderId="32" xfId="0" applyFont="1" applyBorder="1" applyAlignment="1">
      <alignment horizontal="center"/>
    </xf>
    <xf numFmtId="0" fontId="58" fillId="0" borderId="39" xfId="0" applyFont="1" applyBorder="1" applyAlignment="1">
      <alignment horizontal="center"/>
    </xf>
    <xf numFmtId="0" fontId="61" fillId="0" borderId="40" xfId="0" applyFont="1" applyBorder="1" applyAlignment="1">
      <alignment horizontal="center" vertical="center" shrinkToFit="1"/>
    </xf>
    <xf numFmtId="0" fontId="65" fillId="0" borderId="32" xfId="0" applyFont="1" applyBorder="1" applyAlignment="1">
      <alignment horizontal="center"/>
    </xf>
    <xf numFmtId="0" fontId="68" fillId="0" borderId="32" xfId="0" applyFont="1" applyBorder="1" applyAlignment="1">
      <alignment horizontal="center"/>
    </xf>
    <xf numFmtId="0" fontId="69" fillId="0" borderId="40" xfId="0" applyFont="1" applyBorder="1" applyAlignment="1">
      <alignment horizontal="center" vertical="center" shrinkToFit="1"/>
    </xf>
    <xf numFmtId="0" fontId="70" fillId="0" borderId="1" xfId="138" applyFont="1" applyBorder="1" applyAlignment="1">
      <alignment horizontal="center" vertical="center" shrinkToFit="1"/>
    </xf>
    <xf numFmtId="0" fontId="72" fillId="0" borderId="1" xfId="0" applyFont="1" applyBorder="1" applyAlignment="1">
      <alignment horizontal="center" vertical="center" wrapText="1"/>
    </xf>
    <xf numFmtId="0" fontId="73" fillId="0" borderId="45" xfId="131" applyFont="1" applyBorder="1" applyAlignment="1">
      <alignment horizontal="center"/>
    </xf>
    <xf numFmtId="0" fontId="73" fillId="0" borderId="1" xfId="0" applyFont="1" applyBorder="1" applyAlignment="1">
      <alignment horizontal="center"/>
    </xf>
    <xf numFmtId="0" fontId="54" fillId="0" borderId="46" xfId="0" applyFont="1" applyBorder="1" applyAlignment="1">
      <alignment horizontal="center"/>
    </xf>
    <xf numFmtId="0" fontId="51" fillId="0" borderId="30" xfId="131" applyFont="1" applyBorder="1" applyAlignment="1">
      <alignment horizontal="center" vertical="center"/>
    </xf>
    <xf numFmtId="0" fontId="68" fillId="0" borderId="48" xfId="0" applyFont="1" applyBorder="1" applyAlignment="1">
      <alignment horizontal="center"/>
    </xf>
    <xf numFmtId="0" fontId="75" fillId="0" borderId="1" xfId="0" applyFont="1" applyBorder="1" applyAlignment="1">
      <alignment horizontal="center" vertical="center" wrapText="1"/>
    </xf>
    <xf numFmtId="0" fontId="57" fillId="0" borderId="28" xfId="0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/>
    </xf>
    <xf numFmtId="0" fontId="58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68" fillId="0" borderId="40" xfId="0" applyFont="1" applyBorder="1" applyAlignment="1">
      <alignment horizontal="center"/>
    </xf>
    <xf numFmtId="0" fontId="68" fillId="0" borderId="24" xfId="0" applyFont="1" applyBorder="1" applyAlignment="1">
      <alignment horizontal="center"/>
    </xf>
    <xf numFmtId="0" fontId="68" fillId="0" borderId="0" xfId="0" applyFont="1" applyAlignment="1">
      <alignment horizontal="center"/>
    </xf>
    <xf numFmtId="0" fontId="79" fillId="0" borderId="40" xfId="0" applyFont="1" applyBorder="1" applyAlignment="1">
      <alignment horizontal="center" vertical="center" shrinkToFit="1"/>
    </xf>
    <xf numFmtId="0" fontId="79" fillId="0" borderId="24" xfId="0" applyFont="1" applyBorder="1" applyAlignment="1">
      <alignment horizontal="center" vertical="center" shrinkToFit="1"/>
    </xf>
    <xf numFmtId="0" fontId="78" fillId="0" borderId="1" xfId="138" applyFont="1" applyBorder="1" applyAlignment="1">
      <alignment horizontal="center" vertical="center" shrinkToFit="1"/>
    </xf>
    <xf numFmtId="0" fontId="71" fillId="0" borderId="1" xfId="0" applyFont="1" applyBorder="1" applyAlignment="1">
      <alignment horizontal="center" vertical="center"/>
    </xf>
    <xf numFmtId="0" fontId="81" fillId="0" borderId="40" xfId="0" applyFont="1" applyBorder="1" applyAlignment="1">
      <alignment horizontal="center" vertical="center" wrapText="1"/>
    </xf>
    <xf numFmtId="0" fontId="82" fillId="0" borderId="40" xfId="0" applyFont="1" applyBorder="1" applyAlignment="1">
      <alignment horizontal="center" vertical="center" wrapText="1"/>
    </xf>
    <xf numFmtId="0" fontId="83" fillId="0" borderId="1" xfId="0" applyFon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84" fillId="0" borderId="0" xfId="0" applyFont="1"/>
    <xf numFmtId="0" fontId="81" fillId="0" borderId="1" xfId="138" applyFont="1" applyBorder="1" applyAlignment="1" applyProtection="1">
      <alignment horizontal="center" vertical="center" shrinkToFit="1"/>
      <protection locked="0"/>
    </xf>
    <xf numFmtId="0" fontId="86" fillId="0" borderId="40" xfId="0" applyFont="1" applyBorder="1" applyAlignment="1">
      <alignment horizontal="center" vertical="center" shrinkToFit="1"/>
    </xf>
    <xf numFmtId="0" fontId="61" fillId="0" borderId="24" xfId="0" applyFont="1" applyBorder="1" applyAlignment="1">
      <alignment horizontal="center" vertical="center" shrinkToFit="1"/>
    </xf>
    <xf numFmtId="0" fontId="90" fillId="0" borderId="40" xfId="0" applyFont="1" applyBorder="1" applyAlignment="1">
      <alignment horizontal="center" vertical="center"/>
    </xf>
    <xf numFmtId="0" fontId="91" fillId="0" borderId="1" xfId="131" applyFont="1" applyBorder="1" applyAlignment="1">
      <alignment horizontal="center"/>
    </xf>
    <xf numFmtId="0" fontId="1" fillId="0" borderId="0" xfId="131" applyFont="1" applyAlignment="1">
      <alignment horizontal="center" vertical="center"/>
    </xf>
    <xf numFmtId="0" fontId="94" fillId="0" borderId="16" xfId="131" applyFont="1" applyBorder="1" applyAlignment="1">
      <alignment horizontal="center"/>
    </xf>
    <xf numFmtId="0" fontId="51" fillId="0" borderId="62" xfId="131" applyFont="1" applyBorder="1" applyAlignment="1">
      <alignment horizontal="center" vertical="center"/>
    </xf>
    <xf numFmtId="0" fontId="95" fillId="0" borderId="0" xfId="0" applyFont="1"/>
    <xf numFmtId="0" fontId="73" fillId="0" borderId="1" xfId="0" applyFont="1" applyBorder="1" applyAlignment="1">
      <alignment horizontal="center" vertical="center"/>
    </xf>
    <xf numFmtId="0" fontId="99" fillId="0" borderId="40" xfId="0" applyFont="1" applyBorder="1" applyAlignment="1">
      <alignment horizontal="center" vertical="center" shrinkToFit="1"/>
    </xf>
    <xf numFmtId="0" fontId="100" fillId="0" borderId="24" xfId="0" applyFont="1" applyBorder="1" applyAlignment="1">
      <alignment horizontal="center" vertical="center" shrinkToFit="1"/>
    </xf>
    <xf numFmtId="0" fontId="101" fillId="0" borderId="1" xfId="0" applyFont="1" applyBorder="1" applyAlignment="1">
      <alignment horizontal="center"/>
    </xf>
    <xf numFmtId="0" fontId="90" fillId="0" borderId="1" xfId="138" applyFont="1" applyBorder="1" applyAlignment="1">
      <alignment horizontal="center" vertical="center" shrinkToFit="1"/>
    </xf>
    <xf numFmtId="0" fontId="103" fillId="0" borderId="16" xfId="251" applyFont="1" applyBorder="1" applyAlignment="1" applyProtection="1">
      <alignment horizontal="center"/>
    </xf>
    <xf numFmtId="0" fontId="104" fillId="0" borderId="0" xfId="122" applyFont="1" applyAlignment="1">
      <alignment horizontal="center" vertical="center"/>
    </xf>
    <xf numFmtId="0" fontId="103" fillId="0" borderId="1" xfId="251" applyFont="1" applyBorder="1" applyAlignment="1" applyProtection="1">
      <alignment horizontal="center"/>
    </xf>
    <xf numFmtId="0" fontId="76" fillId="0" borderId="0" xfId="122" applyFont="1" applyAlignment="1">
      <alignment horizontal="center" vertical="center"/>
    </xf>
    <xf numFmtId="0" fontId="11" fillId="0" borderId="0" xfId="122" applyAlignment="1">
      <alignment horizontal="center" vertical="center"/>
    </xf>
    <xf numFmtId="0" fontId="119" fillId="0" borderId="0" xfId="122" applyFont="1" applyAlignment="1">
      <alignment horizontal="center" vertical="center"/>
    </xf>
    <xf numFmtId="0" fontId="119" fillId="0" borderId="18" xfId="122" applyFont="1" applyBorder="1" applyAlignment="1">
      <alignment horizontal="center" vertical="center"/>
    </xf>
    <xf numFmtId="0" fontId="60" fillId="294" borderId="1" xfId="138" applyFont="1" applyFill="1" applyBorder="1" applyAlignment="1">
      <alignment horizontal="center" vertical="center" shrinkToFit="1"/>
    </xf>
    <xf numFmtId="0" fontId="78" fillId="113" borderId="1" xfId="138" applyFont="1" applyFill="1" applyBorder="1" applyAlignment="1">
      <alignment horizontal="center" vertical="center" shrinkToFit="1"/>
    </xf>
    <xf numFmtId="0" fontId="51" fillId="113" borderId="0" xfId="131" applyFont="1" applyFill="1" applyAlignment="1">
      <alignment horizontal="center" vertical="center"/>
    </xf>
    <xf numFmtId="0" fontId="68" fillId="295" borderId="0" xfId="0" applyFont="1" applyFill="1" applyAlignment="1">
      <alignment horizontal="center"/>
    </xf>
    <xf numFmtId="0" fontId="65" fillId="296" borderId="40" xfId="0" applyFont="1" applyFill="1" applyBorder="1" applyAlignment="1">
      <alignment horizontal="center"/>
    </xf>
    <xf numFmtId="0" fontId="60" fillId="113" borderId="1" xfId="138" applyFont="1" applyFill="1" applyBorder="1" applyAlignment="1">
      <alignment horizontal="center" vertical="center" shrinkToFit="1"/>
    </xf>
    <xf numFmtId="0" fontId="79" fillId="297" borderId="40" xfId="0" applyFont="1" applyFill="1" applyBorder="1" applyAlignment="1">
      <alignment horizontal="center" vertical="center" shrinkToFit="1"/>
    </xf>
    <xf numFmtId="0" fontId="69" fillId="298" borderId="40" xfId="0" applyFont="1" applyFill="1" applyBorder="1" applyAlignment="1">
      <alignment horizontal="center" vertical="center" shrinkToFit="1"/>
    </xf>
    <xf numFmtId="0" fontId="0" fillId="113" borderId="0" xfId="0" applyFill="1" applyAlignment="1">
      <alignment horizontal="center" vertical="center"/>
    </xf>
    <xf numFmtId="0" fontId="84" fillId="113" borderId="0" xfId="0" applyFont="1" applyFill="1"/>
    <xf numFmtId="0" fontId="52" fillId="113" borderId="0" xfId="0" applyFont="1" applyFill="1" applyAlignment="1">
      <alignment horizontal="center" vertical="center"/>
    </xf>
    <xf numFmtId="0" fontId="0" fillId="113" borderId="0" xfId="0" applyFill="1" applyAlignment="1">
      <alignment horizontal="center"/>
    </xf>
    <xf numFmtId="0" fontId="73" fillId="113" borderId="45" xfId="131" applyFont="1" applyFill="1" applyBorder="1" applyAlignment="1">
      <alignment horizontal="center"/>
    </xf>
    <xf numFmtId="0" fontId="22" fillId="113" borderId="0" xfId="251" applyFill="1" applyProtection="1"/>
    <xf numFmtId="0" fontId="58" fillId="299" borderId="0" xfId="0" applyFont="1" applyFill="1" applyAlignment="1">
      <alignment horizontal="center"/>
    </xf>
    <xf numFmtId="0" fontId="51" fillId="113" borderId="0" xfId="0" applyFont="1" applyFill="1" applyAlignment="1">
      <alignment horizontal="center" vertical="center"/>
    </xf>
    <xf numFmtId="0" fontId="22" fillId="113" borderId="0" xfId="0" applyFont="1" applyFill="1"/>
    <xf numFmtId="0" fontId="86" fillId="300" borderId="40" xfId="0" applyFont="1" applyFill="1" applyBorder="1" applyAlignment="1">
      <alignment horizontal="center" vertical="center" shrinkToFit="1"/>
    </xf>
    <xf numFmtId="0" fontId="54" fillId="113" borderId="0" xfId="0" applyFont="1" applyFill="1" applyAlignment="1">
      <alignment horizontal="center" vertical="center"/>
    </xf>
    <xf numFmtId="0" fontId="61" fillId="301" borderId="24" xfId="0" applyFont="1" applyFill="1" applyBorder="1" applyAlignment="1">
      <alignment horizontal="center" vertical="center" shrinkToFit="1"/>
    </xf>
    <xf numFmtId="0" fontId="61" fillId="302" borderId="40" xfId="0" applyFont="1" applyFill="1" applyBorder="1" applyAlignment="1">
      <alignment horizontal="center" vertical="center" shrinkToFit="1"/>
    </xf>
    <xf numFmtId="0" fontId="91" fillId="113" borderId="1" xfId="131" applyFont="1" applyFill="1" applyBorder="1" applyAlignment="1">
      <alignment horizontal="center"/>
    </xf>
    <xf numFmtId="6" fontId="54" fillId="113" borderId="0" xfId="0" applyNumberFormat="1" applyFont="1" applyFill="1" applyAlignment="1">
      <alignment horizontal="center" vertical="center"/>
    </xf>
    <xf numFmtId="0" fontId="70" fillId="303" borderId="1" xfId="138" applyFont="1" applyFill="1" applyBorder="1" applyAlignment="1">
      <alignment horizontal="center" vertical="center" shrinkToFit="1"/>
    </xf>
    <xf numFmtId="0" fontId="61" fillId="304" borderId="40" xfId="0" applyFont="1" applyFill="1" applyBorder="1" applyAlignment="1">
      <alignment horizontal="center" vertical="center" shrinkToFit="1"/>
    </xf>
    <xf numFmtId="0" fontId="61" fillId="305" borderId="24" xfId="0" applyFont="1" applyFill="1" applyBorder="1" applyAlignment="1">
      <alignment horizontal="center" vertical="center" shrinkToFit="1"/>
    </xf>
    <xf numFmtId="0" fontId="51" fillId="113" borderId="62" xfId="131" applyFont="1" applyFill="1" applyBorder="1" applyAlignment="1">
      <alignment horizontal="center" vertical="center"/>
    </xf>
    <xf numFmtId="0" fontId="95" fillId="299" borderId="0" xfId="0" applyFont="1" applyFill="1"/>
    <xf numFmtId="0" fontId="57" fillId="113" borderId="0" xfId="0" applyFont="1" applyFill="1" applyAlignment="1">
      <alignment horizontal="center" vertical="center"/>
    </xf>
    <xf numFmtId="0" fontId="11" fillId="113" borderId="0" xfId="131" applyFill="1" applyAlignment="1">
      <alignment horizontal="center" vertical="center"/>
    </xf>
    <xf numFmtId="0" fontId="22" fillId="113" borderId="60" xfId="0" applyFont="1" applyFill="1" applyBorder="1" applyAlignment="1">
      <alignment horizontal="center" vertical="center"/>
    </xf>
    <xf numFmtId="0" fontId="22" fillId="113" borderId="0" xfId="0" applyFont="1" applyFill="1" applyAlignment="1">
      <alignment horizontal="center" vertical="center"/>
    </xf>
    <xf numFmtId="0" fontId="11" fillId="113" borderId="0" xfId="131" applyFill="1" applyProtection="1">
      <protection locked="0"/>
    </xf>
    <xf numFmtId="0" fontId="54" fillId="113" borderId="0" xfId="0" applyFont="1" applyFill="1" applyAlignment="1">
      <alignment horizontal="center"/>
    </xf>
    <xf numFmtId="0" fontId="54" fillId="113" borderId="0" xfId="251" applyFont="1" applyFill="1" applyAlignment="1" applyProtection="1">
      <alignment horizontal="center" vertical="center"/>
    </xf>
    <xf numFmtId="0" fontId="51" fillId="113" borderId="28" xfId="131" applyFont="1" applyFill="1" applyBorder="1" applyAlignment="1">
      <alignment horizontal="center" vertical="center"/>
    </xf>
    <xf numFmtId="0" fontId="51" fillId="113" borderId="28" xfId="251" applyFont="1" applyFill="1" applyBorder="1" applyAlignment="1" applyProtection="1">
      <alignment horizontal="center" vertical="center"/>
    </xf>
    <xf numFmtId="0" fontId="51" fillId="113" borderId="0" xfId="133" applyFont="1" applyFill="1" applyAlignment="1">
      <alignment horizontal="center" vertical="center"/>
    </xf>
    <xf numFmtId="0" fontId="104" fillId="113" borderId="0" xfId="122" applyFont="1" applyFill="1" applyAlignment="1">
      <alignment horizontal="center" vertical="center"/>
    </xf>
    <xf numFmtId="0" fontId="105" fillId="113" borderId="0" xfId="133" applyFont="1" applyFill="1" applyAlignment="1">
      <alignment vertical="center"/>
    </xf>
    <xf numFmtId="0" fontId="103" fillId="306" borderId="1" xfId="251" applyFont="1" applyFill="1" applyBorder="1" applyAlignment="1" applyProtection="1">
      <alignment horizontal="center"/>
    </xf>
    <xf numFmtId="0" fontId="76" fillId="113" borderId="0" xfId="122" applyFont="1" applyFill="1" applyAlignment="1">
      <alignment horizontal="center" vertical="center"/>
    </xf>
    <xf numFmtId="0" fontId="51" fillId="113" borderId="0" xfId="133" applyFont="1" applyFill="1" applyAlignment="1">
      <alignment horizontal="right" vertical="center"/>
    </xf>
    <xf numFmtId="0" fontId="51" fillId="113" borderId="0" xfId="133" applyFont="1" applyFill="1" applyAlignment="1">
      <alignment horizontal="left" vertical="center"/>
    </xf>
    <xf numFmtId="0" fontId="0" fillId="113" borderId="0" xfId="0" applyFill="1" applyAlignment="1">
      <alignment horizontal="right"/>
    </xf>
    <xf numFmtId="0" fontId="11" fillId="113" borderId="0" xfId="133" applyFill="1"/>
    <xf numFmtId="0" fontId="11" fillId="113" borderId="28" xfId="122" applyFill="1" applyBorder="1" applyProtection="1">
      <protection locked="0"/>
    </xf>
    <xf numFmtId="0" fontId="66" fillId="113" borderId="26" xfId="251" applyFont="1" applyFill="1" applyBorder="1" applyAlignment="1" applyProtection="1">
      <alignment horizontal="center" vertical="center"/>
    </xf>
    <xf numFmtId="0" fontId="51" fillId="113" borderId="61" xfId="251" applyFont="1" applyFill="1" applyBorder="1" applyAlignment="1" applyProtection="1">
      <alignment horizontal="center" vertical="center"/>
    </xf>
    <xf numFmtId="0" fontId="57" fillId="113" borderId="26" xfId="0" applyFont="1" applyFill="1" applyBorder="1" applyAlignment="1">
      <alignment horizontal="center" vertical="center"/>
    </xf>
    <xf numFmtId="0" fontId="51" fillId="113" borderId="65" xfId="251" applyFont="1" applyFill="1" applyBorder="1" applyAlignment="1" applyProtection="1">
      <alignment horizontal="center" vertical="center"/>
    </xf>
    <xf numFmtId="0" fontId="51" fillId="113" borderId="28" xfId="131" applyFont="1" applyFill="1" applyBorder="1" applyAlignment="1">
      <alignment horizontal="left" vertical="center"/>
    </xf>
    <xf numFmtId="0" fontId="103" fillId="306" borderId="16" xfId="251" applyFont="1" applyFill="1" applyBorder="1" applyAlignment="1" applyProtection="1">
      <alignment horizontal="center"/>
    </xf>
    <xf numFmtId="0" fontId="66" fillId="113" borderId="26" xfId="251" applyFont="1" applyFill="1" applyBorder="1" applyProtection="1"/>
    <xf numFmtId="0" fontId="57" fillId="113" borderId="26" xfId="0" applyFont="1" applyFill="1" applyBorder="1" applyProtection="1">
      <protection locked="0"/>
    </xf>
    <xf numFmtId="0" fontId="22" fillId="113" borderId="26" xfId="0" applyFont="1" applyFill="1" applyBorder="1"/>
    <xf numFmtId="0" fontId="30" fillId="113" borderId="0" xfId="122" applyFont="1" applyFill="1" applyAlignment="1">
      <alignment horizontal="center"/>
    </xf>
    <xf numFmtId="0" fontId="30" fillId="113" borderId="0" xfId="122" applyFont="1" applyFill="1" applyAlignment="1" applyProtection="1">
      <alignment horizontal="center" vertical="center"/>
      <protection locked="0"/>
    </xf>
    <xf numFmtId="0" fontId="11" fillId="113" borderId="0" xfId="122" applyFill="1" applyProtection="1">
      <protection locked="0"/>
    </xf>
    <xf numFmtId="0" fontId="0" fillId="113" borderId="0" xfId="122" applyFont="1" applyFill="1" applyProtection="1">
      <protection locked="0"/>
    </xf>
    <xf numFmtId="0" fontId="1" fillId="113" borderId="0" xfId="133" applyFont="1" applyFill="1" applyAlignment="1">
      <alignment horizontal="center" vertical="center"/>
    </xf>
    <xf numFmtId="0" fontId="106" fillId="113" borderId="0" xfId="122" applyFont="1" applyFill="1" applyAlignment="1">
      <alignment vertical="center"/>
    </xf>
    <xf numFmtId="0" fontId="51" fillId="113" borderId="18" xfId="133" applyFont="1" applyFill="1" applyBorder="1" applyAlignment="1">
      <alignment horizontal="center" vertical="center"/>
    </xf>
    <xf numFmtId="0" fontId="11" fillId="113" borderId="18" xfId="122" applyFill="1" applyBorder="1" applyProtection="1">
      <protection locked="0"/>
    </xf>
    <xf numFmtId="0" fontId="11" fillId="113" borderId="0" xfId="122" applyFill="1"/>
    <xf numFmtId="0" fontId="33" fillId="113" borderId="0" xfId="122" applyFont="1" applyFill="1" applyProtection="1">
      <protection locked="0"/>
    </xf>
    <xf numFmtId="0" fontId="107" fillId="113" borderId="18" xfId="122" applyFont="1" applyFill="1" applyBorder="1" applyProtection="1">
      <protection locked="0"/>
    </xf>
    <xf numFmtId="0" fontId="108" fillId="113" borderId="18" xfId="122" applyFont="1" applyFill="1" applyBorder="1" applyProtection="1">
      <protection locked="0"/>
    </xf>
    <xf numFmtId="0" fontId="101" fillId="113" borderId="1" xfId="0" applyFont="1" applyFill="1" applyBorder="1" applyAlignment="1">
      <alignment horizontal="center"/>
    </xf>
    <xf numFmtId="0" fontId="101" fillId="113" borderId="15" xfId="0" applyFont="1" applyFill="1" applyBorder="1" applyAlignment="1">
      <alignment horizontal="center"/>
    </xf>
    <xf numFmtId="0" fontId="73" fillId="113" borderId="1" xfId="0" applyFont="1" applyFill="1" applyBorder="1" applyAlignment="1">
      <alignment horizontal="center"/>
    </xf>
    <xf numFmtId="0" fontId="76" fillId="113" borderId="0" xfId="0" applyFont="1" applyFill="1" applyAlignment="1">
      <alignment horizontal="center" vertical="center"/>
    </xf>
    <xf numFmtId="0" fontId="56" fillId="113" borderId="0" xfId="131" applyFont="1" applyFill="1" applyAlignment="1">
      <alignment vertical="center"/>
    </xf>
    <xf numFmtId="0" fontId="79" fillId="297" borderId="24" xfId="0" applyFont="1" applyFill="1" applyBorder="1" applyAlignment="1">
      <alignment horizontal="center" vertical="center" shrinkToFit="1"/>
    </xf>
    <xf numFmtId="0" fontId="25" fillId="113" borderId="0" xfId="131" applyFont="1" applyFill="1" applyAlignment="1">
      <alignment horizontal="center" vertical="center"/>
    </xf>
    <xf numFmtId="0" fontId="78" fillId="307" borderId="1" xfId="138" applyFont="1" applyFill="1" applyBorder="1" applyAlignment="1">
      <alignment horizontal="center" vertical="center" shrinkToFit="1"/>
    </xf>
    <xf numFmtId="0" fontId="60" fillId="308" borderId="1" xfId="138" applyFont="1" applyFill="1" applyBorder="1" applyAlignment="1">
      <alignment horizontal="center" vertical="center" shrinkToFit="1"/>
    </xf>
    <xf numFmtId="0" fontId="83" fillId="303" borderId="1" xfId="0" applyFont="1" applyFill="1" applyBorder="1" applyAlignment="1">
      <alignment horizontal="center" vertical="center"/>
    </xf>
    <xf numFmtId="0" fontId="55" fillId="113" borderId="1" xfId="131" applyFont="1" applyFill="1" applyBorder="1" applyAlignment="1">
      <alignment horizontal="center"/>
    </xf>
    <xf numFmtId="0" fontId="54" fillId="309" borderId="46" xfId="0" applyFont="1" applyFill="1" applyBorder="1" applyAlignment="1">
      <alignment horizontal="center"/>
    </xf>
    <xf numFmtId="0" fontId="57" fillId="299" borderId="0" xfId="0" applyFont="1" applyFill="1" applyAlignment="1">
      <alignment horizontal="center" vertical="center"/>
    </xf>
    <xf numFmtId="170" fontId="74" fillId="113" borderId="0" xfId="0" applyNumberFormat="1" applyFont="1" applyFill="1" applyAlignment="1">
      <alignment horizontal="center" vertical="center"/>
    </xf>
    <xf numFmtId="0" fontId="77" fillId="299" borderId="0" xfId="0" applyFont="1" applyFill="1" applyAlignment="1">
      <alignment horizontal="center"/>
    </xf>
    <xf numFmtId="0" fontId="67" fillId="113" borderId="0" xfId="0" applyFont="1" applyFill="1" applyAlignment="1">
      <alignment horizontal="center"/>
    </xf>
    <xf numFmtId="0" fontId="58" fillId="310" borderId="39" xfId="0" applyFont="1" applyFill="1" applyBorder="1" applyAlignment="1">
      <alignment horizontal="center"/>
    </xf>
    <xf numFmtId="0" fontId="80" fillId="113" borderId="40" xfId="0" applyFont="1" applyFill="1" applyBorder="1" applyAlignment="1">
      <alignment horizontal="center" vertical="center"/>
    </xf>
    <xf numFmtId="0" fontId="71" fillId="303" borderId="1" xfId="0" applyFont="1" applyFill="1" applyBorder="1" applyAlignment="1">
      <alignment horizontal="center" vertical="center"/>
    </xf>
    <xf numFmtId="0" fontId="79" fillId="311" borderId="40" xfId="0" applyFont="1" applyFill="1" applyBorder="1" applyAlignment="1">
      <alignment horizontal="center" vertical="center" shrinkToFit="1"/>
    </xf>
    <xf numFmtId="0" fontId="60" fillId="113" borderId="1" xfId="0" applyFont="1" applyFill="1" applyBorder="1" applyAlignment="1">
      <alignment horizontal="center" vertical="center"/>
    </xf>
    <xf numFmtId="0" fontId="77" fillId="113" borderId="0" xfId="251" applyFont="1" applyFill="1" applyAlignment="1" applyProtection="1">
      <alignment horizontal="right" vertical="center"/>
    </xf>
    <xf numFmtId="0" fontId="77" fillId="113" borderId="0" xfId="0" applyFont="1" applyFill="1" applyAlignment="1">
      <alignment horizontal="left" vertical="center"/>
    </xf>
    <xf numFmtId="0" fontId="68" fillId="295" borderId="40" xfId="0" applyFont="1" applyFill="1" applyBorder="1" applyAlignment="1">
      <alignment horizontal="center"/>
    </xf>
    <xf numFmtId="0" fontId="11" fillId="113" borderId="0" xfId="131" applyFill="1"/>
    <xf numFmtId="0" fontId="73" fillId="113" borderId="1" xfId="0" applyFont="1" applyFill="1" applyBorder="1" applyAlignment="1">
      <alignment horizontal="center" vertical="center"/>
    </xf>
    <xf numFmtId="0" fontId="78" fillId="303" borderId="1" xfId="138" applyFont="1" applyFill="1" applyBorder="1" applyAlignment="1">
      <alignment horizontal="center" vertical="center" shrinkToFit="1"/>
    </xf>
    <xf numFmtId="0" fontId="99" fillId="312" borderId="40" xfId="0" applyFont="1" applyFill="1" applyBorder="1" applyAlignment="1">
      <alignment horizontal="center" vertical="center" shrinkToFit="1"/>
    </xf>
    <xf numFmtId="0" fontId="100" fillId="313" borderId="24" xfId="0" applyFont="1" applyFill="1" applyBorder="1" applyAlignment="1">
      <alignment horizontal="center" vertical="center" shrinkToFit="1"/>
    </xf>
    <xf numFmtId="0" fontId="78" fillId="314" borderId="1" xfId="138" applyFont="1" applyFill="1" applyBorder="1" applyAlignment="1">
      <alignment horizontal="center" vertical="center" shrinkToFit="1"/>
    </xf>
    <xf numFmtId="0" fontId="90" fillId="113" borderId="1" xfId="138" applyFont="1" applyFill="1" applyBorder="1" applyAlignment="1">
      <alignment horizontal="center" vertical="center" shrinkToFit="1"/>
    </xf>
    <xf numFmtId="0" fontId="72" fillId="303" borderId="1" xfId="0" applyFont="1" applyFill="1" applyBorder="1" applyAlignment="1">
      <alignment horizontal="center" vertical="center" wrapText="1"/>
    </xf>
    <xf numFmtId="0" fontId="75" fillId="303" borderId="1" xfId="0" applyFont="1" applyFill="1" applyBorder="1" applyAlignment="1">
      <alignment horizontal="center" vertical="center" wrapText="1"/>
    </xf>
    <xf numFmtId="0" fontId="81" fillId="316" borderId="40" xfId="0" applyFont="1" applyFill="1" applyBorder="1" applyAlignment="1">
      <alignment horizontal="center" vertical="center" wrapText="1"/>
    </xf>
    <xf numFmtId="0" fontId="82" fillId="302" borderId="40" xfId="0" applyFont="1" applyFill="1" applyBorder="1" applyAlignment="1">
      <alignment horizontal="center" vertical="center" wrapText="1"/>
    </xf>
    <xf numFmtId="0" fontId="90" fillId="313" borderId="40" xfId="0" applyFont="1" applyFill="1" applyBorder="1" applyAlignment="1">
      <alignment horizontal="center" vertical="center"/>
    </xf>
    <xf numFmtId="0" fontId="94" fillId="113" borderId="16" xfId="131" applyFont="1" applyFill="1" applyBorder="1" applyAlignment="1">
      <alignment horizontal="center"/>
    </xf>
    <xf numFmtId="0" fontId="94" fillId="113" borderId="16" xfId="251" applyFont="1" applyFill="1" applyBorder="1" applyAlignment="1" applyProtection="1">
      <alignment horizontal="center"/>
    </xf>
    <xf numFmtId="0" fontId="98" fillId="113" borderId="0" xfId="131" applyFont="1" applyFill="1" applyAlignment="1">
      <alignment horizontal="center" vertical="center"/>
    </xf>
    <xf numFmtId="0" fontId="51" fillId="113" borderId="55" xfId="251" applyFont="1" applyFill="1" applyBorder="1" applyAlignment="1" applyProtection="1">
      <alignment horizontal="center" vertical="center"/>
    </xf>
    <xf numFmtId="0" fontId="51" fillId="113" borderId="64" xfId="251" applyFont="1" applyFill="1" applyBorder="1" applyAlignment="1" applyProtection="1">
      <alignment horizontal="center" vertical="center"/>
    </xf>
    <xf numFmtId="0" fontId="51" fillId="113" borderId="57" xfId="251" applyFont="1" applyFill="1" applyBorder="1" applyAlignment="1" applyProtection="1">
      <alignment horizontal="center" vertical="center"/>
    </xf>
    <xf numFmtId="0" fontId="51" fillId="113" borderId="59" xfId="251" applyFont="1" applyFill="1" applyBorder="1" applyAlignment="1" applyProtection="1">
      <alignment horizontal="center" vertical="center"/>
    </xf>
    <xf numFmtId="0" fontId="51" fillId="113" borderId="60" xfId="251" applyFont="1" applyFill="1" applyBorder="1" applyAlignment="1" applyProtection="1">
      <alignment horizontal="center" vertical="center"/>
    </xf>
    <xf numFmtId="0" fontId="51" fillId="113" borderId="45" xfId="251" applyFont="1" applyFill="1" applyBorder="1" applyAlignment="1" applyProtection="1">
      <alignment horizontal="center" vertical="center"/>
    </xf>
    <xf numFmtId="0" fontId="68" fillId="295" borderId="24" xfId="0" applyFont="1" applyFill="1" applyBorder="1" applyAlignment="1">
      <alignment horizontal="center"/>
    </xf>
    <xf numFmtId="0" fontId="54" fillId="113" borderId="52" xfId="0" applyFont="1" applyFill="1" applyBorder="1" applyAlignment="1">
      <alignment horizontal="center" vertical="center"/>
    </xf>
    <xf numFmtId="0" fontId="81" fillId="113" borderId="1" xfId="138" applyFont="1" applyFill="1" applyBorder="1" applyAlignment="1" applyProtection="1">
      <alignment horizontal="center" vertical="center" shrinkToFit="1"/>
      <protection locked="0"/>
    </xf>
    <xf numFmtId="0" fontId="1" fillId="113" borderId="0" xfId="131" applyFont="1" applyFill="1" applyAlignment="1">
      <alignment horizontal="center" vertical="center"/>
    </xf>
    <xf numFmtId="0" fontId="1" fillId="113" borderId="26" xfId="251" applyFont="1" applyFill="1" applyBorder="1" applyAlignment="1" applyProtection="1">
      <alignment horizontal="center"/>
    </xf>
    <xf numFmtId="0" fontId="69" fillId="302" borderId="40" xfId="0" applyFont="1" applyFill="1" applyBorder="1" applyAlignment="1">
      <alignment horizontal="center" vertical="center" shrinkToFit="1"/>
    </xf>
    <xf numFmtId="0" fontId="71" fillId="317" borderId="1" xfId="138" applyFont="1" applyFill="1" applyBorder="1" applyAlignment="1">
      <alignment horizontal="center" vertical="center" shrinkToFit="1"/>
    </xf>
    <xf numFmtId="0" fontId="60" fillId="315" borderId="1" xfId="138" applyFont="1" applyFill="1" applyBorder="1" applyAlignment="1">
      <alignment horizontal="center" vertical="center" shrinkToFit="1"/>
    </xf>
    <xf numFmtId="0" fontId="74" fillId="113" borderId="0" xfId="0" applyFont="1" applyFill="1" applyAlignment="1">
      <alignment horizontal="center" vertical="center"/>
    </xf>
    <xf numFmtId="0" fontId="0" fillId="113" borderId="49" xfId="0" applyFill="1" applyBorder="1"/>
    <xf numFmtId="0" fontId="63" fillId="113" borderId="27" xfId="251" applyFont="1" applyFill="1" applyBorder="1" applyAlignment="1" applyProtection="1">
      <alignment horizontal="center" vertical="center"/>
    </xf>
    <xf numFmtId="0" fontId="54" fillId="309" borderId="32" xfId="0" applyFont="1" applyFill="1" applyBorder="1" applyAlignment="1">
      <alignment horizontal="center"/>
    </xf>
    <xf numFmtId="0" fontId="11" fillId="113" borderId="26" xfId="131" applyFill="1" applyBorder="1"/>
    <xf numFmtId="0" fontId="54" fillId="316" borderId="31" xfId="0" applyFont="1" applyFill="1" applyBorder="1" applyAlignment="1">
      <alignment horizontal="center"/>
    </xf>
    <xf numFmtId="0" fontId="57" fillId="299" borderId="36" xfId="0" applyFont="1" applyFill="1" applyBorder="1" applyAlignment="1">
      <alignment horizontal="center" vertical="center"/>
    </xf>
    <xf numFmtId="0" fontId="65" fillId="318" borderId="32" xfId="0" applyFont="1" applyFill="1" applyBorder="1" applyAlignment="1">
      <alignment horizontal="center"/>
    </xf>
    <xf numFmtId="0" fontId="68" fillId="295" borderId="32" xfId="0" applyFont="1" applyFill="1" applyBorder="1" applyAlignment="1">
      <alignment horizontal="center"/>
    </xf>
    <xf numFmtId="0" fontId="68" fillId="295" borderId="48" xfId="0" applyFont="1" applyFill="1" applyBorder="1" applyAlignment="1">
      <alignment horizontal="center"/>
    </xf>
    <xf numFmtId="0" fontId="47" fillId="113" borderId="0" xfId="251" applyFont="1" applyFill="1" applyAlignment="1" applyProtection="1">
      <alignment horizontal="center" vertical="center"/>
    </xf>
    <xf numFmtId="0" fontId="96" fillId="113" borderId="0" xfId="142" applyFont="1" applyFill="1" applyAlignment="1" applyProtection="1">
      <alignment horizontal="center" vertical="center" shrinkToFit="1"/>
    </xf>
    <xf numFmtId="0" fontId="0" fillId="0" borderId="0" xfId="0" applyBorder="1"/>
    <xf numFmtId="0" fontId="167" fillId="319" borderId="18" xfId="254" applyFont="1" applyFill="1" applyBorder="1" applyAlignment="1" applyProtection="1">
      <alignment horizontal="center" vertical="center"/>
    </xf>
    <xf numFmtId="0" fontId="166" fillId="320" borderId="18" xfId="120" applyFont="1" applyFill="1" applyBorder="1" applyAlignment="1" applyProtection="1">
      <alignment horizontal="center" vertical="center"/>
    </xf>
    <xf numFmtId="0" fontId="73" fillId="61" borderId="63" xfId="131" applyFont="1" applyFill="1" applyBorder="1" applyAlignment="1">
      <alignment horizontal="center"/>
    </xf>
    <xf numFmtId="0" fontId="11" fillId="0" borderId="64" xfId="122" applyBorder="1" applyAlignment="1">
      <alignment horizontal="center" vertical="center"/>
    </xf>
    <xf numFmtId="0" fontId="73" fillId="61" borderId="16" xfId="131" applyFont="1" applyFill="1" applyBorder="1" applyAlignment="1">
      <alignment horizontal="center"/>
    </xf>
    <xf numFmtId="0" fontId="11" fillId="0" borderId="64" xfId="122" applyBorder="1"/>
    <xf numFmtId="0" fontId="168" fillId="321" borderId="64" xfId="122" applyFont="1" applyFill="1" applyBorder="1" applyAlignment="1">
      <alignment horizontal="center"/>
    </xf>
    <xf numFmtId="0" fontId="0" fillId="0" borderId="64" xfId="0" applyBorder="1"/>
    <xf numFmtId="0" fontId="0" fillId="0" borderId="64" xfId="0" applyBorder="1" applyProtection="1">
      <protection locked="0"/>
    </xf>
    <xf numFmtId="0" fontId="94" fillId="46" borderId="16" xfId="133" applyFont="1" applyFill="1" applyBorder="1" applyAlignment="1">
      <alignment horizontal="center"/>
    </xf>
    <xf numFmtId="0" fontId="54" fillId="79" borderId="122" xfId="122" applyFont="1" applyFill="1" applyBorder="1" applyAlignment="1">
      <alignment horizontal="center"/>
    </xf>
    <xf numFmtId="0" fontId="54" fillId="79" borderId="123" xfId="0" applyFont="1" applyFill="1" applyBorder="1" applyAlignment="1">
      <alignment horizontal="center"/>
    </xf>
    <xf numFmtId="0" fontId="57" fillId="80" borderId="64" xfId="0" applyFont="1" applyFill="1" applyBorder="1" applyAlignment="1">
      <alignment horizontal="center" vertical="center"/>
    </xf>
    <xf numFmtId="0" fontId="68" fillId="87" borderId="124" xfId="122" applyFont="1" applyFill="1" applyBorder="1" applyAlignment="1">
      <alignment horizontal="center"/>
    </xf>
    <xf numFmtId="0" fontId="168" fillId="321" borderId="0" xfId="122" applyFont="1" applyFill="1" applyAlignment="1">
      <alignment horizontal="center"/>
    </xf>
    <xf numFmtId="0" fontId="51" fillId="88" borderId="0" xfId="133" applyFont="1" applyFill="1" applyAlignment="1">
      <alignment horizontal="center" vertical="center"/>
    </xf>
    <xf numFmtId="0" fontId="53" fillId="88" borderId="0" xfId="133" applyFont="1" applyFill="1" applyAlignment="1">
      <alignment horizontal="center" vertical="center"/>
    </xf>
    <xf numFmtId="0" fontId="95" fillId="80" borderId="0" xfId="122" applyFont="1" applyFill="1"/>
    <xf numFmtId="0" fontId="54" fillId="0" borderId="0" xfId="122" applyFont="1" applyAlignment="1">
      <alignment horizontal="center" vertical="center"/>
    </xf>
    <xf numFmtId="0" fontId="11" fillId="0" borderId="0" xfId="133" applyAlignment="1">
      <alignment horizontal="center" vertical="center"/>
    </xf>
    <xf numFmtId="0" fontId="57" fillId="0" borderId="0" xfId="122" applyFont="1" applyAlignment="1">
      <alignment horizontal="center" vertical="center"/>
    </xf>
    <xf numFmtId="0" fontId="11" fillId="0" borderId="0" xfId="133" applyProtection="1">
      <protection locked="0"/>
    </xf>
    <xf numFmtId="0" fontId="54" fillId="0" borderId="0" xfId="122" applyFont="1" applyAlignment="1">
      <alignment horizontal="center"/>
    </xf>
    <xf numFmtId="6" fontId="58" fillId="80" borderId="0" xfId="122" applyNumberFormat="1" applyFont="1" applyFill="1" applyAlignment="1">
      <alignment horizontal="center"/>
    </xf>
    <xf numFmtId="0" fontId="58" fillId="80" borderId="0" xfId="122" applyFont="1" applyFill="1" applyAlignment="1">
      <alignment horizontal="center"/>
    </xf>
    <xf numFmtId="0" fontId="57" fillId="80" borderId="0" xfId="122" applyFont="1" applyFill="1" applyAlignment="1">
      <alignment horizontal="center" vertical="center"/>
    </xf>
    <xf numFmtId="0" fontId="68" fillId="87" borderId="40" xfId="122" applyFont="1" applyFill="1" applyBorder="1" applyAlignment="1">
      <alignment horizontal="center"/>
    </xf>
    <xf numFmtId="0" fontId="58" fillId="81" borderId="39" xfId="122" applyFont="1" applyFill="1" applyBorder="1" applyAlignment="1">
      <alignment horizontal="center"/>
    </xf>
    <xf numFmtId="6" fontId="77" fillId="0" borderId="0" xfId="122" applyNumberFormat="1" applyFont="1" applyAlignment="1">
      <alignment horizontal="center" vertical="center"/>
    </xf>
    <xf numFmtId="0" fontId="67" fillId="0" borderId="0" xfId="122" applyFont="1" applyAlignment="1">
      <alignment horizontal="center" vertical="center"/>
    </xf>
    <xf numFmtId="0" fontId="77" fillId="0" borderId="0" xfId="122" applyFont="1" applyAlignment="1">
      <alignment horizontal="center" vertical="center"/>
    </xf>
    <xf numFmtId="0" fontId="11" fillId="0" borderId="49" xfId="122" applyBorder="1"/>
    <xf numFmtId="0" fontId="63" fillId="0" borderId="27" xfId="131" applyFont="1" applyBorder="1" applyAlignment="1">
      <alignment horizontal="center" vertical="center"/>
    </xf>
    <xf numFmtId="0" fontId="68" fillId="87" borderId="24" xfId="122" applyFont="1" applyFill="1" applyBorder="1" applyAlignment="1">
      <alignment horizontal="center"/>
    </xf>
    <xf numFmtId="0" fontId="47" fillId="0" borderId="30" xfId="131" applyFont="1" applyBorder="1" applyAlignment="1">
      <alignment horizontal="center" vertical="center"/>
    </xf>
    <xf numFmtId="0" fontId="54" fillId="79" borderId="32" xfId="122" applyFont="1" applyFill="1" applyBorder="1" applyAlignment="1">
      <alignment horizontal="center"/>
    </xf>
    <xf numFmtId="0" fontId="54" fillId="78" borderId="31" xfId="122" applyFont="1" applyFill="1" applyBorder="1" applyAlignment="1">
      <alignment horizontal="center"/>
    </xf>
    <xf numFmtId="0" fontId="11" fillId="0" borderId="36" xfId="122" applyBorder="1"/>
    <xf numFmtId="0" fontId="55" fillId="34" borderId="1" xfId="133" applyFont="1" applyFill="1" applyBorder="1" applyAlignment="1">
      <alignment horizontal="center"/>
    </xf>
    <xf numFmtId="0" fontId="65" fillId="86" borderId="32" xfId="122" applyFont="1" applyFill="1" applyBorder="1" applyAlignment="1">
      <alignment horizontal="center"/>
    </xf>
    <xf numFmtId="0" fontId="68" fillId="87" borderId="32" xfId="122" applyFont="1" applyFill="1" applyBorder="1" applyAlignment="1">
      <alignment horizontal="center"/>
    </xf>
    <xf numFmtId="0" fontId="53" fillId="0" borderId="0" xfId="122" applyFont="1" applyAlignment="1">
      <alignment horizontal="center" vertical="center"/>
    </xf>
    <xf numFmtId="0" fontId="53" fillId="0" borderId="47" xfId="122" applyFont="1" applyBorder="1" applyAlignment="1">
      <alignment horizontal="center" vertical="center"/>
    </xf>
    <xf numFmtId="0" fontId="68" fillId="87" borderId="48" xfId="122" applyFont="1" applyFill="1" applyBorder="1" applyAlignment="1">
      <alignment horizontal="center"/>
    </xf>
    <xf numFmtId="0" fontId="58" fillId="0" borderId="27" xfId="251" applyFont="1" applyBorder="1" applyAlignment="1" applyProtection="1">
      <alignment horizontal="center" vertical="center"/>
    </xf>
    <xf numFmtId="0" fontId="58" fillId="0" borderId="29" xfId="251" applyFont="1" applyBorder="1" applyAlignment="1" applyProtection="1">
      <alignment horizontal="center" vertical="center"/>
    </xf>
    <xf numFmtId="0" fontId="63" fillId="35" borderId="4" xfId="251" applyFont="1" applyFill="1" applyBorder="1" applyAlignment="1" applyProtection="1">
      <alignment horizontal="center" vertical="center"/>
    </xf>
    <xf numFmtId="0" fontId="63" fillId="35" borderId="5" xfId="251" applyFont="1" applyFill="1" applyBorder="1" applyAlignment="1" applyProtection="1">
      <alignment horizontal="center" vertical="center"/>
    </xf>
    <xf numFmtId="0" fontId="52" fillId="35" borderId="27" xfId="251" applyFont="1" applyFill="1" applyBorder="1" applyAlignment="1" applyProtection="1">
      <alignment horizontal="center" vertical="center"/>
    </xf>
    <xf numFmtId="0" fontId="52" fillId="35" borderId="28" xfId="251" applyFont="1" applyFill="1" applyBorder="1" applyAlignment="1" applyProtection="1">
      <alignment horizontal="center" vertical="center"/>
    </xf>
    <xf numFmtId="0" fontId="52" fillId="35" borderId="29" xfId="251" applyFont="1" applyFill="1" applyBorder="1" applyAlignment="1" applyProtection="1">
      <alignment horizontal="center" vertical="center"/>
    </xf>
    <xf numFmtId="0" fontId="52" fillId="35" borderId="30" xfId="251" applyFont="1" applyFill="1" applyBorder="1" applyAlignment="1" applyProtection="1">
      <alignment horizontal="center" vertical="center"/>
    </xf>
    <xf numFmtId="0" fontId="52" fillId="35" borderId="0" xfId="251" applyFont="1" applyFill="1" applyAlignment="1" applyProtection="1">
      <alignment horizontal="center" vertical="center"/>
    </xf>
    <xf numFmtId="0" fontId="52" fillId="35" borderId="26" xfId="251" applyFont="1" applyFill="1" applyBorder="1" applyAlignment="1" applyProtection="1">
      <alignment horizontal="center" vertical="center"/>
    </xf>
    <xf numFmtId="0" fontId="52" fillId="35" borderId="25" xfId="251" applyFont="1" applyFill="1" applyBorder="1" applyAlignment="1" applyProtection="1">
      <alignment horizontal="center" vertical="center"/>
    </xf>
    <xf numFmtId="0" fontId="52" fillId="35" borderId="18" xfId="251" applyFont="1" applyFill="1" applyBorder="1" applyAlignment="1" applyProtection="1">
      <alignment horizontal="center" vertical="center"/>
    </xf>
    <xf numFmtId="0" fontId="52" fillId="35" borderId="17" xfId="251" applyFont="1" applyFill="1" applyBorder="1" applyAlignment="1" applyProtection="1">
      <alignment horizontal="center" vertical="center"/>
    </xf>
    <xf numFmtId="0" fontId="97" fillId="35" borderId="69" xfId="251" applyFont="1" applyFill="1" applyBorder="1" applyAlignment="1" applyProtection="1">
      <alignment horizontal="center" vertical="center"/>
    </xf>
    <xf numFmtId="0" fontId="97" fillId="35" borderId="61" xfId="251" applyFont="1" applyFill="1" applyBorder="1" applyAlignment="1" applyProtection="1">
      <alignment horizontal="center" vertical="center"/>
    </xf>
    <xf numFmtId="0" fontId="97" fillId="35" borderId="70" xfId="251" applyFont="1" applyFill="1" applyBorder="1" applyAlignment="1" applyProtection="1">
      <alignment horizontal="center" vertical="center"/>
    </xf>
    <xf numFmtId="0" fontId="97" fillId="35" borderId="71" xfId="251" applyFont="1" applyFill="1" applyBorder="1" applyAlignment="1" applyProtection="1">
      <alignment horizontal="center" vertical="center"/>
    </xf>
    <xf numFmtId="0" fontId="97" fillId="35" borderId="0" xfId="251" applyFont="1" applyFill="1" applyAlignment="1" applyProtection="1">
      <alignment horizontal="center" vertical="center"/>
    </xf>
    <xf numFmtId="0" fontId="97" fillId="35" borderId="72" xfId="251" applyFont="1" applyFill="1" applyBorder="1" applyAlignment="1" applyProtection="1">
      <alignment horizontal="center" vertical="center"/>
    </xf>
    <xf numFmtId="0" fontId="97" fillId="35" borderId="73" xfId="251" applyFont="1" applyFill="1" applyBorder="1" applyAlignment="1" applyProtection="1">
      <alignment horizontal="center" vertical="center"/>
    </xf>
    <xf numFmtId="0" fontId="97" fillId="35" borderId="58" xfId="251" applyFont="1" applyFill="1" applyBorder="1" applyAlignment="1" applyProtection="1">
      <alignment horizontal="center" vertical="center"/>
    </xf>
    <xf numFmtId="0" fontId="97" fillId="35" borderId="74" xfId="251" applyFont="1" applyFill="1" applyBorder="1" applyAlignment="1" applyProtection="1">
      <alignment horizontal="center" vertical="center"/>
    </xf>
    <xf numFmtId="0" fontId="97" fillId="35" borderId="75" xfId="251" applyFont="1" applyFill="1" applyBorder="1" applyAlignment="1" applyProtection="1">
      <alignment horizontal="center" vertical="center"/>
    </xf>
    <xf numFmtId="0" fontId="97" fillId="35" borderId="76" xfId="251" applyFont="1" applyFill="1" applyBorder="1" applyAlignment="1" applyProtection="1">
      <alignment horizontal="center" vertical="center"/>
    </xf>
    <xf numFmtId="0" fontId="97" fillId="35" borderId="66" xfId="251" applyFont="1" applyFill="1" applyBorder="1" applyAlignment="1" applyProtection="1">
      <alignment horizontal="center" vertical="center"/>
    </xf>
    <xf numFmtId="0" fontId="97" fillId="35" borderId="47" xfId="251" applyFont="1" applyFill="1" applyBorder="1" applyAlignment="1" applyProtection="1">
      <alignment horizontal="center" vertical="center"/>
    </xf>
    <xf numFmtId="0" fontId="97" fillId="35" borderId="78" xfId="251" applyFont="1" applyFill="1" applyBorder="1" applyAlignment="1" applyProtection="1">
      <alignment horizontal="center" vertical="center"/>
    </xf>
    <xf numFmtId="0" fontId="97" fillId="35" borderId="79" xfId="251" applyFont="1" applyFill="1" applyBorder="1" applyAlignment="1" applyProtection="1">
      <alignment horizontal="center" vertical="center"/>
    </xf>
    <xf numFmtId="0" fontId="52" fillId="35" borderId="77" xfId="251" applyFont="1" applyFill="1" applyBorder="1" applyAlignment="1" applyProtection="1">
      <alignment horizontal="center" vertical="center"/>
    </xf>
    <xf numFmtId="0" fontId="52" fillId="35" borderId="64" xfId="251" applyFont="1" applyFill="1" applyBorder="1" applyAlignment="1" applyProtection="1">
      <alignment horizontal="center" vertical="center"/>
    </xf>
    <xf numFmtId="0" fontId="52" fillId="35" borderId="57" xfId="251" applyFont="1" applyFill="1" applyBorder="1" applyAlignment="1" applyProtection="1">
      <alignment horizontal="center" vertical="center"/>
    </xf>
    <xf numFmtId="0" fontId="52" fillId="35" borderId="47" xfId="251" applyFont="1" applyFill="1" applyBorder="1" applyAlignment="1" applyProtection="1">
      <alignment horizontal="center" vertical="center"/>
    </xf>
    <xf numFmtId="0" fontId="57" fillId="35" borderId="75" xfId="251" applyFont="1" applyFill="1" applyBorder="1" applyAlignment="1" applyProtection="1">
      <alignment horizontal="center" vertical="center"/>
    </xf>
    <xf numFmtId="0" fontId="57" fillId="35" borderId="61" xfId="251" applyFont="1" applyFill="1" applyBorder="1" applyAlignment="1" applyProtection="1">
      <alignment horizontal="center" vertical="center"/>
    </xf>
    <xf numFmtId="0" fontId="57" fillId="35" borderId="76" xfId="251" applyFont="1" applyFill="1" applyBorder="1" applyAlignment="1" applyProtection="1">
      <alignment horizontal="center" vertical="center"/>
    </xf>
    <xf numFmtId="0" fontId="57" fillId="35" borderId="66" xfId="251" applyFont="1" applyFill="1" applyBorder="1" applyAlignment="1" applyProtection="1">
      <alignment horizontal="center" vertical="center"/>
    </xf>
    <xf numFmtId="0" fontId="57" fillId="35" borderId="0" xfId="251" applyFont="1" applyFill="1" applyAlignment="1" applyProtection="1">
      <alignment horizontal="center" vertical="center"/>
    </xf>
    <xf numFmtId="0" fontId="57" fillId="35" borderId="47" xfId="251" applyFont="1" applyFill="1" applyBorder="1" applyAlignment="1" applyProtection="1">
      <alignment horizontal="center" vertical="center"/>
    </xf>
    <xf numFmtId="0" fontId="53" fillId="35" borderId="0" xfId="0" applyFont="1" applyFill="1" applyAlignment="1">
      <alignment horizontal="center" vertical="center"/>
    </xf>
    <xf numFmtId="0" fontId="89" fillId="0" borderId="0" xfId="131" applyFont="1" applyAlignment="1">
      <alignment horizontal="center" vertical="center"/>
    </xf>
    <xf numFmtId="0" fontId="56" fillId="35" borderId="0" xfId="0" applyFont="1" applyFill="1" applyAlignment="1">
      <alignment horizontal="center" vertical="center"/>
    </xf>
    <xf numFmtId="0" fontId="93" fillId="35" borderId="55" xfId="251" applyFont="1" applyFill="1" applyBorder="1" applyAlignment="1" applyProtection="1">
      <alignment horizontal="center" vertical="center" wrapText="1"/>
    </xf>
    <xf numFmtId="0" fontId="93" fillId="35" borderId="64" xfId="251" applyFont="1" applyFill="1" applyBorder="1" applyAlignment="1" applyProtection="1">
      <alignment horizontal="center" vertical="center" wrapText="1"/>
    </xf>
    <xf numFmtId="0" fontId="93" fillId="35" borderId="57" xfId="251" applyFont="1" applyFill="1" applyBorder="1" applyAlignment="1" applyProtection="1">
      <alignment horizontal="center" vertical="center" wrapText="1"/>
    </xf>
    <xf numFmtId="0" fontId="93" fillId="35" borderId="59" xfId="251" applyFont="1" applyFill="1" applyBorder="1" applyAlignment="1" applyProtection="1">
      <alignment horizontal="center" vertical="center" wrapText="1"/>
    </xf>
    <xf numFmtId="0" fontId="93" fillId="35" borderId="60" xfId="251" applyFont="1" applyFill="1" applyBorder="1" applyAlignment="1" applyProtection="1">
      <alignment horizontal="center" vertical="center" wrapText="1"/>
    </xf>
    <xf numFmtId="0" fontId="93" fillId="35" borderId="45" xfId="251" applyFont="1" applyFill="1" applyBorder="1" applyAlignment="1" applyProtection="1">
      <alignment horizontal="center" vertical="center" wrapText="1"/>
    </xf>
    <xf numFmtId="0" fontId="97" fillId="35" borderId="27" xfId="251" applyFont="1" applyFill="1" applyBorder="1" applyAlignment="1" applyProtection="1">
      <alignment horizontal="center" vertical="center"/>
    </xf>
    <xf numFmtId="0" fontId="97" fillId="35" borderId="28" xfId="251" applyFont="1" applyFill="1" applyBorder="1" applyAlignment="1" applyProtection="1">
      <alignment horizontal="center" vertical="center"/>
    </xf>
    <xf numFmtId="0" fontId="97" fillId="35" borderId="29" xfId="251" applyFont="1" applyFill="1" applyBorder="1" applyAlignment="1" applyProtection="1">
      <alignment horizontal="center" vertical="center"/>
    </xf>
    <xf numFmtId="0" fontId="97" fillId="35" borderId="30" xfId="251" applyFont="1" applyFill="1" applyBorder="1" applyAlignment="1" applyProtection="1">
      <alignment horizontal="center" vertical="center"/>
    </xf>
    <xf numFmtId="0" fontId="97" fillId="35" borderId="26" xfId="251" applyFont="1" applyFill="1" applyBorder="1" applyAlignment="1" applyProtection="1">
      <alignment horizontal="center" vertical="center"/>
    </xf>
    <xf numFmtId="0" fontId="97" fillId="35" borderId="25" xfId="251" applyFont="1" applyFill="1" applyBorder="1" applyAlignment="1" applyProtection="1">
      <alignment horizontal="center" vertical="center"/>
    </xf>
    <xf numFmtId="0" fontId="97" fillId="35" borderId="18" xfId="251" applyFont="1" applyFill="1" applyBorder="1" applyAlignment="1" applyProtection="1">
      <alignment horizontal="center" vertical="center"/>
    </xf>
    <xf numFmtId="0" fontId="97" fillId="35" borderId="17" xfId="251" applyFont="1" applyFill="1" applyBorder="1" applyAlignment="1" applyProtection="1">
      <alignment horizontal="center" vertical="center"/>
    </xf>
    <xf numFmtId="0" fontId="51" fillId="88" borderId="66" xfId="251" applyFont="1" applyFill="1" applyBorder="1" applyAlignment="1" applyProtection="1">
      <alignment horizontal="center" vertical="center"/>
    </xf>
    <xf numFmtId="0" fontId="51" fillId="88" borderId="0" xfId="251" applyFont="1" applyFill="1" applyAlignment="1" applyProtection="1">
      <alignment horizontal="center" vertical="center"/>
    </xf>
    <xf numFmtId="0" fontId="51" fillId="88" borderId="47" xfId="251" applyFont="1" applyFill="1" applyBorder="1" applyAlignment="1" applyProtection="1">
      <alignment horizontal="center" vertical="center"/>
    </xf>
    <xf numFmtId="0" fontId="87" fillId="35" borderId="27" xfId="0" applyFont="1" applyFill="1" applyBorder="1" applyAlignment="1">
      <alignment horizontal="center" vertical="center"/>
    </xf>
    <xf numFmtId="0" fontId="87" fillId="35" borderId="28" xfId="0" applyFont="1" applyFill="1" applyBorder="1" applyAlignment="1">
      <alignment horizontal="center" vertical="center"/>
    </xf>
    <xf numFmtId="0" fontId="50" fillId="77" borderId="25" xfId="0" applyFont="1" applyFill="1" applyBorder="1" applyAlignment="1">
      <alignment horizontal="center" vertical="center"/>
    </xf>
    <xf numFmtId="0" fontId="50" fillId="77" borderId="18" xfId="0" applyFont="1" applyFill="1" applyBorder="1" applyAlignment="1">
      <alignment horizontal="center" vertical="center"/>
    </xf>
    <xf numFmtId="0" fontId="53" fillId="0" borderId="4" xfId="131" applyFont="1" applyBorder="1" applyAlignment="1">
      <alignment horizontal="center"/>
    </xf>
    <xf numFmtId="0" fontId="53" fillId="0" borderId="5" xfId="131" applyFont="1" applyBorder="1" applyAlignment="1">
      <alignment horizontal="center"/>
    </xf>
    <xf numFmtId="0" fontId="56" fillId="35" borderId="34" xfId="0" applyFont="1" applyFill="1" applyBorder="1" applyAlignment="1">
      <alignment horizontal="center"/>
    </xf>
    <xf numFmtId="0" fontId="32" fillId="0" borderId="53" xfId="0" applyFont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92" fillId="0" borderId="0" xfId="131" applyFont="1" applyAlignment="1">
      <alignment horizontal="center" vertical="center"/>
    </xf>
    <xf numFmtId="0" fontId="56" fillId="0" borderId="0" xfId="131" applyFont="1" applyAlignment="1">
      <alignment horizontal="center" vertical="center"/>
    </xf>
    <xf numFmtId="0" fontId="93" fillId="35" borderId="56" xfId="251" applyFont="1" applyFill="1" applyBorder="1" applyAlignment="1" applyProtection="1">
      <alignment horizontal="center" vertical="center" wrapText="1"/>
    </xf>
    <xf numFmtId="0" fontId="56" fillId="0" borderId="4" xfId="251" applyFont="1" applyBorder="1" applyAlignment="1" applyProtection="1">
      <alignment horizontal="center" vertical="center"/>
    </xf>
    <xf numFmtId="0" fontId="56" fillId="0" borderId="5" xfId="251" applyFont="1" applyBorder="1" applyAlignment="1" applyProtection="1">
      <alignment horizontal="center" vertical="center"/>
    </xf>
    <xf numFmtId="0" fontId="47" fillId="0" borderId="0" xfId="138" applyFont="1" applyAlignment="1">
      <alignment horizontal="center" shrinkToFit="1"/>
    </xf>
    <xf numFmtId="0" fontId="71" fillId="0" borderId="113" xfId="138" applyFont="1" applyBorder="1" applyAlignment="1">
      <alignment horizontal="center" vertical="center" shrinkToFit="1"/>
    </xf>
    <xf numFmtId="0" fontId="71" fillId="0" borderId="96" xfId="138" applyFont="1" applyBorder="1" applyAlignment="1">
      <alignment horizontal="center" vertical="center" shrinkToFit="1"/>
    </xf>
    <xf numFmtId="0" fontId="71" fillId="0" borderId="91" xfId="138" applyFont="1" applyBorder="1" applyAlignment="1">
      <alignment horizontal="center" vertical="center" shrinkToFit="1"/>
    </xf>
    <xf numFmtId="0" fontId="128" fillId="0" borderId="89" xfId="138" applyFont="1" applyBorder="1" applyAlignment="1">
      <alignment horizontal="left" vertical="center" shrinkToFit="1"/>
    </xf>
    <xf numFmtId="0" fontId="128" fillId="0" borderId="90" xfId="138" applyFont="1" applyBorder="1" applyAlignment="1">
      <alignment horizontal="left" vertical="center" shrinkToFit="1"/>
    </xf>
    <xf numFmtId="0" fontId="128" fillId="0" borderId="95" xfId="138" applyFont="1" applyBorder="1" applyAlignment="1">
      <alignment horizontal="left" vertical="center" shrinkToFit="1"/>
    </xf>
    <xf numFmtId="0" fontId="60" fillId="0" borderId="89" xfId="138" applyFont="1" applyBorder="1" applyAlignment="1">
      <alignment horizontal="center" vertical="center" shrinkToFit="1"/>
    </xf>
    <xf numFmtId="0" fontId="60" fillId="0" borderId="90" xfId="138" applyFont="1" applyBorder="1" applyAlignment="1">
      <alignment horizontal="center" vertical="center" shrinkToFit="1"/>
    </xf>
    <xf numFmtId="0" fontId="60" fillId="0" borderId="16" xfId="138" applyFont="1" applyBorder="1" applyAlignment="1">
      <alignment horizontal="center" vertical="center" shrinkToFit="1"/>
    </xf>
    <xf numFmtId="0" fontId="143" fillId="0" borderId="0" xfId="138" applyFont="1" applyAlignment="1">
      <alignment horizontal="center" shrinkToFit="1"/>
    </xf>
    <xf numFmtId="0" fontId="128" fillId="0" borderId="16" xfId="138" applyFont="1" applyBorder="1" applyAlignment="1">
      <alignment horizontal="left" vertical="center" shrinkToFit="1"/>
    </xf>
    <xf numFmtId="0" fontId="46" fillId="0" borderId="1" xfId="138" applyFont="1" applyBorder="1" applyAlignment="1">
      <alignment horizontal="left" vertical="center" shrinkToFit="1"/>
    </xf>
    <xf numFmtId="0" fontId="71" fillId="0" borderId="112" xfId="138" applyFont="1" applyBorder="1" applyAlignment="1">
      <alignment horizontal="center" vertical="center" shrinkToFit="1"/>
    </xf>
    <xf numFmtId="0" fontId="71" fillId="0" borderId="49" xfId="138" applyFont="1" applyBorder="1" applyAlignment="1">
      <alignment horizontal="center" vertical="center" shrinkToFit="1"/>
    </xf>
    <xf numFmtId="0" fontId="71" fillId="0" borderId="118" xfId="138" applyFont="1" applyBorder="1" applyAlignment="1">
      <alignment horizontal="center" vertical="center" shrinkToFit="1"/>
    </xf>
    <xf numFmtId="0" fontId="71" fillId="0" borderId="23" xfId="138" applyFont="1" applyBorder="1" applyAlignment="1">
      <alignment horizontal="center" vertical="center" shrinkToFit="1"/>
    </xf>
    <xf numFmtId="0" fontId="71" fillId="0" borderId="24" xfId="138" applyFont="1" applyBorder="1" applyAlignment="1">
      <alignment horizontal="center" vertical="center" shrinkToFit="1"/>
    </xf>
    <xf numFmtId="0" fontId="71" fillId="0" borderId="52" xfId="138" applyFont="1" applyBorder="1" applyAlignment="1">
      <alignment horizontal="center" vertical="center" shrinkToFit="1"/>
    </xf>
    <xf numFmtId="0" fontId="71" fillId="0" borderId="110" xfId="138" applyFont="1" applyBorder="1" applyAlignment="1">
      <alignment horizontal="center" vertical="center" shrinkToFit="1"/>
    </xf>
    <xf numFmtId="0" fontId="46" fillId="0" borderId="24" xfId="138" applyFont="1" applyBorder="1" applyAlignment="1">
      <alignment horizontal="left" vertical="center" shrinkToFit="1"/>
    </xf>
    <xf numFmtId="0" fontId="46" fillId="0" borderId="52" xfId="138" applyFont="1" applyBorder="1" applyAlignment="1">
      <alignment horizontal="left" vertical="center" shrinkToFit="1"/>
    </xf>
    <xf numFmtId="0" fontId="46" fillId="0" borderId="114" xfId="138" applyFont="1" applyBorder="1" applyAlignment="1">
      <alignment horizontal="left" vertical="center" shrinkToFit="1"/>
    </xf>
    <xf numFmtId="0" fontId="128" fillId="0" borderId="107" xfId="138" applyFont="1" applyBorder="1" applyAlignment="1">
      <alignment horizontal="left" vertical="center" shrinkToFit="1"/>
    </xf>
    <xf numFmtId="0" fontId="128" fillId="0" borderId="108" xfId="138" applyFont="1" applyBorder="1" applyAlignment="1">
      <alignment horizontal="left" vertical="center" shrinkToFit="1"/>
    </xf>
    <xf numFmtId="0" fontId="128" fillId="0" borderId="111" xfId="138" applyFont="1" applyBorder="1" applyAlignment="1">
      <alignment horizontal="left" vertical="center" shrinkToFit="1"/>
    </xf>
    <xf numFmtId="0" fontId="46" fillId="0" borderId="116" xfId="138" applyFont="1" applyBorder="1" applyAlignment="1">
      <alignment horizontal="left" vertical="center" shrinkToFit="1"/>
    </xf>
    <xf numFmtId="0" fontId="71" fillId="0" borderId="106" xfId="138" applyFont="1" applyBorder="1" applyAlignment="1">
      <alignment horizontal="center" vertical="center" shrinkToFit="1"/>
    </xf>
    <xf numFmtId="0" fontId="128" fillId="0" borderId="106" xfId="138" applyFont="1" applyBorder="1" applyAlignment="1">
      <alignment horizontal="left" vertical="center" shrinkToFit="1"/>
    </xf>
    <xf numFmtId="0" fontId="128" fillId="0" borderId="52" xfId="138" applyFont="1" applyBorder="1" applyAlignment="1">
      <alignment horizontal="left" vertical="center" shrinkToFit="1"/>
    </xf>
    <xf numFmtId="0" fontId="128" fillId="0" borderId="114" xfId="138" applyFont="1" applyBorder="1" applyAlignment="1">
      <alignment horizontal="left" vertical="center" shrinkToFit="1"/>
    </xf>
    <xf numFmtId="0" fontId="128" fillId="0" borderId="15" xfId="0" applyFont="1" applyBorder="1" applyAlignment="1">
      <alignment horizontal="left" wrapText="1"/>
    </xf>
    <xf numFmtId="0" fontId="128" fillId="0" borderId="90" xfId="0" applyFont="1" applyBorder="1" applyAlignment="1">
      <alignment horizontal="left" wrapText="1"/>
    </xf>
    <xf numFmtId="0" fontId="128" fillId="0" borderId="95" xfId="0" applyFont="1" applyBorder="1" applyAlignment="1">
      <alignment horizontal="left" wrapText="1"/>
    </xf>
    <xf numFmtId="0" fontId="60" fillId="0" borderId="15" xfId="0" applyFont="1" applyBorder="1" applyAlignment="1">
      <alignment horizontal="center" wrapText="1"/>
    </xf>
    <xf numFmtId="0" fontId="60" fillId="0" borderId="90" xfId="0" applyFont="1" applyBorder="1" applyAlignment="1">
      <alignment horizontal="center" wrapText="1"/>
    </xf>
    <xf numFmtId="0" fontId="60" fillId="0" borderId="16" xfId="0" applyFont="1" applyBorder="1" applyAlignment="1">
      <alignment horizontal="center" wrapText="1"/>
    </xf>
    <xf numFmtId="0" fontId="91" fillId="0" borderId="15" xfId="0" applyFont="1" applyBorder="1" applyAlignment="1">
      <alignment horizontal="center"/>
    </xf>
    <xf numFmtId="0" fontId="91" fillId="0" borderId="90" xfId="0" applyFont="1" applyBorder="1" applyAlignment="1">
      <alignment horizontal="center"/>
    </xf>
    <xf numFmtId="0" fontId="91" fillId="0" borderId="16" xfId="0" applyFont="1" applyBorder="1" applyAlignment="1">
      <alignment horizontal="center"/>
    </xf>
    <xf numFmtId="0" fontId="46" fillId="0" borderId="115" xfId="138" applyFont="1" applyBorder="1" applyAlignment="1">
      <alignment horizontal="left" vertical="center" shrinkToFit="1"/>
    </xf>
    <xf numFmtId="0" fontId="46" fillId="0" borderId="108" xfId="138" applyFont="1" applyBorder="1" applyAlignment="1">
      <alignment horizontal="left" vertical="center" shrinkToFit="1"/>
    </xf>
    <xf numFmtId="0" fontId="46" fillId="0" borderId="111" xfId="138" applyFont="1" applyBorder="1" applyAlignment="1">
      <alignment horizontal="left" vertical="center" shrinkToFit="1"/>
    </xf>
    <xf numFmtId="0" fontId="128" fillId="0" borderId="24" xfId="0" applyFont="1" applyBorder="1" applyAlignment="1">
      <alignment horizontal="left" wrapText="1"/>
    </xf>
    <xf numFmtId="0" fontId="128" fillId="0" borderId="52" xfId="0" applyFont="1" applyBorder="1" applyAlignment="1">
      <alignment horizontal="left" wrapText="1"/>
    </xf>
    <xf numFmtId="0" fontId="128" fillId="0" borderId="24" xfId="0" applyFont="1" applyBorder="1" applyAlignment="1">
      <alignment horizontal="left" vertical="center" wrapText="1"/>
    </xf>
    <xf numFmtId="0" fontId="128" fillId="0" borderId="52" xfId="0" applyFont="1" applyBorder="1" applyAlignment="1">
      <alignment horizontal="left" vertical="center" wrapText="1"/>
    </xf>
    <xf numFmtId="0" fontId="126" fillId="0" borderId="89" xfId="0" applyFont="1" applyBorder="1" applyAlignment="1">
      <alignment horizontal="center"/>
    </xf>
    <xf numFmtId="0" fontId="126" fillId="0" borderId="90" xfId="0" applyFont="1" applyBorder="1" applyAlignment="1">
      <alignment horizontal="center"/>
    </xf>
    <xf numFmtId="0" fontId="91" fillId="0" borderId="89" xfId="0" applyFont="1" applyBorder="1" applyAlignment="1">
      <alignment horizontal="center"/>
    </xf>
    <xf numFmtId="0" fontId="47" fillId="0" borderId="99" xfId="138" applyFont="1" applyBorder="1" applyAlignment="1">
      <alignment horizontal="center" vertical="center" shrinkToFit="1"/>
    </xf>
    <xf numFmtId="0" fontId="47" fillId="0" borderId="90" xfId="138" applyFont="1" applyBorder="1" applyAlignment="1">
      <alignment horizontal="center" vertical="center" shrinkToFit="1"/>
    </xf>
    <xf numFmtId="172" fontId="48" fillId="129" borderId="1" xfId="138" applyNumberFormat="1" applyFont="1" applyFill="1" applyBorder="1" applyAlignment="1">
      <alignment horizontal="center" vertical="center" shrinkToFit="1"/>
    </xf>
    <xf numFmtId="172" fontId="142" fillId="187" borderId="1" xfId="138" applyNumberFormat="1" applyFont="1" applyFill="1" applyBorder="1" applyAlignment="1">
      <alignment horizontal="center" vertical="center" shrinkToFit="1"/>
    </xf>
    <xf numFmtId="0" fontId="47" fillId="0" borderId="24" xfId="138" applyFont="1" applyBorder="1" applyAlignment="1">
      <alignment horizontal="center" vertical="center" shrinkToFit="1"/>
    </xf>
    <xf numFmtId="0" fontId="47" fillId="0" borderId="52" xfId="138" applyFont="1" applyBorder="1" applyAlignment="1">
      <alignment horizontal="center" vertical="center" shrinkToFit="1"/>
    </xf>
    <xf numFmtId="172" fontId="145" fillId="187" borderId="1" xfId="138" applyNumberFormat="1" applyFont="1" applyFill="1" applyBorder="1" applyAlignment="1">
      <alignment horizontal="center" vertical="center" shrinkToFit="1"/>
    </xf>
    <xf numFmtId="0" fontId="46" fillId="0" borderId="15" xfId="150" applyFont="1" applyBorder="1" applyAlignment="1">
      <alignment horizontal="left" vertical="center" shrinkToFit="1"/>
    </xf>
    <xf numFmtId="0" fontId="46" fillId="0" borderId="90" xfId="150" applyFont="1" applyBorder="1" applyAlignment="1">
      <alignment horizontal="left" vertical="center" shrinkToFit="1"/>
    </xf>
    <xf numFmtId="0" fontId="46" fillId="0" borderId="16" xfId="150" applyFont="1" applyBorder="1" applyAlignment="1">
      <alignment horizontal="left" vertical="center" shrinkToFit="1"/>
    </xf>
    <xf numFmtId="172" fontId="47" fillId="0" borderId="15" xfId="138" applyNumberFormat="1" applyFont="1" applyBorder="1" applyAlignment="1">
      <alignment horizontal="center" vertical="center" shrinkToFit="1"/>
    </xf>
    <xf numFmtId="172" fontId="47" fillId="0" borderId="90" xfId="138" applyNumberFormat="1" applyFont="1" applyBorder="1" applyAlignment="1">
      <alignment horizontal="center" vertical="center" shrinkToFit="1"/>
    </xf>
    <xf numFmtId="172" fontId="47" fillId="0" borderId="16" xfId="138" applyNumberFormat="1" applyFont="1" applyBorder="1" applyAlignment="1">
      <alignment horizontal="center" vertical="center" shrinkToFit="1"/>
    </xf>
    <xf numFmtId="172" fontId="47" fillId="0" borderId="1" xfId="138" applyNumberFormat="1" applyFont="1" applyBorder="1" applyAlignment="1">
      <alignment horizontal="center" vertical="center" shrinkToFit="1"/>
    </xf>
    <xf numFmtId="0" fontId="143" fillId="127" borderId="15" xfId="138" applyFont="1" applyFill="1" applyBorder="1" applyAlignment="1">
      <alignment horizontal="center" vertical="center" shrinkToFit="1"/>
    </xf>
    <xf numFmtId="0" fontId="143" fillId="127" borderId="90" xfId="138" applyFont="1" applyFill="1" applyBorder="1" applyAlignment="1">
      <alignment horizontal="center" vertical="center" shrinkToFit="1"/>
    </xf>
    <xf numFmtId="0" fontId="143" fillId="127" borderId="16" xfId="138" applyFont="1" applyFill="1" applyBorder="1" applyAlignment="1">
      <alignment horizontal="center" vertical="center" shrinkToFit="1"/>
    </xf>
    <xf numFmtId="172" fontId="47" fillId="0" borderId="101" xfId="138" applyNumberFormat="1" applyFont="1" applyBorder="1" applyAlignment="1">
      <alignment horizontal="center" vertical="center" shrinkToFit="1"/>
    </xf>
    <xf numFmtId="172" fontId="47" fillId="0" borderId="102" xfId="138" applyNumberFormat="1" applyFont="1" applyBorder="1" applyAlignment="1">
      <alignment horizontal="center" vertical="center" shrinkToFit="1"/>
    </xf>
    <xf numFmtId="172" fontId="47" fillId="0" borderId="103" xfId="138" applyNumberFormat="1" applyFont="1" applyBorder="1" applyAlignment="1">
      <alignment horizontal="center" vertical="center" shrinkToFit="1"/>
    </xf>
    <xf numFmtId="0" fontId="46" fillId="113" borderId="15" xfId="150" applyFont="1" applyFill="1" applyBorder="1" applyAlignment="1">
      <alignment horizontal="left" vertical="center" shrinkToFit="1"/>
    </xf>
    <xf numFmtId="0" fontId="46" fillId="113" borderId="90" xfId="150" applyFont="1" applyFill="1" applyBorder="1" applyAlignment="1">
      <alignment horizontal="left" vertical="center" shrinkToFit="1"/>
    </xf>
    <xf numFmtId="0" fontId="46" fillId="113" borderId="16" xfId="150" applyFont="1" applyFill="1" applyBorder="1" applyAlignment="1">
      <alignment horizontal="left" vertical="center" shrinkToFit="1"/>
    </xf>
    <xf numFmtId="0" fontId="46" fillId="113" borderId="59" xfId="150" applyFont="1" applyFill="1" applyBorder="1" applyAlignment="1">
      <alignment horizontal="left" vertical="center" shrinkToFit="1"/>
    </xf>
    <xf numFmtId="0" fontId="46" fillId="113" borderId="60" xfId="150" applyFont="1" applyFill="1" applyBorder="1" applyAlignment="1">
      <alignment horizontal="left" vertical="center" shrinkToFit="1"/>
    </xf>
    <xf numFmtId="0" fontId="46" fillId="113" borderId="45" xfId="150" applyFont="1" applyFill="1" applyBorder="1" applyAlignment="1">
      <alignment horizontal="left" vertical="center" shrinkToFit="1"/>
    </xf>
    <xf numFmtId="172" fontId="47" fillId="0" borderId="59" xfId="138" applyNumberFormat="1" applyFont="1" applyBorder="1" applyAlignment="1">
      <alignment horizontal="center" vertical="center" shrinkToFit="1"/>
    </xf>
    <xf numFmtId="172" fontId="47" fillId="0" borderId="60" xfId="138" applyNumberFormat="1" applyFont="1" applyBorder="1" applyAlignment="1">
      <alignment horizontal="center" vertical="center" shrinkToFit="1"/>
    </xf>
    <xf numFmtId="172" fontId="47" fillId="0" borderId="45" xfId="138" applyNumberFormat="1" applyFont="1" applyBorder="1" applyAlignment="1">
      <alignment horizontal="center" vertical="center" shrinkToFit="1"/>
    </xf>
    <xf numFmtId="0" fontId="143" fillId="206" borderId="15" xfId="138" applyFont="1" applyFill="1" applyBorder="1" applyAlignment="1">
      <alignment horizontal="center" vertical="center" shrinkToFit="1"/>
    </xf>
    <xf numFmtId="0" fontId="143" fillId="206" borderId="90" xfId="138" applyFont="1" applyFill="1" applyBorder="1" applyAlignment="1">
      <alignment horizontal="center" vertical="center" shrinkToFit="1"/>
    </xf>
    <xf numFmtId="0" fontId="143" fillId="206" borderId="16" xfId="138" applyFont="1" applyFill="1" applyBorder="1" applyAlignment="1">
      <alignment horizontal="center" vertical="center" shrinkToFit="1"/>
    </xf>
    <xf numFmtId="0" fontId="143" fillId="55" borderId="15" xfId="138" applyFont="1" applyFill="1" applyBorder="1" applyAlignment="1">
      <alignment horizontal="center" vertical="center" shrinkToFit="1"/>
    </xf>
    <xf numFmtId="0" fontId="143" fillId="55" borderId="90" xfId="138" applyFont="1" applyFill="1" applyBorder="1" applyAlignment="1">
      <alignment horizontal="center" vertical="center" shrinkToFit="1"/>
    </xf>
    <xf numFmtId="0" fontId="143" fillId="55" borderId="16" xfId="138" applyFont="1" applyFill="1" applyBorder="1" applyAlignment="1">
      <alignment horizontal="center" vertical="center" shrinkToFit="1"/>
    </xf>
    <xf numFmtId="0" fontId="47" fillId="0" borderId="23" xfId="138" applyFont="1" applyBorder="1" applyAlignment="1">
      <alignment horizontal="center" vertical="center" shrinkToFit="1"/>
    </xf>
    <xf numFmtId="0" fontId="47" fillId="0" borderId="96" xfId="138" applyFont="1" applyBorder="1" applyAlignment="1">
      <alignment horizontal="center" vertical="center" shrinkToFit="1"/>
    </xf>
    <xf numFmtId="172" fontId="142" fillId="187" borderId="51" xfId="138" applyNumberFormat="1" applyFont="1" applyFill="1" applyBorder="1" applyAlignment="1">
      <alignment horizontal="center" vertical="center" shrinkToFit="1"/>
    </xf>
    <xf numFmtId="0" fontId="78" fillId="129" borderId="15" xfId="138" applyFont="1" applyFill="1" applyBorder="1" applyAlignment="1">
      <alignment horizontal="center" vertical="center" shrinkToFit="1"/>
    </xf>
    <xf numFmtId="0" fontId="78" fillId="129" borderId="90" xfId="138" applyFont="1" applyFill="1" applyBorder="1" applyAlignment="1">
      <alignment horizontal="center" vertical="center" shrinkToFit="1"/>
    </xf>
    <xf numFmtId="0" fontId="71" fillId="34" borderId="66" xfId="138" applyFont="1" applyFill="1" applyBorder="1" applyAlignment="1">
      <alignment horizontal="center" vertical="center" shrinkToFit="1"/>
    </xf>
    <xf numFmtId="0" fontId="71" fillId="34" borderId="0" xfId="138" applyFont="1" applyFill="1" applyAlignment="1">
      <alignment horizontal="center" vertical="center" shrinkToFit="1"/>
    </xf>
    <xf numFmtId="0" fontId="71" fillId="34" borderId="47" xfId="138" applyFont="1" applyFill="1" applyBorder="1" applyAlignment="1">
      <alignment horizontal="center" vertical="center" shrinkToFit="1"/>
    </xf>
    <xf numFmtId="0" fontId="76" fillId="0" borderId="4" xfId="0" applyFont="1" applyBorder="1" applyAlignment="1">
      <alignment horizontal="center"/>
    </xf>
    <xf numFmtId="0" fontId="76" fillId="0" borderId="19" xfId="0" applyFont="1" applyBorder="1" applyAlignment="1">
      <alignment horizontal="center"/>
    </xf>
    <xf numFmtId="0" fontId="76" fillId="0" borderId="5" xfId="0" applyFont="1" applyBorder="1" applyAlignment="1">
      <alignment horizontal="center"/>
    </xf>
    <xf numFmtId="172" fontId="104" fillId="129" borderId="4" xfId="0" applyNumberFormat="1" applyFont="1" applyFill="1" applyBorder="1" applyAlignment="1">
      <alignment horizontal="center"/>
    </xf>
    <xf numFmtId="172" fontId="104" fillId="129" borderId="5" xfId="0" applyNumberFormat="1" applyFont="1" applyFill="1" applyBorder="1" applyAlignment="1">
      <alignment horizontal="center"/>
    </xf>
    <xf numFmtId="0" fontId="123" fillId="0" borderId="27" xfId="0" applyFont="1" applyBorder="1" applyAlignment="1">
      <alignment horizontal="center"/>
    </xf>
    <xf numFmtId="0" fontId="123" fillId="0" borderId="28" xfId="0" applyFont="1" applyBorder="1" applyAlignment="1">
      <alignment horizontal="center"/>
    </xf>
    <xf numFmtId="0" fontId="123" fillId="0" borderId="19" xfId="0" applyFont="1" applyBorder="1" applyAlignment="1">
      <alignment horizontal="center"/>
    </xf>
    <xf numFmtId="0" fontId="123" fillId="0" borderId="5" xfId="0" applyFont="1" applyBorder="1" applyAlignment="1">
      <alignment horizontal="center"/>
    </xf>
    <xf numFmtId="172" fontId="104" fillId="138" borderId="27" xfId="0" applyNumberFormat="1" applyFont="1" applyFill="1" applyBorder="1" applyAlignment="1">
      <alignment horizontal="center"/>
    </xf>
    <xf numFmtId="172" fontId="104" fillId="138" borderId="29" xfId="0" applyNumberFormat="1" applyFont="1" applyFill="1" applyBorder="1" applyAlignment="1">
      <alignment horizontal="center"/>
    </xf>
    <xf numFmtId="0" fontId="123" fillId="0" borderId="29" xfId="0" applyFont="1" applyBorder="1" applyAlignment="1">
      <alignment horizontal="center"/>
    </xf>
    <xf numFmtId="0" fontId="71" fillId="0" borderId="89" xfId="138" applyFont="1" applyBorder="1" applyAlignment="1">
      <alignment horizontal="center" vertical="center" shrinkToFit="1"/>
    </xf>
    <xf numFmtId="0" fontId="71" fillId="0" borderId="90" xfId="138" applyFont="1" applyBorder="1" applyAlignment="1">
      <alignment horizontal="center" vertical="center" shrinkToFit="1"/>
    </xf>
    <xf numFmtId="0" fontId="71" fillId="0" borderId="16" xfId="138" applyFont="1" applyBorder="1" applyAlignment="1">
      <alignment horizontal="center" vertical="center" shrinkToFit="1"/>
    </xf>
    <xf numFmtId="0" fontId="123" fillId="0" borderId="93" xfId="0" applyFont="1" applyBorder="1" applyAlignment="1">
      <alignment horizontal="center"/>
    </xf>
    <xf numFmtId="0" fontId="123" fillId="0" borderId="94" xfId="0" applyFont="1" applyBorder="1" applyAlignment="1">
      <alignment horizontal="center"/>
    </xf>
    <xf numFmtId="0" fontId="122" fillId="35" borderId="30" xfId="0" applyFont="1" applyFill="1" applyBorder="1" applyAlignment="1">
      <alignment horizontal="center"/>
    </xf>
    <xf numFmtId="0" fontId="122" fillId="35" borderId="0" xfId="0" applyFont="1" applyFill="1" applyAlignment="1">
      <alignment horizontal="center"/>
    </xf>
    <xf numFmtId="172" fontId="76" fillId="0" borderId="84" xfId="0" applyNumberFormat="1" applyFont="1" applyBorder="1" applyAlignment="1">
      <alignment horizontal="center"/>
    </xf>
    <xf numFmtId="172" fontId="76" fillId="0" borderId="85" xfId="0" applyNumberFormat="1" applyFont="1" applyBorder="1" applyAlignment="1">
      <alignment horizontal="center"/>
    </xf>
    <xf numFmtId="0" fontId="125" fillId="137" borderId="27" xfId="0" applyFont="1" applyFill="1" applyBorder="1" applyAlignment="1">
      <alignment horizontal="center" vertical="center"/>
    </xf>
    <xf numFmtId="0" fontId="125" fillId="137" borderId="28" xfId="0" applyFont="1" applyFill="1" applyBorder="1" applyAlignment="1">
      <alignment horizontal="center" vertical="center"/>
    </xf>
    <xf numFmtId="0" fontId="125" fillId="137" borderId="29" xfId="0" applyFont="1" applyFill="1" applyBorder="1" applyAlignment="1">
      <alignment horizontal="center" vertical="center"/>
    </xf>
    <xf numFmtId="0" fontId="125" fillId="137" borderId="25" xfId="0" applyFont="1" applyFill="1" applyBorder="1" applyAlignment="1">
      <alignment horizontal="center" vertical="center"/>
    </xf>
    <xf numFmtId="0" fontId="125" fillId="137" borderId="18" xfId="0" applyFont="1" applyFill="1" applyBorder="1" applyAlignment="1">
      <alignment horizontal="center" vertical="center"/>
    </xf>
    <xf numFmtId="0" fontId="125" fillId="137" borderId="17" xfId="0" applyFont="1" applyFill="1" applyBorder="1" applyAlignment="1">
      <alignment horizontal="center" vertical="center"/>
    </xf>
    <xf numFmtId="0" fontId="116" fillId="0" borderId="66" xfId="0" applyFont="1" applyBorder="1" applyAlignment="1">
      <alignment horizontal="center"/>
    </xf>
    <xf numFmtId="0" fontId="116" fillId="0" borderId="47" xfId="0" applyFont="1" applyBorder="1" applyAlignment="1">
      <alignment horizontal="center"/>
    </xf>
    <xf numFmtId="0" fontId="118" fillId="113" borderId="4" xfId="138" applyFont="1" applyFill="1" applyBorder="1" applyAlignment="1">
      <alignment horizontal="center" vertical="center" shrinkToFit="1"/>
    </xf>
    <xf numFmtId="0" fontId="118" fillId="113" borderId="19" xfId="138" applyFont="1" applyFill="1" applyBorder="1" applyAlignment="1">
      <alignment horizontal="center" vertical="center" shrinkToFit="1"/>
    </xf>
    <xf numFmtId="0" fontId="76" fillId="0" borderId="81" xfId="0" applyFont="1" applyBorder="1" applyAlignment="1">
      <alignment horizontal="center" vertical="center"/>
    </xf>
    <xf numFmtId="0" fontId="76" fillId="0" borderId="82" xfId="0" applyFont="1" applyBorder="1" applyAlignment="1">
      <alignment horizontal="center" vertical="center"/>
    </xf>
    <xf numFmtId="0" fontId="76" fillId="0" borderId="83" xfId="0" applyFont="1" applyBorder="1" applyAlignment="1">
      <alignment horizontal="center" vertical="center"/>
    </xf>
    <xf numFmtId="0" fontId="117" fillId="129" borderId="4" xfId="138" applyFont="1" applyFill="1" applyBorder="1" applyAlignment="1">
      <alignment horizontal="center" vertical="center" shrinkToFit="1"/>
    </xf>
    <xf numFmtId="0" fontId="117" fillId="129" borderId="19" xfId="138" applyFont="1" applyFill="1" applyBorder="1" applyAlignment="1">
      <alignment horizontal="center" vertical="center" shrinkToFit="1"/>
    </xf>
    <xf numFmtId="0" fontId="117" fillId="129" borderId="5" xfId="138" applyFont="1" applyFill="1" applyBorder="1" applyAlignment="1">
      <alignment horizontal="center" vertical="center" shrinkToFit="1"/>
    </xf>
    <xf numFmtId="172" fontId="49" fillId="129" borderId="4" xfId="138" applyNumberFormat="1" applyFont="1" applyFill="1" applyBorder="1" applyAlignment="1">
      <alignment horizontal="center" vertical="center" shrinkToFit="1"/>
    </xf>
    <xf numFmtId="172" fontId="49" fillId="129" borderId="19" xfId="138" applyNumberFormat="1" applyFont="1" applyFill="1" applyBorder="1" applyAlignment="1">
      <alignment horizontal="center" vertical="center" shrinkToFit="1"/>
    </xf>
    <xf numFmtId="172" fontId="49" fillId="129" borderId="5" xfId="138" applyNumberFormat="1" applyFont="1" applyFill="1" applyBorder="1" applyAlignment="1">
      <alignment horizontal="center" vertical="center" shrinkToFit="1"/>
    </xf>
    <xf numFmtId="14" fontId="115" fillId="0" borderId="1" xfId="0" applyNumberFormat="1" applyFont="1" applyBorder="1" applyAlignment="1">
      <alignment horizontal="center" wrapText="1"/>
    </xf>
    <xf numFmtId="0" fontId="115" fillId="0" borderId="1" xfId="0" applyFont="1" applyBorder="1" applyAlignment="1" applyProtection="1">
      <alignment horizontal="center" wrapText="1"/>
      <protection locked="0"/>
    </xf>
    <xf numFmtId="0" fontId="109" fillId="127" borderId="4" xfId="253" applyFont="1" applyFill="1" applyBorder="1" applyAlignment="1" applyProtection="1">
      <alignment horizontal="center" vertical="top" shrinkToFit="1"/>
    </xf>
    <xf numFmtId="0" fontId="109" fillId="127" borderId="19" xfId="253" applyFont="1" applyFill="1" applyBorder="1" applyAlignment="1" applyProtection="1">
      <alignment horizontal="center" vertical="top" shrinkToFit="1"/>
    </xf>
    <xf numFmtId="0" fontId="109" fillId="127" borderId="5" xfId="253" applyFont="1" applyFill="1" applyBorder="1" applyAlignment="1" applyProtection="1">
      <alignment horizontal="center" vertical="top" shrinkToFit="1"/>
    </xf>
    <xf numFmtId="172" fontId="110" fillId="127" borderId="4" xfId="253" applyNumberFormat="1" applyFont="1" applyFill="1" applyBorder="1" applyAlignment="1" applyProtection="1">
      <alignment horizontal="center" vertical="center" shrinkToFit="1"/>
    </xf>
    <xf numFmtId="172" fontId="110" fillId="127" borderId="19" xfId="253" applyNumberFormat="1" applyFont="1" applyFill="1" applyBorder="1" applyAlignment="1" applyProtection="1">
      <alignment horizontal="center" vertical="center" shrinkToFit="1"/>
    </xf>
    <xf numFmtId="172" fontId="110" fillId="127" borderId="5" xfId="253" applyNumberFormat="1" applyFont="1" applyFill="1" applyBorder="1" applyAlignment="1" applyProtection="1">
      <alignment horizontal="center" vertical="center" shrinkToFit="1"/>
    </xf>
    <xf numFmtId="0" fontId="111" fillId="75" borderId="1" xfId="0" applyFont="1" applyFill="1" applyBorder="1" applyAlignment="1">
      <alignment horizontal="center" vertical="center" wrapText="1"/>
    </xf>
    <xf numFmtId="0" fontId="115" fillId="128" borderId="1" xfId="0" applyFont="1" applyFill="1" applyBorder="1" applyAlignment="1">
      <alignment horizontal="center" wrapText="1"/>
    </xf>
    <xf numFmtId="0" fontId="58" fillId="35" borderId="27" xfId="251" applyFont="1" applyFill="1" applyBorder="1" applyAlignment="1" applyProtection="1">
      <alignment horizontal="center" vertical="center"/>
    </xf>
    <xf numFmtId="0" fontId="58" fillId="35" borderId="29" xfId="251" applyFont="1" applyFill="1" applyBorder="1" applyAlignment="1" applyProtection="1">
      <alignment horizontal="center" vertical="center"/>
    </xf>
    <xf numFmtId="0" fontId="53" fillId="35" borderId="4" xfId="131" applyFont="1" applyFill="1" applyBorder="1" applyAlignment="1">
      <alignment horizontal="center"/>
    </xf>
    <xf numFmtId="0" fontId="53" fillId="35" borderId="5" xfId="131" applyFont="1" applyFill="1" applyBorder="1" applyAlignment="1">
      <alignment horizontal="center"/>
    </xf>
    <xf numFmtId="0" fontId="32" fillId="107" borderId="53" xfId="0" applyFont="1" applyFill="1" applyBorder="1" applyAlignment="1">
      <alignment horizontal="center" vertical="center" wrapText="1"/>
    </xf>
    <xf numFmtId="0" fontId="32" fillId="107" borderId="54" xfId="0" applyFont="1" applyFill="1" applyBorder="1" applyAlignment="1">
      <alignment horizontal="center" vertical="center" wrapText="1"/>
    </xf>
    <xf numFmtId="0" fontId="92" fillId="113" borderId="0" xfId="131" applyFont="1" applyFill="1" applyAlignment="1">
      <alignment horizontal="center" vertical="center"/>
    </xf>
    <xf numFmtId="0" fontId="56" fillId="113" borderId="0" xfId="131" applyFont="1" applyFill="1" applyAlignment="1">
      <alignment horizontal="center" vertical="center"/>
    </xf>
    <xf numFmtId="0" fontId="56" fillId="35" borderId="4" xfId="251" applyFont="1" applyFill="1" applyBorder="1" applyAlignment="1" applyProtection="1">
      <alignment horizontal="center" vertical="center"/>
    </xf>
    <xf numFmtId="0" fontId="56" fillId="35" borderId="5" xfId="251" applyFont="1" applyFill="1" applyBorder="1" applyAlignment="1" applyProtection="1">
      <alignment horizontal="center" vertical="center"/>
    </xf>
    <xf numFmtId="0" fontId="58" fillId="113" borderId="27" xfId="251" applyFont="1" applyFill="1" applyBorder="1" applyAlignment="1" applyProtection="1">
      <alignment horizontal="center" vertical="center"/>
    </xf>
    <xf numFmtId="0" fontId="58" fillId="113" borderId="29" xfId="251" applyFont="1" applyFill="1" applyBorder="1" applyAlignment="1" applyProtection="1">
      <alignment horizontal="center" vertical="center"/>
    </xf>
    <xf numFmtId="0" fontId="52" fillId="113" borderId="27" xfId="251" applyFont="1" applyFill="1" applyBorder="1" applyAlignment="1" applyProtection="1">
      <alignment horizontal="center" vertical="center"/>
    </xf>
    <xf numFmtId="0" fontId="52" fillId="113" borderId="28" xfId="251" applyFont="1" applyFill="1" applyBorder="1" applyAlignment="1" applyProtection="1">
      <alignment horizontal="center" vertical="center"/>
    </xf>
    <xf numFmtId="0" fontId="52" fillId="113" borderId="29" xfId="251" applyFont="1" applyFill="1" applyBorder="1" applyAlignment="1" applyProtection="1">
      <alignment horizontal="center" vertical="center"/>
    </xf>
    <xf numFmtId="0" fontId="52" fillId="113" borderId="30" xfId="251" applyFont="1" applyFill="1" applyBorder="1" applyAlignment="1" applyProtection="1">
      <alignment horizontal="center" vertical="center"/>
    </xf>
    <xf numFmtId="0" fontId="52" fillId="113" borderId="0" xfId="251" applyFont="1" applyFill="1" applyAlignment="1" applyProtection="1">
      <alignment horizontal="center" vertical="center"/>
    </xf>
    <xf numFmtId="0" fontId="52" fillId="113" borderId="26" xfId="251" applyFont="1" applyFill="1" applyBorder="1" applyAlignment="1" applyProtection="1">
      <alignment horizontal="center" vertical="center"/>
    </xf>
    <xf numFmtId="0" fontId="52" fillId="113" borderId="25" xfId="251" applyFont="1" applyFill="1" applyBorder="1" applyAlignment="1" applyProtection="1">
      <alignment horizontal="center" vertical="center"/>
    </xf>
    <xf numFmtId="0" fontId="52" fillId="113" borderId="18" xfId="251" applyFont="1" applyFill="1" applyBorder="1" applyAlignment="1" applyProtection="1">
      <alignment horizontal="center" vertical="center"/>
    </xf>
    <xf numFmtId="0" fontId="52" fillId="113" borderId="17" xfId="251" applyFont="1" applyFill="1" applyBorder="1" applyAlignment="1" applyProtection="1">
      <alignment horizontal="center" vertical="center"/>
    </xf>
    <xf numFmtId="0" fontId="97" fillId="113" borderId="69" xfId="251" applyFont="1" applyFill="1" applyBorder="1" applyAlignment="1" applyProtection="1">
      <alignment horizontal="center" vertical="center"/>
    </xf>
    <xf numFmtId="0" fontId="97" fillId="113" borderId="61" xfId="251" applyFont="1" applyFill="1" applyBorder="1" applyAlignment="1" applyProtection="1">
      <alignment horizontal="center" vertical="center"/>
    </xf>
    <xf numFmtId="0" fontId="97" fillId="113" borderId="70" xfId="251" applyFont="1" applyFill="1" applyBorder="1" applyAlignment="1" applyProtection="1">
      <alignment horizontal="center" vertical="center"/>
    </xf>
    <xf numFmtId="0" fontId="97" fillId="113" borderId="71" xfId="251" applyFont="1" applyFill="1" applyBorder="1" applyAlignment="1" applyProtection="1">
      <alignment horizontal="center" vertical="center"/>
    </xf>
    <xf numFmtId="0" fontId="97" fillId="113" borderId="0" xfId="251" applyFont="1" applyFill="1" applyAlignment="1" applyProtection="1">
      <alignment horizontal="center" vertical="center"/>
    </xf>
    <xf numFmtId="0" fontId="97" fillId="113" borderId="72" xfId="251" applyFont="1" applyFill="1" applyBorder="1" applyAlignment="1" applyProtection="1">
      <alignment horizontal="center" vertical="center"/>
    </xf>
    <xf numFmtId="0" fontId="97" fillId="113" borderId="73" xfId="251" applyFont="1" applyFill="1" applyBorder="1" applyAlignment="1" applyProtection="1">
      <alignment horizontal="center" vertical="center"/>
    </xf>
    <xf numFmtId="0" fontId="97" fillId="113" borderId="58" xfId="251" applyFont="1" applyFill="1" applyBorder="1" applyAlignment="1" applyProtection="1">
      <alignment horizontal="center" vertical="center"/>
    </xf>
    <xf numFmtId="0" fontId="97" fillId="113" borderId="74" xfId="251" applyFont="1" applyFill="1" applyBorder="1" applyAlignment="1" applyProtection="1">
      <alignment horizontal="center" vertical="center"/>
    </xf>
    <xf numFmtId="0" fontId="97" fillId="113" borderId="75" xfId="251" applyFont="1" applyFill="1" applyBorder="1" applyAlignment="1" applyProtection="1">
      <alignment horizontal="center" vertical="center"/>
    </xf>
    <xf numFmtId="0" fontId="97" fillId="113" borderId="76" xfId="251" applyFont="1" applyFill="1" applyBorder="1" applyAlignment="1" applyProtection="1">
      <alignment horizontal="center" vertical="center"/>
    </xf>
    <xf numFmtId="0" fontId="97" fillId="113" borderId="66" xfId="251" applyFont="1" applyFill="1" applyBorder="1" applyAlignment="1" applyProtection="1">
      <alignment horizontal="center" vertical="center"/>
    </xf>
    <xf numFmtId="0" fontId="97" fillId="113" borderId="47" xfId="251" applyFont="1" applyFill="1" applyBorder="1" applyAlignment="1" applyProtection="1">
      <alignment horizontal="center" vertical="center"/>
    </xf>
    <xf numFmtId="0" fontId="97" fillId="113" borderId="78" xfId="251" applyFont="1" applyFill="1" applyBorder="1" applyAlignment="1" applyProtection="1">
      <alignment horizontal="center" vertical="center"/>
    </xf>
    <xf numFmtId="0" fontId="97" fillId="113" borderId="79" xfId="251" applyFont="1" applyFill="1" applyBorder="1" applyAlignment="1" applyProtection="1">
      <alignment horizontal="center" vertical="center"/>
    </xf>
    <xf numFmtId="0" fontId="52" fillId="113" borderId="77" xfId="251" applyFont="1" applyFill="1" applyBorder="1" applyAlignment="1" applyProtection="1">
      <alignment horizontal="center" vertical="center"/>
    </xf>
    <xf numFmtId="0" fontId="52" fillId="113" borderId="64" xfId="251" applyFont="1" applyFill="1" applyBorder="1" applyAlignment="1" applyProtection="1">
      <alignment horizontal="center" vertical="center"/>
    </xf>
    <xf numFmtId="0" fontId="52" fillId="113" borderId="57" xfId="251" applyFont="1" applyFill="1" applyBorder="1" applyAlignment="1" applyProtection="1">
      <alignment horizontal="center" vertical="center"/>
    </xf>
    <xf numFmtId="0" fontId="52" fillId="113" borderId="47" xfId="251" applyFont="1" applyFill="1" applyBorder="1" applyAlignment="1" applyProtection="1">
      <alignment horizontal="center" vertical="center"/>
    </xf>
    <xf numFmtId="0" fontId="57" fillId="113" borderId="75" xfId="251" applyFont="1" applyFill="1" applyBorder="1" applyAlignment="1" applyProtection="1">
      <alignment horizontal="center" vertical="center"/>
    </xf>
    <xf numFmtId="0" fontId="57" fillId="113" borderId="61" xfId="251" applyFont="1" applyFill="1" applyBorder="1" applyAlignment="1" applyProtection="1">
      <alignment horizontal="center" vertical="center"/>
    </xf>
    <xf numFmtId="0" fontId="57" fillId="113" borderId="76" xfId="251" applyFont="1" applyFill="1" applyBorder="1" applyAlignment="1" applyProtection="1">
      <alignment horizontal="center" vertical="center"/>
    </xf>
    <xf numFmtId="0" fontId="57" fillId="113" borderId="66" xfId="251" applyFont="1" applyFill="1" applyBorder="1" applyAlignment="1" applyProtection="1">
      <alignment horizontal="center" vertical="center"/>
    </xf>
    <xf numFmtId="0" fontId="57" fillId="113" borderId="0" xfId="251" applyFont="1" applyFill="1" applyAlignment="1" applyProtection="1">
      <alignment horizontal="center" vertical="center"/>
    </xf>
    <xf numFmtId="0" fontId="57" fillId="113" borderId="47" xfId="251" applyFont="1" applyFill="1" applyBorder="1" applyAlignment="1" applyProtection="1">
      <alignment horizontal="center" vertical="center"/>
    </xf>
    <xf numFmtId="0" fontId="53" fillId="113" borderId="0" xfId="0" applyFont="1" applyFill="1" applyAlignment="1">
      <alignment horizontal="center" vertical="center"/>
    </xf>
    <xf numFmtId="0" fontId="93" fillId="113" borderId="55" xfId="251" applyFont="1" applyFill="1" applyBorder="1" applyAlignment="1" applyProtection="1">
      <alignment horizontal="center" vertical="center" wrapText="1"/>
    </xf>
    <xf numFmtId="0" fontId="93" fillId="113" borderId="64" xfId="251" applyFont="1" applyFill="1" applyBorder="1" applyAlignment="1" applyProtection="1">
      <alignment horizontal="center" vertical="center" wrapText="1"/>
    </xf>
    <xf numFmtId="0" fontId="93" fillId="113" borderId="57" xfId="251" applyFont="1" applyFill="1" applyBorder="1" applyAlignment="1" applyProtection="1">
      <alignment horizontal="center" vertical="center" wrapText="1"/>
    </xf>
    <xf numFmtId="0" fontId="93" fillId="113" borderId="59" xfId="251" applyFont="1" applyFill="1" applyBorder="1" applyAlignment="1" applyProtection="1">
      <alignment horizontal="center" vertical="center" wrapText="1"/>
    </xf>
    <xf numFmtId="0" fontId="93" fillId="113" borderId="60" xfId="251" applyFont="1" applyFill="1" applyBorder="1" applyAlignment="1" applyProtection="1">
      <alignment horizontal="center" vertical="center" wrapText="1"/>
    </xf>
    <xf numFmtId="0" fontId="93" fillId="113" borderId="45" xfId="251" applyFont="1" applyFill="1" applyBorder="1" applyAlignment="1" applyProtection="1">
      <alignment horizontal="center" vertical="center" wrapText="1"/>
    </xf>
    <xf numFmtId="0" fontId="97" fillId="113" borderId="27" xfId="251" applyFont="1" applyFill="1" applyBorder="1" applyAlignment="1" applyProtection="1">
      <alignment horizontal="center" vertical="center"/>
    </xf>
    <xf numFmtId="0" fontId="97" fillId="113" borderId="28" xfId="251" applyFont="1" applyFill="1" applyBorder="1" applyAlignment="1" applyProtection="1">
      <alignment horizontal="center" vertical="center"/>
    </xf>
    <xf numFmtId="0" fontId="97" fillId="113" borderId="29" xfId="251" applyFont="1" applyFill="1" applyBorder="1" applyAlignment="1" applyProtection="1">
      <alignment horizontal="center" vertical="center"/>
    </xf>
    <xf numFmtId="0" fontId="97" fillId="113" borderId="30" xfId="251" applyFont="1" applyFill="1" applyBorder="1" applyAlignment="1" applyProtection="1">
      <alignment horizontal="center" vertical="center"/>
    </xf>
    <xf numFmtId="0" fontId="97" fillId="113" borderId="26" xfId="251" applyFont="1" applyFill="1" applyBorder="1" applyAlignment="1" applyProtection="1">
      <alignment horizontal="center" vertical="center"/>
    </xf>
    <xf numFmtId="0" fontId="97" fillId="113" borderId="25" xfId="251" applyFont="1" applyFill="1" applyBorder="1" applyAlignment="1" applyProtection="1">
      <alignment horizontal="center" vertical="center"/>
    </xf>
    <xf numFmtId="0" fontId="97" fillId="113" borderId="18" xfId="251" applyFont="1" applyFill="1" applyBorder="1" applyAlignment="1" applyProtection="1">
      <alignment horizontal="center" vertical="center"/>
    </xf>
    <xf numFmtId="0" fontId="97" fillId="113" borderId="17" xfId="251" applyFont="1" applyFill="1" applyBorder="1" applyAlignment="1" applyProtection="1">
      <alignment horizontal="center" vertical="center"/>
    </xf>
    <xf numFmtId="0" fontId="51" fillId="113" borderId="66" xfId="251" applyFont="1" applyFill="1" applyBorder="1" applyAlignment="1" applyProtection="1">
      <alignment horizontal="center" vertical="center"/>
    </xf>
    <xf numFmtId="0" fontId="51" fillId="113" borderId="0" xfId="251" applyFont="1" applyFill="1" applyAlignment="1" applyProtection="1">
      <alignment horizontal="center" vertical="center"/>
    </xf>
    <xf numFmtId="0" fontId="51" fillId="113" borderId="47" xfId="251" applyFont="1" applyFill="1" applyBorder="1" applyAlignment="1" applyProtection="1">
      <alignment horizontal="center" vertical="center"/>
    </xf>
    <xf numFmtId="0" fontId="89" fillId="113" borderId="0" xfId="131" applyFont="1" applyFill="1" applyAlignment="1">
      <alignment horizontal="center" vertical="center"/>
    </xf>
    <xf numFmtId="0" fontId="53" fillId="113" borderId="4" xfId="131" applyFont="1" applyFill="1" applyBorder="1" applyAlignment="1">
      <alignment horizontal="center"/>
    </xf>
    <xf numFmtId="0" fontId="53" fillId="113" borderId="5" xfId="131" applyFont="1" applyFill="1" applyBorder="1" applyAlignment="1">
      <alignment horizontal="center"/>
    </xf>
    <xf numFmtId="0" fontId="32" fillId="315" borderId="53" xfId="0" applyFont="1" applyFill="1" applyBorder="1" applyAlignment="1">
      <alignment horizontal="center" vertical="center" wrapText="1"/>
    </xf>
    <xf numFmtId="0" fontId="32" fillId="315" borderId="54" xfId="0" applyFont="1" applyFill="1" applyBorder="1" applyAlignment="1">
      <alignment horizontal="center" vertical="center" wrapText="1"/>
    </xf>
    <xf numFmtId="0" fontId="93" fillId="113" borderId="56" xfId="251" applyFont="1" applyFill="1" applyBorder="1" applyAlignment="1" applyProtection="1">
      <alignment horizontal="center" vertical="center" wrapText="1"/>
    </xf>
    <xf numFmtId="0" fontId="56" fillId="113" borderId="4" xfId="251" applyFont="1" applyFill="1" applyBorder="1" applyAlignment="1" applyProtection="1">
      <alignment horizontal="center" vertical="center"/>
    </xf>
    <xf numFmtId="0" fontId="56" fillId="113" borderId="5" xfId="251" applyFont="1" applyFill="1" applyBorder="1" applyAlignment="1" applyProtection="1">
      <alignment horizontal="center" vertical="center"/>
    </xf>
    <xf numFmtId="0" fontId="58" fillId="35" borderId="4" xfId="251" applyFont="1" applyFill="1" applyBorder="1" applyAlignment="1" applyProtection="1">
      <alignment horizontal="center" vertical="center"/>
    </xf>
    <xf numFmtId="0" fontId="58" fillId="35" borderId="5" xfId="251" applyFont="1" applyFill="1" applyBorder="1" applyAlignment="1" applyProtection="1">
      <alignment horizontal="center" vertical="center"/>
    </xf>
    <xf numFmtId="0" fontId="76" fillId="35" borderId="0" xfId="0" applyFont="1" applyFill="1" applyAlignment="1" applyProtection="1">
      <alignment horizontal="center"/>
      <protection locked="0"/>
    </xf>
    <xf numFmtId="0" fontId="51" fillId="0" borderId="27" xfId="131" applyFont="1" applyBorder="1" applyAlignment="1">
      <alignment horizontal="center" vertical="center"/>
    </xf>
    <xf numFmtId="0" fontId="51" fillId="0" borderId="28" xfId="131" applyFont="1" applyBorder="1" applyAlignment="1">
      <alignment horizontal="center" vertical="center"/>
    </xf>
    <xf numFmtId="0" fontId="51" fillId="0" borderId="29" xfId="131" applyFont="1" applyBorder="1" applyAlignment="1">
      <alignment horizontal="center" vertical="center"/>
    </xf>
    <xf numFmtId="0" fontId="51" fillId="0" borderId="30" xfId="131" applyFont="1" applyBorder="1" applyAlignment="1">
      <alignment horizontal="center" vertical="center"/>
    </xf>
    <xf numFmtId="0" fontId="51" fillId="0" borderId="0" xfId="131" applyFont="1" applyBorder="1" applyAlignment="1">
      <alignment horizontal="center" vertical="center"/>
    </xf>
    <xf numFmtId="0" fontId="51" fillId="0" borderId="26" xfId="131" applyFont="1" applyBorder="1" applyAlignment="1">
      <alignment horizontal="center" vertical="center"/>
    </xf>
    <xf numFmtId="0" fontId="51" fillId="0" borderId="25" xfId="131" applyFont="1" applyBorder="1" applyAlignment="1">
      <alignment horizontal="center" vertical="center"/>
    </xf>
    <xf numFmtId="0" fontId="51" fillId="0" borderId="18" xfId="131" applyFont="1" applyBorder="1" applyAlignment="1">
      <alignment horizontal="center" vertical="center"/>
    </xf>
    <xf numFmtId="0" fontId="51" fillId="0" borderId="17" xfId="131" applyFont="1" applyBorder="1" applyAlignment="1">
      <alignment horizontal="center" vertical="center"/>
    </xf>
    <xf numFmtId="0" fontId="169" fillId="322" borderId="0" xfId="0" applyFont="1" applyFill="1" applyAlignment="1">
      <alignment horizontal="center"/>
    </xf>
    <xf numFmtId="0" fontId="97" fillId="35" borderId="0" xfId="133" applyFont="1" applyFill="1" applyAlignment="1">
      <alignment horizontal="center" vertical="center"/>
    </xf>
  </cellXfs>
  <cellStyles count="255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46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 xr:uid="{00000000-0005-0000-0000-00001F000000}"/>
    <cellStyle name="Excel Built-in Normal" xfId="32" xr:uid="{00000000-0005-0000-0000-000020000000}"/>
    <cellStyle name="headerStyle" xfId="33" xr:uid="{00000000-0005-0000-0000-000021000000}"/>
    <cellStyle name="Hipervínculo 2" xfId="34" xr:uid="{00000000-0005-0000-0000-000022000000}"/>
    <cellStyle name="Hipervínculo 3" xfId="35" xr:uid="{00000000-0005-0000-0000-000023000000}"/>
    <cellStyle name="Hipervínculo 3 2" xfId="36" xr:uid="{00000000-0005-0000-0000-000024000000}"/>
    <cellStyle name="Incorrecto" xfId="37" builtinId="27" customBuiltin="1"/>
    <cellStyle name="Millares 2" xfId="38" xr:uid="{00000000-0005-0000-0000-000026000000}"/>
    <cellStyle name="Millares 2 2" xfId="39" xr:uid="{00000000-0005-0000-0000-000027000000}"/>
    <cellStyle name="Millares 2 2 2" xfId="40" xr:uid="{00000000-0005-0000-0000-000028000000}"/>
    <cellStyle name="Millares 3" xfId="41" xr:uid="{00000000-0005-0000-0000-000029000000}"/>
    <cellStyle name="Millares 3 2" xfId="42" xr:uid="{00000000-0005-0000-0000-00002A000000}"/>
    <cellStyle name="Millares 3 2 2" xfId="43" xr:uid="{00000000-0005-0000-0000-00002B000000}"/>
    <cellStyle name="Millares 3 3" xfId="44" xr:uid="{00000000-0005-0000-0000-00002C000000}"/>
    <cellStyle name="Millares 3 3 2" xfId="45" xr:uid="{00000000-0005-0000-0000-00002D000000}"/>
    <cellStyle name="Millares 3 4" xfId="46" xr:uid="{00000000-0005-0000-0000-00002E000000}"/>
    <cellStyle name="Millares 3 5" xfId="47" xr:uid="{00000000-0005-0000-0000-00002F000000}"/>
    <cellStyle name="Millares 4" xfId="48" xr:uid="{00000000-0005-0000-0000-000030000000}"/>
    <cellStyle name="Millares 4 2" xfId="49" xr:uid="{00000000-0005-0000-0000-000031000000}"/>
    <cellStyle name="Millares 4 2 2" xfId="50" xr:uid="{00000000-0005-0000-0000-000032000000}"/>
    <cellStyle name="Millares 4 3" xfId="51" xr:uid="{00000000-0005-0000-0000-000033000000}"/>
    <cellStyle name="Millares 4 3 2" xfId="52" xr:uid="{00000000-0005-0000-0000-000034000000}"/>
    <cellStyle name="Millares 4 4" xfId="53" xr:uid="{00000000-0005-0000-0000-000035000000}"/>
    <cellStyle name="Millares 5" xfId="54" xr:uid="{00000000-0005-0000-0000-000036000000}"/>
    <cellStyle name="Millares 5 2" xfId="55" xr:uid="{00000000-0005-0000-0000-000037000000}"/>
    <cellStyle name="Millares 5 2 2" xfId="56" xr:uid="{00000000-0005-0000-0000-000038000000}"/>
    <cellStyle name="Millares 5 2 2 2" xfId="57" xr:uid="{00000000-0005-0000-0000-000039000000}"/>
    <cellStyle name="Millares 5 2 2 2 2" xfId="58" xr:uid="{00000000-0005-0000-0000-00003A000000}"/>
    <cellStyle name="Millares 5 2 2 2 2 2" xfId="59" xr:uid="{00000000-0005-0000-0000-00003B000000}"/>
    <cellStyle name="Millares 5 2 2 2 2 3" xfId="60" xr:uid="{00000000-0005-0000-0000-00003C000000}"/>
    <cellStyle name="Millares 5 2 2 2 2 4" xfId="61" xr:uid="{00000000-0005-0000-0000-00003D000000}"/>
    <cellStyle name="Millares 5 2 2 2 3" xfId="62" xr:uid="{00000000-0005-0000-0000-00003E000000}"/>
    <cellStyle name="Millares 5 2 2 2 4" xfId="63" xr:uid="{00000000-0005-0000-0000-00003F000000}"/>
    <cellStyle name="Millares 5 2 2 3" xfId="64" xr:uid="{00000000-0005-0000-0000-000040000000}"/>
    <cellStyle name="Millares 5 2 2 3 2" xfId="65" xr:uid="{00000000-0005-0000-0000-000041000000}"/>
    <cellStyle name="Millares 5 2 2 3 2 2" xfId="66" xr:uid="{00000000-0005-0000-0000-000042000000}"/>
    <cellStyle name="Millares 5 2 2 3 2 3" xfId="67" xr:uid="{00000000-0005-0000-0000-000043000000}"/>
    <cellStyle name="Millares 5 2 2 3 2 4" xfId="68" xr:uid="{00000000-0005-0000-0000-000044000000}"/>
    <cellStyle name="Millares 5 2 2 3 3" xfId="69" xr:uid="{00000000-0005-0000-0000-000045000000}"/>
    <cellStyle name="Millares 5 2 2 3 4" xfId="70" xr:uid="{00000000-0005-0000-0000-000046000000}"/>
    <cellStyle name="Millares 5 2 2 4" xfId="71" xr:uid="{00000000-0005-0000-0000-000047000000}"/>
    <cellStyle name="Millares 5 2 2 4 2" xfId="72" xr:uid="{00000000-0005-0000-0000-000048000000}"/>
    <cellStyle name="Millares 5 2 2 4 3" xfId="73" xr:uid="{00000000-0005-0000-0000-000049000000}"/>
    <cellStyle name="Millares 5 2 2 4 4" xfId="74" xr:uid="{00000000-0005-0000-0000-00004A000000}"/>
    <cellStyle name="Millares 5 2 2 5" xfId="75" xr:uid="{00000000-0005-0000-0000-00004B000000}"/>
    <cellStyle name="Millares 5 2 2 6" xfId="76" xr:uid="{00000000-0005-0000-0000-00004C000000}"/>
    <cellStyle name="Millares 5 2 3" xfId="77" xr:uid="{00000000-0005-0000-0000-00004D000000}"/>
    <cellStyle name="Millares 5 3" xfId="78" xr:uid="{00000000-0005-0000-0000-00004E000000}"/>
    <cellStyle name="Millares 5 4" xfId="79" xr:uid="{00000000-0005-0000-0000-00004F000000}"/>
    <cellStyle name="Millares 6" xfId="80" xr:uid="{00000000-0005-0000-0000-000050000000}"/>
    <cellStyle name="Millares 6 2" xfId="81" xr:uid="{00000000-0005-0000-0000-000051000000}"/>
    <cellStyle name="Moneda 2" xfId="82" xr:uid="{00000000-0005-0000-0000-000052000000}"/>
    <cellStyle name="Moneda 2 2" xfId="83" xr:uid="{00000000-0005-0000-0000-000053000000}"/>
    <cellStyle name="Moneda 2 2 2" xfId="84" xr:uid="{00000000-0005-0000-0000-000054000000}"/>
    <cellStyle name="Moneda 2 2 2 2" xfId="85" xr:uid="{00000000-0005-0000-0000-000055000000}"/>
    <cellStyle name="Moneda 2 2 2 3" xfId="86" xr:uid="{00000000-0005-0000-0000-000056000000}"/>
    <cellStyle name="Moneda 2 2 2 4" xfId="87" xr:uid="{00000000-0005-0000-0000-000057000000}"/>
    <cellStyle name="Moneda 2 2 3" xfId="88" xr:uid="{00000000-0005-0000-0000-000058000000}"/>
    <cellStyle name="Moneda 2 2 4" xfId="89" xr:uid="{00000000-0005-0000-0000-000059000000}"/>
    <cellStyle name="Moneda 2 3" xfId="90" xr:uid="{00000000-0005-0000-0000-00005A000000}"/>
    <cellStyle name="Moneda 2 4" xfId="91" xr:uid="{00000000-0005-0000-0000-00005B000000}"/>
    <cellStyle name="Moneda 2 4 2" xfId="92" xr:uid="{00000000-0005-0000-0000-00005C000000}"/>
    <cellStyle name="Moneda 2 4 3" xfId="93" xr:uid="{00000000-0005-0000-0000-00005D000000}"/>
    <cellStyle name="Moneda 2 4 4" xfId="94" xr:uid="{00000000-0005-0000-0000-00005E000000}"/>
    <cellStyle name="Moneda 2 5" xfId="95" xr:uid="{00000000-0005-0000-0000-00005F000000}"/>
    <cellStyle name="Moneda 2 6" xfId="96" xr:uid="{00000000-0005-0000-0000-000060000000}"/>
    <cellStyle name="Moneda 3" xfId="97" xr:uid="{00000000-0005-0000-0000-000061000000}"/>
    <cellStyle name="Moneda 3 2" xfId="98" xr:uid="{00000000-0005-0000-0000-000062000000}"/>
    <cellStyle name="Moneda 3 3" xfId="99" xr:uid="{00000000-0005-0000-0000-000063000000}"/>
    <cellStyle name="Moneda 3 4" xfId="100" xr:uid="{00000000-0005-0000-0000-000064000000}"/>
    <cellStyle name="Moneda 4" xfId="101" xr:uid="{00000000-0005-0000-0000-000065000000}"/>
    <cellStyle name="Moneda 4 3" xfId="102" xr:uid="{00000000-0005-0000-0000-000066000000}"/>
    <cellStyle name="Neutral" xfId="103" builtinId="28" customBuiltin="1"/>
    <cellStyle name="Normal" xfId="0" builtinId="0"/>
    <cellStyle name="Normal 10" xfId="104" xr:uid="{00000000-0005-0000-0000-000069000000}"/>
    <cellStyle name="Normal 11" xfId="105" xr:uid="{00000000-0005-0000-0000-00006A000000}"/>
    <cellStyle name="Normal 11 2" xfId="106" xr:uid="{00000000-0005-0000-0000-00006B000000}"/>
    <cellStyle name="Normal 12" xfId="107" xr:uid="{00000000-0005-0000-0000-00006C000000}"/>
    <cellStyle name="Normal 12 2" xfId="108" xr:uid="{00000000-0005-0000-0000-00006D000000}"/>
    <cellStyle name="Normal 124" xfId="109" xr:uid="{00000000-0005-0000-0000-00006E000000}"/>
    <cellStyle name="Normal 125" xfId="110" xr:uid="{00000000-0005-0000-0000-00006F000000}"/>
    <cellStyle name="Normal 13" xfId="111" xr:uid="{00000000-0005-0000-0000-000070000000}"/>
    <cellStyle name="Normal 14" xfId="112" xr:uid="{00000000-0005-0000-0000-000071000000}"/>
    <cellStyle name="Normal 14 2" xfId="113" xr:uid="{00000000-0005-0000-0000-000072000000}"/>
    <cellStyle name="Normal 15" xfId="114" xr:uid="{00000000-0005-0000-0000-000073000000}"/>
    <cellStyle name="Normal 16" xfId="115" xr:uid="{00000000-0005-0000-0000-000074000000}"/>
    <cellStyle name="Normal 17" xfId="116" xr:uid="{00000000-0005-0000-0000-000075000000}"/>
    <cellStyle name="Normal 19" xfId="117" xr:uid="{00000000-0005-0000-0000-000076000000}"/>
    <cellStyle name="Normal 2" xfId="118" xr:uid="{00000000-0005-0000-0000-000077000000}"/>
    <cellStyle name="Normal 2 10 2" xfId="119" xr:uid="{00000000-0005-0000-0000-000078000000}"/>
    <cellStyle name="Normal 2 10 2 2" xfId="120" xr:uid="{00000000-0005-0000-0000-000079000000}"/>
    <cellStyle name="Normal 2 100" xfId="121" xr:uid="{00000000-0005-0000-0000-00007A000000}"/>
    <cellStyle name="Normal 2 100 2" xfId="122" xr:uid="{00000000-0005-0000-0000-00007B000000}"/>
    <cellStyle name="Normal 2 100 2 2" xfId="254" xr:uid="{00000000-0005-0000-0000-00007C000000}"/>
    <cellStyle name="Normal 2 2" xfId="123" xr:uid="{00000000-0005-0000-0000-00007D000000}"/>
    <cellStyle name="Normal 2 2 10" xfId="124" xr:uid="{00000000-0005-0000-0000-00007E000000}"/>
    <cellStyle name="Normal 2 2 10 2" xfId="125" xr:uid="{00000000-0005-0000-0000-00007F000000}"/>
    <cellStyle name="Normal 2 2 2" xfId="126" xr:uid="{00000000-0005-0000-0000-000080000000}"/>
    <cellStyle name="Normal 2 2 2 2" xfId="127" xr:uid="{00000000-0005-0000-0000-000081000000}"/>
    <cellStyle name="Normal 2 2 2 3" xfId="128" xr:uid="{00000000-0005-0000-0000-000082000000}"/>
    <cellStyle name="Normal 2 2 2 4" xfId="129" xr:uid="{00000000-0005-0000-0000-000083000000}"/>
    <cellStyle name="Normal 2 2 3" xfId="130" xr:uid="{00000000-0005-0000-0000-000084000000}"/>
    <cellStyle name="Normal 2 2 4" xfId="131" xr:uid="{00000000-0005-0000-0000-000085000000}"/>
    <cellStyle name="Normal 2 2 4 2" xfId="132" xr:uid="{00000000-0005-0000-0000-000086000000}"/>
    <cellStyle name="Normal 2 2 4 2 2" xfId="133" xr:uid="{00000000-0005-0000-0000-000087000000}"/>
    <cellStyle name="Normal 2 2 4 2 2 3" xfId="134" xr:uid="{00000000-0005-0000-0000-000088000000}"/>
    <cellStyle name="Normal 2 2 4 3" xfId="135" xr:uid="{00000000-0005-0000-0000-000089000000}"/>
    <cellStyle name="Normal 2 2 4 4" xfId="136" xr:uid="{00000000-0005-0000-0000-00008A000000}"/>
    <cellStyle name="Normal 2 2 4 5" xfId="251" xr:uid="{00000000-0005-0000-0000-00008B000000}"/>
    <cellStyle name="Normal 2 2 5" xfId="137" xr:uid="{00000000-0005-0000-0000-00008C000000}"/>
    <cellStyle name="Normal 2 3" xfId="138" xr:uid="{00000000-0005-0000-0000-00008D000000}"/>
    <cellStyle name="Normal 2 3 2" xfId="139" xr:uid="{00000000-0005-0000-0000-00008E000000}"/>
    <cellStyle name="Normal 2 3 2 2" xfId="140" xr:uid="{00000000-0005-0000-0000-00008F000000}"/>
    <cellStyle name="Normal 2 3 2 2 2 2" xfId="141" xr:uid="{00000000-0005-0000-0000-000090000000}"/>
    <cellStyle name="Normal 2 3 2 3" xfId="142" xr:uid="{00000000-0005-0000-0000-000091000000}"/>
    <cellStyle name="Normal 2 3 3" xfId="143" xr:uid="{00000000-0005-0000-0000-000092000000}"/>
    <cellStyle name="Normal 2 3 3 2 3 2" xfId="144" xr:uid="{00000000-0005-0000-0000-000093000000}"/>
    <cellStyle name="Normal 2 3 4" xfId="145" xr:uid="{00000000-0005-0000-0000-000094000000}"/>
    <cellStyle name="Normal 2 3 5" xfId="146" xr:uid="{00000000-0005-0000-0000-000095000000}"/>
    <cellStyle name="Normal 2 3 6" xfId="147" xr:uid="{00000000-0005-0000-0000-000096000000}"/>
    <cellStyle name="Normal 2 4" xfId="148" xr:uid="{00000000-0005-0000-0000-000097000000}"/>
    <cellStyle name="Normal 2 5" xfId="149" xr:uid="{00000000-0005-0000-0000-000098000000}"/>
    <cellStyle name="Normal 2 6" xfId="150" xr:uid="{00000000-0005-0000-0000-000099000000}"/>
    <cellStyle name="Normal 2 6 10" xfId="151" xr:uid="{00000000-0005-0000-0000-00009A000000}"/>
    <cellStyle name="Normal 2 6 10 2" xfId="152" xr:uid="{00000000-0005-0000-0000-00009B000000}"/>
    <cellStyle name="Normal 2 6 10 2 2" xfId="252" xr:uid="{00000000-0005-0000-0000-00009C000000}"/>
    <cellStyle name="Normal 2 6 2" xfId="153" xr:uid="{00000000-0005-0000-0000-00009D000000}"/>
    <cellStyle name="Normal 2 7" xfId="154" xr:uid="{00000000-0005-0000-0000-00009E000000}"/>
    <cellStyle name="Normal 2 9" xfId="155" xr:uid="{00000000-0005-0000-0000-00009F000000}"/>
    <cellStyle name="Normal 2_2010 Enero METEPEC(1)" xfId="156" xr:uid="{00000000-0005-0000-0000-0000A0000000}"/>
    <cellStyle name="Normal 21" xfId="157" xr:uid="{00000000-0005-0000-0000-0000A1000000}"/>
    <cellStyle name="Normal 22" xfId="158" xr:uid="{00000000-0005-0000-0000-0000A2000000}"/>
    <cellStyle name="Normal 23" xfId="159" xr:uid="{00000000-0005-0000-0000-0000A3000000}"/>
    <cellStyle name="Normal 3" xfId="160" xr:uid="{00000000-0005-0000-0000-0000A4000000}"/>
    <cellStyle name="Normal 3 2" xfId="161" xr:uid="{00000000-0005-0000-0000-0000A5000000}"/>
    <cellStyle name="Normal 3 2 2" xfId="162" xr:uid="{00000000-0005-0000-0000-0000A6000000}"/>
    <cellStyle name="Normal 3 3" xfId="163" xr:uid="{00000000-0005-0000-0000-0000A7000000}"/>
    <cellStyle name="Normal 3 4" xfId="164" xr:uid="{00000000-0005-0000-0000-0000A8000000}"/>
    <cellStyle name="Normal 3 4 2 4" xfId="165" xr:uid="{00000000-0005-0000-0000-0000A9000000}"/>
    <cellStyle name="Normal 3 5" xfId="166" xr:uid="{00000000-0005-0000-0000-0000AA000000}"/>
    <cellStyle name="Normal 3 5 2" xfId="167" xr:uid="{00000000-0005-0000-0000-0000AB000000}"/>
    <cellStyle name="Normal 3 6" xfId="168" xr:uid="{00000000-0005-0000-0000-0000AC000000}"/>
    <cellStyle name="Normal 3 7" xfId="169" xr:uid="{00000000-0005-0000-0000-0000AD000000}"/>
    <cellStyle name="Normal 3_2010-09-30-PUEBLA(1)" xfId="170" xr:uid="{00000000-0005-0000-0000-0000AE000000}"/>
    <cellStyle name="Normal 4" xfId="171" xr:uid="{00000000-0005-0000-0000-0000AF000000}"/>
    <cellStyle name="Normal 4 2" xfId="172" xr:uid="{00000000-0005-0000-0000-0000B0000000}"/>
    <cellStyle name="Normal 4 3" xfId="173" xr:uid="{00000000-0005-0000-0000-0000B1000000}"/>
    <cellStyle name="Normal 4 4" xfId="174" xr:uid="{00000000-0005-0000-0000-0000B2000000}"/>
    <cellStyle name="Normal 5" xfId="175" xr:uid="{00000000-0005-0000-0000-0000B3000000}"/>
    <cellStyle name="Normal 5 2" xfId="176" xr:uid="{00000000-0005-0000-0000-0000B4000000}"/>
    <cellStyle name="Normal 5 2 2" xfId="177" xr:uid="{00000000-0005-0000-0000-0000B5000000}"/>
    <cellStyle name="Normal 5 2 2 3" xfId="178" xr:uid="{00000000-0005-0000-0000-0000B6000000}"/>
    <cellStyle name="Normal 5 3" xfId="179" xr:uid="{00000000-0005-0000-0000-0000B7000000}"/>
    <cellStyle name="Normal 5 3 2" xfId="180" xr:uid="{00000000-0005-0000-0000-0000B8000000}"/>
    <cellStyle name="Normal 5 4" xfId="181" xr:uid="{00000000-0005-0000-0000-0000B9000000}"/>
    <cellStyle name="Normal 5 5" xfId="182" xr:uid="{00000000-0005-0000-0000-0000BA000000}"/>
    <cellStyle name="Normal 5_CAMBIO DE MIX CAPRI SATELITE CON PWB y FISH 2-11-11(1)" xfId="183" xr:uid="{00000000-0005-0000-0000-0000BB000000}"/>
    <cellStyle name="Normal 6" xfId="184" xr:uid="{00000000-0005-0000-0000-0000BC000000}"/>
    <cellStyle name="Normal 6 2" xfId="185" xr:uid="{00000000-0005-0000-0000-0000BD000000}"/>
    <cellStyle name="Normal 6 3" xfId="186" xr:uid="{00000000-0005-0000-0000-0000BE000000}"/>
    <cellStyle name="Normal 7" xfId="187" xr:uid="{00000000-0005-0000-0000-0000BF000000}"/>
    <cellStyle name="Normal 8" xfId="188" xr:uid="{00000000-0005-0000-0000-0000C0000000}"/>
    <cellStyle name="Normal 8 2" xfId="189" xr:uid="{00000000-0005-0000-0000-0000C1000000}"/>
    <cellStyle name="Normal 8_PROPUESTA MIX PALACE CANCUN 5-03-12-P(1)" xfId="190" xr:uid="{00000000-0005-0000-0000-0000C2000000}"/>
    <cellStyle name="Normal 9" xfId="191" xr:uid="{00000000-0005-0000-0000-0000C3000000}"/>
    <cellStyle name="Normal 9 2 2" xfId="192" xr:uid="{00000000-0005-0000-0000-0000C4000000}"/>
    <cellStyle name="Normal_Hoja1" xfId="253" xr:uid="{00000000-0005-0000-0000-0000C5000000}"/>
    <cellStyle name="Notas 2" xfId="193" xr:uid="{00000000-0005-0000-0000-0000C6000000}"/>
    <cellStyle name="Notas 2 2" xfId="194" xr:uid="{00000000-0005-0000-0000-0000C7000000}"/>
    <cellStyle name="Notas 2 2 2" xfId="195" xr:uid="{00000000-0005-0000-0000-0000C8000000}"/>
    <cellStyle name="Notas 2 2 3" xfId="196" xr:uid="{00000000-0005-0000-0000-0000C9000000}"/>
    <cellStyle name="Notas 2 2 4" xfId="197" xr:uid="{00000000-0005-0000-0000-0000CA000000}"/>
    <cellStyle name="Notas 2 3" xfId="198" xr:uid="{00000000-0005-0000-0000-0000CB000000}"/>
    <cellStyle name="Notas 2 4" xfId="199" xr:uid="{00000000-0005-0000-0000-0000CC000000}"/>
    <cellStyle name="Porcentaje" xfId="250" builtinId="5"/>
    <cellStyle name="Porcentaje 2" xfId="200" xr:uid="{00000000-0005-0000-0000-0000CE000000}"/>
    <cellStyle name="Porcentaje 2 2" xfId="201" xr:uid="{00000000-0005-0000-0000-0000CF000000}"/>
    <cellStyle name="Porcentaje 2 2 2" xfId="202" xr:uid="{00000000-0005-0000-0000-0000D0000000}"/>
    <cellStyle name="Porcentaje 2 2 2 2" xfId="203" xr:uid="{00000000-0005-0000-0000-0000D1000000}"/>
    <cellStyle name="Porcentaje 2 2 2 3" xfId="204" xr:uid="{00000000-0005-0000-0000-0000D2000000}"/>
    <cellStyle name="Porcentaje 2 2 2 4" xfId="205" xr:uid="{00000000-0005-0000-0000-0000D3000000}"/>
    <cellStyle name="Porcentaje 2 2 2 4 2" xfId="206" xr:uid="{00000000-0005-0000-0000-0000D4000000}"/>
    <cellStyle name="Porcentaje 2 2 3" xfId="207" xr:uid="{00000000-0005-0000-0000-0000D5000000}"/>
    <cellStyle name="Porcentaje 2 2 4" xfId="208" xr:uid="{00000000-0005-0000-0000-0000D6000000}"/>
    <cellStyle name="Porcentaje 2 3" xfId="209" xr:uid="{00000000-0005-0000-0000-0000D7000000}"/>
    <cellStyle name="Porcentaje 2 4" xfId="210" xr:uid="{00000000-0005-0000-0000-0000D8000000}"/>
    <cellStyle name="Porcentaje 2 4 2" xfId="211" xr:uid="{00000000-0005-0000-0000-0000D9000000}"/>
    <cellStyle name="Porcentaje 2 4 2 2" xfId="212" xr:uid="{00000000-0005-0000-0000-0000DA000000}"/>
    <cellStyle name="Porcentaje 2 4 2 3" xfId="213" xr:uid="{00000000-0005-0000-0000-0000DB000000}"/>
    <cellStyle name="Porcentaje 2 4 2 4" xfId="214" xr:uid="{00000000-0005-0000-0000-0000DC000000}"/>
    <cellStyle name="Porcentaje 2 4 3" xfId="215" xr:uid="{00000000-0005-0000-0000-0000DD000000}"/>
    <cellStyle name="Porcentaje 2 4 4" xfId="216" xr:uid="{00000000-0005-0000-0000-0000DE000000}"/>
    <cellStyle name="Porcentaje 2 5" xfId="217" xr:uid="{00000000-0005-0000-0000-0000DF000000}"/>
    <cellStyle name="Porcentaje 2 5 2" xfId="218" xr:uid="{00000000-0005-0000-0000-0000E0000000}"/>
    <cellStyle name="Porcentaje 2 5 3" xfId="219" xr:uid="{00000000-0005-0000-0000-0000E1000000}"/>
    <cellStyle name="Porcentaje 2 5 4" xfId="220" xr:uid="{00000000-0005-0000-0000-0000E2000000}"/>
    <cellStyle name="Porcentaje 2 6" xfId="221" xr:uid="{00000000-0005-0000-0000-0000E3000000}"/>
    <cellStyle name="Porcentaje 3" xfId="222" xr:uid="{00000000-0005-0000-0000-0000E4000000}"/>
    <cellStyle name="Porcentaje 3 2" xfId="223" xr:uid="{00000000-0005-0000-0000-0000E5000000}"/>
    <cellStyle name="Porcentaje 4" xfId="224" xr:uid="{00000000-0005-0000-0000-0000E6000000}"/>
    <cellStyle name="Porcentaje 4 2" xfId="225" xr:uid="{00000000-0005-0000-0000-0000E7000000}"/>
    <cellStyle name="Porcentaje 4 2 2" xfId="226" xr:uid="{00000000-0005-0000-0000-0000E8000000}"/>
    <cellStyle name="Porcentaje 4 2 2 2" xfId="227" xr:uid="{00000000-0005-0000-0000-0000E9000000}"/>
    <cellStyle name="Porcentaje 4 2 2 3" xfId="228" xr:uid="{00000000-0005-0000-0000-0000EA000000}"/>
    <cellStyle name="Porcentaje 4 2 2 4" xfId="229" xr:uid="{00000000-0005-0000-0000-0000EB000000}"/>
    <cellStyle name="Porcentaje 4 2 3" xfId="230" xr:uid="{00000000-0005-0000-0000-0000EC000000}"/>
    <cellStyle name="Porcentaje 4 2 4" xfId="231" xr:uid="{00000000-0005-0000-0000-0000ED000000}"/>
    <cellStyle name="Porcentaje 4 2 5" xfId="232" xr:uid="{00000000-0005-0000-0000-0000EE000000}"/>
    <cellStyle name="Porcentaje 4 3" xfId="233" xr:uid="{00000000-0005-0000-0000-0000EF000000}"/>
    <cellStyle name="Porcentaje 4 4" xfId="234" xr:uid="{00000000-0005-0000-0000-0000F0000000}"/>
    <cellStyle name="Porcentaje 4 5" xfId="235" xr:uid="{00000000-0005-0000-0000-0000F1000000}"/>
    <cellStyle name="Porcentaje 4 6" xfId="236" xr:uid="{00000000-0005-0000-0000-0000F2000000}"/>
    <cellStyle name="Porcentaje 4 7" xfId="237" xr:uid="{00000000-0005-0000-0000-0000F3000000}"/>
    <cellStyle name="Porcentual 2" xfId="238" xr:uid="{00000000-0005-0000-0000-0000F4000000}"/>
    <cellStyle name="Salida" xfId="239" builtinId="21" customBuiltin="1"/>
    <cellStyle name="Style 1 10" xfId="240" xr:uid="{00000000-0005-0000-0000-0000F6000000}"/>
    <cellStyle name="Style 1 12" xfId="241" xr:uid="{00000000-0005-0000-0000-0000F7000000}"/>
    <cellStyle name="TableStyleLight1" xfId="242" xr:uid="{00000000-0005-0000-0000-0000F8000000}"/>
    <cellStyle name="Texto de advertencia" xfId="243" builtinId="11" customBuiltin="1"/>
    <cellStyle name="Texto explicativo" xfId="244" builtinId="53" customBuiltin="1"/>
    <cellStyle name="Título" xfId="245" builtinId="15" customBuiltin="1"/>
    <cellStyle name="Título 2" xfId="247" builtinId="17" customBuiltin="1"/>
    <cellStyle name="Título 3" xfId="248" builtinId="18" customBuiltin="1"/>
    <cellStyle name="Total" xfId="249" builtinId="25" customBuiltin="1"/>
  </cellStyles>
  <dxfs count="3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 patternType="solid">
          <fgColor theme="0"/>
          <bgColor theme="8" tint="0.79995117038483843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 patternType="solid">
          <fgColor theme="0"/>
          <bgColor theme="8" tint="0.79995117038483843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 patternType="solid">
          <fgColor theme="0"/>
          <bgColor theme="8" tint="0.79995117038483843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 patternType="solid">
          <fgColor theme="0"/>
          <bgColor theme="8" tint="0.79995117038483843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 patternType="solid">
          <fgColor theme="0"/>
          <bgColor theme="8" tint="0.79995117038483843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 patternType="solid">
          <fgColor theme="0"/>
          <bgColor theme="8" tint="0.79995117038483843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 patternType="solid">
          <fgColor theme="0"/>
          <bgColor theme="8" tint="0.79995117038483843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 patternType="solid">
          <fgColor theme="0"/>
          <bgColor theme="8" tint="0.79995117038483843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556284</xdr:colOff>
      <xdr:row>24</xdr:row>
      <xdr:rowOff>166687</xdr:rowOff>
    </xdr:from>
    <xdr:to>
      <xdr:col>61</xdr:col>
      <xdr:colOff>408214</xdr:colOff>
      <xdr:row>27</xdr:row>
      <xdr:rowOff>58105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503427" y="5881687"/>
          <a:ext cx="967716" cy="925561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29</xdr:row>
      <xdr:rowOff>0</xdr:rowOff>
    </xdr:from>
    <xdr:to>
      <xdr:col>78</xdr:col>
      <xdr:colOff>926174</xdr:colOff>
      <xdr:row>32</xdr:row>
      <xdr:rowOff>217715</xdr:rowOff>
    </xdr:to>
    <xdr:pic>
      <xdr:nvPicPr>
        <xdr:cNvPr id="3" name="9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31286" y="7402286"/>
          <a:ext cx="926174" cy="925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332688</xdr:colOff>
      <xdr:row>25</xdr:row>
      <xdr:rowOff>197977</xdr:rowOff>
    </xdr:from>
    <xdr:to>
      <xdr:col>49</xdr:col>
      <xdr:colOff>239315</xdr:colOff>
      <xdr:row>27</xdr:row>
      <xdr:rowOff>272143</xdr:rowOff>
    </xdr:to>
    <xdr:pic>
      <xdr:nvPicPr>
        <xdr:cNvPr id="4" name="9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90402" y="6239548"/>
          <a:ext cx="1022413" cy="7817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556284</xdr:colOff>
      <xdr:row>24</xdr:row>
      <xdr:rowOff>166687</xdr:rowOff>
    </xdr:from>
    <xdr:to>
      <xdr:col>63</xdr:col>
      <xdr:colOff>101690</xdr:colOff>
      <xdr:row>27</xdr:row>
      <xdr:rowOff>28862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2421159" y="5910262"/>
          <a:ext cx="2888681" cy="894050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29</xdr:row>
      <xdr:rowOff>0</xdr:rowOff>
    </xdr:from>
    <xdr:to>
      <xdr:col>80</xdr:col>
      <xdr:colOff>363826</xdr:colOff>
      <xdr:row>33</xdr:row>
      <xdr:rowOff>241644</xdr:rowOff>
    </xdr:to>
    <xdr:pic>
      <xdr:nvPicPr>
        <xdr:cNvPr id="3" name="9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24525" y="7429500"/>
          <a:ext cx="2592676" cy="1178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414331</xdr:colOff>
      <xdr:row>25</xdr:row>
      <xdr:rowOff>252406</xdr:rowOff>
    </xdr:from>
    <xdr:to>
      <xdr:col>51</xdr:col>
      <xdr:colOff>45477</xdr:colOff>
      <xdr:row>27</xdr:row>
      <xdr:rowOff>306061</xdr:rowOff>
    </xdr:to>
    <xdr:pic>
      <xdr:nvPicPr>
        <xdr:cNvPr id="4" name="9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06106" y="6329356"/>
          <a:ext cx="2974421" cy="752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60</xdr:col>
      <xdr:colOff>556284</xdr:colOff>
      <xdr:row>24</xdr:row>
      <xdr:rowOff>166687</xdr:rowOff>
    </xdr:from>
    <xdr:to>
      <xdr:col>61</xdr:col>
      <xdr:colOff>301715</xdr:colOff>
      <xdr:row>29</xdr:row>
      <xdr:rowOff>76487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2421159" y="5910262"/>
          <a:ext cx="859856" cy="1608425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29</xdr:row>
      <xdr:rowOff>0</xdr:rowOff>
    </xdr:from>
    <xdr:to>
      <xdr:col>79</xdr:col>
      <xdr:colOff>11401</xdr:colOff>
      <xdr:row>35</xdr:row>
      <xdr:rowOff>38444</xdr:rowOff>
    </xdr:to>
    <xdr:pic>
      <xdr:nvPicPr>
        <xdr:cNvPr id="6" name="9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24525" y="7429500"/>
          <a:ext cx="1125826" cy="1435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414331</xdr:colOff>
      <xdr:row>25</xdr:row>
      <xdr:rowOff>252406</xdr:rowOff>
    </xdr:from>
    <xdr:to>
      <xdr:col>49</xdr:col>
      <xdr:colOff>102627</xdr:colOff>
      <xdr:row>29</xdr:row>
      <xdr:rowOff>144136</xdr:rowOff>
    </xdr:to>
    <xdr:pic>
      <xdr:nvPicPr>
        <xdr:cNvPr id="7" name="9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06106" y="6329356"/>
          <a:ext cx="802721" cy="1256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556284</xdr:colOff>
      <xdr:row>24</xdr:row>
      <xdr:rowOff>166687</xdr:rowOff>
    </xdr:from>
    <xdr:to>
      <xdr:col>64</xdr:col>
      <xdr:colOff>73115</xdr:colOff>
      <xdr:row>27</xdr:row>
      <xdr:rowOff>22512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421784" y="5929312"/>
          <a:ext cx="1917131" cy="855950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29</xdr:row>
      <xdr:rowOff>0</xdr:rowOff>
    </xdr:from>
    <xdr:to>
      <xdr:col>81</xdr:col>
      <xdr:colOff>30451</xdr:colOff>
      <xdr:row>33</xdr:row>
      <xdr:rowOff>254344</xdr:rowOff>
    </xdr:to>
    <xdr:pic>
      <xdr:nvPicPr>
        <xdr:cNvPr id="3" name="9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25150" y="7448550"/>
          <a:ext cx="1830676" cy="1206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414331</xdr:colOff>
      <xdr:row>25</xdr:row>
      <xdr:rowOff>252406</xdr:rowOff>
    </xdr:from>
    <xdr:to>
      <xdr:col>51</xdr:col>
      <xdr:colOff>474102</xdr:colOff>
      <xdr:row>27</xdr:row>
      <xdr:rowOff>290186</xdr:rowOff>
    </xdr:to>
    <xdr:pic>
      <xdr:nvPicPr>
        <xdr:cNvPr id="4" name="9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06731" y="6348406"/>
          <a:ext cx="1859996" cy="704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476250</xdr:colOff>
      <xdr:row>35</xdr:row>
      <xdr:rowOff>47625</xdr:rowOff>
    </xdr:from>
    <xdr:to>
      <xdr:col>47</xdr:col>
      <xdr:colOff>523875</xdr:colOff>
      <xdr:row>51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167675" y="8896350"/>
          <a:ext cx="6734175" cy="37909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>
              <a:solidFill>
                <a:srgbClr val="FF0000"/>
              </a:solidFill>
            </a:rPr>
            <a:t>separar las terminales 30 cm entre una y otra en estas 2 islas fusion</a:t>
          </a:r>
        </a:p>
      </xdr:txBody>
    </xdr:sp>
    <xdr:clientData/>
  </xdr:twoCellAnchor>
  <xdr:twoCellAnchor>
    <xdr:from>
      <xdr:col>39</xdr:col>
      <xdr:colOff>619125</xdr:colOff>
      <xdr:row>32</xdr:row>
      <xdr:rowOff>142875</xdr:rowOff>
    </xdr:from>
    <xdr:to>
      <xdr:col>41</xdr:col>
      <xdr:colOff>142875</xdr:colOff>
      <xdr:row>39</xdr:row>
      <xdr:rowOff>95250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 flipV="1">
          <a:off x="44081700" y="8296275"/>
          <a:ext cx="175260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809625</xdr:colOff>
      <xdr:row>30</xdr:row>
      <xdr:rowOff>95250</xdr:rowOff>
    </xdr:from>
    <xdr:to>
      <xdr:col>41</xdr:col>
      <xdr:colOff>1000125</xdr:colOff>
      <xdr:row>34</xdr:row>
      <xdr:rowOff>142875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V="1">
          <a:off x="46501050" y="7781925"/>
          <a:ext cx="190500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18</xdr:row>
      <xdr:rowOff>190500</xdr:rowOff>
    </xdr:from>
    <xdr:to>
      <xdr:col>36</xdr:col>
      <xdr:colOff>920750</xdr:colOff>
      <xdr:row>30</xdr:row>
      <xdr:rowOff>31750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9582150" y="4381500"/>
          <a:ext cx="31457900" cy="3336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603250</xdr:colOff>
      <xdr:row>17</xdr:row>
      <xdr:rowOff>158750</xdr:rowOff>
    </xdr:from>
    <xdr:to>
      <xdr:col>27</xdr:col>
      <xdr:colOff>920750</xdr:colOff>
      <xdr:row>36</xdr:row>
      <xdr:rowOff>158750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5060950" y="4073525"/>
          <a:ext cx="25949275" cy="517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9</xdr:row>
      <xdr:rowOff>206375</xdr:rowOff>
    </xdr:from>
    <xdr:to>
      <xdr:col>5</xdr:col>
      <xdr:colOff>603250</xdr:colOff>
      <xdr:row>17</xdr:row>
      <xdr:rowOff>79375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651250" y="2333625"/>
          <a:ext cx="2508250" cy="17303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>
              <a:solidFill>
                <a:srgbClr val="FF0000"/>
              </a:solidFill>
            </a:rPr>
            <a:t>Movimiento</a:t>
          </a:r>
          <a:r>
            <a:rPr lang="es-MX" sz="1800" baseline="0">
              <a:solidFill>
                <a:srgbClr val="FF0000"/>
              </a:solidFill>
            </a:rPr>
            <a:t> de 4 terminales fusion a isla 6 y 8 ZF</a:t>
          </a:r>
          <a:endParaRPr lang="es-MX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34925</xdr:colOff>
      <xdr:row>24</xdr:row>
      <xdr:rowOff>222250</xdr:rowOff>
    </xdr:from>
    <xdr:to>
      <xdr:col>36</xdr:col>
      <xdr:colOff>730250</xdr:colOff>
      <xdr:row>37</xdr:row>
      <xdr:rowOff>15875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812800" y="6064250"/>
          <a:ext cx="24920575" cy="3365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414331</xdr:colOff>
      <xdr:row>25</xdr:row>
      <xdr:rowOff>252406</xdr:rowOff>
    </xdr:from>
    <xdr:to>
      <xdr:col>51</xdr:col>
      <xdr:colOff>474102</xdr:colOff>
      <xdr:row>29</xdr:row>
      <xdr:rowOff>125086</xdr:rowOff>
    </xdr:to>
    <xdr:pic>
      <xdr:nvPicPr>
        <xdr:cNvPr id="2" name="9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04856" y="6348406"/>
          <a:ext cx="1859996" cy="691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476250</xdr:colOff>
      <xdr:row>35</xdr:row>
      <xdr:rowOff>47625</xdr:rowOff>
    </xdr:from>
    <xdr:to>
      <xdr:col>47</xdr:col>
      <xdr:colOff>523875</xdr:colOff>
      <xdr:row>51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31165800" y="8896350"/>
          <a:ext cx="6734175" cy="37909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>
              <a:solidFill>
                <a:srgbClr val="FF0000"/>
              </a:solidFill>
            </a:rPr>
            <a:t>separar las terminales 30 cm entre una y otra en estas 2 islas fusion</a:t>
          </a:r>
        </a:p>
      </xdr:txBody>
    </xdr:sp>
    <xdr:clientData/>
  </xdr:twoCellAnchor>
  <xdr:twoCellAnchor>
    <xdr:from>
      <xdr:col>39</xdr:col>
      <xdr:colOff>619125</xdr:colOff>
      <xdr:row>32</xdr:row>
      <xdr:rowOff>142875</xdr:rowOff>
    </xdr:from>
    <xdr:to>
      <xdr:col>41</xdr:col>
      <xdr:colOff>142875</xdr:colOff>
      <xdr:row>39</xdr:row>
      <xdr:rowOff>95250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flipH="1" flipV="1">
          <a:off x="29079825" y="8296275"/>
          <a:ext cx="175260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809625</xdr:colOff>
      <xdr:row>30</xdr:row>
      <xdr:rowOff>95250</xdr:rowOff>
    </xdr:from>
    <xdr:to>
      <xdr:col>41</xdr:col>
      <xdr:colOff>1000125</xdr:colOff>
      <xdr:row>34</xdr:row>
      <xdr:rowOff>142875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31499175" y="7781925"/>
          <a:ext cx="190500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18</xdr:row>
      <xdr:rowOff>190500</xdr:rowOff>
    </xdr:from>
    <xdr:to>
      <xdr:col>36</xdr:col>
      <xdr:colOff>920750</xdr:colOff>
      <xdr:row>30</xdr:row>
      <xdr:rowOff>31750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1028700" y="4381500"/>
          <a:ext cx="25009475" cy="3336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603250</xdr:colOff>
      <xdr:row>17</xdr:row>
      <xdr:rowOff>158750</xdr:rowOff>
    </xdr:from>
    <xdr:to>
      <xdr:col>27</xdr:col>
      <xdr:colOff>920750</xdr:colOff>
      <xdr:row>36</xdr:row>
      <xdr:rowOff>158750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574675" y="4073525"/>
          <a:ext cx="15433675" cy="517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9</xdr:row>
      <xdr:rowOff>206375</xdr:rowOff>
    </xdr:from>
    <xdr:to>
      <xdr:col>5</xdr:col>
      <xdr:colOff>603250</xdr:colOff>
      <xdr:row>17</xdr:row>
      <xdr:rowOff>79375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460375" y="2301875"/>
          <a:ext cx="228600" cy="16922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>
              <a:solidFill>
                <a:srgbClr val="FF0000"/>
              </a:solidFill>
            </a:rPr>
            <a:t>Movimiento</a:t>
          </a:r>
          <a:r>
            <a:rPr lang="es-MX" sz="1800" baseline="0">
              <a:solidFill>
                <a:srgbClr val="FF0000"/>
              </a:solidFill>
            </a:rPr>
            <a:t> de 4 terminales fusion a isla 6 y 8 ZF</a:t>
          </a:r>
          <a:endParaRPr lang="es-MX" sz="18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414331</xdr:colOff>
      <xdr:row>25</xdr:row>
      <xdr:rowOff>252406</xdr:rowOff>
    </xdr:from>
    <xdr:to>
      <xdr:col>51</xdr:col>
      <xdr:colOff>474102</xdr:colOff>
      <xdr:row>29</xdr:row>
      <xdr:rowOff>125086</xdr:rowOff>
    </xdr:to>
    <xdr:pic>
      <xdr:nvPicPr>
        <xdr:cNvPr id="2" name="9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04856" y="6348406"/>
          <a:ext cx="1859996" cy="691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476250</xdr:colOff>
      <xdr:row>35</xdr:row>
      <xdr:rowOff>47625</xdr:rowOff>
    </xdr:from>
    <xdr:to>
      <xdr:col>47</xdr:col>
      <xdr:colOff>523875</xdr:colOff>
      <xdr:row>51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31165800" y="8896350"/>
          <a:ext cx="6734175" cy="37909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>
              <a:solidFill>
                <a:srgbClr val="FF0000"/>
              </a:solidFill>
            </a:rPr>
            <a:t>separar las terminales 30 cm entre una y otra en estas 2 islas fusion</a:t>
          </a:r>
        </a:p>
      </xdr:txBody>
    </xdr:sp>
    <xdr:clientData/>
  </xdr:twoCellAnchor>
  <xdr:twoCellAnchor>
    <xdr:from>
      <xdr:col>39</xdr:col>
      <xdr:colOff>619125</xdr:colOff>
      <xdr:row>32</xdr:row>
      <xdr:rowOff>142875</xdr:rowOff>
    </xdr:from>
    <xdr:to>
      <xdr:col>41</xdr:col>
      <xdr:colOff>142875</xdr:colOff>
      <xdr:row>39</xdr:row>
      <xdr:rowOff>95250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H="1" flipV="1">
          <a:off x="29079825" y="8296275"/>
          <a:ext cx="175260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809625</xdr:colOff>
      <xdr:row>30</xdr:row>
      <xdr:rowOff>95250</xdr:rowOff>
    </xdr:from>
    <xdr:to>
      <xdr:col>41</xdr:col>
      <xdr:colOff>1000125</xdr:colOff>
      <xdr:row>34</xdr:row>
      <xdr:rowOff>142875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31499175" y="7781925"/>
          <a:ext cx="190500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18</xdr:row>
      <xdr:rowOff>190500</xdr:rowOff>
    </xdr:from>
    <xdr:to>
      <xdr:col>36</xdr:col>
      <xdr:colOff>920750</xdr:colOff>
      <xdr:row>30</xdr:row>
      <xdr:rowOff>31750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>
          <a:off x="1028700" y="4381500"/>
          <a:ext cx="25009475" cy="3336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603250</xdr:colOff>
      <xdr:row>17</xdr:row>
      <xdr:rowOff>158750</xdr:rowOff>
    </xdr:from>
    <xdr:to>
      <xdr:col>27</xdr:col>
      <xdr:colOff>920750</xdr:colOff>
      <xdr:row>36</xdr:row>
      <xdr:rowOff>158750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574675" y="4073525"/>
          <a:ext cx="15433675" cy="517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9</xdr:row>
      <xdr:rowOff>206375</xdr:rowOff>
    </xdr:from>
    <xdr:to>
      <xdr:col>5</xdr:col>
      <xdr:colOff>603250</xdr:colOff>
      <xdr:row>17</xdr:row>
      <xdr:rowOff>79375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460375" y="2301875"/>
          <a:ext cx="228600" cy="16922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>
              <a:solidFill>
                <a:srgbClr val="FF0000"/>
              </a:solidFill>
            </a:rPr>
            <a:t>Movimiento</a:t>
          </a:r>
          <a:r>
            <a:rPr lang="es-MX" sz="1800" baseline="0">
              <a:solidFill>
                <a:srgbClr val="FF0000"/>
              </a:solidFill>
            </a:rPr>
            <a:t> de 4 terminales fusion a isla 6 y 8 ZF</a:t>
          </a:r>
          <a:endParaRPr lang="es-MX" sz="18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0.180\mt%20lay%20out\CIE\LA%20VIGA\2012-01-26-Laviga-mix%20y%20movimien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cias"/>
      <sheetName val="Recorrido"/>
      <sheetName val="Actual"/>
      <sheetName val="Layout"/>
      <sheetName val="Posicion"/>
      <sheetName val="Hoja1"/>
      <sheetName val="Portal"/>
      <sheetName val="Datos Fisicos"/>
      <sheetName val="Cruze datos"/>
      <sheetName val="MT"/>
      <sheetName val="Abreviaturas"/>
      <sheetName val="Datos_Fisicos"/>
      <sheetName val="Cruze_da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2">
    <tabColor theme="3" tint="0.39997558519241921"/>
  </sheetPr>
  <dimension ref="A1:CR293"/>
  <sheetViews>
    <sheetView showGridLines="0" tabSelected="1" zoomScale="23" zoomScaleNormal="25" workbookViewId="0">
      <selection sqref="A1:CI1"/>
    </sheetView>
  </sheetViews>
  <sheetFormatPr baseColWidth="10" defaultColWidth="16.7109375" defaultRowHeight="15" x14ac:dyDescent="0.25"/>
  <cols>
    <col min="1" max="16384" width="16.7109375" style="3"/>
  </cols>
  <sheetData>
    <row r="1" spans="1:96" ht="34.5" thickBot="1" x14ac:dyDescent="0.3">
      <c r="A1" s="1031" t="s">
        <v>102</v>
      </c>
      <c r="B1" s="1032"/>
      <c r="C1" s="1032"/>
      <c r="D1" s="1032"/>
      <c r="E1" s="1032"/>
      <c r="F1" s="1032"/>
      <c r="G1" s="1032"/>
      <c r="H1" s="1032"/>
      <c r="I1" s="1032"/>
      <c r="J1" s="1032"/>
      <c r="K1" s="1032"/>
      <c r="L1" s="1032"/>
      <c r="M1" s="1032"/>
      <c r="N1" s="1032"/>
      <c r="O1" s="1032"/>
      <c r="P1" s="1032"/>
      <c r="Q1" s="1032"/>
      <c r="R1" s="1032"/>
      <c r="S1" s="1032"/>
      <c r="T1" s="1032"/>
      <c r="U1" s="1032"/>
      <c r="V1" s="1032"/>
      <c r="W1" s="1032"/>
      <c r="X1" s="1032"/>
      <c r="Y1" s="1032"/>
      <c r="Z1" s="1032"/>
      <c r="AA1" s="1032"/>
      <c r="AB1" s="1032"/>
      <c r="AC1" s="1032"/>
      <c r="AD1" s="1032"/>
      <c r="AE1" s="1032"/>
      <c r="AF1" s="1032"/>
      <c r="AG1" s="1032"/>
      <c r="AH1" s="1032"/>
      <c r="AI1" s="1032"/>
      <c r="AJ1" s="1032"/>
      <c r="AK1" s="1032"/>
      <c r="AL1" s="1032"/>
      <c r="AM1" s="1032"/>
      <c r="AN1" s="1032"/>
      <c r="AO1" s="1032"/>
      <c r="AP1" s="1032"/>
      <c r="AQ1" s="1032"/>
      <c r="AR1" s="1032"/>
      <c r="AS1" s="1032"/>
      <c r="AT1" s="1032"/>
      <c r="AU1" s="1032"/>
      <c r="AV1" s="1032"/>
      <c r="AW1" s="1032"/>
      <c r="AX1" s="1032"/>
      <c r="AY1" s="1032"/>
      <c r="AZ1" s="1032"/>
      <c r="BA1" s="1032"/>
      <c r="BB1" s="1032"/>
      <c r="BC1" s="1032"/>
      <c r="BD1" s="1032"/>
      <c r="BE1" s="1032"/>
      <c r="BF1" s="1032"/>
      <c r="BG1" s="1032"/>
      <c r="BH1" s="1032"/>
      <c r="BI1" s="1032"/>
      <c r="BJ1" s="1032"/>
      <c r="BK1" s="1032"/>
      <c r="BL1" s="1032"/>
      <c r="BM1" s="1032"/>
      <c r="BN1" s="1032"/>
      <c r="BO1" s="1032"/>
      <c r="BP1" s="1032"/>
      <c r="BQ1" s="1032"/>
      <c r="BR1" s="1032"/>
      <c r="BS1" s="1032"/>
      <c r="BT1" s="1032"/>
      <c r="BU1" s="1032"/>
      <c r="BV1" s="1032"/>
      <c r="BW1" s="1032"/>
      <c r="BX1" s="1032"/>
      <c r="BY1" s="1032"/>
      <c r="BZ1" s="1032"/>
      <c r="CA1" s="1032"/>
      <c r="CB1" s="1032"/>
      <c r="CC1" s="1032"/>
      <c r="CD1" s="1032"/>
      <c r="CE1" s="1032"/>
      <c r="CF1" s="1032"/>
      <c r="CG1" s="1032"/>
      <c r="CH1" s="1032"/>
      <c r="CI1" s="1032"/>
      <c r="CJ1" s="50"/>
      <c r="CK1" s="51"/>
      <c r="CL1" s="51"/>
      <c r="CM1" s="51"/>
      <c r="CN1" s="50"/>
      <c r="CO1" s="50"/>
      <c r="CP1" s="50"/>
      <c r="CQ1" s="50"/>
      <c r="CR1" s="50"/>
    </row>
    <row r="2" spans="1:96" ht="15.75" thickBo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4"/>
      <c r="CJ2" s="55"/>
      <c r="CK2" s="51"/>
      <c r="CL2" s="51"/>
      <c r="CM2" s="51"/>
      <c r="CN2" s="50"/>
      <c r="CO2" s="50"/>
      <c r="CP2" s="50"/>
      <c r="CQ2" s="50"/>
      <c r="CR2" s="50"/>
    </row>
    <row r="3" spans="1:96" ht="15" customHeight="1" thickBot="1" x14ac:dyDescent="0.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6"/>
      <c r="BE3" s="56"/>
      <c r="BF3" s="57"/>
      <c r="BG3" s="975" t="s">
        <v>103</v>
      </c>
      <c r="BH3" s="976"/>
      <c r="BI3" s="976"/>
      <c r="BJ3" s="977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1188" t="s">
        <v>104</v>
      </c>
      <c r="CG3" s="1189"/>
      <c r="CH3" s="58"/>
      <c r="CI3" s="59"/>
      <c r="CJ3" s="55"/>
      <c r="CK3" s="51"/>
      <c r="CL3" s="51"/>
      <c r="CM3" s="51"/>
      <c r="CN3" s="50"/>
      <c r="CO3" s="50"/>
      <c r="CP3" s="50"/>
      <c r="CQ3" s="50"/>
      <c r="CR3" s="50"/>
    </row>
    <row r="4" spans="1:96" ht="15.75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6"/>
      <c r="BE4" s="56"/>
      <c r="BF4" s="60"/>
      <c r="BG4" s="978"/>
      <c r="BH4" s="979"/>
      <c r="BI4" s="979"/>
      <c r="BJ4" s="980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963" t="s">
        <v>105</v>
      </c>
      <c r="CJ4" s="55"/>
      <c r="CK4" s="51"/>
      <c r="CL4" s="51"/>
      <c r="CM4" s="51"/>
      <c r="CN4" s="50"/>
      <c r="CO4" s="50"/>
      <c r="CP4" s="50"/>
      <c r="CQ4" s="50"/>
      <c r="CR4" s="50"/>
    </row>
    <row r="5" spans="1:96" ht="15.75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6"/>
      <c r="BE5" s="56"/>
      <c r="BF5" s="60"/>
      <c r="BG5" s="978"/>
      <c r="BH5" s="979"/>
      <c r="BI5" s="979"/>
      <c r="BJ5" s="980"/>
      <c r="BK5" s="52"/>
      <c r="BL5" s="52"/>
      <c r="BM5" s="52"/>
      <c r="BN5" s="52"/>
      <c r="BO5" s="52"/>
      <c r="BP5" s="50"/>
      <c r="BQ5" s="50"/>
      <c r="BR5" s="50"/>
      <c r="BS5" s="50"/>
      <c r="BT5" s="50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963" t="s">
        <v>105</v>
      </c>
      <c r="CJ5" s="55"/>
      <c r="CK5" s="51"/>
      <c r="CL5" s="51"/>
      <c r="CM5" s="51"/>
      <c r="CN5" s="50"/>
      <c r="CO5" s="50"/>
      <c r="CP5" s="50"/>
      <c r="CQ5" s="50"/>
      <c r="CR5" s="50"/>
    </row>
    <row r="6" spans="1:96" ht="15.75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6"/>
      <c r="BE6" s="56"/>
      <c r="BF6" s="60"/>
      <c r="BG6" s="978"/>
      <c r="BH6" s="979"/>
      <c r="BI6" s="979"/>
      <c r="BJ6" s="980"/>
      <c r="BK6" s="52"/>
      <c r="BL6" s="52"/>
      <c r="BM6" s="52"/>
      <c r="BN6" s="52"/>
      <c r="BO6" s="52"/>
      <c r="BT6" s="50"/>
      <c r="CF6" s="61"/>
      <c r="CG6" s="61"/>
      <c r="CH6" s="61"/>
      <c r="CI6" s="963" t="s">
        <v>105</v>
      </c>
      <c r="CJ6" s="55"/>
      <c r="CK6" s="51"/>
      <c r="CL6" s="51"/>
      <c r="CM6" s="51"/>
      <c r="CN6" s="50"/>
      <c r="CO6" s="50"/>
      <c r="CP6" s="50"/>
      <c r="CQ6" s="50"/>
      <c r="CR6" s="50"/>
    </row>
    <row r="7" spans="1:96" ht="16.5" thickBot="1" x14ac:dyDescent="0.3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6"/>
      <c r="BE7" s="56"/>
      <c r="BF7" s="60"/>
      <c r="BG7" s="981"/>
      <c r="BH7" s="982"/>
      <c r="BI7" s="982"/>
      <c r="BJ7" s="983"/>
      <c r="BK7" s="52"/>
      <c r="BL7" s="52"/>
      <c r="BM7" s="52"/>
      <c r="BN7" s="52"/>
      <c r="BO7" s="52"/>
      <c r="BT7" s="50"/>
      <c r="BU7" s="61"/>
      <c r="BV7" s="61"/>
      <c r="BW7" s="308"/>
      <c r="BX7" s="962" t="s">
        <v>107</v>
      </c>
      <c r="BY7" s="314"/>
      <c r="BZ7" s="314"/>
      <c r="CA7" s="314"/>
      <c r="CB7" s="314"/>
      <c r="CC7" s="314"/>
      <c r="CD7" s="314"/>
      <c r="CE7" s="314"/>
      <c r="CF7" s="790"/>
      <c r="CG7" s="790"/>
      <c r="CH7" s="790"/>
      <c r="CI7" s="963" t="s">
        <v>105</v>
      </c>
      <c r="CJ7" s="55"/>
      <c r="CK7" s="51"/>
      <c r="CL7" s="51"/>
      <c r="CM7" s="51"/>
      <c r="CN7" s="50"/>
      <c r="CO7" s="50"/>
      <c r="CP7" s="50"/>
      <c r="CQ7" s="50"/>
      <c r="CR7" s="50"/>
    </row>
    <row r="8" spans="1:96" ht="21" x14ac:dyDescent="0.3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6"/>
      <c r="BE8" s="56"/>
      <c r="BF8" s="60"/>
      <c r="BG8" s="61"/>
      <c r="BH8" s="61"/>
      <c r="BI8" s="61"/>
      <c r="BJ8" s="61"/>
      <c r="BK8" s="61"/>
      <c r="BL8" s="61"/>
      <c r="BM8" s="61"/>
      <c r="BO8" s="50"/>
      <c r="BP8" s="65"/>
      <c r="BQ8" s="1035" t="s">
        <v>108</v>
      </c>
      <c r="BR8" s="1035"/>
      <c r="BS8" s="66"/>
      <c r="BT8" s="50"/>
      <c r="BU8" s="61"/>
      <c r="BV8" s="61"/>
      <c r="BW8" s="962" t="s">
        <v>107</v>
      </c>
      <c r="BX8" s="314"/>
      <c r="BY8" s="962" t="s">
        <v>107</v>
      </c>
      <c r="BZ8" s="314"/>
      <c r="CA8" s="314"/>
      <c r="CB8" s="314"/>
      <c r="CC8" s="314"/>
      <c r="CD8" s="314"/>
      <c r="CE8" s="314"/>
      <c r="CF8" s="790"/>
      <c r="CG8" s="790"/>
      <c r="CH8" s="790"/>
      <c r="CI8" s="964"/>
      <c r="CJ8" s="50"/>
      <c r="CK8" s="51"/>
      <c r="CL8" s="51"/>
      <c r="CM8" s="51"/>
      <c r="CN8" s="50"/>
      <c r="CO8" s="50"/>
      <c r="CP8" s="50"/>
      <c r="CQ8" s="50"/>
      <c r="CR8" s="50"/>
    </row>
    <row r="9" spans="1:96" ht="15.75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6"/>
      <c r="BE9" s="56"/>
      <c r="BF9" s="60"/>
      <c r="BG9" s="61"/>
      <c r="BH9" s="61"/>
      <c r="BI9" s="61"/>
      <c r="BJ9" s="61"/>
      <c r="BK9" s="61"/>
      <c r="BL9" s="61"/>
      <c r="BM9" s="61"/>
      <c r="BO9" s="50"/>
      <c r="BP9" s="68"/>
      <c r="BQ9" s="69"/>
      <c r="BR9" s="69"/>
      <c r="BS9" s="70"/>
      <c r="BT9" s="52"/>
      <c r="BU9" s="61"/>
      <c r="BV9" s="61"/>
      <c r="BW9" s="962" t="s">
        <v>107</v>
      </c>
      <c r="BX9" s="314"/>
      <c r="BY9" s="962" t="s">
        <v>107</v>
      </c>
      <c r="BZ9" s="314"/>
      <c r="CA9" s="314"/>
      <c r="CB9" s="314"/>
      <c r="CC9" s="314"/>
      <c r="CD9" s="314"/>
      <c r="CE9" s="314"/>
      <c r="CF9" s="790"/>
      <c r="CG9" s="790"/>
      <c r="CH9" s="790"/>
      <c r="CI9" s="480" t="s">
        <v>386</v>
      </c>
      <c r="CJ9" s="50"/>
      <c r="CK9" s="51"/>
      <c r="CL9" s="51"/>
      <c r="CM9" s="51"/>
      <c r="CN9" s="50"/>
      <c r="CO9" s="50"/>
      <c r="CP9" s="50"/>
      <c r="CQ9" s="50"/>
      <c r="CR9" s="50"/>
    </row>
    <row r="10" spans="1:96" ht="18.75" x14ac:dyDescent="0.3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6"/>
      <c r="BE10" s="56"/>
      <c r="BF10" s="60"/>
      <c r="BG10" s="61"/>
      <c r="BH10" s="61"/>
      <c r="BI10" s="61"/>
      <c r="BJ10" s="71" t="s">
        <v>109</v>
      </c>
      <c r="BK10" s="71" t="s">
        <v>109</v>
      </c>
      <c r="BL10" s="61"/>
      <c r="BM10" s="61"/>
      <c r="BO10" s="50"/>
      <c r="BP10" s="72" t="s">
        <v>110</v>
      </c>
      <c r="BQ10" s="73"/>
      <c r="BR10" s="73"/>
      <c r="BS10" s="74"/>
      <c r="BT10" s="52"/>
      <c r="BU10" s="61"/>
      <c r="BV10" s="61"/>
      <c r="BX10" s="962" t="s">
        <v>107</v>
      </c>
      <c r="BY10" s="314"/>
      <c r="BZ10" s="314"/>
      <c r="CA10" s="314"/>
      <c r="CB10" s="314"/>
      <c r="CC10" s="314"/>
      <c r="CD10" s="314"/>
      <c r="CE10" s="314"/>
      <c r="CF10" s="790"/>
      <c r="CG10" s="790"/>
      <c r="CH10" s="790"/>
      <c r="CI10" s="480" t="s">
        <v>386</v>
      </c>
      <c r="CJ10" s="50"/>
      <c r="CK10" s="51"/>
      <c r="CL10" s="51"/>
      <c r="CM10" s="51"/>
      <c r="CN10" s="50"/>
      <c r="CO10" s="50"/>
      <c r="CP10" s="50"/>
      <c r="CQ10" s="50"/>
      <c r="CR10" s="50"/>
    </row>
    <row r="11" spans="1:96" ht="18.75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6"/>
      <c r="BE11" s="56"/>
      <c r="BF11" s="60"/>
      <c r="BG11" s="61"/>
      <c r="BH11" s="61"/>
      <c r="BI11" s="61"/>
      <c r="BJ11" s="75" t="s">
        <v>111</v>
      </c>
      <c r="BK11" s="76" t="s">
        <v>112</v>
      </c>
      <c r="BL11" s="61"/>
      <c r="BM11" s="61"/>
      <c r="BN11" s="61"/>
      <c r="BO11" s="77">
        <v>1</v>
      </c>
      <c r="BP11" s="78"/>
      <c r="BQ11" s="79" t="s">
        <v>26</v>
      </c>
      <c r="BR11" s="80" t="s">
        <v>4</v>
      </c>
      <c r="BS11" s="81"/>
      <c r="BT11" s="82">
        <v>16</v>
      </c>
      <c r="BW11" s="314"/>
      <c r="BX11" s="314"/>
      <c r="BY11" s="314"/>
      <c r="BZ11" s="314"/>
      <c r="CA11" s="314"/>
      <c r="CB11" s="314"/>
      <c r="CC11" s="314"/>
      <c r="CD11" s="314"/>
      <c r="CE11" s="965" t="s">
        <v>106</v>
      </c>
      <c r="CF11" s="790"/>
      <c r="CG11" s="790"/>
      <c r="CH11" s="790"/>
      <c r="CI11" s="480" t="s">
        <v>386</v>
      </c>
      <c r="CJ11" s="50"/>
      <c r="CK11" s="51"/>
      <c r="CL11" s="51"/>
      <c r="CM11" s="51"/>
      <c r="CN11" s="50"/>
      <c r="CO11" s="50"/>
      <c r="CP11" s="50"/>
      <c r="CQ11" s="50"/>
      <c r="CR11" s="50"/>
    </row>
    <row r="12" spans="1:96" ht="15.75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0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6"/>
      <c r="BE12" s="56"/>
      <c r="BF12" s="60"/>
      <c r="BG12" s="61"/>
      <c r="BJ12" s="76" t="s">
        <v>112</v>
      </c>
      <c r="BK12" s="76" t="s">
        <v>112</v>
      </c>
      <c r="BL12" s="61"/>
      <c r="BM12" s="61"/>
      <c r="BN12" s="61"/>
      <c r="BO12" s="50"/>
      <c r="BP12" s="83"/>
      <c r="BQ12" s="50"/>
      <c r="BR12" s="50"/>
      <c r="BS12" s="70"/>
      <c r="BT12" s="50"/>
      <c r="BW12" s="314"/>
      <c r="BX12" s="314"/>
      <c r="BY12" s="314"/>
      <c r="BZ12" s="314"/>
      <c r="CA12" s="314"/>
      <c r="CB12" s="314"/>
      <c r="CC12" s="314"/>
      <c r="CD12" s="965" t="s">
        <v>106</v>
      </c>
      <c r="CE12" s="314"/>
      <c r="CF12" s="966" t="s">
        <v>106</v>
      </c>
      <c r="CG12" s="790"/>
      <c r="CH12" s="790"/>
      <c r="CI12" s="966" t="s">
        <v>106</v>
      </c>
      <c r="CJ12" s="50"/>
      <c r="CK12" s="51"/>
      <c r="CL12" s="51"/>
      <c r="CM12" s="51"/>
      <c r="CN12" s="50"/>
      <c r="CO12" s="50"/>
      <c r="CP12" s="50"/>
      <c r="CQ12" s="50"/>
      <c r="CR12" s="50"/>
    </row>
    <row r="13" spans="1:96" ht="19.5" thickBot="1" x14ac:dyDescent="0.3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0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6"/>
      <c r="BE13" s="56"/>
      <c r="BF13" s="60"/>
      <c r="BG13" s="61"/>
      <c r="BJ13" s="71" t="s">
        <v>109</v>
      </c>
      <c r="BK13" s="71" t="s">
        <v>109</v>
      </c>
      <c r="BL13" s="61"/>
      <c r="BM13" s="61"/>
      <c r="BN13" s="61"/>
      <c r="BO13" s="77">
        <v>2</v>
      </c>
      <c r="BP13" s="85"/>
      <c r="BQ13" s="86" t="s">
        <v>70</v>
      </c>
      <c r="BR13" s="87" t="s">
        <v>4</v>
      </c>
      <c r="BS13" s="88"/>
      <c r="BT13" s="82">
        <v>15</v>
      </c>
      <c r="BW13" s="314"/>
      <c r="BX13" s="314"/>
      <c r="BY13" s="314"/>
      <c r="BZ13" s="314"/>
      <c r="CA13" s="314"/>
      <c r="CB13" s="314"/>
      <c r="CC13" s="965" t="s">
        <v>106</v>
      </c>
      <c r="CD13" s="314"/>
      <c r="CG13" s="966" t="s">
        <v>106</v>
      </c>
      <c r="CH13" s="790"/>
      <c r="CI13" s="966" t="s">
        <v>106</v>
      </c>
      <c r="CJ13" s="50"/>
      <c r="CK13" s="51"/>
      <c r="CL13" s="51"/>
      <c r="CM13" s="51"/>
      <c r="CN13" s="50"/>
      <c r="CO13" s="50"/>
      <c r="CP13" s="50"/>
      <c r="CQ13" s="50"/>
      <c r="CR13" s="50"/>
    </row>
    <row r="14" spans="1:96" ht="15.75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6"/>
      <c r="BE14" s="56"/>
      <c r="BF14" s="60"/>
      <c r="BG14" s="61"/>
      <c r="BK14" s="61"/>
      <c r="BL14" s="61"/>
      <c r="BM14" s="61"/>
      <c r="BN14" s="61"/>
      <c r="BO14" s="50"/>
      <c r="BW14" s="314"/>
      <c r="BX14" s="314"/>
      <c r="BY14" s="314"/>
      <c r="BZ14" s="314"/>
      <c r="CA14" s="314"/>
      <c r="CB14" s="314"/>
      <c r="CC14" s="314"/>
      <c r="CD14" s="965" t="s">
        <v>106</v>
      </c>
      <c r="CF14" s="965" t="s">
        <v>106</v>
      </c>
      <c r="CG14" s="790"/>
      <c r="CH14" s="790"/>
      <c r="CI14" s="966" t="s">
        <v>106</v>
      </c>
      <c r="CJ14" s="50"/>
      <c r="CK14" s="51"/>
      <c r="CL14" s="51"/>
      <c r="CM14" s="51"/>
      <c r="CN14" s="50"/>
      <c r="CO14" s="50"/>
      <c r="CP14" s="50"/>
      <c r="CQ14" s="50"/>
      <c r="CR14" s="50"/>
    </row>
    <row r="15" spans="1:96" ht="19.5" thickBot="1" x14ac:dyDescent="0.35">
      <c r="A15" s="89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2"/>
      <c r="BB15" s="52"/>
      <c r="BC15" s="52"/>
      <c r="BD15" s="56"/>
      <c r="BE15" s="56"/>
      <c r="BF15" s="60"/>
      <c r="BG15" s="61"/>
      <c r="BK15" s="61"/>
      <c r="BL15" s="61"/>
      <c r="BM15" s="61"/>
      <c r="BN15" s="61"/>
      <c r="BO15" s="77">
        <v>3</v>
      </c>
      <c r="BP15" s="91" t="s">
        <v>113</v>
      </c>
      <c r="BQ15" s="80" t="s">
        <v>4</v>
      </c>
      <c r="BR15" s="39" t="s">
        <v>0</v>
      </c>
      <c r="BS15" s="91" t="s">
        <v>113</v>
      </c>
      <c r="BT15" s="82">
        <v>14</v>
      </c>
      <c r="BU15" s="954" t="s">
        <v>109</v>
      </c>
      <c r="BW15" s="955">
        <v>1</v>
      </c>
      <c r="BX15" s="955">
        <v>1</v>
      </c>
      <c r="BY15" s="956" t="s">
        <v>130</v>
      </c>
      <c r="BZ15" s="314"/>
      <c r="CA15" s="314"/>
      <c r="CB15" s="314"/>
      <c r="CC15" s="314"/>
      <c r="CD15" s="314"/>
      <c r="CE15" s="965" t="s">
        <v>106</v>
      </c>
      <c r="CG15" s="790"/>
      <c r="CH15" s="790"/>
      <c r="CI15" s="967" t="s">
        <v>115</v>
      </c>
      <c r="CJ15" s="50"/>
      <c r="CK15" s="51"/>
      <c r="CL15" s="51"/>
      <c r="CM15" s="51"/>
      <c r="CN15" s="50"/>
      <c r="CO15" s="50"/>
      <c r="CP15" s="50"/>
      <c r="CQ15" s="50"/>
      <c r="CR15" s="50"/>
    </row>
    <row r="16" spans="1:96" ht="15.75" x14ac:dyDescent="0.25">
      <c r="A16" s="89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90"/>
      <c r="N16" s="90"/>
      <c r="O16" s="90"/>
      <c r="P16" s="90"/>
      <c r="Q16" s="90"/>
      <c r="R16" s="90"/>
      <c r="S16" s="90"/>
      <c r="T16" s="50"/>
      <c r="U16" s="90"/>
      <c r="V16" s="90"/>
      <c r="W16" s="90"/>
      <c r="X16" s="90"/>
      <c r="Y16" s="90"/>
      <c r="Z16" s="90"/>
      <c r="AA16" s="90"/>
      <c r="AB16" s="90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2"/>
      <c r="BB16" s="52"/>
      <c r="BC16" s="52"/>
      <c r="BD16" s="56"/>
      <c r="BE16" s="56"/>
      <c r="BF16" s="60"/>
      <c r="BG16" s="61"/>
      <c r="BH16" s="61"/>
      <c r="BI16" s="63" t="s">
        <v>106</v>
      </c>
      <c r="BJ16" s="61"/>
      <c r="BK16" s="95"/>
      <c r="BL16" s="95"/>
      <c r="BM16" s="95"/>
      <c r="BN16" s="95"/>
      <c r="BO16" s="77"/>
      <c r="BP16" s="50"/>
      <c r="BQ16" s="50"/>
      <c r="BT16" s="82"/>
      <c r="BU16" s="96" t="s">
        <v>112</v>
      </c>
      <c r="BV16" s="96" t="s">
        <v>112</v>
      </c>
      <c r="BW16" s="96" t="s">
        <v>112</v>
      </c>
      <c r="BX16" s="96" t="s">
        <v>112</v>
      </c>
      <c r="BY16" s="98" t="s">
        <v>117</v>
      </c>
      <c r="BZ16" s="314"/>
      <c r="CA16" s="314"/>
      <c r="CB16" s="314"/>
      <c r="CC16" s="314"/>
      <c r="CD16" s="314"/>
      <c r="CE16" s="314"/>
      <c r="CF16" s="790"/>
      <c r="CG16" s="790"/>
      <c r="CH16" s="968"/>
      <c r="CI16" s="967" t="s">
        <v>115</v>
      </c>
      <c r="CJ16" s="50"/>
      <c r="CK16" s="51"/>
      <c r="CL16" s="51"/>
      <c r="CM16" s="51"/>
      <c r="CN16" s="50"/>
      <c r="CO16" s="50"/>
      <c r="CP16" s="50"/>
      <c r="CQ16" s="50"/>
      <c r="CR16" s="50"/>
    </row>
    <row r="17" spans="1:96" ht="19.5" thickBot="1" x14ac:dyDescent="0.3">
      <c r="A17" s="89"/>
      <c r="B17" s="100"/>
      <c r="C17" s="100"/>
      <c r="D17" s="100"/>
      <c r="E17" s="100"/>
      <c r="F17" s="100"/>
      <c r="G17" s="100"/>
      <c r="H17" s="100"/>
      <c r="I17" s="101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1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1"/>
      <c r="AL17" s="102"/>
      <c r="AM17" s="103"/>
      <c r="AN17" s="103"/>
      <c r="AO17" s="100"/>
      <c r="AP17" s="100"/>
      <c r="AQ17" s="100"/>
      <c r="AR17" s="101"/>
      <c r="AS17" s="102"/>
      <c r="AT17" s="103"/>
      <c r="AU17" s="100"/>
      <c r="AV17" s="100"/>
      <c r="AW17" s="100"/>
      <c r="AX17" s="100"/>
      <c r="AY17" s="100"/>
      <c r="AZ17" s="100"/>
      <c r="BA17" s="104"/>
      <c r="BB17" s="104"/>
      <c r="BC17" s="104"/>
      <c r="BD17" s="105"/>
      <c r="BE17" s="105"/>
      <c r="BF17" s="106"/>
      <c r="BG17" s="61"/>
      <c r="BH17" s="63" t="s">
        <v>106</v>
      </c>
      <c r="BI17" s="61"/>
      <c r="BJ17" s="63" t="s">
        <v>106</v>
      </c>
      <c r="BK17" s="947" t="s">
        <v>118</v>
      </c>
      <c r="BL17" s="107" t="s">
        <v>119</v>
      </c>
      <c r="BM17" s="107" t="s">
        <v>119</v>
      </c>
      <c r="BN17" s="947" t="s">
        <v>118</v>
      </c>
      <c r="BO17" s="77">
        <v>4</v>
      </c>
      <c r="BP17" s="91" t="s">
        <v>113</v>
      </c>
      <c r="BQ17" s="79" t="s">
        <v>26</v>
      </c>
      <c r="BR17" s="39" t="s">
        <v>0</v>
      </c>
      <c r="BS17" s="91" t="s">
        <v>113</v>
      </c>
      <c r="BT17" s="82">
        <v>13</v>
      </c>
      <c r="BU17" s="75" t="s">
        <v>120</v>
      </c>
      <c r="BV17" s="75" t="s">
        <v>120</v>
      </c>
      <c r="BW17" s="108" t="s">
        <v>121</v>
      </c>
      <c r="BX17" s="108" t="s">
        <v>121</v>
      </c>
      <c r="BY17" s="98" t="s">
        <v>117</v>
      </c>
      <c r="BZ17" s="314"/>
      <c r="CA17" s="314"/>
      <c r="CB17" s="314"/>
      <c r="CC17" s="314"/>
      <c r="CD17" s="314"/>
      <c r="CE17" s="314"/>
      <c r="CF17" s="790"/>
      <c r="CG17" s="790"/>
      <c r="CH17" s="968"/>
      <c r="CI17" s="967" t="s">
        <v>115</v>
      </c>
      <c r="CJ17" s="50"/>
      <c r="CK17" s="51"/>
      <c r="CL17" s="51"/>
      <c r="CM17" s="51"/>
      <c r="CN17" s="50"/>
      <c r="CO17" s="50"/>
      <c r="CP17" s="50"/>
      <c r="CQ17" s="50"/>
      <c r="CR17" s="50"/>
    </row>
    <row r="18" spans="1:96" ht="16.5" thickBot="1" x14ac:dyDescent="0.3">
      <c r="A18" s="109"/>
      <c r="B18" s="929" t="s">
        <v>122</v>
      </c>
      <c r="C18" s="930"/>
      <c r="D18" s="931" t="s">
        <v>122</v>
      </c>
      <c r="E18" s="932"/>
      <c r="F18" s="931" t="s">
        <v>122</v>
      </c>
      <c r="G18" s="933"/>
      <c r="H18" s="931" t="s">
        <v>122</v>
      </c>
      <c r="I18" s="934"/>
      <c r="J18" s="931" t="s">
        <v>122</v>
      </c>
      <c r="K18" s="935"/>
      <c r="L18" s="931" t="s">
        <v>122</v>
      </c>
      <c r="M18" s="934"/>
      <c r="N18" s="931" t="s">
        <v>122</v>
      </c>
      <c r="O18" s="934"/>
      <c r="P18" s="931" t="s">
        <v>122</v>
      </c>
      <c r="Q18" s="934"/>
      <c r="R18" s="931" t="s">
        <v>122</v>
      </c>
      <c r="S18" s="934"/>
      <c r="T18" s="931" t="s">
        <v>122</v>
      </c>
      <c r="U18" s="934"/>
      <c r="V18" s="112" t="s">
        <v>123</v>
      </c>
      <c r="W18" s="934"/>
      <c r="X18" s="112" t="s">
        <v>123</v>
      </c>
      <c r="Y18" s="934"/>
      <c r="Z18" s="112" t="s">
        <v>123</v>
      </c>
      <c r="AA18" s="934"/>
      <c r="AB18" s="112" t="s">
        <v>123</v>
      </c>
      <c r="AC18" s="934"/>
      <c r="AD18" s="112" t="s">
        <v>123</v>
      </c>
      <c r="AE18" s="934"/>
      <c r="AF18" s="112" t="s">
        <v>123</v>
      </c>
      <c r="AG18" s="934"/>
      <c r="AH18" s="932"/>
      <c r="AI18" s="936" t="s">
        <v>162</v>
      </c>
      <c r="AJ18" s="936" t="s">
        <v>162</v>
      </c>
      <c r="AK18" s="934"/>
      <c r="AL18" s="937" t="s">
        <v>107</v>
      </c>
      <c r="AM18" s="937" t="s">
        <v>107</v>
      </c>
      <c r="AN18" s="932"/>
      <c r="AO18" s="63" t="s">
        <v>106</v>
      </c>
      <c r="AP18" s="63" t="s">
        <v>106</v>
      </c>
      <c r="AQ18" s="934"/>
      <c r="AR18" s="938" t="s">
        <v>124</v>
      </c>
      <c r="AS18" s="938" t="s">
        <v>124</v>
      </c>
      <c r="AT18" s="939"/>
      <c r="AU18" s="63" t="s">
        <v>106</v>
      </c>
      <c r="AV18" s="63" t="s">
        <v>106</v>
      </c>
      <c r="AW18" s="934"/>
      <c r="AX18" s="940" t="s">
        <v>115</v>
      </c>
      <c r="AY18" s="940" t="s">
        <v>115</v>
      </c>
      <c r="AZ18" s="116"/>
      <c r="BA18" s="194" t="s">
        <v>121</v>
      </c>
      <c r="BB18" s="194" t="s">
        <v>121</v>
      </c>
      <c r="BC18" s="76" t="s">
        <v>112</v>
      </c>
      <c r="BD18" s="76" t="s">
        <v>112</v>
      </c>
      <c r="BE18" s="263" t="s">
        <v>176</v>
      </c>
      <c r="BF18" s="264" t="s">
        <v>172</v>
      </c>
      <c r="BG18" s="117"/>
      <c r="BH18" s="63" t="s">
        <v>106</v>
      </c>
      <c r="BI18" s="61"/>
      <c r="BJ18" s="63" t="s">
        <v>106</v>
      </c>
      <c r="BK18" s="942"/>
      <c r="BL18" s="95"/>
      <c r="BM18" s="95"/>
      <c r="BN18" s="942"/>
      <c r="BO18" s="77"/>
      <c r="BP18" s="50"/>
      <c r="BQ18" s="50"/>
      <c r="BT18" s="82"/>
      <c r="BU18" s="957" t="s">
        <v>130</v>
      </c>
      <c r="BV18" s="957" t="s">
        <v>125</v>
      </c>
      <c r="BW18" s="957" t="s">
        <v>125</v>
      </c>
      <c r="BX18" s="957" t="s">
        <v>125</v>
      </c>
      <c r="BY18" s="956" t="s">
        <v>130</v>
      </c>
      <c r="BZ18" s="790"/>
      <c r="CA18" s="790"/>
      <c r="CB18" s="790"/>
      <c r="CC18" s="942"/>
      <c r="CD18" s="790"/>
      <c r="CE18" s="790"/>
      <c r="CF18" s="790"/>
      <c r="CG18" s="790"/>
      <c r="CH18" s="969"/>
      <c r="CI18" s="970" t="s">
        <v>115</v>
      </c>
      <c r="CJ18" s="50"/>
      <c r="CK18" s="51"/>
      <c r="CL18" s="51"/>
      <c r="CM18" s="51"/>
      <c r="CN18" s="50"/>
      <c r="CO18" s="50"/>
      <c r="CP18" s="50"/>
      <c r="CQ18" s="50"/>
      <c r="CR18" s="50"/>
    </row>
    <row r="19" spans="1:96" ht="21" x14ac:dyDescent="0.25">
      <c r="A19" s="109"/>
      <c r="B19" s="52"/>
      <c r="C19" s="50"/>
      <c r="D19" s="50"/>
      <c r="E19" s="50"/>
      <c r="F19" s="941"/>
      <c r="G19" s="941"/>
      <c r="H19" s="2"/>
      <c r="K19" s="215"/>
      <c r="L19" s="314"/>
      <c r="M19" s="314"/>
      <c r="N19" s="314"/>
      <c r="O19" s="116"/>
      <c r="W19" s="116"/>
      <c r="X19" s="52"/>
      <c r="Y19" s="52"/>
      <c r="Z19" s="52"/>
      <c r="AA19" s="116"/>
      <c r="AB19" s="116"/>
      <c r="AC19" s="50"/>
      <c r="AD19" s="116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114"/>
      <c r="AQ19" s="114"/>
      <c r="AR19" s="114"/>
      <c r="AS19" s="114"/>
      <c r="AT19" s="114"/>
      <c r="AU19" s="114"/>
      <c r="AV19" s="110">
        <v>3</v>
      </c>
      <c r="AW19" s="110"/>
      <c r="AX19" s="110">
        <v>4</v>
      </c>
      <c r="AY19" s="116"/>
      <c r="AZ19" s="114"/>
      <c r="BA19" s="123">
        <v>1</v>
      </c>
      <c r="BB19" s="123">
        <v>2</v>
      </c>
      <c r="BC19" s="123">
        <v>3</v>
      </c>
      <c r="BD19" s="123">
        <v>4</v>
      </c>
      <c r="BE19" s="123"/>
      <c r="BF19" s="124"/>
      <c r="BG19" s="125"/>
      <c r="BH19" s="63" t="s">
        <v>106</v>
      </c>
      <c r="BI19" s="61"/>
      <c r="BJ19" s="63" t="s">
        <v>106</v>
      </c>
      <c r="BK19" s="947" t="s">
        <v>125</v>
      </c>
      <c r="BL19" s="127" t="s">
        <v>127</v>
      </c>
      <c r="BM19" s="127" t="s">
        <v>127</v>
      </c>
      <c r="BN19" s="947" t="s">
        <v>125</v>
      </c>
      <c r="BO19" s="77">
        <v>5</v>
      </c>
      <c r="BP19" s="73" t="s">
        <v>113</v>
      </c>
      <c r="BQ19" s="11" t="s">
        <v>50</v>
      </c>
      <c r="BR19" s="11" t="s">
        <v>50</v>
      </c>
      <c r="BS19" s="128" t="s">
        <v>113</v>
      </c>
      <c r="BT19" s="129">
        <v>12</v>
      </c>
      <c r="BU19" s="314"/>
      <c r="BV19" s="314"/>
      <c r="BW19" s="314"/>
      <c r="BX19" s="958"/>
      <c r="BY19" s="959"/>
      <c r="BZ19" s="132"/>
      <c r="CA19" s="132"/>
      <c r="CB19" s="132"/>
      <c r="CC19" s="132"/>
      <c r="CD19" s="133"/>
      <c r="CE19" s="134"/>
      <c r="CF19" s="134"/>
      <c r="CG19" s="134"/>
      <c r="CH19" s="135"/>
      <c r="CI19" s="136"/>
      <c r="CJ19" s="50"/>
      <c r="CK19" s="51"/>
      <c r="CL19" s="51"/>
      <c r="CM19" s="51"/>
      <c r="CN19" s="50"/>
      <c r="CO19" s="50"/>
      <c r="CP19" s="50"/>
      <c r="CQ19" s="50"/>
      <c r="CR19" s="50"/>
    </row>
    <row r="20" spans="1:96" ht="21" x14ac:dyDescent="0.35">
      <c r="A20" s="109"/>
      <c r="B20" s="52"/>
      <c r="C20" s="50"/>
      <c r="D20" s="50"/>
      <c r="E20" s="50"/>
      <c r="F20" s="942"/>
      <c r="G20" s="943"/>
      <c r="H20" s="942"/>
      <c r="I20" s="942"/>
      <c r="J20" s="1271" t="s">
        <v>1037</v>
      </c>
      <c r="K20" s="1271"/>
      <c r="L20" s="1271"/>
      <c r="M20" s="1271"/>
      <c r="N20" s="1271"/>
      <c r="O20" s="796"/>
      <c r="P20" s="1270" t="s">
        <v>1038</v>
      </c>
      <c r="Q20" s="1270"/>
      <c r="R20" s="1270"/>
      <c r="S20" s="1270"/>
      <c r="T20" s="1270"/>
      <c r="U20" s="1270"/>
      <c r="V20" s="1270"/>
      <c r="W20" s="796"/>
      <c r="X20" s="942"/>
      <c r="Y20" s="942"/>
      <c r="Z20" s="942"/>
      <c r="AA20" s="314"/>
      <c r="AB20" s="314"/>
      <c r="AC20" s="314"/>
      <c r="AD20" s="314"/>
      <c r="AE20" s="314"/>
      <c r="AF20" s="314"/>
      <c r="AG20" s="945"/>
      <c r="AH20" s="950"/>
      <c r="AI20" s="950"/>
      <c r="AJ20" s="950"/>
      <c r="AK20" s="314"/>
      <c r="AL20" s="314"/>
      <c r="AM20" s="951"/>
      <c r="AN20" s="951"/>
      <c r="AO20" s="951"/>
      <c r="AP20" s="951"/>
      <c r="AQ20" s="951"/>
      <c r="AU20" s="121"/>
      <c r="AV20" s="91"/>
      <c r="AW20" s="91"/>
      <c r="AX20" s="91"/>
      <c r="AY20" s="121" t="s">
        <v>131</v>
      </c>
      <c r="AZ20" s="123"/>
      <c r="BA20" s="73"/>
      <c r="BB20" s="73"/>
      <c r="BC20" s="73"/>
      <c r="BD20" s="73"/>
      <c r="BE20" s="73"/>
      <c r="BF20" s="123"/>
      <c r="BG20" s="125"/>
      <c r="BH20" s="61"/>
      <c r="BI20" s="63" t="s">
        <v>106</v>
      </c>
      <c r="BJ20" s="95"/>
      <c r="BK20" s="942"/>
      <c r="BL20" s="95"/>
      <c r="BM20" s="95"/>
      <c r="BN20" s="942"/>
      <c r="BO20" s="77"/>
      <c r="BP20" s="73"/>
      <c r="BQ20" s="50"/>
      <c r="BT20" s="129"/>
      <c r="BU20" s="953" t="s">
        <v>115</v>
      </c>
      <c r="BV20" s="953" t="s">
        <v>115</v>
      </c>
      <c r="BW20" s="953" t="s">
        <v>115</v>
      </c>
      <c r="BX20" s="960" t="s">
        <v>115</v>
      </c>
      <c r="BY20" s="961"/>
      <c r="BZ20" s="143"/>
      <c r="CA20" s="143"/>
      <c r="CB20" s="143"/>
      <c r="CC20" s="143"/>
      <c r="CD20" s="144"/>
      <c r="CE20" s="116"/>
      <c r="CF20" s="116"/>
      <c r="CG20" s="116"/>
      <c r="CH20" s="114"/>
      <c r="CI20" s="67"/>
      <c r="CJ20" s="50"/>
      <c r="CK20" s="51"/>
      <c r="CL20" s="51"/>
      <c r="CM20" s="51"/>
      <c r="CN20" s="50"/>
      <c r="CO20" s="50"/>
      <c r="CP20" s="50"/>
      <c r="CQ20" s="50"/>
      <c r="CR20" s="50"/>
    </row>
    <row r="21" spans="1:96" ht="19.5" thickBot="1" x14ac:dyDescent="0.3">
      <c r="A21" s="109"/>
      <c r="B21" s="52"/>
      <c r="C21" s="50"/>
      <c r="D21" s="50"/>
      <c r="E21" s="50"/>
      <c r="F21" s="145" t="s">
        <v>132</v>
      </c>
      <c r="G21" s="145" t="s">
        <v>132</v>
      </c>
      <c r="H21" s="145" t="s">
        <v>132</v>
      </c>
      <c r="I21" s="314"/>
      <c r="J21" s="146" t="s">
        <v>133</v>
      </c>
      <c r="K21" s="314"/>
      <c r="L21" s="146" t="s">
        <v>133</v>
      </c>
      <c r="M21" s="796"/>
      <c r="N21" s="146" t="s">
        <v>133</v>
      </c>
      <c r="O21" s="796"/>
      <c r="P21" s="148" t="s">
        <v>134</v>
      </c>
      <c r="Q21" s="796"/>
      <c r="R21" s="148" t="s">
        <v>134</v>
      </c>
      <c r="S21" s="796"/>
      <c r="T21" s="148" t="s">
        <v>134</v>
      </c>
      <c r="U21" s="796"/>
      <c r="V21" s="148" t="s">
        <v>134</v>
      </c>
      <c r="W21" s="796"/>
      <c r="X21" s="149" t="s">
        <v>135</v>
      </c>
      <c r="Z21" s="150" t="s">
        <v>136</v>
      </c>
      <c r="AA21" s="151"/>
      <c r="AB21" s="152" t="s">
        <v>136</v>
      </c>
      <c r="AC21" s="151"/>
      <c r="AD21" s="152" t="s">
        <v>136</v>
      </c>
      <c r="AF21" s="153" t="s">
        <v>137</v>
      </c>
      <c r="AH21" s="154" t="s">
        <v>138</v>
      </c>
      <c r="AJ21" s="149" t="s">
        <v>135</v>
      </c>
      <c r="AL21" s="156" t="s">
        <v>140</v>
      </c>
      <c r="AN21" s="168" t="s">
        <v>510</v>
      </c>
      <c r="AP21" s="524" t="s">
        <v>481</v>
      </c>
      <c r="AQ21" s="314"/>
      <c r="AR21" s="76" t="s">
        <v>112</v>
      </c>
      <c r="AS21" s="76" t="s">
        <v>112</v>
      </c>
      <c r="AU21" s="91"/>
      <c r="AV21" s="158" t="s">
        <v>53</v>
      </c>
      <c r="AW21" s="55"/>
      <c r="AX21" s="159" t="s">
        <v>66</v>
      </c>
      <c r="AY21" s="91"/>
      <c r="AZ21" s="73"/>
      <c r="BA21" s="160" t="s">
        <v>6</v>
      </c>
      <c r="BB21" s="160" t="s">
        <v>6</v>
      </c>
      <c r="BC21" s="161" t="s">
        <v>2</v>
      </c>
      <c r="BD21" s="161" t="s">
        <v>2</v>
      </c>
      <c r="BE21" s="162" t="s">
        <v>25</v>
      </c>
      <c r="BF21" s="73"/>
      <c r="BG21" s="125"/>
      <c r="BH21" s="61"/>
      <c r="BI21" s="61"/>
      <c r="BJ21" s="61"/>
      <c r="BK21" s="947" t="s">
        <v>125</v>
      </c>
      <c r="BL21" s="163" t="s">
        <v>143</v>
      </c>
      <c r="BM21" s="164" t="s">
        <v>144</v>
      </c>
      <c r="BN21" s="947" t="s">
        <v>125</v>
      </c>
      <c r="BO21" s="77">
        <v>6</v>
      </c>
      <c r="BP21" s="73" t="s">
        <v>113</v>
      </c>
      <c r="BQ21" s="165" t="s">
        <v>68</v>
      </c>
      <c r="BR21" s="40" t="s">
        <v>47</v>
      </c>
      <c r="BS21" s="128" t="s">
        <v>113</v>
      </c>
      <c r="BT21" s="82">
        <v>11</v>
      </c>
      <c r="BU21" s="953" t="s">
        <v>115</v>
      </c>
      <c r="BV21" s="953" t="s">
        <v>115</v>
      </c>
      <c r="BW21" s="953" t="s">
        <v>115</v>
      </c>
      <c r="BX21" s="960" t="s">
        <v>115</v>
      </c>
      <c r="BY21" s="316"/>
      <c r="BZ21" s="144"/>
      <c r="CA21" s="144"/>
      <c r="CB21" s="144"/>
      <c r="CC21" s="144"/>
      <c r="CD21" s="50"/>
      <c r="CE21" s="116"/>
      <c r="CF21" s="116"/>
      <c r="CG21" s="116"/>
      <c r="CH21" s="114"/>
      <c r="CI21" s="67"/>
      <c r="CJ21" s="50"/>
      <c r="CK21" s="51"/>
      <c r="CL21" s="51"/>
      <c r="CM21" s="51"/>
      <c r="CN21" s="50"/>
      <c r="CO21" s="50"/>
      <c r="CP21" s="50"/>
      <c r="CQ21" s="50"/>
      <c r="CR21" s="50"/>
    </row>
    <row r="22" spans="1:96" ht="19.5" thickBot="1" x14ac:dyDescent="0.35">
      <c r="A22" s="109"/>
      <c r="B22" s="52"/>
      <c r="C22" s="50"/>
      <c r="D22" s="50"/>
      <c r="E22" s="50"/>
      <c r="F22" s="145" t="s">
        <v>132</v>
      </c>
      <c r="G22" s="145" t="s">
        <v>132</v>
      </c>
      <c r="H22" s="145" t="s">
        <v>132</v>
      </c>
      <c r="I22" s="314"/>
      <c r="J22" s="146" t="s">
        <v>133</v>
      </c>
      <c r="K22" s="314"/>
      <c r="L22" s="146" t="s">
        <v>133</v>
      </c>
      <c r="M22" s="796"/>
      <c r="N22" s="146" t="s">
        <v>133</v>
      </c>
      <c r="O22" s="796"/>
      <c r="P22" s="148" t="s">
        <v>134</v>
      </c>
      <c r="Q22" s="796"/>
      <c r="R22" s="148" t="s">
        <v>134</v>
      </c>
      <c r="S22" s="796"/>
      <c r="T22" s="148" t="s">
        <v>134</v>
      </c>
      <c r="U22" s="796"/>
      <c r="V22" s="148" t="s">
        <v>134</v>
      </c>
      <c r="W22" s="796"/>
      <c r="X22" s="153" t="s">
        <v>137</v>
      </c>
      <c r="Z22" s="153" t="s">
        <v>137</v>
      </c>
      <c r="AA22" s="151"/>
      <c r="AB22" s="152" t="s">
        <v>136</v>
      </c>
      <c r="AC22" s="151"/>
      <c r="AD22" s="153" t="s">
        <v>137</v>
      </c>
      <c r="AF22" s="153" t="s">
        <v>137</v>
      </c>
      <c r="AH22" s="168" t="s">
        <v>145</v>
      </c>
      <c r="AJ22" s="168" t="s">
        <v>145</v>
      </c>
      <c r="AL22" s="169" t="s">
        <v>146</v>
      </c>
      <c r="AN22" s="169" t="s">
        <v>146</v>
      </c>
      <c r="AP22" s="170" t="s">
        <v>147</v>
      </c>
      <c r="AQ22" s="951"/>
      <c r="AR22" s="76" t="s">
        <v>112</v>
      </c>
      <c r="AS22" s="76" t="s">
        <v>112</v>
      </c>
      <c r="AU22" s="91"/>
      <c r="AV22" s="171" t="s">
        <v>68</v>
      </c>
      <c r="AW22" s="167"/>
      <c r="AX22" s="172" t="s">
        <v>34</v>
      </c>
      <c r="AY22" s="91"/>
      <c r="AZ22" s="73"/>
      <c r="BA22" s="173" t="s">
        <v>66</v>
      </c>
      <c r="BB22" s="173" t="s">
        <v>66</v>
      </c>
      <c r="BC22" s="162" t="s">
        <v>25</v>
      </c>
      <c r="BD22" s="162" t="s">
        <v>25</v>
      </c>
      <c r="BE22" s="162" t="s">
        <v>25</v>
      </c>
      <c r="BF22" s="73"/>
      <c r="BG22" s="125"/>
      <c r="BH22" s="61"/>
      <c r="BI22" s="61"/>
      <c r="BJ22" s="61"/>
      <c r="BK22" s="942"/>
      <c r="BL22" s="95"/>
      <c r="BM22" s="95"/>
      <c r="BN22" s="942"/>
      <c r="BO22" s="77"/>
      <c r="BP22" s="73"/>
      <c r="BQ22" s="50"/>
      <c r="BT22" s="82"/>
      <c r="BU22" s="942"/>
      <c r="BV22" s="942"/>
      <c r="BW22" s="942"/>
      <c r="BX22" s="942"/>
      <c r="BY22" s="316"/>
      <c r="BZ22" s="144"/>
      <c r="CA22" s="144"/>
      <c r="CB22" s="144"/>
      <c r="CC22" s="144"/>
      <c r="CD22" s="50"/>
      <c r="CE22" s="116"/>
      <c r="CF22" s="116"/>
      <c r="CG22" s="116"/>
      <c r="CH22" s="114"/>
      <c r="CI22" s="67"/>
      <c r="CJ22" s="50"/>
      <c r="CK22" s="51"/>
      <c r="CL22" s="51"/>
      <c r="CM22" s="51"/>
      <c r="CN22" s="50"/>
      <c r="CO22" s="50"/>
      <c r="CP22" s="50"/>
      <c r="CQ22" s="50"/>
      <c r="CR22" s="50"/>
    </row>
    <row r="23" spans="1:96" ht="21" customHeight="1" x14ac:dyDescent="0.25">
      <c r="A23" s="109"/>
      <c r="B23" s="52"/>
      <c r="C23" s="50"/>
      <c r="D23" s="50"/>
      <c r="E23" s="50"/>
      <c r="AU23" s="110"/>
      <c r="AV23" s="181" t="s">
        <v>113</v>
      </c>
      <c r="AW23" s="181"/>
      <c r="AX23" s="181" t="s">
        <v>113</v>
      </c>
      <c r="AY23" s="110"/>
      <c r="AZ23" s="121" t="s">
        <v>149</v>
      </c>
      <c r="BA23" s="73"/>
      <c r="BB23" s="73"/>
      <c r="BC23" s="73"/>
      <c r="BD23" s="73"/>
      <c r="BE23" s="73"/>
      <c r="BF23" s="123"/>
      <c r="BG23" s="1190" t="s">
        <v>150</v>
      </c>
      <c r="BH23" s="61"/>
      <c r="BI23" s="61"/>
      <c r="BJ23" s="61"/>
      <c r="BK23" s="947" t="s">
        <v>125</v>
      </c>
      <c r="BL23" s="163" t="s">
        <v>143</v>
      </c>
      <c r="BM23" s="164" t="s">
        <v>144</v>
      </c>
      <c r="BN23" s="947" t="s">
        <v>125</v>
      </c>
      <c r="BO23" s="77">
        <v>7</v>
      </c>
      <c r="BP23" s="73" t="s">
        <v>113</v>
      </c>
      <c r="BQ23" s="173" t="s">
        <v>66</v>
      </c>
      <c r="BR23" s="46" t="s">
        <v>2</v>
      </c>
      <c r="BS23" s="128" t="s">
        <v>113</v>
      </c>
      <c r="BT23" s="129">
        <v>10</v>
      </c>
      <c r="BU23" s="182" t="s">
        <v>151</v>
      </c>
      <c r="BV23" s="182" t="s">
        <v>151</v>
      </c>
      <c r="BW23" s="182" t="s">
        <v>151</v>
      </c>
      <c r="BX23" s="182" t="s">
        <v>151</v>
      </c>
      <c r="BY23" s="316"/>
      <c r="BZ23" s="144"/>
      <c r="CA23" s="144"/>
      <c r="CB23" s="144"/>
      <c r="CC23" s="144"/>
      <c r="CD23" s="50"/>
      <c r="CE23" s="116"/>
      <c r="CF23" s="116"/>
      <c r="CG23" s="116"/>
      <c r="CH23" s="114"/>
      <c r="CI23" s="67"/>
      <c r="CJ23" s="50"/>
      <c r="CK23" s="51"/>
      <c r="CL23" s="51"/>
      <c r="CM23" s="51"/>
      <c r="CN23" s="50"/>
      <c r="CO23" s="50"/>
      <c r="CP23" s="50"/>
      <c r="CQ23" s="50"/>
      <c r="CR23" s="50"/>
    </row>
    <row r="24" spans="1:96" ht="21.75" thickBot="1" x14ac:dyDescent="0.3">
      <c r="A24" s="109"/>
      <c r="B24" s="52"/>
      <c r="C24" s="50"/>
      <c r="D24" s="50"/>
      <c r="E24" s="50"/>
      <c r="F24" s="95"/>
      <c r="H24" s="95"/>
      <c r="I24" s="2"/>
      <c r="J24" s="2"/>
      <c r="K24" s="95"/>
      <c r="L24" s="802"/>
      <c r="M24" s="802"/>
      <c r="N24" s="796"/>
      <c r="O24" s="50"/>
      <c r="R24" s="121" t="s">
        <v>152</v>
      </c>
      <c r="S24" s="110"/>
      <c r="T24" s="110"/>
      <c r="U24" s="110"/>
      <c r="W24" s="50"/>
      <c r="X24" s="52"/>
      <c r="Y24" s="121" t="s">
        <v>153</v>
      </c>
      <c r="Z24" s="184"/>
      <c r="AA24" s="184"/>
      <c r="AB24" s="185" t="s">
        <v>154</v>
      </c>
      <c r="AC24" s="52"/>
      <c r="AD24" s="52"/>
      <c r="AE24" s="121" t="s">
        <v>155</v>
      </c>
      <c r="AF24" s="184"/>
      <c r="AG24" s="178"/>
      <c r="AH24" s="186"/>
      <c r="AI24" s="99"/>
      <c r="AJ24" s="187" t="s">
        <v>156</v>
      </c>
      <c r="AK24" s="188"/>
      <c r="AL24" s="73"/>
      <c r="AM24" s="73"/>
      <c r="AN24" s="188" t="s">
        <v>125</v>
      </c>
      <c r="AO24" s="187" t="s">
        <v>157</v>
      </c>
      <c r="AP24" s="188"/>
      <c r="AQ24" s="189"/>
      <c r="AR24" s="189"/>
      <c r="AS24" s="190"/>
      <c r="AT24" s="116"/>
      <c r="AU24" s="116"/>
      <c r="AV24" s="110">
        <v>3</v>
      </c>
      <c r="AW24" s="110"/>
      <c r="AX24" s="110">
        <v>4</v>
      </c>
      <c r="AY24" s="50"/>
      <c r="AZ24" s="116"/>
      <c r="BA24" s="123">
        <v>8</v>
      </c>
      <c r="BB24" s="123">
        <v>7</v>
      </c>
      <c r="BC24" s="123">
        <v>6</v>
      </c>
      <c r="BD24" s="123">
        <v>5</v>
      </c>
      <c r="BE24" s="123"/>
      <c r="BF24" s="191"/>
      <c r="BG24" s="1191"/>
      <c r="BH24" s="61"/>
      <c r="BI24" s="61"/>
      <c r="BJ24" s="61"/>
      <c r="BK24" s="942"/>
      <c r="BL24" s="61"/>
      <c r="BM24" s="95"/>
      <c r="BN24" s="942"/>
      <c r="BO24" s="77"/>
      <c r="BP24" s="73"/>
      <c r="BQ24" s="50"/>
      <c r="BT24" s="129"/>
      <c r="BU24" s="182" t="s">
        <v>151</v>
      </c>
      <c r="BV24" s="182" t="s">
        <v>151</v>
      </c>
      <c r="BW24" s="182" t="s">
        <v>151</v>
      </c>
      <c r="BX24" s="182" t="s">
        <v>151</v>
      </c>
      <c r="BY24" s="961"/>
      <c r="BZ24" s="50"/>
      <c r="CA24" s="50"/>
      <c r="CB24" s="50"/>
      <c r="CC24" s="50"/>
      <c r="CD24" s="144"/>
      <c r="CE24" s="116"/>
      <c r="CF24" s="116"/>
      <c r="CG24" s="116"/>
      <c r="CH24" s="114"/>
      <c r="CI24" s="192"/>
      <c r="CJ24" s="50"/>
      <c r="CK24" s="51"/>
      <c r="CL24" s="51"/>
      <c r="CM24" s="51"/>
      <c r="CN24" s="50"/>
      <c r="CO24" s="50"/>
      <c r="CP24" s="50"/>
      <c r="CQ24" s="50"/>
      <c r="CR24" s="50"/>
    </row>
    <row r="25" spans="1:96" ht="26.25" x14ac:dyDescent="0.25">
      <c r="A25" s="109"/>
      <c r="B25" s="52"/>
      <c r="C25" s="116"/>
      <c r="D25" s="116"/>
      <c r="E25" s="116"/>
      <c r="F25" s="95"/>
      <c r="H25" s="2"/>
      <c r="L25" s="802"/>
      <c r="M25" s="802"/>
      <c r="N25" s="808"/>
      <c r="O25" s="802"/>
      <c r="P25" s="796"/>
      <c r="R25" s="195"/>
      <c r="S25" s="73"/>
      <c r="T25" s="73"/>
      <c r="U25" s="195"/>
      <c r="V25" s="196"/>
      <c r="W25" s="196"/>
      <c r="X25" s="186"/>
      <c r="Y25" s="73"/>
      <c r="Z25" s="73"/>
      <c r="AA25" s="73"/>
      <c r="AB25" s="73"/>
      <c r="AC25" s="186"/>
      <c r="AD25" s="186"/>
      <c r="AE25" s="73"/>
      <c r="AF25" s="73"/>
      <c r="AG25" s="73"/>
      <c r="AH25" s="197"/>
      <c r="AI25" s="186"/>
      <c r="AJ25" s="186">
        <v>1</v>
      </c>
      <c r="AK25" s="91" t="s">
        <v>159</v>
      </c>
      <c r="AL25" s="198" t="s">
        <v>93</v>
      </c>
      <c r="AM25" s="173" t="s">
        <v>66</v>
      </c>
      <c r="AN25" s="91" t="s">
        <v>159</v>
      </c>
      <c r="AO25" s="199">
        <v>6</v>
      </c>
      <c r="AP25" s="91"/>
      <c r="AQ25" s="200" t="s">
        <v>58</v>
      </c>
      <c r="AR25" s="200" t="s">
        <v>58</v>
      </c>
      <c r="AS25" s="91"/>
      <c r="AT25" s="199">
        <v>6</v>
      </c>
      <c r="AU25" s="116"/>
      <c r="AV25" s="114"/>
      <c r="AW25" s="114"/>
      <c r="AX25" s="114"/>
      <c r="AY25" s="116"/>
      <c r="AZ25" s="201"/>
      <c r="BA25" s="201"/>
      <c r="BB25" s="201"/>
      <c r="BC25" s="201"/>
      <c r="BD25" s="51"/>
      <c r="BE25" s="51"/>
      <c r="BF25" s="202"/>
      <c r="BG25" s="125"/>
      <c r="BH25" s="1010"/>
      <c r="BI25" s="1010"/>
      <c r="BJ25" s="1010"/>
      <c r="BK25" s="947" t="s">
        <v>118</v>
      </c>
      <c r="BL25" s="107" t="s">
        <v>119</v>
      </c>
      <c r="BM25" s="203" t="s">
        <v>160</v>
      </c>
      <c r="BN25" s="947" t="s">
        <v>118</v>
      </c>
      <c r="BO25" s="77">
        <v>8</v>
      </c>
      <c r="BP25" s="73" t="s">
        <v>113</v>
      </c>
      <c r="BQ25" s="204" t="s">
        <v>46</v>
      </c>
      <c r="BR25" s="46" t="s">
        <v>2</v>
      </c>
      <c r="BS25" s="128" t="s">
        <v>113</v>
      </c>
      <c r="BT25" s="129">
        <v>9</v>
      </c>
      <c r="BU25" s="92"/>
      <c r="BV25" s="92"/>
      <c r="BW25" s="92"/>
      <c r="BX25" s="92"/>
      <c r="BY25" s="166"/>
      <c r="BZ25" s="144"/>
      <c r="CA25" s="144"/>
      <c r="CB25" s="144"/>
      <c r="CC25" s="144"/>
      <c r="CD25" s="50"/>
      <c r="CE25" s="116"/>
      <c r="CF25" s="50"/>
      <c r="CG25" s="116"/>
      <c r="CH25" s="114"/>
      <c r="CI25" s="67"/>
      <c r="CJ25" s="50"/>
      <c r="CK25" s="51"/>
      <c r="CL25" s="51"/>
      <c r="CM25" s="51"/>
      <c r="CN25" s="50"/>
      <c r="CO25" s="50"/>
      <c r="CP25" s="50"/>
      <c r="CQ25" s="50"/>
      <c r="CR25" s="50"/>
    </row>
    <row r="26" spans="1:96" ht="27" thickBot="1" x14ac:dyDescent="0.3">
      <c r="A26" s="109"/>
      <c r="B26" s="52"/>
      <c r="C26" s="116"/>
      <c r="D26" s="116"/>
      <c r="E26" s="205"/>
      <c r="F26" s="314"/>
      <c r="G26" s="314"/>
      <c r="H26" s="314"/>
      <c r="I26" s="314"/>
      <c r="J26" s="944"/>
      <c r="K26" s="945"/>
      <c r="L26" s="194" t="s">
        <v>121</v>
      </c>
      <c r="M26" s="76" t="s">
        <v>112</v>
      </c>
      <c r="N26" s="945"/>
      <c r="O26" s="97" t="s">
        <v>116</v>
      </c>
      <c r="P26" s="97" t="s">
        <v>116</v>
      </c>
      <c r="Q26" s="186"/>
      <c r="R26" s="73" t="s">
        <v>159</v>
      </c>
      <c r="S26" s="208" t="s">
        <v>53</v>
      </c>
      <c r="T26" s="209" t="s">
        <v>9</v>
      </c>
      <c r="U26" s="73" t="s">
        <v>159</v>
      </c>
      <c r="V26" s="186"/>
      <c r="W26" s="50"/>
      <c r="X26" s="186"/>
      <c r="Y26" s="73"/>
      <c r="Z26" s="210" t="s">
        <v>11</v>
      </c>
      <c r="AA26" s="204" t="s">
        <v>46</v>
      </c>
      <c r="AB26" s="73"/>
      <c r="AC26" s="186"/>
      <c r="AD26" s="186"/>
      <c r="AE26" s="73"/>
      <c r="AF26" s="211" t="s">
        <v>9</v>
      </c>
      <c r="AG26" s="80" t="s">
        <v>4</v>
      </c>
      <c r="AH26" s="197"/>
      <c r="AI26" s="186"/>
      <c r="AJ26" s="186"/>
      <c r="AK26" s="50"/>
      <c r="AL26" s="50"/>
      <c r="AM26" s="50"/>
      <c r="AN26" s="50"/>
      <c r="AO26" s="199"/>
      <c r="AT26" s="199"/>
      <c r="AU26" s="116"/>
      <c r="AW26" s="50"/>
      <c r="AX26" s="114"/>
      <c r="AY26" s="116"/>
      <c r="AZ26" s="51"/>
      <c r="BA26" s="50"/>
      <c r="BB26" s="50"/>
      <c r="BC26" s="50"/>
      <c r="BD26" s="50"/>
      <c r="BE26" s="50"/>
      <c r="BF26" s="202"/>
      <c r="BG26" s="125"/>
      <c r="BH26" s="1010"/>
      <c r="BI26" s="1010"/>
      <c r="BJ26" s="1010"/>
      <c r="BK26" s="314"/>
      <c r="BL26" s="308"/>
      <c r="BM26" s="942"/>
      <c r="BN26" s="308"/>
      <c r="BP26" s="69"/>
      <c r="BQ26" s="73"/>
      <c r="BR26" s="73"/>
      <c r="BS26" s="69"/>
      <c r="BT26" s="116"/>
      <c r="BU26" s="212"/>
      <c r="BV26" s="212"/>
      <c r="BW26" s="1192"/>
      <c r="BX26" s="1193"/>
      <c r="BY26" s="213"/>
      <c r="BZ26" s="55"/>
      <c r="CA26" s="50"/>
      <c r="CB26" s="50"/>
      <c r="CC26" s="1012" t="s">
        <v>161</v>
      </c>
      <c r="CD26" s="1040"/>
      <c r="CE26" s="1014"/>
      <c r="CF26" s="50"/>
      <c r="CG26" s="116"/>
      <c r="CH26" s="114"/>
      <c r="CI26" s="192"/>
      <c r="CJ26" s="50"/>
      <c r="CK26" s="51"/>
      <c r="CL26" s="51"/>
      <c r="CM26" s="51"/>
      <c r="CN26" s="50"/>
      <c r="CO26" s="50"/>
      <c r="CP26" s="50"/>
      <c r="CQ26" s="50"/>
      <c r="CR26" s="50"/>
    </row>
    <row r="27" spans="1:96" ht="27" thickBot="1" x14ac:dyDescent="0.3">
      <c r="A27" s="109"/>
      <c r="B27" s="52"/>
      <c r="C27" s="214"/>
      <c r="D27" s="116"/>
      <c r="E27" s="205"/>
      <c r="F27" s="790"/>
      <c r="G27" s="946"/>
      <c r="H27" s="790"/>
      <c r="I27" s="790"/>
      <c r="J27" s="947"/>
      <c r="K27" s="945"/>
      <c r="N27" s="945"/>
      <c r="Q27" s="186"/>
      <c r="R27" s="73"/>
      <c r="U27" s="73"/>
      <c r="V27" s="186"/>
      <c r="W27" s="50"/>
      <c r="X27" s="186"/>
      <c r="Y27" s="73"/>
      <c r="AB27" s="73"/>
      <c r="AC27" s="186"/>
      <c r="AD27" s="186"/>
      <c r="AE27" s="73"/>
      <c r="AF27" s="215"/>
      <c r="AG27" s="215"/>
      <c r="AH27" s="197"/>
      <c r="AI27" s="186"/>
      <c r="AJ27" s="186">
        <v>2</v>
      </c>
      <c r="AK27" s="91" t="s">
        <v>159</v>
      </c>
      <c r="AL27" s="216" t="s">
        <v>91</v>
      </c>
      <c r="AM27" s="173" t="s">
        <v>66</v>
      </c>
      <c r="AN27" s="91" t="s">
        <v>159</v>
      </c>
      <c r="AO27" s="199">
        <v>5</v>
      </c>
      <c r="AP27" s="91"/>
      <c r="AQ27" s="200" t="s">
        <v>58</v>
      </c>
      <c r="AR27" s="217" t="s">
        <v>60</v>
      </c>
      <c r="AS27" s="91"/>
      <c r="AT27" s="199">
        <v>5</v>
      </c>
      <c r="AU27" s="116"/>
      <c r="AV27" s="114"/>
      <c r="AW27" s="114"/>
      <c r="AX27" s="114"/>
      <c r="AY27" s="51"/>
      <c r="AZ27" s="52"/>
      <c r="BA27" s="50"/>
      <c r="BB27" s="50"/>
      <c r="BC27" s="50"/>
      <c r="BD27" s="50"/>
      <c r="BE27" s="50"/>
      <c r="BF27" s="218"/>
      <c r="BG27" s="125"/>
      <c r="BH27" s="1010"/>
      <c r="BI27" s="1010"/>
      <c r="BJ27" s="1010"/>
      <c r="BK27" s="61"/>
      <c r="BL27" s="61"/>
      <c r="BM27" s="95"/>
      <c r="BN27" s="219" t="s">
        <v>162</v>
      </c>
      <c r="BP27" s="52"/>
      <c r="BQ27" s="69"/>
      <c r="BR27" s="69"/>
      <c r="BS27" s="52"/>
      <c r="BT27" s="52"/>
      <c r="BU27" s="52"/>
      <c r="BV27" s="52"/>
      <c r="BW27" s="1194" t="s">
        <v>163</v>
      </c>
      <c r="BX27" s="1195"/>
      <c r="BY27" s="220"/>
      <c r="BZ27" s="221"/>
      <c r="CA27" s="187"/>
      <c r="CB27" s="50"/>
      <c r="CC27" s="1015"/>
      <c r="CD27" s="1016"/>
      <c r="CE27" s="1017"/>
      <c r="CF27" s="50"/>
      <c r="CG27" s="116"/>
      <c r="CH27" s="114"/>
      <c r="CI27" s="67"/>
      <c r="CJ27" s="50"/>
      <c r="CK27" s="51"/>
      <c r="CL27" s="51"/>
      <c r="CM27" s="51"/>
      <c r="CN27" s="50"/>
      <c r="CO27" s="50"/>
      <c r="CP27" s="50"/>
      <c r="CQ27" s="50"/>
      <c r="CR27" s="50"/>
    </row>
    <row r="28" spans="1:96" ht="26.25" x14ac:dyDescent="0.25">
      <c r="A28" s="109"/>
      <c r="B28" s="222"/>
      <c r="C28" s="51"/>
      <c r="D28" s="223"/>
      <c r="E28" s="205"/>
      <c r="F28" s="790"/>
      <c r="G28" s="948"/>
      <c r="H28" s="314"/>
      <c r="I28" s="314"/>
      <c r="J28" s="949"/>
      <c r="K28" s="945"/>
      <c r="L28" s="194" t="s">
        <v>121</v>
      </c>
      <c r="M28" s="76" t="s">
        <v>112</v>
      </c>
      <c r="N28" s="945"/>
      <c r="O28" s="97" t="s">
        <v>116</v>
      </c>
      <c r="P28" s="224" t="s">
        <v>120</v>
      </c>
      <c r="Q28" s="186"/>
      <c r="R28" s="73" t="s">
        <v>159</v>
      </c>
      <c r="S28" s="225" t="s">
        <v>53</v>
      </c>
      <c r="T28" s="211" t="s">
        <v>9</v>
      </c>
      <c r="U28" s="73" t="s">
        <v>159</v>
      </c>
      <c r="V28" s="186"/>
      <c r="W28" s="50"/>
      <c r="X28" s="186"/>
      <c r="Y28" s="73"/>
      <c r="Z28" s="210" t="s">
        <v>11</v>
      </c>
      <c r="AA28" s="204" t="s">
        <v>46</v>
      </c>
      <c r="AB28" s="73"/>
      <c r="AC28" s="186"/>
      <c r="AD28" s="186"/>
      <c r="AE28" s="73"/>
      <c r="AF28" s="211" t="s">
        <v>9</v>
      </c>
      <c r="AG28" s="80" t="s">
        <v>4</v>
      </c>
      <c r="AH28" s="197"/>
      <c r="AI28" s="186"/>
      <c r="AJ28" s="186"/>
      <c r="AK28" s="50"/>
      <c r="AL28" s="50"/>
      <c r="AM28" s="50"/>
      <c r="AN28" s="50"/>
      <c r="AO28" s="199"/>
      <c r="AT28" s="199"/>
      <c r="AU28" s="116"/>
      <c r="AV28" s="114"/>
      <c r="AW28" s="114"/>
      <c r="AX28" s="114"/>
      <c r="AY28" s="51"/>
      <c r="AZ28" s="52"/>
      <c r="BA28" s="52"/>
      <c r="BB28" s="50"/>
      <c r="BC28" s="50"/>
      <c r="BD28" s="50"/>
      <c r="BE28" s="50"/>
      <c r="BF28" s="202"/>
      <c r="BG28" s="125"/>
      <c r="BH28" s="1010"/>
      <c r="BI28" s="1010"/>
      <c r="BJ28" s="1010"/>
      <c r="BK28" s="61"/>
      <c r="BL28" s="61"/>
      <c r="BM28" s="219" t="s">
        <v>162</v>
      </c>
      <c r="BO28" s="227" t="s">
        <v>162</v>
      </c>
      <c r="BP28" s="52"/>
      <c r="BQ28" s="52"/>
      <c r="BR28" s="50"/>
      <c r="BS28" s="52"/>
      <c r="BT28" s="52"/>
      <c r="BU28" s="52"/>
      <c r="BV28" s="52"/>
      <c r="BW28" s="52"/>
      <c r="BX28" s="218"/>
      <c r="BY28" s="166"/>
      <c r="BZ28" s="50"/>
      <c r="CA28" s="50"/>
      <c r="CB28" s="50"/>
      <c r="CC28" s="55"/>
      <c r="CD28" s="55"/>
      <c r="CE28" s="50"/>
      <c r="CF28" s="50"/>
      <c r="CG28" s="50"/>
      <c r="CH28" s="114"/>
      <c r="CI28" s="192"/>
      <c r="CJ28" s="50"/>
      <c r="CK28" s="51"/>
      <c r="CL28" s="51"/>
      <c r="CM28" s="51"/>
      <c r="CN28" s="50"/>
      <c r="CO28" s="50"/>
      <c r="CP28" s="50"/>
      <c r="CQ28" s="50"/>
      <c r="CR28" s="50"/>
    </row>
    <row r="29" spans="1:96" ht="26.25" x14ac:dyDescent="0.25">
      <c r="A29" s="1009" t="s">
        <v>164</v>
      </c>
      <c r="B29" s="1009"/>
      <c r="C29" s="51"/>
      <c r="D29" s="51"/>
      <c r="E29" s="223"/>
      <c r="F29" s="790"/>
      <c r="G29" s="790"/>
      <c r="H29" s="314"/>
      <c r="I29" s="314"/>
      <c r="J29" s="314"/>
      <c r="K29" s="945"/>
      <c r="N29" s="945"/>
      <c r="Q29" s="186"/>
      <c r="R29" s="73"/>
      <c r="U29" s="73"/>
      <c r="V29" s="186"/>
      <c r="W29" s="50"/>
      <c r="X29" s="186"/>
      <c r="Y29" s="73"/>
      <c r="AB29" s="73"/>
      <c r="AC29" s="186"/>
      <c r="AD29" s="186"/>
      <c r="AE29" s="73"/>
      <c r="AF29" s="215"/>
      <c r="AG29" s="215"/>
      <c r="AH29" s="197"/>
      <c r="AI29" s="186"/>
      <c r="AJ29" s="186">
        <v>3</v>
      </c>
      <c r="AK29" s="91" t="s">
        <v>159</v>
      </c>
      <c r="AL29" s="216" t="s">
        <v>91</v>
      </c>
      <c r="AM29" s="216" t="s">
        <v>91</v>
      </c>
      <c r="AN29" s="91" t="s">
        <v>159</v>
      </c>
      <c r="AO29" s="199">
        <v>4</v>
      </c>
      <c r="AP29" s="91"/>
      <c r="AQ29" s="217" t="s">
        <v>60</v>
      </c>
      <c r="AR29" s="217" t="s">
        <v>60</v>
      </c>
      <c r="AS29" s="91"/>
      <c r="AT29" s="199">
        <v>4</v>
      </c>
      <c r="AU29" s="116"/>
      <c r="AV29" s="55"/>
      <c r="AW29" s="55"/>
      <c r="AX29" s="116"/>
      <c r="AY29" s="51"/>
      <c r="AZ29" s="201"/>
      <c r="BA29" s="50"/>
      <c r="BB29" s="50"/>
      <c r="BC29" s="50"/>
      <c r="BD29" s="50"/>
      <c r="BE29" s="50"/>
      <c r="BF29" s="202"/>
      <c r="BG29" s="125"/>
      <c r="BH29" s="1010"/>
      <c r="BI29" s="1010"/>
      <c r="BJ29" s="1010"/>
      <c r="BK29" s="61"/>
      <c r="BL29" s="219" t="s">
        <v>162</v>
      </c>
      <c r="BM29" s="95"/>
      <c r="BO29" s="52"/>
      <c r="BP29" s="227" t="s">
        <v>162</v>
      </c>
      <c r="BQ29" s="52"/>
      <c r="BR29" s="50"/>
      <c r="BS29" s="52"/>
      <c r="BT29" s="52"/>
      <c r="BU29" s="52"/>
      <c r="BV29" s="52"/>
      <c r="BW29" s="52"/>
      <c r="BX29" s="218"/>
      <c r="BY29" s="220"/>
      <c r="BZ29" s="221"/>
      <c r="CA29" s="187"/>
      <c r="CB29" s="50"/>
      <c r="CC29" s="55"/>
      <c r="CD29" s="55"/>
      <c r="CE29" s="116"/>
      <c r="CF29" s="50"/>
      <c r="CG29" s="50"/>
      <c r="CH29" s="114"/>
      <c r="CI29" s="67"/>
      <c r="CJ29" s="50"/>
      <c r="CK29" s="51"/>
      <c r="CL29" s="51"/>
      <c r="CM29" s="51"/>
      <c r="CN29" s="50"/>
      <c r="CO29" s="50"/>
      <c r="CP29" s="50"/>
      <c r="CQ29" s="50"/>
      <c r="CR29" s="50"/>
    </row>
    <row r="30" spans="1:96" ht="18.75" customHeight="1" x14ac:dyDescent="0.25">
      <c r="A30" s="229"/>
      <c r="B30" s="55"/>
      <c r="C30" s="51"/>
      <c r="D30" s="51"/>
      <c r="E30" s="51"/>
      <c r="F30" s="790"/>
      <c r="G30" s="790"/>
      <c r="H30" s="314"/>
      <c r="I30" s="314"/>
      <c r="J30" s="941"/>
      <c r="K30" s="945"/>
      <c r="L30" s="228" t="s">
        <v>117</v>
      </c>
      <c r="M30" s="76" t="s">
        <v>112</v>
      </c>
      <c r="N30" s="945"/>
      <c r="O30" s="228" t="s">
        <v>117</v>
      </c>
      <c r="P30" s="224" t="s">
        <v>120</v>
      </c>
      <c r="Q30" s="186"/>
      <c r="R30" s="73" t="s">
        <v>159</v>
      </c>
      <c r="S30" s="225" t="s">
        <v>53</v>
      </c>
      <c r="T30" s="173" t="s">
        <v>66</v>
      </c>
      <c r="U30" s="73" t="s">
        <v>159</v>
      </c>
      <c r="V30" s="186"/>
      <c r="W30" s="50"/>
      <c r="X30" s="186"/>
      <c r="Y30" s="73"/>
      <c r="Z30" s="162" t="s">
        <v>25</v>
      </c>
      <c r="AA30" s="204" t="s">
        <v>46</v>
      </c>
      <c r="AB30" s="73"/>
      <c r="AC30" s="186"/>
      <c r="AD30" s="55"/>
      <c r="AE30" s="73"/>
      <c r="AF30" s="204" t="s">
        <v>46</v>
      </c>
      <c r="AG30" s="162" t="s">
        <v>25</v>
      </c>
      <c r="AH30" s="73"/>
      <c r="AI30" s="186"/>
      <c r="AJ30" s="50"/>
      <c r="AK30" s="188"/>
      <c r="AL30" s="189"/>
      <c r="AM30" s="189"/>
      <c r="AN30" s="190"/>
      <c r="AO30" s="50"/>
      <c r="AP30" s="188"/>
      <c r="AQ30" s="189"/>
      <c r="AR30" s="189"/>
      <c r="AS30" s="190"/>
      <c r="AU30" s="116"/>
      <c r="AX30" s="116"/>
      <c r="AY30" s="116"/>
      <c r="AZ30" s="201"/>
      <c r="BA30" s="50"/>
      <c r="BB30" s="50"/>
      <c r="BC30" s="50"/>
      <c r="BD30" s="50"/>
      <c r="BE30" s="50"/>
      <c r="BF30" s="202"/>
      <c r="BG30" s="125"/>
      <c r="BH30" s="1010"/>
      <c r="BI30" s="1010"/>
      <c r="BJ30" s="1010"/>
      <c r="BK30" s="61"/>
      <c r="BL30" s="61"/>
      <c r="BM30" s="219" t="s">
        <v>162</v>
      </c>
      <c r="BO30" s="227" t="s">
        <v>162</v>
      </c>
      <c r="BP30" s="116"/>
      <c r="BQ30" s="52"/>
      <c r="BR30" s="50"/>
      <c r="BS30" s="52"/>
      <c r="BT30" s="52"/>
      <c r="BU30" s="52"/>
      <c r="BV30" s="52"/>
      <c r="BW30" s="52"/>
      <c r="BX30" s="218"/>
      <c r="BY30" s="166"/>
      <c r="BZ30" s="50"/>
      <c r="CA30" s="50"/>
      <c r="CB30" s="50"/>
      <c r="CC30" s="116"/>
      <c r="CD30" s="116"/>
      <c r="CE30" s="116"/>
      <c r="CF30" s="116"/>
      <c r="CG30" s="50"/>
      <c r="CH30" s="114"/>
      <c r="CI30" s="192"/>
      <c r="CJ30" s="50"/>
      <c r="CK30" s="51"/>
      <c r="CL30" s="51"/>
      <c r="CM30" s="51"/>
      <c r="CN30" s="50"/>
      <c r="CO30" s="50"/>
      <c r="CP30" s="50"/>
      <c r="CQ30" s="50"/>
      <c r="CR30" s="50"/>
    </row>
    <row r="31" spans="1:96" ht="18" customHeight="1" thickBot="1" x14ac:dyDescent="0.3">
      <c r="A31" s="109"/>
      <c r="B31" s="55"/>
      <c r="C31" s="51"/>
      <c r="D31" s="51"/>
      <c r="E31" s="51"/>
      <c r="F31" s="230"/>
      <c r="G31" s="790"/>
      <c r="H31" s="314"/>
      <c r="I31" s="314"/>
      <c r="J31" s="314"/>
      <c r="K31" s="314"/>
      <c r="L31" s="314"/>
      <c r="M31" s="314"/>
      <c r="N31" s="945"/>
      <c r="O31" s="945"/>
      <c r="P31" s="314"/>
      <c r="Q31" s="186"/>
      <c r="R31" s="73"/>
      <c r="U31" s="73"/>
      <c r="V31" s="186"/>
      <c r="W31" s="50"/>
      <c r="X31" s="186"/>
      <c r="Y31" s="73"/>
      <c r="AB31" s="73"/>
      <c r="AC31" s="186"/>
      <c r="AD31" s="52"/>
      <c r="AE31" s="73"/>
      <c r="AH31" s="73"/>
      <c r="AI31" s="50"/>
      <c r="AJ31" s="51"/>
      <c r="AK31" s="91" t="s">
        <v>159</v>
      </c>
      <c r="AL31" s="225" t="s">
        <v>53</v>
      </c>
      <c r="AM31" s="173" t="s">
        <v>66</v>
      </c>
      <c r="AN31" s="91" t="s">
        <v>159</v>
      </c>
      <c r="AO31" s="52"/>
      <c r="AP31" s="1011" t="s">
        <v>108</v>
      </c>
      <c r="AQ31" s="1011"/>
      <c r="AR31" s="1011"/>
      <c r="AS31" s="1011"/>
      <c r="AX31" s="52"/>
      <c r="AY31" s="116"/>
      <c r="AZ31" s="232"/>
      <c r="BA31" s="50"/>
      <c r="BB31" s="50"/>
      <c r="BC31" s="50"/>
      <c r="BD31" s="50"/>
      <c r="BE31" s="50"/>
      <c r="BF31" s="202"/>
      <c r="BG31" s="125"/>
      <c r="BH31" s="953" t="s">
        <v>115</v>
      </c>
      <c r="BI31" s="953" t="s">
        <v>115</v>
      </c>
      <c r="BJ31" s="953" t="s">
        <v>115</v>
      </c>
      <c r="BK31" s="953" t="s">
        <v>115</v>
      </c>
      <c r="BL31" s="61"/>
      <c r="BM31" s="95"/>
      <c r="BN31" s="219" t="s">
        <v>162</v>
      </c>
      <c r="BP31" s="116"/>
      <c r="BQ31" s="50"/>
      <c r="BR31" s="50"/>
      <c r="BS31" s="52"/>
      <c r="BT31" s="52"/>
      <c r="BU31" s="52"/>
      <c r="BV31" s="52"/>
      <c r="BW31" s="52"/>
      <c r="BX31" s="218"/>
      <c r="BY31" s="213"/>
      <c r="BZ31" s="55"/>
      <c r="CA31" s="116"/>
      <c r="CB31" s="50"/>
      <c r="CC31" s="1012" t="s">
        <v>165</v>
      </c>
      <c r="CD31" s="1013"/>
      <c r="CE31" s="1014"/>
      <c r="CF31" s="50"/>
      <c r="CG31" s="233"/>
      <c r="CH31" s="114"/>
      <c r="CI31" s="192"/>
      <c r="CJ31" s="50"/>
      <c r="CK31" s="51"/>
      <c r="CL31" s="51"/>
      <c r="CM31" s="51"/>
      <c r="CN31" s="50"/>
      <c r="CO31" s="50"/>
      <c r="CP31" s="50"/>
      <c r="CQ31" s="50"/>
      <c r="CR31" s="50"/>
    </row>
    <row r="32" spans="1:96" ht="18.75" customHeight="1" x14ac:dyDescent="0.25">
      <c r="A32" s="109"/>
      <c r="B32" s="55"/>
      <c r="C32" s="51"/>
      <c r="D32" s="51"/>
      <c r="E32" s="51"/>
      <c r="F32" s="2"/>
      <c r="G32" s="790"/>
      <c r="H32" s="314"/>
      <c r="I32" s="314"/>
      <c r="J32" s="314"/>
      <c r="K32" s="314"/>
      <c r="L32" s="76" t="s">
        <v>112</v>
      </c>
      <c r="M32" s="76" t="s">
        <v>112</v>
      </c>
      <c r="N32" s="947"/>
      <c r="O32" s="224" t="s">
        <v>120</v>
      </c>
      <c r="P32" s="224" t="s">
        <v>120</v>
      </c>
      <c r="Q32" s="186"/>
      <c r="R32" s="73" t="s">
        <v>159</v>
      </c>
      <c r="S32" s="173" t="s">
        <v>66</v>
      </c>
      <c r="T32" s="173" t="s">
        <v>66</v>
      </c>
      <c r="U32" s="73" t="s">
        <v>159</v>
      </c>
      <c r="V32" s="186"/>
      <c r="W32" s="50"/>
      <c r="X32" s="186"/>
      <c r="Y32" s="73"/>
      <c r="Z32" s="225" t="s">
        <v>53</v>
      </c>
      <c r="AA32" s="235" t="s">
        <v>34</v>
      </c>
      <c r="AB32" s="73"/>
      <c r="AC32" s="186"/>
      <c r="AD32" s="236"/>
      <c r="AE32" s="190"/>
      <c r="AF32" s="225" t="s">
        <v>53</v>
      </c>
      <c r="AG32" s="204" t="s">
        <v>46</v>
      </c>
      <c r="AH32" s="190"/>
      <c r="AI32" s="51"/>
      <c r="AJ32" s="51"/>
      <c r="AK32" s="186"/>
      <c r="AL32" s="189"/>
      <c r="AM32" s="189"/>
      <c r="AN32" s="186"/>
      <c r="AO32" s="50"/>
      <c r="AP32" s="52"/>
      <c r="AQ32" s="1018" t="s">
        <v>166</v>
      </c>
      <c r="AR32" s="1019"/>
      <c r="AS32" s="1019"/>
      <c r="AT32" s="1019"/>
      <c r="AU32" s="1019"/>
      <c r="AV32" s="1019"/>
      <c r="AW32" s="1020"/>
      <c r="AX32" s="116"/>
      <c r="AY32" s="116"/>
      <c r="AZ32" s="201"/>
      <c r="BA32" s="50"/>
      <c r="BB32" s="50"/>
      <c r="BC32" s="50"/>
      <c r="BD32" s="50"/>
      <c r="BE32" s="50"/>
      <c r="BF32" s="202"/>
      <c r="BG32" s="125"/>
      <c r="BH32" s="953" t="s">
        <v>115</v>
      </c>
      <c r="BI32" s="953" t="s">
        <v>115</v>
      </c>
      <c r="BJ32" s="953" t="s">
        <v>115</v>
      </c>
      <c r="BK32" s="953" t="s">
        <v>115</v>
      </c>
      <c r="BL32" s="61"/>
      <c r="BM32" s="95"/>
      <c r="BO32" s="50"/>
      <c r="BP32" s="116"/>
      <c r="BQ32" s="50"/>
      <c r="BR32" s="50"/>
      <c r="BS32" s="237"/>
      <c r="BT32" s="238" t="s">
        <v>167</v>
      </c>
      <c r="BU32" s="239"/>
      <c r="BV32" s="116"/>
      <c r="BW32" s="116"/>
      <c r="BX32" s="218"/>
      <c r="BY32" s="213"/>
      <c r="BZ32" s="116"/>
      <c r="CA32" s="116"/>
      <c r="CB32" s="50"/>
      <c r="CC32" s="1015"/>
      <c r="CD32" s="1016"/>
      <c r="CE32" s="1017"/>
      <c r="CF32" s="50"/>
      <c r="CG32" s="50"/>
      <c r="CH32" s="114"/>
      <c r="CI32" s="192"/>
      <c r="CJ32" s="50"/>
      <c r="CK32" s="51"/>
      <c r="CL32" s="51"/>
      <c r="CM32" s="51"/>
      <c r="CN32" s="50"/>
      <c r="CO32" s="50"/>
      <c r="CP32" s="50"/>
      <c r="CQ32" s="50"/>
      <c r="CR32" s="50"/>
    </row>
    <row r="33" spans="1:96" ht="18.75" thickBot="1" x14ac:dyDescent="0.3">
      <c r="A33" s="109"/>
      <c r="B33" s="240"/>
      <c r="C33" s="241"/>
      <c r="D33" s="241"/>
      <c r="E33" s="241"/>
      <c r="F33" s="2"/>
      <c r="G33" s="790"/>
      <c r="H33" s="790"/>
      <c r="I33" s="946"/>
      <c r="J33" s="790"/>
      <c r="K33" s="790"/>
      <c r="L33" s="947"/>
      <c r="M33" s="947"/>
      <c r="N33" s="947"/>
      <c r="O33" s="947"/>
      <c r="P33" s="952"/>
      <c r="R33" s="121"/>
      <c r="S33" s="73"/>
      <c r="T33" s="73"/>
      <c r="U33" s="195"/>
      <c r="V33" s="50"/>
      <c r="W33" s="50"/>
      <c r="X33" s="50"/>
      <c r="Y33" s="243"/>
      <c r="Z33" s="73"/>
      <c r="AA33" s="73"/>
      <c r="AB33" s="244"/>
      <c r="AC33" s="50"/>
      <c r="AF33" s="73"/>
      <c r="AG33" s="73"/>
      <c r="AL33" s="186"/>
      <c r="AM33" s="186"/>
      <c r="AN33" s="116"/>
      <c r="AO33" s="50"/>
      <c r="AP33" s="116"/>
      <c r="AQ33" s="1021"/>
      <c r="AR33" s="988"/>
      <c r="AS33" s="988"/>
      <c r="AT33" s="988"/>
      <c r="AU33" s="988"/>
      <c r="AV33" s="988"/>
      <c r="AW33" s="1022"/>
      <c r="AX33" s="116"/>
      <c r="AY33" s="116"/>
      <c r="AZ33" s="201"/>
      <c r="BA33" s="50"/>
      <c r="BB33" s="50"/>
      <c r="BC33" s="50"/>
      <c r="BD33" s="50"/>
      <c r="BE33" s="50"/>
      <c r="BF33" s="60"/>
      <c r="BG33" s="61"/>
      <c r="BH33" s="308"/>
      <c r="BI33" s="308"/>
      <c r="BJ33" s="308"/>
      <c r="BK33" s="308"/>
      <c r="BL33" s="61"/>
      <c r="BM33" s="125"/>
      <c r="BO33" s="50"/>
      <c r="BP33" s="116"/>
      <c r="BQ33" s="50"/>
      <c r="BR33" s="50"/>
      <c r="BS33" s="1026" t="s">
        <v>168</v>
      </c>
      <c r="BT33" s="1027"/>
      <c r="BU33" s="1028"/>
      <c r="BV33" s="116"/>
      <c r="BW33" s="116"/>
      <c r="BX33" s="218"/>
      <c r="BY33" s="245"/>
      <c r="BZ33" s="116"/>
      <c r="CA33" s="116"/>
      <c r="CB33" s="50"/>
      <c r="CC33" s="116"/>
      <c r="CD33" s="116"/>
      <c r="CE33" s="116"/>
      <c r="CF33" s="116"/>
      <c r="CG33" s="116"/>
      <c r="CH33" s="114"/>
      <c r="CI33" s="192"/>
      <c r="CJ33" s="50"/>
      <c r="CK33" s="51"/>
      <c r="CL33" s="51"/>
      <c r="CM33" s="51"/>
      <c r="CN33" s="50"/>
      <c r="CO33" s="50"/>
      <c r="CP33" s="50"/>
      <c r="CQ33" s="50"/>
      <c r="CR33" s="50"/>
    </row>
    <row r="34" spans="1:96" ht="20.25" customHeight="1" x14ac:dyDescent="0.25">
      <c r="A34" s="109"/>
      <c r="B34" s="55"/>
      <c r="C34" s="51"/>
      <c r="D34" s="51"/>
      <c r="E34" s="51"/>
      <c r="F34" s="51"/>
      <c r="G34" s="51"/>
      <c r="H34" s="2"/>
      <c r="I34" s="2"/>
      <c r="J34" s="2"/>
      <c r="K34" s="2"/>
      <c r="L34" s="2"/>
      <c r="M34" s="2"/>
      <c r="N34" s="2"/>
      <c r="R34" s="215"/>
      <c r="S34" s="186"/>
      <c r="T34" s="186"/>
      <c r="U34" s="50"/>
      <c r="V34" s="187"/>
      <c r="W34" s="246"/>
      <c r="X34" s="246"/>
      <c r="Y34" s="246"/>
      <c r="Z34" s="246"/>
      <c r="AA34" s="246"/>
      <c r="AB34" s="52"/>
      <c r="AC34" s="50"/>
      <c r="AD34" s="1029" t="s">
        <v>108</v>
      </c>
      <c r="AE34" s="1030"/>
      <c r="AF34" s="1030"/>
      <c r="AG34" s="1030"/>
      <c r="AH34" s="1030"/>
      <c r="AI34" s="1030"/>
      <c r="AJ34" s="1030"/>
      <c r="AK34" s="1030"/>
      <c r="AL34" s="247"/>
      <c r="AM34" s="116"/>
      <c r="AN34" s="50"/>
      <c r="AO34" s="50"/>
      <c r="AP34" s="116"/>
      <c r="AQ34" s="1021"/>
      <c r="AR34" s="988"/>
      <c r="AS34" s="988"/>
      <c r="AT34" s="988"/>
      <c r="AU34" s="988"/>
      <c r="AV34" s="988"/>
      <c r="AW34" s="1022"/>
      <c r="AX34" s="116"/>
      <c r="AY34" s="116"/>
      <c r="AZ34" s="201"/>
      <c r="BA34" s="50"/>
      <c r="BB34" s="50"/>
      <c r="BC34" s="50"/>
      <c r="BD34" s="50"/>
      <c r="BE34" s="50"/>
      <c r="BF34" s="191"/>
      <c r="BG34" s="95"/>
      <c r="BH34" s="947" t="s">
        <v>125</v>
      </c>
      <c r="BI34" s="947" t="s">
        <v>125</v>
      </c>
      <c r="BJ34" s="947" t="s">
        <v>118</v>
      </c>
      <c r="BK34" s="308"/>
      <c r="BL34" s="61"/>
      <c r="BM34" s="248"/>
      <c r="BO34" s="50"/>
      <c r="BP34" s="116"/>
      <c r="BQ34" s="116"/>
      <c r="BR34" s="50"/>
      <c r="BS34" s="249"/>
      <c r="BT34" s="250"/>
      <c r="BU34" s="251"/>
      <c r="BV34" s="116"/>
      <c r="BW34" s="116"/>
      <c r="BX34" s="191"/>
      <c r="BY34" s="245"/>
      <c r="BZ34" s="116"/>
      <c r="CA34" s="116"/>
      <c r="CB34" s="50"/>
      <c r="CC34" s="116"/>
      <c r="CD34" s="116"/>
      <c r="CE34" s="116"/>
      <c r="CF34" s="116"/>
      <c r="CG34" s="116"/>
      <c r="CH34" s="114"/>
      <c r="CI34" s="192"/>
      <c r="CJ34" s="50"/>
      <c r="CK34" s="51"/>
      <c r="CL34" s="51"/>
      <c r="CM34" s="51"/>
      <c r="CN34" s="50"/>
      <c r="CO34" s="50"/>
      <c r="CP34" s="50"/>
      <c r="CQ34" s="50"/>
      <c r="CR34" s="50"/>
    </row>
    <row r="35" spans="1:96" ht="15.75" x14ac:dyDescent="0.25">
      <c r="A35" s="109"/>
      <c r="B35" s="55"/>
      <c r="C35" s="51"/>
      <c r="D35" s="51"/>
      <c r="E35" s="51"/>
      <c r="F35" s="51"/>
      <c r="G35" s="51"/>
      <c r="H35" s="2"/>
      <c r="I35" s="2"/>
      <c r="J35" s="2"/>
      <c r="K35" s="2"/>
      <c r="L35" s="2"/>
      <c r="M35" s="2"/>
      <c r="Q35" s="50"/>
      <c r="R35" s="50"/>
      <c r="S35" s="50"/>
      <c r="T35" s="50"/>
      <c r="U35" s="50"/>
      <c r="V35" s="50"/>
      <c r="W35" s="50"/>
      <c r="X35" s="50"/>
      <c r="Y35" s="50"/>
      <c r="AB35" s="50"/>
      <c r="AC35" s="252"/>
      <c r="AD35" s="253"/>
      <c r="AE35" s="254">
        <v>1</v>
      </c>
      <c r="AF35" s="254"/>
      <c r="AG35" s="254">
        <v>2</v>
      </c>
      <c r="AH35" s="254"/>
      <c r="AI35" s="254">
        <v>3</v>
      </c>
      <c r="AJ35" s="254"/>
      <c r="AK35" s="254">
        <v>4</v>
      </c>
      <c r="AL35" s="255"/>
      <c r="AM35" s="116"/>
      <c r="AN35" s="50"/>
      <c r="AO35" s="50"/>
      <c r="AP35" s="116"/>
      <c r="AQ35" s="1021"/>
      <c r="AR35" s="988"/>
      <c r="AS35" s="988"/>
      <c r="AT35" s="988"/>
      <c r="AU35" s="988"/>
      <c r="AV35" s="988"/>
      <c r="AW35" s="1022"/>
      <c r="AX35" s="116"/>
      <c r="AY35" s="116"/>
      <c r="AZ35" s="201"/>
      <c r="BA35" s="50"/>
      <c r="BB35" s="50"/>
      <c r="BC35" s="50"/>
      <c r="BD35" s="50"/>
      <c r="BE35" s="50"/>
      <c r="BF35" s="255"/>
      <c r="BG35" s="95"/>
      <c r="BH35" s="256" t="s">
        <v>169</v>
      </c>
      <c r="BI35" s="257" t="s">
        <v>170</v>
      </c>
      <c r="BJ35" s="258" t="s">
        <v>171</v>
      </c>
      <c r="BK35" s="308"/>
      <c r="BL35" s="61"/>
      <c r="BM35" s="95"/>
      <c r="BN35" s="95"/>
      <c r="BO35" s="116"/>
      <c r="BP35" s="116"/>
      <c r="BQ35" s="116"/>
      <c r="BR35" s="50"/>
      <c r="BS35" s="116"/>
      <c r="BT35" s="116"/>
      <c r="BU35" s="116"/>
      <c r="BV35" s="116"/>
      <c r="BW35" s="116"/>
      <c r="BX35" s="191"/>
      <c r="BY35" s="245"/>
      <c r="BZ35" s="116"/>
      <c r="CA35" s="116"/>
      <c r="CB35" s="50"/>
      <c r="CC35" s="116"/>
      <c r="CD35" s="116"/>
      <c r="CE35" s="116"/>
      <c r="CF35" s="116"/>
      <c r="CG35" s="116"/>
      <c r="CH35" s="114"/>
      <c r="CI35" s="192"/>
      <c r="CJ35" s="50"/>
      <c r="CK35" s="51"/>
      <c r="CL35" s="51"/>
      <c r="CM35" s="51"/>
      <c r="CN35" s="50"/>
      <c r="CO35" s="50"/>
      <c r="CP35" s="50"/>
      <c r="CQ35" s="50"/>
      <c r="CR35" s="50"/>
    </row>
    <row r="36" spans="1:96" ht="18.75" customHeight="1" x14ac:dyDescent="0.35">
      <c r="A36" s="109"/>
      <c r="B36" s="55"/>
      <c r="C36" s="51"/>
      <c r="D36" s="51"/>
      <c r="E36" s="51"/>
      <c r="F36" s="51"/>
      <c r="G36" s="51"/>
      <c r="H36" s="2"/>
      <c r="I36" s="2"/>
      <c r="J36" s="2"/>
      <c r="K36" s="2"/>
      <c r="L36" s="2"/>
      <c r="M36" s="2"/>
      <c r="O36" s="1260" t="s">
        <v>1039</v>
      </c>
      <c r="P36" s="1260"/>
      <c r="Q36" s="1260"/>
      <c r="AB36" s="252"/>
      <c r="AC36" s="91" t="s">
        <v>159</v>
      </c>
      <c r="AD36" s="261" t="s">
        <v>174</v>
      </c>
      <c r="AE36" s="262"/>
      <c r="AF36" s="262"/>
      <c r="AG36" s="262"/>
      <c r="AH36" s="262"/>
      <c r="AI36" s="262"/>
      <c r="AJ36" s="262"/>
      <c r="AK36" s="262"/>
      <c r="AL36" s="185" t="s">
        <v>175</v>
      </c>
      <c r="AM36" s="116"/>
      <c r="AN36" s="50"/>
      <c r="AO36" s="50"/>
      <c r="AP36" s="116"/>
      <c r="AQ36" s="1021"/>
      <c r="AR36" s="988"/>
      <c r="AS36" s="988"/>
      <c r="AT36" s="988"/>
      <c r="AU36" s="988"/>
      <c r="AV36" s="988"/>
      <c r="AW36" s="1022"/>
      <c r="AX36" s="116"/>
      <c r="AY36" s="116"/>
      <c r="AZ36" s="55"/>
      <c r="BA36" s="50"/>
      <c r="BB36" s="50"/>
      <c r="BC36" s="50"/>
      <c r="BD36" s="50"/>
      <c r="BE36" s="50"/>
      <c r="BF36" s="255"/>
      <c r="BG36" s="95"/>
      <c r="BH36" s="263" t="s">
        <v>176</v>
      </c>
      <c r="BI36" s="76" t="s">
        <v>112</v>
      </c>
      <c r="BJ36" s="264" t="s">
        <v>172</v>
      </c>
      <c r="BK36" s="308"/>
      <c r="BL36" s="61"/>
      <c r="BM36" s="95"/>
      <c r="BN36" s="95"/>
      <c r="BO36" s="116"/>
      <c r="BP36" s="116"/>
      <c r="BQ36" s="116"/>
      <c r="BR36" s="50"/>
      <c r="BS36" s="116"/>
      <c r="BT36" s="116"/>
      <c r="BU36" s="116"/>
      <c r="BV36" s="116"/>
      <c r="BW36" s="116"/>
      <c r="BX36" s="191"/>
      <c r="BY36" s="245"/>
      <c r="BZ36" s="116"/>
      <c r="CA36" s="116"/>
      <c r="CB36" s="50"/>
      <c r="CC36" s="116"/>
      <c r="CD36" s="116"/>
      <c r="CE36" s="116"/>
      <c r="CF36" s="116"/>
      <c r="CG36" s="116"/>
      <c r="CH36" s="114"/>
      <c r="CI36" s="192"/>
      <c r="CJ36" s="50"/>
      <c r="CK36" s="51"/>
      <c r="CL36" s="51"/>
      <c r="CM36" s="51"/>
      <c r="CN36" s="50"/>
      <c r="CO36" s="50"/>
      <c r="CP36" s="50"/>
      <c r="CQ36" s="50"/>
      <c r="CR36" s="50"/>
    </row>
    <row r="37" spans="1:96" ht="18.75" customHeight="1" x14ac:dyDescent="0.25">
      <c r="A37" s="109"/>
      <c r="B37" s="55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O37" s="111" t="s">
        <v>122</v>
      </c>
      <c r="P37" s="111" t="s">
        <v>122</v>
      </c>
      <c r="Q37" s="111" t="s">
        <v>122</v>
      </c>
      <c r="S37" s="260" t="s">
        <v>173</v>
      </c>
      <c r="T37" s="50"/>
      <c r="U37" s="260" t="s">
        <v>173</v>
      </c>
      <c r="V37" s="50"/>
      <c r="W37" s="260" t="s">
        <v>173</v>
      </c>
      <c r="X37" s="50"/>
      <c r="Y37" s="260" t="s">
        <v>173</v>
      </c>
      <c r="Z37" s="50"/>
      <c r="AA37" s="260" t="s">
        <v>173</v>
      </c>
      <c r="AB37" s="262"/>
      <c r="AC37" s="266" t="s">
        <v>4</v>
      </c>
      <c r="AD37" s="267"/>
      <c r="AE37" s="217" t="s">
        <v>60</v>
      </c>
      <c r="AF37" s="50"/>
      <c r="AG37" s="217" t="s">
        <v>60</v>
      </c>
      <c r="AH37" s="50"/>
      <c r="AI37" s="200" t="s">
        <v>58</v>
      </c>
      <c r="AJ37" s="50"/>
      <c r="AK37" s="200" t="s">
        <v>58</v>
      </c>
      <c r="AL37" s="268"/>
      <c r="AM37" s="116"/>
      <c r="AN37" s="50"/>
      <c r="AO37" s="50"/>
      <c r="AP37" s="116"/>
      <c r="AQ37" s="1021"/>
      <c r="AR37" s="988"/>
      <c r="AS37" s="988"/>
      <c r="AT37" s="988"/>
      <c r="AU37" s="988"/>
      <c r="AV37" s="988"/>
      <c r="AW37" s="1022"/>
      <c r="AX37" s="116"/>
      <c r="AY37" s="116"/>
      <c r="AZ37" s="55"/>
      <c r="BA37" s="50"/>
      <c r="BB37" s="50"/>
      <c r="BC37" s="50"/>
      <c r="BD37" s="50"/>
      <c r="BE37" s="50"/>
      <c r="BF37" s="255"/>
      <c r="BG37" s="95"/>
      <c r="BH37" s="947" t="s">
        <v>118</v>
      </c>
      <c r="BI37" s="947" t="s">
        <v>118</v>
      </c>
      <c r="BJ37" s="947" t="s">
        <v>118</v>
      </c>
      <c r="BK37" s="308"/>
      <c r="BL37" s="61"/>
      <c r="BM37" s="95"/>
      <c r="BN37" s="95"/>
      <c r="BO37" s="116"/>
      <c r="BP37" s="116"/>
      <c r="BQ37" s="116"/>
      <c r="BR37" s="116"/>
      <c r="BS37" s="116"/>
      <c r="BT37" s="116"/>
      <c r="BU37" s="116"/>
      <c r="BV37" s="116"/>
      <c r="BW37" s="116"/>
      <c r="BX37" s="191"/>
      <c r="BY37" s="245"/>
      <c r="BZ37" s="116"/>
      <c r="CA37" s="116"/>
      <c r="CB37" s="50"/>
      <c r="CC37" s="116"/>
      <c r="CD37" s="116"/>
      <c r="CE37" s="116"/>
      <c r="CF37" s="116"/>
      <c r="CG37" s="116"/>
      <c r="CH37" s="114"/>
      <c r="CI37" s="192"/>
      <c r="CJ37" s="50"/>
      <c r="CK37" s="51"/>
      <c r="CL37" s="51"/>
      <c r="CM37" s="51"/>
      <c r="CN37" s="50"/>
      <c r="CO37" s="50"/>
      <c r="CP37" s="50"/>
      <c r="CQ37" s="50"/>
      <c r="CR37" s="50"/>
    </row>
    <row r="38" spans="1:96" ht="18.75" customHeight="1" x14ac:dyDescent="0.25">
      <c r="A38" s="109"/>
      <c r="B38" s="55"/>
      <c r="C38" s="51"/>
      <c r="D38" s="51"/>
      <c r="E38" s="51"/>
      <c r="F38" s="51"/>
      <c r="G38" s="51"/>
      <c r="H38" s="51"/>
      <c r="I38" s="51"/>
      <c r="J38" s="51"/>
      <c r="K38" s="52"/>
      <c r="L38" s="265"/>
      <c r="M38" s="265"/>
      <c r="N38" s="265"/>
      <c r="O38" s="111" t="s">
        <v>122</v>
      </c>
      <c r="P38" s="111" t="s">
        <v>122</v>
      </c>
      <c r="Q38" s="111" t="s">
        <v>122</v>
      </c>
      <c r="S38" s="260" t="s">
        <v>173</v>
      </c>
      <c r="T38" s="50"/>
      <c r="U38" s="260" t="s">
        <v>173</v>
      </c>
      <c r="V38" s="50"/>
      <c r="W38" s="260" t="s">
        <v>173</v>
      </c>
      <c r="X38" s="50"/>
      <c r="Y38" s="260" t="s">
        <v>173</v>
      </c>
      <c r="Z38" s="50"/>
      <c r="AA38" s="260" t="s">
        <v>173</v>
      </c>
      <c r="AB38" s="262"/>
      <c r="AC38" s="266" t="s">
        <v>4</v>
      </c>
      <c r="AD38" s="267"/>
      <c r="AE38" s="200" t="s">
        <v>58</v>
      </c>
      <c r="AF38" s="50"/>
      <c r="AG38" s="200" t="s">
        <v>58</v>
      </c>
      <c r="AH38" s="50"/>
      <c r="AI38" s="200" t="s">
        <v>58</v>
      </c>
      <c r="AJ38" s="50"/>
      <c r="AK38" s="270" t="s">
        <v>74</v>
      </c>
      <c r="AL38" s="268"/>
      <c r="AM38" s="116"/>
      <c r="AN38" s="50"/>
      <c r="AO38" s="50"/>
      <c r="AP38" s="116"/>
      <c r="AQ38" s="1021"/>
      <c r="AR38" s="988"/>
      <c r="AS38" s="988"/>
      <c r="AT38" s="988"/>
      <c r="AU38" s="988"/>
      <c r="AV38" s="988"/>
      <c r="AW38" s="1022"/>
      <c r="AX38" s="116"/>
      <c r="AY38" s="116"/>
      <c r="AZ38" s="55"/>
      <c r="BA38" s="50"/>
      <c r="BB38" s="50"/>
      <c r="BC38" s="50"/>
      <c r="BD38" s="50"/>
      <c r="BE38" s="50"/>
      <c r="BF38" s="255"/>
      <c r="BG38" s="116"/>
      <c r="BH38" s="50"/>
      <c r="BI38" s="50"/>
      <c r="BJ38" s="50"/>
      <c r="BK38" s="50"/>
      <c r="BL38" s="50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91"/>
      <c r="BY38" s="245"/>
      <c r="BZ38" s="116"/>
      <c r="CA38" s="116"/>
      <c r="CB38" s="116"/>
      <c r="CC38" s="116"/>
      <c r="CD38" s="116"/>
      <c r="CE38" s="116"/>
      <c r="CF38" s="116"/>
      <c r="CG38" s="116"/>
      <c r="CH38" s="114"/>
      <c r="CI38" s="192"/>
      <c r="CJ38" s="50"/>
      <c r="CK38" s="51"/>
      <c r="CL38" s="51"/>
      <c r="CM38" s="51"/>
      <c r="CN38" s="50"/>
      <c r="CO38" s="50"/>
      <c r="CP38" s="50"/>
      <c r="CQ38" s="50"/>
      <c r="CR38" s="50"/>
    </row>
    <row r="39" spans="1:96" ht="18.75" customHeight="1" thickBot="1" x14ac:dyDescent="0.3">
      <c r="A39" s="109"/>
      <c r="B39" s="100"/>
      <c r="C39" s="51"/>
      <c r="D39" s="55"/>
      <c r="E39" s="55"/>
      <c r="F39" s="55"/>
      <c r="G39" s="55"/>
      <c r="H39" s="55"/>
      <c r="I39" s="55"/>
      <c r="J39" s="116"/>
      <c r="K39" s="116"/>
      <c r="L39" s="55"/>
      <c r="M39" s="55"/>
      <c r="N39" s="55"/>
      <c r="O39" s="55"/>
      <c r="P39" s="55"/>
      <c r="Q39" s="55"/>
      <c r="R39" s="55"/>
      <c r="S39" s="50"/>
      <c r="T39" s="50"/>
      <c r="U39" s="50"/>
      <c r="V39" s="50"/>
      <c r="W39" s="50"/>
      <c r="X39" s="50"/>
      <c r="Y39" s="50"/>
      <c r="Z39" s="50"/>
      <c r="AB39" s="273"/>
      <c r="AC39" s="91" t="s">
        <v>159</v>
      </c>
      <c r="AD39" s="274"/>
      <c r="AE39" s="262"/>
      <c r="AF39" s="262"/>
      <c r="AG39" s="262"/>
      <c r="AH39" s="262"/>
      <c r="AI39" s="262"/>
      <c r="AJ39" s="262"/>
      <c r="AK39" s="262"/>
      <c r="AL39" s="275"/>
      <c r="AM39" s="52"/>
      <c r="AN39" s="116"/>
      <c r="AO39" s="116"/>
      <c r="AP39" s="116"/>
      <c r="AQ39" s="1023"/>
      <c r="AR39" s="1024"/>
      <c r="AS39" s="1024"/>
      <c r="AT39" s="1024"/>
      <c r="AU39" s="1024"/>
      <c r="AV39" s="1024"/>
      <c r="AW39" s="1025"/>
      <c r="AX39" s="250"/>
      <c r="AY39" s="250"/>
      <c r="AZ39" s="250"/>
      <c r="BA39" s="250"/>
      <c r="BB39" s="250"/>
      <c r="BC39" s="250"/>
      <c r="BD39" s="250"/>
      <c r="BE39" s="250"/>
      <c r="BF39" s="276"/>
      <c r="BG39" s="116"/>
      <c r="BH39" s="277"/>
      <c r="BI39" s="277"/>
      <c r="BJ39" s="277"/>
      <c r="BK39" s="277"/>
      <c r="BL39" s="277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91"/>
      <c r="BY39" s="278"/>
      <c r="BZ39" s="116"/>
      <c r="CA39" s="116"/>
      <c r="CB39" s="116"/>
      <c r="CC39" s="116"/>
      <c r="CD39" s="116"/>
      <c r="CE39" s="116"/>
      <c r="CF39" s="116"/>
      <c r="CG39" s="116"/>
      <c r="CH39" s="114"/>
      <c r="CI39" s="192"/>
      <c r="CJ39" s="50"/>
      <c r="CK39" s="51"/>
      <c r="CL39" s="51"/>
      <c r="CM39" s="51"/>
      <c r="CN39" s="50"/>
      <c r="CO39" s="50"/>
      <c r="CP39" s="50"/>
      <c r="CQ39" s="50"/>
      <c r="CR39" s="50"/>
    </row>
    <row r="40" spans="1:96" ht="19.5" customHeight="1" thickBot="1" x14ac:dyDescent="0.3">
      <c r="A40" s="109"/>
      <c r="C40" s="279"/>
      <c r="D40" s="286" t="s">
        <v>48</v>
      </c>
      <c r="E40" s="928"/>
      <c r="F40" s="286" t="s">
        <v>48</v>
      </c>
      <c r="G40" s="928"/>
      <c r="H40" s="286" t="s">
        <v>48</v>
      </c>
      <c r="I40" s="928"/>
      <c r="J40" s="286" t="s">
        <v>48</v>
      </c>
      <c r="K40" s="134"/>
      <c r="L40" s="281"/>
      <c r="M40" s="1258" t="s">
        <v>177</v>
      </c>
      <c r="N40" s="1259"/>
      <c r="O40" s="281"/>
      <c r="P40" s="1261" t="s">
        <v>1040</v>
      </c>
      <c r="Q40" s="1262"/>
      <c r="R40" s="1263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134"/>
      <c r="AD40" s="282"/>
      <c r="AE40" s="283">
        <v>8</v>
      </c>
      <c r="AF40" s="273"/>
      <c r="AG40" s="283">
        <v>7</v>
      </c>
      <c r="AH40" s="273"/>
      <c r="AI40" s="273">
        <v>6</v>
      </c>
      <c r="AJ40" s="273"/>
      <c r="AK40" s="273">
        <v>5</v>
      </c>
      <c r="AL40" s="106"/>
      <c r="AM40" s="134"/>
      <c r="AN40" s="134"/>
      <c r="AO40" s="134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81"/>
      <c r="BB40" s="281"/>
      <c r="BC40" s="281"/>
      <c r="BD40" s="281"/>
      <c r="BE40" s="281"/>
      <c r="BF40" s="281"/>
      <c r="BG40" s="134"/>
      <c r="BH40" s="284"/>
      <c r="BI40" s="281"/>
      <c r="BJ40" s="281"/>
      <c r="BK40" s="281"/>
      <c r="BL40" s="281"/>
      <c r="BM40" s="281"/>
      <c r="BN40" s="973" t="s">
        <v>178</v>
      </c>
      <c r="BO40" s="974"/>
      <c r="BP40" s="281"/>
      <c r="BQ40" s="281"/>
      <c r="BR40" s="281"/>
      <c r="BS40" s="281"/>
      <c r="BT40" s="281"/>
      <c r="BU40" s="281"/>
      <c r="BV40" s="281"/>
      <c r="BW40" s="281"/>
      <c r="BX40" s="285"/>
      <c r="BY40" s="278"/>
      <c r="BZ40" s="116"/>
      <c r="CA40" s="116"/>
      <c r="CB40" s="116"/>
      <c r="CC40" s="116"/>
      <c r="CD40" s="116"/>
      <c r="CE40" s="116"/>
      <c r="CF40" s="116"/>
      <c r="CG40" s="116"/>
      <c r="CH40" s="114"/>
      <c r="CI40" s="192"/>
      <c r="CJ40" s="50"/>
      <c r="CK40" s="51"/>
      <c r="CL40" s="51"/>
      <c r="CM40" s="51"/>
      <c r="CN40" s="50"/>
      <c r="CO40" s="50"/>
      <c r="CP40" s="50"/>
      <c r="CQ40" s="50"/>
      <c r="CR40" s="50"/>
    </row>
    <row r="41" spans="1:96" ht="21" x14ac:dyDescent="0.25">
      <c r="A41" s="109"/>
      <c r="B41" s="286" t="s">
        <v>48</v>
      </c>
      <c r="C41" s="3" t="s">
        <v>179</v>
      </c>
      <c r="D41" s="287"/>
      <c r="F41" s="287"/>
      <c r="G41" s="287"/>
      <c r="H41" s="287"/>
      <c r="I41" s="287"/>
      <c r="J41" s="287"/>
      <c r="K41" s="287"/>
      <c r="L41" s="287"/>
      <c r="M41" s="287"/>
      <c r="N41" s="287"/>
      <c r="O41" s="287"/>
      <c r="P41" s="1264"/>
      <c r="Q41" s="1265"/>
      <c r="R41" s="1266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116"/>
      <c r="AD41" s="116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288"/>
      <c r="AS41" s="288"/>
      <c r="AT41" s="288"/>
      <c r="AU41" s="288"/>
      <c r="AV41" s="288"/>
      <c r="AW41" s="288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277"/>
      <c r="BI41" s="289"/>
      <c r="BJ41" s="289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290"/>
      <c r="BY41" s="116"/>
      <c r="BZ41" s="116"/>
      <c r="CA41" s="116"/>
      <c r="CB41" s="116"/>
      <c r="CC41" s="116"/>
      <c r="CD41" s="116"/>
      <c r="CE41" s="116"/>
      <c r="CF41" s="116"/>
      <c r="CG41" s="116"/>
      <c r="CH41" s="114"/>
      <c r="CI41" s="192"/>
      <c r="CJ41" s="50"/>
      <c r="CK41" s="51"/>
      <c r="CL41" s="51"/>
      <c r="CM41" s="51"/>
      <c r="CN41" s="50"/>
      <c r="CO41" s="50"/>
      <c r="CP41" s="50"/>
      <c r="CQ41" s="50"/>
      <c r="CR41" s="50"/>
    </row>
    <row r="42" spans="1:96" ht="21" x14ac:dyDescent="0.25">
      <c r="A42" s="109"/>
      <c r="B42" s="291"/>
      <c r="D42" s="292"/>
      <c r="E42" s="287"/>
      <c r="F42" s="287"/>
      <c r="G42" s="291"/>
      <c r="H42" s="291"/>
      <c r="I42" s="287"/>
      <c r="J42" s="293"/>
      <c r="K42" s="293"/>
      <c r="L42" s="293"/>
      <c r="M42" s="76" t="s">
        <v>112</v>
      </c>
      <c r="N42" s="76" t="s">
        <v>112</v>
      </c>
      <c r="O42" s="293"/>
      <c r="P42" s="1264"/>
      <c r="Q42" s="1265"/>
      <c r="R42" s="1266"/>
      <c r="AM42" s="50"/>
      <c r="AN42" s="50"/>
      <c r="AO42" s="50"/>
      <c r="AP42" s="50"/>
      <c r="AQ42" s="50"/>
      <c r="AR42" s="55"/>
      <c r="AS42" s="55"/>
      <c r="AT42" s="55"/>
      <c r="AU42" s="55"/>
      <c r="AV42" s="55"/>
      <c r="AW42" s="55"/>
      <c r="AX42" s="55"/>
      <c r="AY42" s="201"/>
      <c r="AZ42" s="201"/>
      <c r="BA42" s="116"/>
      <c r="BB42" s="116"/>
      <c r="BC42" s="116"/>
      <c r="BD42" s="116"/>
      <c r="BE42" s="116"/>
      <c r="BF42" s="116"/>
      <c r="BG42" s="55"/>
      <c r="BH42" s="116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255"/>
      <c r="BY42" s="55"/>
      <c r="BZ42" s="55"/>
      <c r="CA42" s="55"/>
      <c r="CB42" s="55"/>
      <c r="CC42" s="55"/>
      <c r="CD42" s="55"/>
      <c r="CE42" s="55"/>
      <c r="CF42" s="55"/>
      <c r="CG42" s="55"/>
      <c r="CH42" s="126"/>
      <c r="CI42" s="192"/>
      <c r="CJ42" s="50"/>
      <c r="CK42" s="51"/>
      <c r="CL42" s="51"/>
      <c r="CM42" s="51"/>
      <c r="CN42" s="50"/>
      <c r="CO42" s="50"/>
      <c r="CP42" s="50"/>
      <c r="CQ42" s="50"/>
      <c r="CR42" s="50"/>
    </row>
    <row r="43" spans="1:96" ht="15.75" customHeight="1" thickBot="1" x14ac:dyDescent="0.3">
      <c r="A43" s="109"/>
      <c r="B43" s="286" t="s">
        <v>48</v>
      </c>
      <c r="C43" s="3" t="s">
        <v>179</v>
      </c>
      <c r="D43" s="287"/>
      <c r="E43" s="287"/>
      <c r="F43" s="3" t="s">
        <v>100</v>
      </c>
      <c r="G43" s="294" t="s">
        <v>48</v>
      </c>
      <c r="H43" s="294" t="s">
        <v>48</v>
      </c>
      <c r="I43" s="3" t="s">
        <v>100</v>
      </c>
      <c r="J43" s="287"/>
      <c r="K43" s="287"/>
      <c r="L43" s="287"/>
      <c r="M43" s="76" t="s">
        <v>112</v>
      </c>
      <c r="N43" s="76" t="s">
        <v>112</v>
      </c>
      <c r="O43" s="287"/>
      <c r="P43" s="1264"/>
      <c r="Q43" s="1265"/>
      <c r="R43" s="1266"/>
      <c r="S43" s="50"/>
      <c r="T43" s="55"/>
      <c r="U43" s="55"/>
      <c r="AN43" s="232"/>
      <c r="AO43" s="50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116"/>
      <c r="BE43" s="116"/>
      <c r="BF43" s="55"/>
      <c r="BG43" s="55"/>
      <c r="BH43" s="55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2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290"/>
      <c r="CJ43" s="50"/>
      <c r="CK43" s="51"/>
      <c r="CL43" s="51"/>
      <c r="CM43" s="51"/>
      <c r="CN43" s="50"/>
      <c r="CO43" s="50"/>
      <c r="CP43" s="50"/>
      <c r="CQ43" s="50"/>
      <c r="CR43" s="50"/>
    </row>
    <row r="44" spans="1:96" ht="21" x14ac:dyDescent="0.25">
      <c r="A44" s="109"/>
      <c r="B44" s="291"/>
      <c r="D44" s="295"/>
      <c r="E44" s="287"/>
      <c r="F44" s="287"/>
      <c r="G44" s="291"/>
      <c r="H44" s="291"/>
      <c r="I44" s="287"/>
      <c r="J44" s="287"/>
      <c r="K44" s="287"/>
      <c r="L44" s="287"/>
      <c r="M44" s="287"/>
      <c r="N44" s="287"/>
      <c r="O44" s="287"/>
      <c r="P44" s="1264"/>
      <c r="Q44" s="1265"/>
      <c r="R44" s="1266"/>
      <c r="S44" s="975" t="s">
        <v>180</v>
      </c>
      <c r="T44" s="976"/>
      <c r="U44" s="976"/>
      <c r="V44" s="976"/>
      <c r="W44" s="976"/>
      <c r="X44" s="976"/>
      <c r="Y44" s="976"/>
      <c r="Z44" s="976"/>
      <c r="AA44" s="977"/>
      <c r="AB44" s="52"/>
      <c r="AC44" s="52"/>
      <c r="AD44" s="52"/>
      <c r="AE44" s="296"/>
      <c r="AF44" s="50"/>
      <c r="AG44" s="52"/>
      <c r="AH44" s="52"/>
      <c r="AI44" s="232"/>
      <c r="AJ44" s="232"/>
      <c r="AK44" s="232"/>
      <c r="AL44" s="232"/>
      <c r="AN44" s="55"/>
      <c r="AO44" s="50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2"/>
      <c r="BE44" s="52"/>
      <c r="BF44" s="52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290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290"/>
      <c r="CJ44" s="50"/>
      <c r="CK44" s="51"/>
      <c r="CL44" s="51"/>
      <c r="CM44" s="51"/>
      <c r="CN44" s="50"/>
      <c r="CO44" s="50"/>
      <c r="CP44" s="50"/>
      <c r="CQ44" s="50"/>
      <c r="CR44" s="50"/>
    </row>
    <row r="45" spans="1:96" ht="16.5" customHeight="1" thickBot="1" x14ac:dyDescent="0.3">
      <c r="A45" s="109"/>
      <c r="B45" s="286" t="s">
        <v>48</v>
      </c>
      <c r="C45" s="3" t="s">
        <v>179</v>
      </c>
      <c r="D45" s="287"/>
      <c r="E45" s="287"/>
      <c r="F45" s="3" t="s">
        <v>100</v>
      </c>
      <c r="G45" s="294" t="s">
        <v>48</v>
      </c>
      <c r="H45" s="294" t="s">
        <v>48</v>
      </c>
      <c r="I45" s="3" t="s">
        <v>100</v>
      </c>
      <c r="J45" s="287"/>
      <c r="O45" s="287"/>
      <c r="P45" s="1264"/>
      <c r="Q45" s="1265"/>
      <c r="R45" s="1266"/>
      <c r="S45" s="978"/>
      <c r="T45" s="979"/>
      <c r="U45" s="979"/>
      <c r="V45" s="979"/>
      <c r="W45" s="979"/>
      <c r="X45" s="979"/>
      <c r="Y45" s="979"/>
      <c r="Z45" s="979"/>
      <c r="AA45" s="980"/>
      <c r="AB45" s="297"/>
      <c r="AC45" s="297"/>
      <c r="AD45" s="297"/>
      <c r="AE45" s="297"/>
      <c r="AF45" s="297"/>
      <c r="AG45" s="297"/>
      <c r="AH45" s="297"/>
      <c r="AI45" s="297"/>
      <c r="AJ45" s="297"/>
      <c r="AK45" s="297"/>
      <c r="AL45" s="297"/>
      <c r="AN45" s="55"/>
      <c r="AO45" s="50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2"/>
      <c r="BC45" s="55"/>
      <c r="BD45" s="52"/>
      <c r="BE45" s="52"/>
      <c r="BF45" s="52"/>
      <c r="BG45" s="55"/>
      <c r="BH45" s="55"/>
      <c r="BI45" s="55"/>
      <c r="BJ45" s="55"/>
      <c r="BK45" s="55"/>
      <c r="BL45" s="55"/>
      <c r="BM45" s="55"/>
      <c r="BN45" s="52"/>
      <c r="BO45" s="55"/>
      <c r="BP45" s="55"/>
      <c r="BQ45" s="55"/>
      <c r="BR45" s="55"/>
      <c r="BS45" s="55"/>
      <c r="BT45" s="55"/>
      <c r="BU45" s="55"/>
      <c r="BV45" s="55"/>
      <c r="BW45" s="55"/>
      <c r="BX45" s="290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298"/>
      <c r="CJ45" s="50"/>
      <c r="CK45" s="51"/>
      <c r="CL45" s="51"/>
      <c r="CM45" s="51"/>
      <c r="CN45" s="50"/>
      <c r="CO45" s="50"/>
      <c r="CP45" s="50"/>
      <c r="CQ45" s="50"/>
      <c r="CR45" s="50"/>
    </row>
    <row r="46" spans="1:96" ht="21" x14ac:dyDescent="0.25">
      <c r="A46" s="109"/>
      <c r="B46" s="291"/>
      <c r="D46" s="287"/>
      <c r="E46" s="287"/>
      <c r="F46" s="287"/>
      <c r="G46" s="291"/>
      <c r="H46" s="291"/>
      <c r="I46" s="287"/>
      <c r="J46" s="287"/>
      <c r="L46" s="287"/>
      <c r="M46" s="299"/>
      <c r="N46" s="299"/>
      <c r="O46" s="287"/>
      <c r="P46" s="1264"/>
      <c r="Q46" s="1265"/>
      <c r="R46" s="1266"/>
      <c r="S46" s="978"/>
      <c r="T46" s="979"/>
      <c r="U46" s="979"/>
      <c r="V46" s="979"/>
      <c r="W46" s="979"/>
      <c r="X46" s="979"/>
      <c r="Y46" s="979"/>
      <c r="Z46" s="979"/>
      <c r="AA46" s="980"/>
      <c r="AB46" s="238"/>
      <c r="AC46" s="300"/>
      <c r="AD46" s="984" t="s">
        <v>181</v>
      </c>
      <c r="AE46" s="985"/>
      <c r="AF46" s="985"/>
      <c r="AG46" s="985"/>
      <c r="AH46" s="985"/>
      <c r="AI46" s="985"/>
      <c r="AJ46" s="985"/>
      <c r="AK46" s="985"/>
      <c r="AL46" s="986"/>
      <c r="AN46" s="55"/>
      <c r="AO46" s="50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301"/>
      <c r="BD46" s="288"/>
      <c r="BE46" s="288"/>
      <c r="BF46" s="288"/>
      <c r="BG46" s="55"/>
      <c r="BH46" s="288"/>
      <c r="BI46" s="288"/>
      <c r="BJ46" s="55"/>
      <c r="BK46" s="55"/>
      <c r="BL46" s="55"/>
      <c r="BM46" s="55"/>
      <c r="BN46" s="52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281"/>
      <c r="BZ46" s="281"/>
      <c r="CA46" s="281"/>
      <c r="CB46" s="281"/>
      <c r="CC46" s="281"/>
      <c r="CD46" s="281"/>
      <c r="CE46" s="281"/>
      <c r="CF46" s="281"/>
      <c r="CG46" s="281"/>
      <c r="CH46" s="281"/>
      <c r="CI46" s="285"/>
      <c r="CJ46" s="50"/>
      <c r="CK46" s="51"/>
      <c r="CL46" s="51"/>
      <c r="CM46" s="51"/>
      <c r="CN46" s="50"/>
      <c r="CO46" s="50"/>
      <c r="CP46" s="50"/>
      <c r="CQ46" s="50"/>
      <c r="CR46" s="50"/>
    </row>
    <row r="47" spans="1:96" ht="15.75" customHeight="1" x14ac:dyDescent="0.25">
      <c r="A47" s="109"/>
      <c r="B47" s="286" t="s">
        <v>48</v>
      </c>
      <c r="C47" s="3" t="s">
        <v>179</v>
      </c>
      <c r="D47" s="287"/>
      <c r="E47" s="287"/>
      <c r="F47" s="3" t="s">
        <v>100</v>
      </c>
      <c r="G47" s="294" t="s">
        <v>48</v>
      </c>
      <c r="H47" s="294" t="s">
        <v>48</v>
      </c>
      <c r="I47" s="3" t="s">
        <v>100</v>
      </c>
      <c r="J47" s="287"/>
      <c r="K47" s="287"/>
      <c r="L47" s="302" t="s">
        <v>182</v>
      </c>
      <c r="M47" s="294" t="s">
        <v>48</v>
      </c>
      <c r="N47" s="294" t="s">
        <v>48</v>
      </c>
      <c r="O47" s="303" t="s">
        <v>182</v>
      </c>
      <c r="P47" s="1264"/>
      <c r="Q47" s="1265"/>
      <c r="R47" s="1266"/>
      <c r="S47" s="978"/>
      <c r="T47" s="979"/>
      <c r="U47" s="979"/>
      <c r="V47" s="979"/>
      <c r="W47" s="979"/>
      <c r="X47" s="979"/>
      <c r="Y47" s="979"/>
      <c r="Z47" s="979"/>
      <c r="AA47" s="980"/>
      <c r="AB47" s="116"/>
      <c r="AC47" s="55"/>
      <c r="AD47" s="987"/>
      <c r="AE47" s="988"/>
      <c r="AF47" s="988"/>
      <c r="AG47" s="988"/>
      <c r="AH47" s="988"/>
      <c r="AI47" s="988"/>
      <c r="AJ47" s="988"/>
      <c r="AK47" s="988"/>
      <c r="AL47" s="989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2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290"/>
      <c r="CJ47" s="50"/>
      <c r="CK47" s="51"/>
      <c r="CL47" s="51"/>
      <c r="CM47" s="51"/>
      <c r="CN47" s="50"/>
      <c r="CO47" s="50"/>
      <c r="CP47" s="50"/>
      <c r="CQ47" s="50"/>
      <c r="CR47" s="50"/>
    </row>
    <row r="48" spans="1:96" ht="21" x14ac:dyDescent="0.25">
      <c r="A48" s="109"/>
      <c r="B48" s="291"/>
      <c r="D48" s="287"/>
      <c r="E48" s="287"/>
      <c r="F48" s="287"/>
      <c r="G48" s="291"/>
      <c r="H48" s="291"/>
      <c r="I48" s="287"/>
      <c r="K48" s="287"/>
      <c r="L48" s="302"/>
      <c r="M48" s="299"/>
      <c r="N48" s="299"/>
      <c r="O48" s="303"/>
      <c r="P48" s="1264"/>
      <c r="Q48" s="1265"/>
      <c r="R48" s="1266"/>
      <c r="S48" s="978"/>
      <c r="T48" s="979"/>
      <c r="U48" s="979"/>
      <c r="V48" s="979"/>
      <c r="W48" s="979"/>
      <c r="X48" s="979"/>
      <c r="Y48" s="979"/>
      <c r="Z48" s="979"/>
      <c r="AA48" s="980"/>
      <c r="AB48" s="116"/>
      <c r="AC48" s="55"/>
      <c r="AD48" s="990"/>
      <c r="AE48" s="991"/>
      <c r="AF48" s="991"/>
      <c r="AG48" s="991"/>
      <c r="AH48" s="991"/>
      <c r="AI48" s="991"/>
      <c r="AJ48" s="991"/>
      <c r="AK48" s="991"/>
      <c r="AL48" s="992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290"/>
      <c r="CJ48" s="50"/>
      <c r="CK48" s="51"/>
      <c r="CL48" s="51"/>
      <c r="CM48" s="51"/>
      <c r="CN48" s="50"/>
      <c r="CO48" s="50"/>
      <c r="CP48" s="50"/>
      <c r="CQ48" s="50"/>
      <c r="CR48" s="50"/>
    </row>
    <row r="49" spans="1:96" ht="15.75" customHeight="1" x14ac:dyDescent="0.25">
      <c r="A49" s="109"/>
      <c r="B49" s="286" t="s">
        <v>48</v>
      </c>
      <c r="C49" s="3" t="s">
        <v>179</v>
      </c>
      <c r="D49" s="287"/>
      <c r="I49" s="287"/>
      <c r="K49" s="287"/>
      <c r="L49" s="302" t="s">
        <v>183</v>
      </c>
      <c r="M49" s="294" t="s">
        <v>48</v>
      </c>
      <c r="N49" s="294" t="s">
        <v>48</v>
      </c>
      <c r="O49" s="303" t="s">
        <v>182</v>
      </c>
      <c r="P49" s="1264"/>
      <c r="Q49" s="1265"/>
      <c r="R49" s="1266"/>
      <c r="S49" s="978"/>
      <c r="T49" s="979"/>
      <c r="U49" s="979"/>
      <c r="V49" s="979"/>
      <c r="W49" s="979"/>
      <c r="X49" s="979"/>
      <c r="Y49" s="979"/>
      <c r="Z49" s="979"/>
      <c r="AA49" s="980"/>
      <c r="AB49" s="116"/>
      <c r="AC49" s="55"/>
      <c r="AD49" s="55"/>
      <c r="AE49" s="55"/>
      <c r="AF49" s="55"/>
      <c r="AG49" s="55"/>
      <c r="AH49" s="55"/>
      <c r="AI49" s="55"/>
      <c r="AJ49" s="993" t="s">
        <v>184</v>
      </c>
      <c r="AK49" s="985"/>
      <c r="AL49" s="994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290"/>
      <c r="CJ49" s="50"/>
      <c r="CK49" s="51"/>
      <c r="CL49" s="51"/>
      <c r="CM49" s="51"/>
      <c r="CN49" s="50"/>
      <c r="CO49" s="50"/>
      <c r="CP49" s="50"/>
      <c r="CQ49" s="50"/>
      <c r="CR49" s="50"/>
    </row>
    <row r="50" spans="1:96" ht="21" x14ac:dyDescent="0.25">
      <c r="A50" s="109"/>
      <c r="B50" s="291"/>
      <c r="D50" s="287"/>
      <c r="G50" s="304"/>
      <c r="H50" s="304"/>
      <c r="I50" s="287"/>
      <c r="K50" s="287"/>
      <c r="L50" s="302"/>
      <c r="M50" s="299"/>
      <c r="N50" s="299"/>
      <c r="O50" s="287"/>
      <c r="P50" s="1264"/>
      <c r="Q50" s="1265"/>
      <c r="R50" s="1266"/>
      <c r="S50" s="978"/>
      <c r="T50" s="979"/>
      <c r="U50" s="979"/>
      <c r="V50" s="979"/>
      <c r="W50" s="979"/>
      <c r="X50" s="979"/>
      <c r="Y50" s="979"/>
      <c r="Z50" s="979"/>
      <c r="AA50" s="980"/>
      <c r="AB50" s="116"/>
      <c r="AC50" s="55"/>
      <c r="AD50" s="55"/>
      <c r="AE50" s="55"/>
      <c r="AF50" s="55"/>
      <c r="AG50" s="55"/>
      <c r="AH50" s="55"/>
      <c r="AI50" s="55"/>
      <c r="AJ50" s="995"/>
      <c r="AK50" s="988"/>
      <c r="AL50" s="996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166"/>
      <c r="CK50" s="51"/>
      <c r="CL50" s="51"/>
      <c r="CM50" s="51"/>
      <c r="CN50" s="50"/>
      <c r="CO50" s="50"/>
      <c r="CP50" s="50"/>
      <c r="CQ50" s="50"/>
      <c r="CR50" s="50"/>
    </row>
    <row r="51" spans="1:96" ht="18" customHeight="1" x14ac:dyDescent="0.25">
      <c r="A51" s="109"/>
      <c r="B51" s="286" t="s">
        <v>48</v>
      </c>
      <c r="C51" s="3" t="s">
        <v>179</v>
      </c>
      <c r="D51" s="287"/>
      <c r="F51" s="305" t="s">
        <v>185</v>
      </c>
      <c r="G51" s="294" t="s">
        <v>48</v>
      </c>
      <c r="H51" s="294" t="s">
        <v>48</v>
      </c>
      <c r="I51" s="3" t="s">
        <v>185</v>
      </c>
      <c r="K51" s="287"/>
      <c r="L51" s="287"/>
      <c r="O51" s="287"/>
      <c r="P51" s="1264"/>
      <c r="Q51" s="1265"/>
      <c r="R51" s="1266"/>
      <c r="S51" s="978"/>
      <c r="T51" s="979"/>
      <c r="U51" s="979"/>
      <c r="V51" s="979"/>
      <c r="W51" s="979"/>
      <c r="X51" s="979"/>
      <c r="Y51" s="979"/>
      <c r="Z51" s="979"/>
      <c r="AA51" s="980"/>
      <c r="AB51" s="999" t="s">
        <v>186</v>
      </c>
      <c r="AC51" s="1000"/>
      <c r="AD51" s="1000"/>
      <c r="AE51" s="1000"/>
      <c r="AF51" s="1000"/>
      <c r="AG51" s="1000"/>
      <c r="AH51" s="1000"/>
      <c r="AI51" s="1001"/>
      <c r="AJ51" s="995"/>
      <c r="AK51" s="988"/>
      <c r="AL51" s="996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166"/>
      <c r="CK51" s="51"/>
      <c r="CL51" s="51"/>
      <c r="CM51" s="51"/>
      <c r="CN51" s="50"/>
      <c r="CO51" s="50"/>
      <c r="CP51" s="50"/>
      <c r="CQ51" s="50"/>
      <c r="CR51" s="50"/>
    </row>
    <row r="52" spans="1:96" ht="21" x14ac:dyDescent="0.25">
      <c r="A52" s="306"/>
      <c r="B52" s="291"/>
      <c r="D52" s="287"/>
      <c r="F52" s="305"/>
      <c r="G52" s="304"/>
      <c r="H52" s="304"/>
      <c r="J52" s="287"/>
      <c r="K52" s="287"/>
      <c r="L52" s="287"/>
      <c r="O52" s="287"/>
      <c r="P52" s="1264"/>
      <c r="Q52" s="1265"/>
      <c r="R52" s="1266"/>
      <c r="S52" s="978"/>
      <c r="T52" s="979"/>
      <c r="U52" s="979"/>
      <c r="V52" s="979"/>
      <c r="W52" s="979"/>
      <c r="X52" s="979"/>
      <c r="Y52" s="979"/>
      <c r="Z52" s="979"/>
      <c r="AA52" s="980"/>
      <c r="AB52" s="978"/>
      <c r="AC52" s="979"/>
      <c r="AD52" s="979"/>
      <c r="AE52" s="979"/>
      <c r="AF52" s="979"/>
      <c r="AG52" s="979"/>
      <c r="AH52" s="979"/>
      <c r="AI52" s="1002"/>
      <c r="AJ52" s="997"/>
      <c r="AK52" s="991"/>
      <c r="AL52" s="998"/>
      <c r="CJ52" s="166"/>
      <c r="CK52" s="51"/>
      <c r="CL52" s="51"/>
      <c r="CM52" s="51"/>
      <c r="CN52" s="50"/>
      <c r="CO52" s="50"/>
      <c r="CP52" s="50"/>
      <c r="CQ52" s="50"/>
      <c r="CR52" s="50"/>
    </row>
    <row r="53" spans="1:96" ht="15" customHeight="1" x14ac:dyDescent="0.25">
      <c r="A53" s="307"/>
      <c r="D53" s="287"/>
      <c r="E53" s="287"/>
      <c r="F53" s="305" t="s">
        <v>185</v>
      </c>
      <c r="G53" s="294" t="s">
        <v>48</v>
      </c>
      <c r="H53" s="294" t="s">
        <v>48</v>
      </c>
      <c r="I53" s="3" t="s">
        <v>185</v>
      </c>
      <c r="J53" s="287"/>
      <c r="L53" s="287"/>
      <c r="P53" s="1264"/>
      <c r="Q53" s="1265"/>
      <c r="R53" s="1266"/>
      <c r="S53" s="978"/>
      <c r="T53" s="979"/>
      <c r="U53" s="979"/>
      <c r="V53" s="979"/>
      <c r="W53" s="979"/>
      <c r="X53" s="979"/>
      <c r="Y53" s="979"/>
      <c r="Z53" s="979"/>
      <c r="AA53" s="980"/>
      <c r="AB53" s="978"/>
      <c r="AC53" s="979"/>
      <c r="AD53" s="979"/>
      <c r="AE53" s="979"/>
      <c r="AF53" s="979"/>
      <c r="AG53" s="979"/>
      <c r="AH53" s="979"/>
      <c r="AI53" s="1002"/>
      <c r="AJ53" s="1003" t="s">
        <v>187</v>
      </c>
      <c r="AK53" s="1004"/>
      <c r="AL53" s="1005"/>
      <c r="CJ53" s="166"/>
      <c r="CK53" s="51"/>
      <c r="CL53" s="51"/>
      <c r="CM53" s="51"/>
      <c r="CN53" s="50"/>
      <c r="CO53" s="50"/>
      <c r="CP53" s="50"/>
      <c r="CQ53" s="50"/>
      <c r="CR53" s="50"/>
    </row>
    <row r="54" spans="1:96" ht="15.75" customHeight="1" thickBot="1" x14ac:dyDescent="0.3">
      <c r="A54" s="255"/>
      <c r="B54" s="287"/>
      <c r="C54" s="287"/>
      <c r="D54" s="287"/>
      <c r="E54" s="287"/>
      <c r="F54" s="305"/>
      <c r="G54" s="304"/>
      <c r="H54" s="304"/>
      <c r="K54" s="287"/>
      <c r="L54" s="287"/>
      <c r="M54" s="308"/>
      <c r="N54" s="308"/>
      <c r="O54" s="308"/>
      <c r="P54" s="1264"/>
      <c r="Q54" s="1265"/>
      <c r="R54" s="1266"/>
      <c r="S54" s="981"/>
      <c r="T54" s="982"/>
      <c r="U54" s="982"/>
      <c r="V54" s="982"/>
      <c r="W54" s="982"/>
      <c r="X54" s="982"/>
      <c r="Y54" s="982"/>
      <c r="Z54" s="982"/>
      <c r="AA54" s="983"/>
      <c r="AB54" s="978"/>
      <c r="AC54" s="979"/>
      <c r="AD54" s="979"/>
      <c r="AE54" s="979"/>
      <c r="AF54" s="979"/>
      <c r="AG54" s="979"/>
      <c r="AH54" s="979"/>
      <c r="AI54" s="1002"/>
      <c r="AJ54" s="1006"/>
      <c r="AK54" s="1007"/>
      <c r="AL54" s="1008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166"/>
      <c r="CK54" s="51"/>
      <c r="CL54" s="51"/>
      <c r="CM54" s="51"/>
      <c r="CN54" s="50"/>
      <c r="CO54" s="50"/>
      <c r="CP54" s="50"/>
      <c r="CQ54" s="50"/>
      <c r="CR54" s="50"/>
    </row>
    <row r="55" spans="1:96" ht="15" customHeight="1" x14ac:dyDescent="0.25">
      <c r="A55" s="255"/>
      <c r="B55" s="309"/>
      <c r="C55" s="309"/>
      <c r="D55" s="309"/>
      <c r="E55" s="309"/>
      <c r="F55" s="305" t="s">
        <v>185</v>
      </c>
      <c r="G55" s="294" t="s">
        <v>48</v>
      </c>
      <c r="H55" s="294" t="s">
        <v>48</v>
      </c>
      <c r="I55" s="3" t="s">
        <v>185</v>
      </c>
      <c r="K55" s="309"/>
      <c r="L55" s="309"/>
      <c r="M55" s="309"/>
      <c r="N55" s="309"/>
      <c r="O55" s="309"/>
      <c r="P55" s="1264"/>
      <c r="Q55" s="1265"/>
      <c r="R55" s="1266"/>
      <c r="S55" s="166"/>
      <c r="T55" s="50"/>
      <c r="U55" s="50"/>
      <c r="V55" s="50"/>
      <c r="W55" s="50"/>
      <c r="X55" s="50"/>
      <c r="Y55" s="50"/>
      <c r="Z55" s="5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0"/>
      <c r="BX55" s="310"/>
      <c r="BY55" s="310"/>
      <c r="BZ55" s="310"/>
      <c r="CA55" s="310"/>
      <c r="CB55" s="310"/>
      <c r="CC55" s="310"/>
      <c r="CD55" s="310"/>
      <c r="CE55" s="310"/>
      <c r="CF55" s="310"/>
      <c r="CG55" s="310"/>
      <c r="CH55" s="310"/>
      <c r="CI55" s="31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ht="15.75" customHeight="1" x14ac:dyDescent="0.25">
      <c r="A56" s="255"/>
      <c r="D56" s="287"/>
      <c r="F56" s="305"/>
      <c r="G56" s="304"/>
      <c r="H56" s="304"/>
      <c r="J56" s="287"/>
      <c r="K56" s="287"/>
      <c r="L56" s="287"/>
      <c r="M56" s="287"/>
      <c r="N56" s="287"/>
      <c r="O56" s="287"/>
      <c r="P56" s="1264"/>
      <c r="Q56" s="1265"/>
      <c r="R56" s="1266"/>
      <c r="S56" s="166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ht="15" customHeight="1" x14ac:dyDescent="0.25">
      <c r="A57" s="255"/>
      <c r="D57" s="287"/>
      <c r="F57" s="305"/>
      <c r="J57" s="287"/>
      <c r="K57" s="311"/>
      <c r="L57" s="311"/>
      <c r="M57" s="311"/>
      <c r="N57" s="311"/>
      <c r="P57" s="1264"/>
      <c r="Q57" s="1265"/>
      <c r="R57" s="1266"/>
      <c r="S57" s="166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x14ac:dyDescent="0.25">
      <c r="A58" s="255"/>
      <c r="B58" s="312"/>
      <c r="D58" s="313"/>
      <c r="E58" s="311"/>
      <c r="F58" s="305"/>
      <c r="I58" s="311"/>
      <c r="J58" s="311"/>
      <c r="K58" s="311"/>
      <c r="L58" s="311"/>
      <c r="M58" s="314"/>
      <c r="N58" s="314"/>
      <c r="P58" s="1264"/>
      <c r="Q58" s="1265"/>
      <c r="R58" s="1266"/>
      <c r="S58" s="166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</row>
    <row r="59" spans="1:96" ht="21" x14ac:dyDescent="0.25">
      <c r="A59" s="255"/>
      <c r="B59" s="286" t="s">
        <v>48</v>
      </c>
      <c r="C59" s="3" t="s">
        <v>101</v>
      </c>
      <c r="D59" s="287"/>
      <c r="E59" s="287"/>
      <c r="F59" s="305"/>
      <c r="G59" s="299"/>
      <c r="H59" s="299"/>
      <c r="I59" s="311"/>
      <c r="J59" s="287"/>
      <c r="K59" s="311"/>
      <c r="L59" s="311"/>
      <c r="M59" s="314"/>
      <c r="N59" s="314"/>
      <c r="P59" s="1264"/>
      <c r="Q59" s="1265"/>
      <c r="R59" s="1266"/>
      <c r="S59" s="166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</row>
    <row r="60" spans="1:96" ht="15.75" x14ac:dyDescent="0.25">
      <c r="A60" s="255"/>
      <c r="B60" s="312"/>
      <c r="D60" s="287"/>
      <c r="E60" s="287"/>
      <c r="F60" s="305"/>
      <c r="G60" s="294" t="s">
        <v>48</v>
      </c>
      <c r="H60" s="294" t="s">
        <v>48</v>
      </c>
      <c r="I60" s="315"/>
      <c r="J60" s="287"/>
      <c r="K60" s="311"/>
      <c r="L60" s="311"/>
      <c r="M60" s="314"/>
      <c r="N60" s="314"/>
      <c r="P60" s="1264"/>
      <c r="Q60" s="1265"/>
      <c r="R60" s="1266"/>
      <c r="S60" s="166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</row>
    <row r="61" spans="1:96" ht="21" x14ac:dyDescent="0.25">
      <c r="A61" s="255"/>
      <c r="B61" s="286" t="s">
        <v>48</v>
      </c>
      <c r="C61" s="3" t="s">
        <v>101</v>
      </c>
      <c r="D61" s="287"/>
      <c r="E61" s="287"/>
      <c r="F61" s="305"/>
      <c r="G61" s="299"/>
      <c r="H61" s="299"/>
      <c r="I61" s="311"/>
      <c r="J61" s="287"/>
      <c r="K61" s="311"/>
      <c r="P61" s="1264"/>
      <c r="Q61" s="1265"/>
      <c r="R61" s="1266"/>
      <c r="S61" s="316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</row>
    <row r="62" spans="1:96" ht="15.75" x14ac:dyDescent="0.25">
      <c r="A62" s="255"/>
      <c r="B62" s="312"/>
      <c r="D62" s="287"/>
      <c r="E62" s="287"/>
      <c r="F62" s="305"/>
      <c r="G62" s="294" t="s">
        <v>48</v>
      </c>
      <c r="H62" s="294" t="s">
        <v>48</v>
      </c>
      <c r="I62" s="311"/>
      <c r="J62" s="287"/>
      <c r="K62" s="311"/>
      <c r="P62" s="1264"/>
      <c r="Q62" s="1265"/>
      <c r="R62" s="1266"/>
      <c r="S62" s="166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</row>
    <row r="63" spans="1:96" ht="15.75" x14ac:dyDescent="0.25">
      <c r="A63" s="255"/>
      <c r="B63" s="286" t="s">
        <v>48</v>
      </c>
      <c r="C63" s="3" t="s">
        <v>101</v>
      </c>
      <c r="D63" s="287"/>
      <c r="E63" s="287"/>
      <c r="F63" s="305"/>
      <c r="G63" s="294" t="s">
        <v>48</v>
      </c>
      <c r="H63" s="294" t="s">
        <v>48</v>
      </c>
      <c r="I63" s="315"/>
      <c r="J63" s="287"/>
      <c r="K63" s="311"/>
      <c r="P63" s="1264"/>
      <c r="Q63" s="1265"/>
      <c r="R63" s="1266"/>
      <c r="S63" s="166"/>
      <c r="T63" s="50"/>
      <c r="U63" s="317"/>
      <c r="V63" s="317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</row>
    <row r="64" spans="1:96" ht="15.75" x14ac:dyDescent="0.25">
      <c r="A64" s="255"/>
      <c r="B64" s="312"/>
      <c r="F64" s="305"/>
      <c r="G64" s="294" t="s">
        <v>48</v>
      </c>
      <c r="H64" s="294" t="s">
        <v>48</v>
      </c>
      <c r="I64" s="311"/>
      <c r="K64" s="311"/>
      <c r="P64" s="1264"/>
      <c r="Q64" s="1265"/>
      <c r="R64" s="1266"/>
      <c r="S64" s="166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</row>
    <row r="65" spans="1:96" ht="15.75" x14ac:dyDescent="0.25">
      <c r="A65" s="255"/>
      <c r="B65" s="286" t="s">
        <v>48</v>
      </c>
      <c r="C65" s="3" t="s">
        <v>101</v>
      </c>
      <c r="D65" s="287"/>
      <c r="E65" s="287"/>
      <c r="F65" s="305"/>
      <c r="I65" s="311"/>
      <c r="J65" s="287"/>
      <c r="K65" s="311"/>
      <c r="P65" s="1264"/>
      <c r="Q65" s="1265"/>
      <c r="R65" s="1266"/>
      <c r="S65" s="166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</row>
    <row r="66" spans="1:96" x14ac:dyDescent="0.25">
      <c r="A66" s="255"/>
      <c r="B66" s="312"/>
      <c r="D66" s="287"/>
      <c r="E66" s="287"/>
      <c r="F66" s="305"/>
      <c r="I66" s="315"/>
      <c r="J66" s="287"/>
      <c r="K66" s="311"/>
      <c r="P66" s="1264"/>
      <c r="Q66" s="1265"/>
      <c r="R66" s="1266"/>
      <c r="S66" s="166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</row>
    <row r="67" spans="1:96" ht="15.75" x14ac:dyDescent="0.25">
      <c r="A67" s="255"/>
      <c r="B67" s="286" t="s">
        <v>48</v>
      </c>
      <c r="C67" s="3" t="s">
        <v>188</v>
      </c>
      <c r="D67" s="287"/>
      <c r="E67" s="287"/>
      <c r="I67" s="311"/>
      <c r="J67" s="287"/>
      <c r="K67" s="311"/>
      <c r="P67" s="1264"/>
      <c r="Q67" s="1265"/>
      <c r="R67" s="1266"/>
      <c r="S67" s="166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</row>
    <row r="68" spans="1:96" x14ac:dyDescent="0.25">
      <c r="A68" s="255"/>
      <c r="B68" s="311"/>
      <c r="I68" s="311"/>
      <c r="K68" s="311"/>
      <c r="P68" s="1264"/>
      <c r="Q68" s="1265"/>
      <c r="R68" s="1266"/>
      <c r="S68" s="166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</row>
    <row r="69" spans="1:96" ht="15.75" x14ac:dyDescent="0.25">
      <c r="A69" s="255"/>
      <c r="B69" s="286" t="s">
        <v>48</v>
      </c>
      <c r="C69" s="3" t="s">
        <v>188</v>
      </c>
      <c r="D69" s="287"/>
      <c r="E69" s="287"/>
      <c r="I69" s="311"/>
      <c r="J69" s="287"/>
      <c r="K69" s="311"/>
      <c r="L69" s="311"/>
      <c r="M69" s="314"/>
      <c r="N69" s="314"/>
      <c r="P69" s="1264"/>
      <c r="Q69" s="1265"/>
      <c r="R69" s="1266"/>
      <c r="S69" s="166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</row>
    <row r="70" spans="1:96" x14ac:dyDescent="0.25">
      <c r="A70" s="255"/>
      <c r="B70" s="311"/>
      <c r="C70" s="311"/>
      <c r="D70" s="313"/>
      <c r="F70" s="311"/>
      <c r="I70" s="311"/>
      <c r="J70" s="311"/>
      <c r="K70" s="311"/>
      <c r="L70" s="311"/>
      <c r="M70" s="314"/>
      <c r="N70" s="314"/>
      <c r="P70" s="1264"/>
      <c r="Q70" s="1265"/>
      <c r="R70" s="1266"/>
      <c r="S70" s="166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</row>
    <row r="71" spans="1:96" x14ac:dyDescent="0.25">
      <c r="A71" s="255"/>
      <c r="B71" s="287"/>
      <c r="C71" s="311"/>
      <c r="D71" s="311"/>
      <c r="K71" s="311"/>
      <c r="L71" s="311"/>
      <c r="M71" s="314"/>
      <c r="N71" s="314"/>
      <c r="P71" s="1264"/>
      <c r="Q71" s="1265"/>
      <c r="R71" s="1266"/>
      <c r="S71" s="166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</row>
    <row r="72" spans="1:96" ht="20.25" x14ac:dyDescent="0.25">
      <c r="A72" s="255"/>
      <c r="B72" s="287"/>
      <c r="C72" s="311"/>
      <c r="D72" s="319"/>
      <c r="E72" s="287"/>
      <c r="F72" s="287"/>
      <c r="G72" s="287"/>
      <c r="H72" s="287"/>
      <c r="I72" s="287"/>
      <c r="J72" s="287"/>
      <c r="K72" s="311"/>
      <c r="L72" s="311"/>
      <c r="M72" s="311"/>
      <c r="N72" s="320"/>
      <c r="P72" s="1264"/>
      <c r="Q72" s="1265"/>
      <c r="R72" s="1266"/>
      <c r="S72" s="166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</row>
    <row r="73" spans="1:96" ht="21.75" thickBot="1" x14ac:dyDescent="0.3">
      <c r="A73" s="321"/>
      <c r="B73" s="322"/>
      <c r="C73" s="323"/>
      <c r="D73" s="294" t="s">
        <v>48</v>
      </c>
      <c r="E73" s="927"/>
      <c r="F73" s="294" t="s">
        <v>48</v>
      </c>
      <c r="G73" s="927"/>
      <c r="H73" s="294" t="s">
        <v>48</v>
      </c>
      <c r="I73" s="927"/>
      <c r="J73" s="294" t="s">
        <v>48</v>
      </c>
      <c r="K73" s="927"/>
      <c r="L73" s="294" t="s">
        <v>48</v>
      </c>
      <c r="M73" s="927"/>
      <c r="N73" s="294" t="s">
        <v>48</v>
      </c>
      <c r="O73" s="927"/>
      <c r="P73" s="1267"/>
      <c r="Q73" s="1268"/>
      <c r="R73" s="1269"/>
      <c r="S73" s="316"/>
    </row>
    <row r="74" spans="1:96" x14ac:dyDescent="0.25">
      <c r="E74" s="326"/>
      <c r="F74" s="326"/>
      <c r="G74" s="326"/>
      <c r="H74" s="326"/>
      <c r="I74" s="326"/>
      <c r="J74" s="326"/>
      <c r="O74" s="326"/>
      <c r="P74" s="326"/>
      <c r="Q74" s="326"/>
    </row>
    <row r="75" spans="1:96" x14ac:dyDescent="0.25">
      <c r="E75" s="926"/>
      <c r="F75" s="926"/>
      <c r="G75" s="926"/>
      <c r="H75" s="926"/>
      <c r="I75" s="926"/>
      <c r="J75" s="926"/>
    </row>
    <row r="77" spans="1:96" x14ac:dyDescent="0.25">
      <c r="M77" s="327"/>
    </row>
    <row r="78" spans="1:96" x14ac:dyDescent="0.25">
      <c r="M78" s="327"/>
    </row>
    <row r="79" spans="1:96" ht="15.75" thickBot="1" x14ac:dyDescent="0.3">
      <c r="M79" s="327"/>
    </row>
    <row r="80" spans="1:96" ht="29.25" thickBot="1" x14ac:dyDescent="0.3">
      <c r="A80" s="1178" t="s">
        <v>190</v>
      </c>
      <c r="B80" s="1179"/>
      <c r="C80" s="1179"/>
      <c r="D80" s="1179"/>
      <c r="E80" s="1179"/>
      <c r="F80" s="1179"/>
      <c r="G80" s="1179"/>
      <c r="H80" s="1179"/>
      <c r="I80" s="1180"/>
      <c r="J80" s="1181">
        <f>IFERROR(SUM(AE97:AE216)+G82,"")</f>
        <v>336</v>
      </c>
      <c r="K80" s="1182"/>
      <c r="L80" s="1182"/>
      <c r="M80" s="1183"/>
      <c r="Q80" s="1184" t="s">
        <v>191</v>
      </c>
      <c r="R80" s="1184"/>
      <c r="S80" s="1184"/>
      <c r="T80" s="1184"/>
      <c r="W80" s="1184" t="s">
        <v>192</v>
      </c>
      <c r="X80" s="1184"/>
      <c r="Y80" s="1184"/>
      <c r="Z80" s="1184"/>
      <c r="AB80" s="328"/>
      <c r="AC80" s="328"/>
      <c r="AD80" s="328"/>
      <c r="AE80" s="328"/>
      <c r="AF80" s="328"/>
      <c r="AG80" s="328"/>
    </row>
    <row r="81" spans="1:58" ht="24" thickBot="1" x14ac:dyDescent="0.35">
      <c r="A81" s="329" t="s">
        <v>193</v>
      </c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Q81" s="1185" t="s">
        <v>194</v>
      </c>
      <c r="R81" s="1185"/>
      <c r="S81" s="1185" t="s">
        <v>195</v>
      </c>
      <c r="T81" s="1185"/>
      <c r="W81" s="1185" t="s">
        <v>194</v>
      </c>
      <c r="X81" s="1185"/>
      <c r="Y81" s="1185" t="s">
        <v>195</v>
      </c>
      <c r="Z81" s="1185"/>
      <c r="AB81" s="332"/>
      <c r="AC81" s="332"/>
      <c r="AD81" s="332"/>
      <c r="AE81" s="332"/>
      <c r="AF81" s="332"/>
      <c r="AG81" s="332"/>
    </row>
    <row r="82" spans="1:58" ht="24" thickBot="1" x14ac:dyDescent="0.35">
      <c r="A82" s="1170" t="s">
        <v>196</v>
      </c>
      <c r="B82" s="1171"/>
      <c r="C82" s="1171"/>
      <c r="D82" s="1171"/>
      <c r="E82" s="1171"/>
      <c r="F82" s="1172"/>
      <c r="G82" s="1173">
        <f>I97+V97</f>
        <v>78</v>
      </c>
      <c r="H82" s="1174"/>
      <c r="I82" s="1175"/>
      <c r="Q82" s="1176">
        <v>44293</v>
      </c>
      <c r="R82" s="1176"/>
      <c r="S82" s="1177" t="s">
        <v>197</v>
      </c>
      <c r="T82" s="1177"/>
      <c r="W82" s="1176">
        <v>44419</v>
      </c>
      <c r="X82" s="1176"/>
      <c r="Y82" s="1177" t="s">
        <v>198</v>
      </c>
      <c r="Z82" s="1177"/>
      <c r="AB82" s="332"/>
      <c r="AC82" s="332"/>
      <c r="AD82" s="332"/>
      <c r="AE82" s="332"/>
      <c r="AF82" s="332"/>
      <c r="AG82" s="332"/>
    </row>
    <row r="83" spans="1:58" ht="24" thickBot="1" x14ac:dyDescent="0.4">
      <c r="A83" s="333"/>
      <c r="B83" s="333"/>
      <c r="C83" s="333"/>
      <c r="D83" s="333"/>
      <c r="E83" s="333"/>
      <c r="F83" s="333"/>
      <c r="G83" s="333"/>
      <c r="H83" s="333"/>
      <c r="I83" s="333"/>
      <c r="Q83" s="334" t="s">
        <v>199</v>
      </c>
      <c r="R83" s="335" t="s">
        <v>200</v>
      </c>
      <c r="S83" s="336" t="s">
        <v>201</v>
      </c>
      <c r="T83" s="336" t="s">
        <v>202</v>
      </c>
      <c r="U83" s="1163" t="s">
        <v>203</v>
      </c>
      <c r="V83" s="1164"/>
      <c r="W83" s="334" t="s">
        <v>199</v>
      </c>
      <c r="X83" s="335" t="s">
        <v>200</v>
      </c>
      <c r="Y83" s="336" t="s">
        <v>201</v>
      </c>
      <c r="Z83" s="336" t="s">
        <v>202</v>
      </c>
      <c r="AF83" s="337"/>
      <c r="AG83" s="337"/>
    </row>
    <row r="84" spans="1:58" ht="22.5" thickTop="1" thickBot="1" x14ac:dyDescent="0.3">
      <c r="A84" s="1165" t="s">
        <v>204</v>
      </c>
      <c r="B84" s="1166"/>
      <c r="C84" s="1166"/>
      <c r="D84" s="1166"/>
      <c r="E84" s="338">
        <f>I93+V93</f>
        <v>0</v>
      </c>
      <c r="F84" s="333"/>
      <c r="G84" s="333"/>
      <c r="H84" s="333"/>
      <c r="I84" s="333"/>
      <c r="Q84" s="339" t="s">
        <v>205</v>
      </c>
      <c r="R84" s="340" t="str">
        <f>IF(ISBLANK(Q83)," ",IFERROR(VLOOKUP("TOTAL",#REF!,13,0),""))</f>
        <v/>
      </c>
      <c r="S84" s="340" t="str">
        <f>IF(ISBLANK(Q83)," ",IFERROR(VLOOKUP("TOTAL F POWER",#REF!,13,0),""))</f>
        <v/>
      </c>
      <c r="T84" s="340" t="str">
        <f>IF(ISBLANK(Q83)," ",IFERROR(VLOOKUP("TOTAL SIN F POWER",#REF!,13,0),""))</f>
        <v/>
      </c>
      <c r="W84" s="339" t="s">
        <v>205</v>
      </c>
      <c r="X84" s="340" t="str">
        <f>IF(ISBLANK(W83)," ",IFERROR(VLOOKUP("TOTAL",#REF!,13,0),""))</f>
        <v/>
      </c>
      <c r="Y84" s="340" t="str">
        <f>IF(ISBLANK(W83)," ",IFERROR(VLOOKUP("TOTAL F POWER",#REF!,13,0),""))</f>
        <v/>
      </c>
      <c r="Z84" s="340" t="str">
        <f>IF(ISBLANK(W83)," ",IFERROR(VLOOKUP("TOTAL SIN F POWER",#REF!,13,0),""))</f>
        <v/>
      </c>
      <c r="AF84" s="341"/>
      <c r="AG84" s="341"/>
    </row>
    <row r="85" spans="1:58" ht="23.25" thickTop="1" thickBot="1" x14ac:dyDescent="0.3">
      <c r="A85" s="1165" t="s">
        <v>206</v>
      </c>
      <c r="B85" s="1166"/>
      <c r="C85" s="1166"/>
      <c r="D85" s="1166"/>
      <c r="E85" s="338">
        <f>I94+V94</f>
        <v>32</v>
      </c>
      <c r="F85" s="333"/>
      <c r="G85" s="333"/>
      <c r="H85" s="333"/>
      <c r="I85" s="342"/>
      <c r="Q85" s="343" t="s">
        <v>207</v>
      </c>
      <c r="R85" s="344" t="str">
        <f>IF(ISBLANK(Q83)," ",IFERROR(VLOOKUP("TOTAL",#REF!,4,0),""))</f>
        <v/>
      </c>
      <c r="S85" s="344" t="str">
        <f>IF(ISBLANK(Q83)," ",IFERROR(VLOOKUP("TOTAL F POWER",#REF!,4,0),""))</f>
        <v/>
      </c>
      <c r="T85" s="344" t="str">
        <f>IF(ISBLANK(Q83)," ",IFERROR(VLOOKUP("TOTAL SIN F POWER",#REF!,4,0),""))</f>
        <v/>
      </c>
      <c r="W85" s="343" t="s">
        <v>207</v>
      </c>
      <c r="X85" s="345" t="str">
        <f>IF(ISBLANK(W83)," ",IFERROR(VLOOKUP("TOTAL",#REF!,4,0),""))</f>
        <v/>
      </c>
      <c r="Y85" s="345" t="str">
        <f>IF(ISBLANK(W83)," ",IFERROR(VLOOKUP("TOTAL F POWER",#REF!,4,0),""))</f>
        <v/>
      </c>
      <c r="Z85" s="345" t="str">
        <f>IF(ISBLANK(W83)," ",IFERROR(VLOOKUP("TOTAL SIN F POWER",#REF!,4,0),""))</f>
        <v/>
      </c>
      <c r="AF85" s="341"/>
      <c r="AG85" s="341"/>
    </row>
    <row r="86" spans="1:58" ht="47.25" thickBot="1" x14ac:dyDescent="0.3">
      <c r="F86" s="346"/>
      <c r="G86" s="333"/>
      <c r="H86" s="333"/>
      <c r="I86" s="333"/>
      <c r="Q86" s="347" t="s">
        <v>208</v>
      </c>
      <c r="R86" s="348" t="str">
        <f>IF(ISBLANK(Q84)," ",IFERROR(VLOOKUP("TOTAL",#REF!,14,0),""))</f>
        <v/>
      </c>
      <c r="S86" s="348" t="str">
        <f>IF(ISBLANK(Q84)," ",IFERROR(VLOOKUP("TOTAL F POWER",#REF!,14,0),""))</f>
        <v/>
      </c>
      <c r="T86" s="348" t="str">
        <f>IF(ISBLANK(Q84)," ",IFERROR(VLOOKUP("TOTAL SIN F POWER",#REF!,14,0),""))</f>
        <v/>
      </c>
      <c r="W86" s="347" t="s">
        <v>208</v>
      </c>
      <c r="X86" s="348" t="str">
        <f>IF(ISBLANK(W83)," ",IFERROR(VLOOKUP("TOTAL",#REF!,14,0),""))</f>
        <v/>
      </c>
      <c r="Y86" s="348" t="str">
        <f>IF(ISBLANK(W83)," ",IFERROR(VLOOKUP("TOTAL F POWER",#REF!,14,0),""))</f>
        <v/>
      </c>
      <c r="Z86" s="348" t="str">
        <f>IF(ISBLANK(W83)," ",IFERROR(VLOOKUP("TOTAL SIN F POWER",#REF!,14,0),""))</f>
        <v/>
      </c>
      <c r="AF86" s="349"/>
      <c r="AG86" s="349"/>
    </row>
    <row r="87" spans="1:58" ht="21.75" thickBot="1" x14ac:dyDescent="0.3">
      <c r="A87" s="1167" t="s">
        <v>209</v>
      </c>
      <c r="B87" s="1168"/>
      <c r="C87" s="1168"/>
      <c r="D87" s="1169"/>
      <c r="E87" s="350">
        <f>K160+X160</f>
        <v>54</v>
      </c>
      <c r="F87" s="333"/>
      <c r="G87" s="333"/>
      <c r="H87" s="333"/>
      <c r="I87" s="333"/>
      <c r="Q87" s="351" t="s">
        <v>210</v>
      </c>
      <c r="R87" s="352" t="str">
        <f>IF(ISBLANK(Q83)," ",IFERROR(VLOOKUP("TOTAL",#REF!,11,0),""))</f>
        <v/>
      </c>
      <c r="S87" s="352" t="str">
        <f>IF(ISBLANK(Q83)," ",IFERROR(VLOOKUP("TOTAL F POWER",#REF!,11,0),""))</f>
        <v/>
      </c>
      <c r="T87" s="352" t="str">
        <f>IF(ISBLANK(Q83)," ",IFERROR(VLOOKUP("TOTAL SIN F POWER",#REF!,11,0),""))</f>
        <v/>
      </c>
      <c r="W87" s="351" t="s">
        <v>210</v>
      </c>
      <c r="X87" s="353" t="str">
        <f>IF(ISBLANK(W83)," ",IFERROR(VLOOKUP("TOTAL",#REF!,11,0),""))</f>
        <v/>
      </c>
      <c r="Y87" s="353" t="str">
        <f>IF(ISBLANK(W83)," ",IFERROR(VLOOKUP("TOTAL F POWER",#REF!,11,0),""))</f>
        <v/>
      </c>
      <c r="Z87" s="353" t="str">
        <f>IF(ISBLANK(W83)," ",IFERROR(VLOOKUP("TOTAL SIN F POWER",#REF!,11,0),""))</f>
        <v/>
      </c>
    </row>
    <row r="88" spans="1:58" ht="21.75" thickBot="1" x14ac:dyDescent="0.3">
      <c r="A88" s="1167" t="s">
        <v>211</v>
      </c>
      <c r="B88" s="1168"/>
      <c r="C88" s="1168"/>
      <c r="D88" s="1169"/>
      <c r="E88" s="354">
        <f>L160+Y160</f>
        <v>-16</v>
      </c>
      <c r="F88" s="333"/>
      <c r="G88" s="333"/>
      <c r="H88" s="333"/>
      <c r="I88" s="333"/>
      <c r="Q88" s="355" t="s">
        <v>212</v>
      </c>
      <c r="R88" s="356" t="str">
        <f>IF(ISBLANK(Q83)," ",IFERROR(VLOOKUP("TOTAL",#REF!,15,0),""))</f>
        <v/>
      </c>
      <c r="S88" s="356" t="str">
        <f>IF(ISBLANK(Q83)," ",IFERROR(VLOOKUP("TOTAL F POWER",#REF!,15,0),""))</f>
        <v/>
      </c>
      <c r="T88" s="356" t="str">
        <f>IF(ISBLANK(Q83)," ",IFERROR(VLOOKUP("TOTAL SIN F POWER",#REF!,15,0),""))</f>
        <v/>
      </c>
      <c r="W88" s="355" t="s">
        <v>212</v>
      </c>
      <c r="X88" s="357" t="str">
        <f>IF(ISBLANK(W83)," ",IFERROR(VLOOKUP("TOTAL",#REF!,15,0),""))</f>
        <v/>
      </c>
      <c r="Y88" s="357" t="str">
        <f>IF(ISBLANK(W83)," ",IFERROR(VLOOKUP("TOTAL F POWER",#REF!,15,0),""))</f>
        <v/>
      </c>
      <c r="Z88" s="357" t="str">
        <f>IF(ISBLANK(W83)," ",IFERROR(VLOOKUP("TOTAL SIN F POWER",#REF!,15,0),""))</f>
        <v/>
      </c>
    </row>
    <row r="89" spans="1:58" ht="30.75" thickBot="1" x14ac:dyDescent="0.3">
      <c r="A89" s="1167" t="s">
        <v>213</v>
      </c>
      <c r="B89" s="1168"/>
      <c r="C89" s="1168"/>
      <c r="D89" s="1169"/>
      <c r="E89" s="358">
        <f>J160+W160</f>
        <v>40</v>
      </c>
      <c r="Q89" s="359" t="s">
        <v>214</v>
      </c>
      <c r="R89" s="360" t="str">
        <f>IF(ISBLANK(Q83)," ",IFERROR(VLOOKUP("TOTAL",#REF!,16,0),""))</f>
        <v/>
      </c>
      <c r="S89" s="360" t="str">
        <f>IF(ISBLANK(Q83)," ",IFERROR(VLOOKUP("TOTAL F POWER",#REF!,16,0),""))</f>
        <v/>
      </c>
      <c r="T89" s="360" t="str">
        <f>IF(ISBLANK(Q83)," ",IFERROR(VLOOKUP("TOTAL SIN F POWER",#REF!,16,0),""))</f>
        <v/>
      </c>
      <c r="W89" s="359" t="s">
        <v>214</v>
      </c>
      <c r="X89" s="361" t="str">
        <f>IF(ISBLANK(W83)," ",IFERROR(VLOOKUP("TOTAL",#REF!,16,0),""))</f>
        <v/>
      </c>
      <c r="Y89" s="361" t="str">
        <f>IF(ISBLANK(W83)," ",IFERROR(VLOOKUP("TOTAL F POWER",#REF!,16,0),""))</f>
        <v/>
      </c>
      <c r="Z89" s="361" t="str">
        <f>IF(ISBLANK(W83)," ",IFERROR(VLOOKUP("TOTAL SIN F POWER",#REF!,16,0),""))</f>
        <v/>
      </c>
    </row>
    <row r="92" spans="1:58" ht="47.25" thickBot="1" x14ac:dyDescent="0.75">
      <c r="A92" s="1153" t="s">
        <v>215</v>
      </c>
      <c r="B92" s="1154"/>
      <c r="C92" s="1154"/>
      <c r="D92" s="1154"/>
      <c r="E92" s="1154"/>
      <c r="F92" s="1154"/>
      <c r="G92" s="1154"/>
      <c r="H92" s="1154"/>
      <c r="I92" s="1154"/>
      <c r="J92" s="1154"/>
      <c r="K92" s="1154"/>
      <c r="L92" s="1154"/>
      <c r="M92" s="1154"/>
      <c r="N92" s="1154"/>
      <c r="O92" s="1154"/>
      <c r="P92" s="1154"/>
      <c r="Q92" s="1154"/>
      <c r="R92" s="1154"/>
      <c r="S92" s="1154"/>
      <c r="T92" s="1154"/>
      <c r="U92" s="1154"/>
      <c r="V92" s="1154"/>
      <c r="W92" s="1154"/>
      <c r="X92" s="1154"/>
      <c r="Y92" s="1154"/>
      <c r="Z92" s="1154"/>
      <c r="AA92" s="331"/>
    </row>
    <row r="93" spans="1:58" ht="27.75" thickTop="1" thickBot="1" x14ac:dyDescent="0.45">
      <c r="D93" s="1141" t="s">
        <v>216</v>
      </c>
      <c r="E93" s="1142"/>
      <c r="F93" s="1142"/>
      <c r="G93" s="1143"/>
      <c r="H93" s="1143"/>
      <c r="I93" s="1155">
        <f>COUNTIF($B$18:$BF$52,"25C")+COUNTIF($BY$19:$CI$45,"25C")</f>
        <v>0</v>
      </c>
      <c r="J93" s="1156"/>
      <c r="M93" s="327"/>
      <c r="Q93" s="1141" t="s">
        <v>217</v>
      </c>
      <c r="R93" s="1142"/>
      <c r="S93" s="1142"/>
      <c r="T93" s="1143"/>
      <c r="U93" s="1143"/>
      <c r="V93" s="1155">
        <f>COUNTIF($BG$3:$BX$39,"25C")+COUNTIF($BY$3:$CI$18,"25C")</f>
        <v>0</v>
      </c>
      <c r="W93" s="1156"/>
      <c r="AA93" s="362"/>
      <c r="AB93" s="363"/>
      <c r="AC93" s="1157" t="s">
        <v>218</v>
      </c>
      <c r="AD93" s="1158"/>
      <c r="AE93" s="1158"/>
      <c r="AF93" s="1159"/>
      <c r="AG93" s="363"/>
      <c r="AI93" s="364"/>
      <c r="AJ93" s="365"/>
      <c r="AK93" s="365"/>
      <c r="AL93" s="365"/>
      <c r="AM93" s="365"/>
      <c r="AN93" s="365"/>
      <c r="AO93" s="365"/>
      <c r="AP93" s="365"/>
      <c r="AQ93" s="365"/>
      <c r="AR93" s="365"/>
      <c r="AS93" s="365"/>
      <c r="AT93" s="365"/>
      <c r="AU93" s="365"/>
      <c r="AV93" s="365"/>
      <c r="AW93" s="365"/>
      <c r="AX93" s="365"/>
      <c r="AY93" s="365"/>
      <c r="AZ93" s="365"/>
      <c r="BA93" s="366"/>
    </row>
    <row r="94" spans="1:58" ht="22.5" thickTop="1" thickBot="1" x14ac:dyDescent="0.4">
      <c r="D94" s="1141" t="s">
        <v>219</v>
      </c>
      <c r="E94" s="1142"/>
      <c r="F94" s="1142"/>
      <c r="G94" s="1143"/>
      <c r="H94" s="1143"/>
      <c r="I94" s="1155">
        <f>COUNTIF($B$18:$BF$52,"50C")+COUNTIF($BY$19:$CI$45,"50C")</f>
        <v>20</v>
      </c>
      <c r="J94" s="1156"/>
      <c r="M94" s="327"/>
      <c r="Q94" s="1141" t="s">
        <v>220</v>
      </c>
      <c r="R94" s="1142"/>
      <c r="S94" s="1142"/>
      <c r="T94" s="1143"/>
      <c r="U94" s="1143"/>
      <c r="V94" s="1155">
        <f>COUNTIF($BG$3:$BX$39,"50C")+COUNTIF($BY$3:$CI$18,"50C")</f>
        <v>12</v>
      </c>
      <c r="W94" s="1156"/>
      <c r="AA94" s="362"/>
      <c r="AC94" s="1160"/>
      <c r="AD94" s="1161"/>
      <c r="AE94" s="1161"/>
      <c r="AF94" s="1162"/>
      <c r="AH94" s="367"/>
      <c r="AI94" s="1148" t="s">
        <v>221</v>
      </c>
      <c r="AJ94" s="1149"/>
      <c r="AK94" s="1149"/>
      <c r="AL94" s="1149"/>
      <c r="AM94" s="1149"/>
      <c r="AN94" s="1150"/>
      <c r="AO94" s="368" t="s">
        <v>200</v>
      </c>
      <c r="AP94" s="369"/>
      <c r="AQ94" s="367"/>
      <c r="AR94" s="1060" t="s">
        <v>222</v>
      </c>
      <c r="AS94" s="1061"/>
      <c r="AT94" s="1061"/>
      <c r="AU94" s="1061"/>
      <c r="AV94" s="1061"/>
      <c r="AW94" s="1046"/>
      <c r="AX94" s="368" t="s">
        <v>200</v>
      </c>
      <c r="AY94" s="369"/>
      <c r="AZ94" s="367"/>
      <c r="BA94" s="370"/>
    </row>
    <row r="95" spans="1:58" ht="27" thickBot="1" x14ac:dyDescent="0.45">
      <c r="A95" s="330"/>
      <c r="B95" s="330"/>
      <c r="C95" s="330"/>
      <c r="D95" s="1141" t="s">
        <v>223</v>
      </c>
      <c r="E95" s="1142"/>
      <c r="F95" s="1142"/>
      <c r="G95" s="1143"/>
      <c r="H95" s="1144"/>
      <c r="I95" s="1145">
        <f>G121</f>
        <v>47</v>
      </c>
      <c r="J95" s="1146"/>
      <c r="K95" s="330"/>
      <c r="L95" s="371"/>
      <c r="M95" s="362"/>
      <c r="N95" s="362"/>
      <c r="O95" s="372"/>
      <c r="P95" s="372"/>
      <c r="Q95" s="1141" t="s">
        <v>224</v>
      </c>
      <c r="R95" s="1142"/>
      <c r="S95" s="1142"/>
      <c r="T95" s="1142"/>
      <c r="U95" s="1147"/>
      <c r="V95" s="1145">
        <f>T121</f>
        <v>5</v>
      </c>
      <c r="W95" s="1146"/>
      <c r="X95" s="372"/>
      <c r="Y95" s="372"/>
      <c r="Z95" s="373"/>
      <c r="AA95" s="362"/>
      <c r="AC95" s="1151" t="s">
        <v>225</v>
      </c>
      <c r="AD95" s="1152"/>
      <c r="AE95" s="374" t="s">
        <v>226</v>
      </c>
      <c r="AF95" s="375" t="s">
        <v>227</v>
      </c>
      <c r="AH95" s="367"/>
      <c r="AI95" s="1047" t="s">
        <v>228</v>
      </c>
      <c r="AJ95" s="1048"/>
      <c r="AK95" s="1048"/>
      <c r="AL95" s="1048"/>
      <c r="AM95" s="1048"/>
      <c r="AN95" s="376" t="s">
        <v>229</v>
      </c>
      <c r="AO95" s="377">
        <f>COUNTIF($A$1:$CI$60,AN95)</f>
        <v>0</v>
      </c>
      <c r="AP95" s="378"/>
      <c r="AQ95" s="367"/>
      <c r="AR95" s="1063" t="s">
        <v>230</v>
      </c>
      <c r="AS95" s="1064"/>
      <c r="AT95" s="1064"/>
      <c r="AU95" s="1064"/>
      <c r="AV95" s="1064"/>
      <c r="AW95" s="379" t="s">
        <v>231</v>
      </c>
      <c r="AX95" s="377">
        <f>COUNTIF($A$1:$CI$60,AW95)</f>
        <v>0</v>
      </c>
      <c r="AY95" s="380"/>
      <c r="AZ95" s="367"/>
      <c r="BA95" s="370"/>
      <c r="BC95" s="381"/>
      <c r="BD95" s="381"/>
      <c r="BE95" s="381"/>
      <c r="BF95" s="381"/>
    </row>
    <row r="96" spans="1:58" ht="21.75" thickBot="1" x14ac:dyDescent="0.4">
      <c r="C96" s="382" t="b">
        <v>0</v>
      </c>
      <c r="D96" s="1141" t="s">
        <v>232</v>
      </c>
      <c r="E96" s="1142"/>
      <c r="F96" s="1142"/>
      <c r="G96" s="1143"/>
      <c r="H96" s="1144"/>
      <c r="I96" s="1145">
        <f>G140</f>
        <v>0</v>
      </c>
      <c r="J96" s="1146"/>
      <c r="M96" s="327"/>
      <c r="Q96" s="1141" t="s">
        <v>233</v>
      </c>
      <c r="R96" s="1142"/>
      <c r="S96" s="1142"/>
      <c r="T96" s="1142"/>
      <c r="U96" s="1147"/>
      <c r="V96" s="1145">
        <f>T140</f>
        <v>0</v>
      </c>
      <c r="W96" s="1146"/>
      <c r="AA96" s="382"/>
      <c r="AC96" s="1131" t="s">
        <v>234</v>
      </c>
      <c r="AD96" s="1132"/>
      <c r="AE96" s="1132"/>
      <c r="AF96" s="1132"/>
      <c r="AH96" s="367"/>
      <c r="AI96" s="1047" t="s">
        <v>235</v>
      </c>
      <c r="AJ96" s="1048"/>
      <c r="AK96" s="1048"/>
      <c r="AL96" s="1048"/>
      <c r="AM96" s="1048"/>
      <c r="AN96" s="108" t="s">
        <v>121</v>
      </c>
      <c r="AO96" s="377">
        <f t="shared" ref="AO96:AO159" si="0">COUNTIF($A$1:$CI$60,AN96)</f>
        <v>6</v>
      </c>
      <c r="AP96" s="378"/>
      <c r="AQ96" s="367"/>
      <c r="AR96" s="1063" t="s">
        <v>236</v>
      </c>
      <c r="AS96" s="1064"/>
      <c r="AT96" s="1064"/>
      <c r="AU96" s="1064"/>
      <c r="AV96" s="1064"/>
      <c r="AW96" s="383" t="s">
        <v>237</v>
      </c>
      <c r="AX96" s="377">
        <f t="shared" ref="AX96:AX134" si="1">COUNTIF($A$1:$CI$60,AW96)</f>
        <v>0</v>
      </c>
      <c r="AY96" s="384"/>
      <c r="AZ96" s="367"/>
      <c r="BA96" s="370"/>
      <c r="BC96" s="385"/>
      <c r="BD96" s="385"/>
      <c r="BE96" s="386"/>
      <c r="BF96" s="386"/>
    </row>
    <row r="97" spans="1:58" ht="21.75" thickBot="1" x14ac:dyDescent="0.4">
      <c r="C97" s="382" t="b">
        <v>0</v>
      </c>
      <c r="D97" s="1136" t="s">
        <v>238</v>
      </c>
      <c r="E97" s="1137"/>
      <c r="F97" s="1137"/>
      <c r="G97" s="1137"/>
      <c r="H97" s="1138"/>
      <c r="I97" s="1139">
        <f>G160</f>
        <v>62</v>
      </c>
      <c r="J97" s="1140"/>
      <c r="M97" s="327"/>
      <c r="Q97" s="1136" t="s">
        <v>239</v>
      </c>
      <c r="R97" s="1137"/>
      <c r="S97" s="1137"/>
      <c r="T97" s="1137"/>
      <c r="U97" s="1138"/>
      <c r="V97" s="1139">
        <f>T160</f>
        <v>16</v>
      </c>
      <c r="W97" s="1140"/>
      <c r="AA97" s="327"/>
      <c r="AC97" s="387" t="s">
        <v>221</v>
      </c>
      <c r="AD97" s="388" t="s">
        <v>221</v>
      </c>
      <c r="AE97" s="389">
        <f>AO166</f>
        <v>50</v>
      </c>
      <c r="AF97" s="390">
        <f>IFERROR(AE97/J80,"")</f>
        <v>0.14880952380952381</v>
      </c>
      <c r="AH97" s="367"/>
      <c r="AI97" s="1047" t="s">
        <v>240</v>
      </c>
      <c r="AJ97" s="1048"/>
      <c r="AK97" s="1048"/>
      <c r="AL97" s="1048"/>
      <c r="AM97" s="1048"/>
      <c r="AN97" s="391" t="s">
        <v>241</v>
      </c>
      <c r="AO97" s="377">
        <f t="shared" si="0"/>
        <v>0</v>
      </c>
      <c r="AP97" s="378"/>
      <c r="AQ97" s="367"/>
      <c r="AR97" s="1063" t="s">
        <v>242</v>
      </c>
      <c r="AS97" s="1064"/>
      <c r="AT97" s="1064"/>
      <c r="AU97" s="1064"/>
      <c r="AV97" s="1064"/>
      <c r="AW97" s="392" t="s">
        <v>243</v>
      </c>
      <c r="AX97" s="377">
        <f t="shared" si="1"/>
        <v>0</v>
      </c>
      <c r="AY97" s="384"/>
      <c r="AZ97" s="367"/>
      <c r="BA97" s="370"/>
      <c r="BC97" s="385"/>
      <c r="BD97" s="385"/>
      <c r="BE97" s="386"/>
      <c r="BF97" s="386"/>
    </row>
    <row r="98" spans="1:58" ht="21" x14ac:dyDescent="0.35">
      <c r="A98" s="393"/>
      <c r="B98" s="393"/>
      <c r="C98" s="394"/>
      <c r="D98" s="395"/>
      <c r="E98" s="395"/>
      <c r="F98" s="395"/>
      <c r="G98" s="395"/>
      <c r="H98" s="395"/>
      <c r="I98" s="396"/>
      <c r="J98" s="396"/>
      <c r="K98" s="393"/>
      <c r="L98" s="393"/>
      <c r="M98" s="397"/>
      <c r="N98" s="393"/>
      <c r="O98" s="393"/>
      <c r="P98" s="393"/>
      <c r="Q98" s="395"/>
      <c r="R98" s="395"/>
      <c r="S98" s="395"/>
      <c r="T98" s="395"/>
      <c r="U98" s="395"/>
      <c r="V98" s="396"/>
      <c r="W98" s="396"/>
      <c r="X98" s="393"/>
      <c r="Y98" s="393"/>
      <c r="Z98" s="393"/>
      <c r="AA98" s="382"/>
      <c r="AC98" s="387" t="s">
        <v>244</v>
      </c>
      <c r="AD98" s="398" t="s">
        <v>245</v>
      </c>
      <c r="AE98" s="389">
        <f>AX260</f>
        <v>0</v>
      </c>
      <c r="AF98" s="390">
        <f>IFERROR(AE98/J80,"")</f>
        <v>0</v>
      </c>
      <c r="AH98" s="367"/>
      <c r="AI98" s="1047" t="s">
        <v>246</v>
      </c>
      <c r="AJ98" s="1048"/>
      <c r="AK98" s="1048"/>
      <c r="AL98" s="1048"/>
      <c r="AM98" s="1048"/>
      <c r="AN98" s="399" t="s">
        <v>247</v>
      </c>
      <c r="AO98" s="377">
        <f t="shared" si="0"/>
        <v>0</v>
      </c>
      <c r="AP98" s="378"/>
      <c r="AQ98" s="367"/>
      <c r="AR98" s="1063" t="s">
        <v>248</v>
      </c>
      <c r="AS98" s="1064"/>
      <c r="AT98" s="1064"/>
      <c r="AU98" s="1064"/>
      <c r="AV98" s="1064"/>
      <c r="AW98" s="400" t="s">
        <v>249</v>
      </c>
      <c r="AX98" s="377">
        <f t="shared" si="1"/>
        <v>0</v>
      </c>
      <c r="AY98" s="384"/>
      <c r="AZ98" s="367"/>
      <c r="BA98" s="370"/>
      <c r="BC98" s="401"/>
      <c r="BD98" s="401"/>
      <c r="BE98" s="402"/>
      <c r="BF98" s="402"/>
    </row>
    <row r="99" spans="1:58" ht="18.75" thickBot="1" x14ac:dyDescent="0.3">
      <c r="A99" s="1133" t="s">
        <v>250</v>
      </c>
      <c r="B99" s="1134"/>
      <c r="C99" s="1134"/>
      <c r="D99" s="1134"/>
      <c r="E99" s="1134"/>
      <c r="F99" s="1134"/>
      <c r="G99" s="1134"/>
      <c r="H99" s="1134"/>
      <c r="I99" s="1135"/>
      <c r="J99" s="403" t="s">
        <v>251</v>
      </c>
      <c r="K99" s="403" t="s">
        <v>252</v>
      </c>
      <c r="L99" s="403" t="s">
        <v>253</v>
      </c>
      <c r="M99" s="382"/>
      <c r="N99" s="1133" t="s">
        <v>250</v>
      </c>
      <c r="O99" s="1134"/>
      <c r="P99" s="1134"/>
      <c r="Q99" s="1134"/>
      <c r="R99" s="1134"/>
      <c r="S99" s="1134"/>
      <c r="T99" s="1134"/>
      <c r="U99" s="1134"/>
      <c r="V99" s="1135"/>
      <c r="W99" s="404" t="s">
        <v>251</v>
      </c>
      <c r="X99" s="404" t="s">
        <v>252</v>
      </c>
      <c r="Y99" s="404" t="s">
        <v>253</v>
      </c>
      <c r="Z99" s="404" t="s">
        <v>254</v>
      </c>
      <c r="AA99" s="382"/>
      <c r="AC99" s="387" t="s">
        <v>255</v>
      </c>
      <c r="AD99" s="405" t="s">
        <v>256</v>
      </c>
      <c r="AE99" s="389">
        <f>AO198</f>
        <v>10</v>
      </c>
      <c r="AF99" s="390">
        <f>IFERROR(AE99/J80,"")</f>
        <v>2.976190476190476E-2</v>
      </c>
      <c r="AH99" s="367"/>
      <c r="AI99" s="1047" t="s">
        <v>257</v>
      </c>
      <c r="AJ99" s="1048"/>
      <c r="AK99" s="1048"/>
      <c r="AL99" s="1048"/>
      <c r="AM99" s="1048"/>
      <c r="AN99" s="406" t="s">
        <v>258</v>
      </c>
      <c r="AO99" s="377">
        <f t="shared" si="0"/>
        <v>0</v>
      </c>
      <c r="AP99" s="378"/>
      <c r="AQ99" s="367"/>
      <c r="AR99" s="1063" t="s">
        <v>259</v>
      </c>
      <c r="AS99" s="1064"/>
      <c r="AT99" s="1064"/>
      <c r="AU99" s="1064"/>
      <c r="AV99" s="1064"/>
      <c r="AW99" s="400" t="s">
        <v>260</v>
      </c>
      <c r="AX99" s="377">
        <f t="shared" si="1"/>
        <v>0</v>
      </c>
      <c r="AY99" s="384"/>
      <c r="AZ99" s="367"/>
      <c r="BA99" s="370"/>
      <c r="BC99" s="385"/>
      <c r="BD99" s="385"/>
      <c r="BE99" s="407"/>
      <c r="BF99" s="407"/>
    </row>
    <row r="100" spans="1:58" ht="18.75" thickBot="1" x14ac:dyDescent="0.3">
      <c r="A100" s="1100" t="s">
        <v>52</v>
      </c>
      <c r="B100" s="1101"/>
      <c r="C100" s="1102"/>
      <c r="D100" s="408" t="s">
        <v>25</v>
      </c>
      <c r="E100" s="409"/>
      <c r="F100" s="5" t="s">
        <v>51</v>
      </c>
      <c r="G100" s="1103">
        <f>COUNTIF($B$18:$BF$73,F100)+COUNTIF($BY$19:$CI$45,F100)</f>
        <v>0</v>
      </c>
      <c r="H100" s="1104"/>
      <c r="I100" s="1105"/>
      <c r="J100" s="410">
        <v>0</v>
      </c>
      <c r="K100" s="411">
        <v>0</v>
      </c>
      <c r="L100" s="412">
        <f>G100-K100-J100</f>
        <v>0</v>
      </c>
      <c r="M100" s="382"/>
      <c r="N100" s="1100" t="s">
        <v>52</v>
      </c>
      <c r="O100" s="1101"/>
      <c r="P100" s="1102"/>
      <c r="Q100" s="408" t="s">
        <v>25</v>
      </c>
      <c r="R100" s="409"/>
      <c r="S100" s="5" t="s">
        <v>51</v>
      </c>
      <c r="T100" s="1106">
        <f>COUNTIF($BG$3:$BX$39,S100)+COUNTIF($BY$3:$CI$18,S100)</f>
        <v>0</v>
      </c>
      <c r="U100" s="1106"/>
      <c r="V100" s="1106"/>
      <c r="W100" s="410">
        <v>0</v>
      </c>
      <c r="X100" s="411">
        <v>0</v>
      </c>
      <c r="Y100" s="412">
        <f t="shared" ref="Y100:Y120" si="2">T100-X100-W100</f>
        <v>0</v>
      </c>
      <c r="Z100" s="413">
        <f t="shared" ref="Z100:Z159" si="3">T100+G100</f>
        <v>0</v>
      </c>
      <c r="AA100" s="382"/>
      <c r="AC100" s="387" t="s">
        <v>261</v>
      </c>
      <c r="AD100" s="414" t="s">
        <v>262</v>
      </c>
      <c r="AE100" s="389">
        <f>AX236</f>
        <v>0</v>
      </c>
      <c r="AF100" s="390">
        <f>IFERROR(AE100/J80,"")</f>
        <v>0</v>
      </c>
      <c r="AH100" s="367"/>
      <c r="AI100" s="1047" t="s">
        <v>263</v>
      </c>
      <c r="AJ100" s="1048"/>
      <c r="AK100" s="1048"/>
      <c r="AL100" s="1048"/>
      <c r="AM100" s="1048"/>
      <c r="AN100" s="415" t="s">
        <v>264</v>
      </c>
      <c r="AO100" s="377">
        <f t="shared" si="0"/>
        <v>0</v>
      </c>
      <c r="AP100" s="378"/>
      <c r="AQ100" s="367"/>
      <c r="AR100" s="1063" t="s">
        <v>265</v>
      </c>
      <c r="AS100" s="1064"/>
      <c r="AT100" s="1064"/>
      <c r="AU100" s="1064"/>
      <c r="AV100" s="1064"/>
      <c r="AW100" s="416" t="s">
        <v>266</v>
      </c>
      <c r="AX100" s="377">
        <f t="shared" si="1"/>
        <v>0</v>
      </c>
      <c r="AY100" s="384"/>
      <c r="AZ100" s="367"/>
      <c r="BA100" s="370"/>
      <c r="BC100" s="385"/>
      <c r="BD100" s="385"/>
      <c r="BE100" s="385"/>
      <c r="BF100" s="385"/>
    </row>
    <row r="101" spans="1:58" ht="18.75" thickBot="1" x14ac:dyDescent="0.3">
      <c r="A101" s="1100" t="s">
        <v>28</v>
      </c>
      <c r="B101" s="1101"/>
      <c r="C101" s="1102"/>
      <c r="D101" s="408"/>
      <c r="E101" s="409" t="s">
        <v>267</v>
      </c>
      <c r="F101" s="6" t="s">
        <v>25</v>
      </c>
      <c r="G101" s="1103">
        <f t="shared" ref="G101:G120" si="4">COUNTIF($B$18:$BF$52,F101)+COUNTIF($BY$19:$CI$45,F101)</f>
        <v>6</v>
      </c>
      <c r="H101" s="1104"/>
      <c r="I101" s="1105"/>
      <c r="J101" s="410">
        <v>0</v>
      </c>
      <c r="K101" s="411">
        <v>8</v>
      </c>
      <c r="L101" s="412">
        <f t="shared" ref="L101:L120" si="5">G101-K101-J101</f>
        <v>-2</v>
      </c>
      <c r="M101" s="382"/>
      <c r="N101" s="1100" t="s">
        <v>28</v>
      </c>
      <c r="O101" s="1101"/>
      <c r="P101" s="1102"/>
      <c r="Q101" s="408"/>
      <c r="R101" s="409" t="s">
        <v>267</v>
      </c>
      <c r="S101" s="6" t="s">
        <v>25</v>
      </c>
      <c r="T101" s="1106">
        <f t="shared" ref="T101:T120" si="6">COUNTIF($BG$3:$BX$39,S101)+COUNTIF($BY$3:$CI$18,S101)</f>
        <v>0</v>
      </c>
      <c r="U101" s="1106"/>
      <c r="V101" s="1106"/>
      <c r="W101" s="410">
        <v>0</v>
      </c>
      <c r="X101" s="411">
        <v>0</v>
      </c>
      <c r="Y101" s="412">
        <f t="shared" si="2"/>
        <v>0</v>
      </c>
      <c r="Z101" s="413">
        <f t="shared" si="3"/>
        <v>6</v>
      </c>
      <c r="AA101" s="382"/>
      <c r="AC101" s="387" t="s">
        <v>268</v>
      </c>
      <c r="AD101" s="417" t="s">
        <v>268</v>
      </c>
      <c r="AE101" s="389">
        <f>AX182</f>
        <v>20</v>
      </c>
      <c r="AF101" s="390">
        <f>IFERROR(AE101/J80,"")</f>
        <v>5.9523809523809521E-2</v>
      </c>
      <c r="AH101" s="367"/>
      <c r="AI101" s="1047" t="s">
        <v>269</v>
      </c>
      <c r="AJ101" s="1048"/>
      <c r="AK101" s="1048"/>
      <c r="AL101" s="1048"/>
      <c r="AM101" s="1048"/>
      <c r="AN101" s="418" t="s">
        <v>270</v>
      </c>
      <c r="AO101" s="377">
        <f t="shared" si="0"/>
        <v>0</v>
      </c>
      <c r="AP101" s="378"/>
      <c r="AQ101" s="367"/>
      <c r="AR101" s="1063" t="s">
        <v>271</v>
      </c>
      <c r="AS101" s="1064"/>
      <c r="AT101" s="1064"/>
      <c r="AU101" s="1064"/>
      <c r="AV101" s="1064"/>
      <c r="AW101" s="419" t="s">
        <v>272</v>
      </c>
      <c r="AX101" s="377">
        <f t="shared" si="1"/>
        <v>0</v>
      </c>
      <c r="AY101" s="384"/>
      <c r="AZ101" s="367"/>
      <c r="BA101" s="370"/>
      <c r="BC101" s="385"/>
      <c r="BD101" s="385"/>
      <c r="BE101" s="386"/>
      <c r="BF101" s="386"/>
    </row>
    <row r="102" spans="1:58" ht="18.75" thickBot="1" x14ac:dyDescent="0.3">
      <c r="A102" s="1100" t="s">
        <v>22</v>
      </c>
      <c r="B102" s="1101"/>
      <c r="C102" s="1102"/>
      <c r="D102" s="408"/>
      <c r="E102" s="409" t="s">
        <v>267</v>
      </c>
      <c r="F102" s="7" t="s">
        <v>53</v>
      </c>
      <c r="G102" s="1103">
        <f t="shared" si="4"/>
        <v>7</v>
      </c>
      <c r="H102" s="1104"/>
      <c r="I102" s="1105"/>
      <c r="J102" s="410">
        <v>3</v>
      </c>
      <c r="K102" s="411">
        <v>8</v>
      </c>
      <c r="L102" s="412">
        <f t="shared" si="5"/>
        <v>-4</v>
      </c>
      <c r="M102" s="382"/>
      <c r="N102" s="1100" t="s">
        <v>22</v>
      </c>
      <c r="O102" s="1101"/>
      <c r="P102" s="1102"/>
      <c r="Q102" s="408"/>
      <c r="R102" s="409" t="s">
        <v>267</v>
      </c>
      <c r="S102" s="7" t="s">
        <v>53</v>
      </c>
      <c r="T102" s="1106">
        <f t="shared" si="6"/>
        <v>0</v>
      </c>
      <c r="U102" s="1106"/>
      <c r="V102" s="1106"/>
      <c r="W102" s="410">
        <v>0</v>
      </c>
      <c r="X102" s="411">
        <v>0</v>
      </c>
      <c r="Y102" s="412">
        <f t="shared" si="2"/>
        <v>0</v>
      </c>
      <c r="Z102" s="413">
        <f t="shared" si="3"/>
        <v>7</v>
      </c>
      <c r="AA102" s="382"/>
      <c r="AC102" s="387" t="s">
        <v>273</v>
      </c>
      <c r="AD102" s="420" t="s">
        <v>273</v>
      </c>
      <c r="AE102" s="389">
        <f>AO204</f>
        <v>0</v>
      </c>
      <c r="AF102" s="390">
        <f>IFERROR(AE102/J80,"")</f>
        <v>0</v>
      </c>
      <c r="AH102" s="367"/>
      <c r="AI102" s="1047" t="s">
        <v>274</v>
      </c>
      <c r="AJ102" s="1048"/>
      <c r="AK102" s="1048"/>
      <c r="AL102" s="1048"/>
      <c r="AM102" s="1048"/>
      <c r="AN102" s="421" t="s">
        <v>275</v>
      </c>
      <c r="AO102" s="377">
        <f t="shared" si="0"/>
        <v>0</v>
      </c>
      <c r="AP102" s="378"/>
      <c r="AQ102" s="367"/>
      <c r="AR102" s="1063" t="s">
        <v>276</v>
      </c>
      <c r="AS102" s="1064"/>
      <c r="AT102" s="1064"/>
      <c r="AU102" s="1064"/>
      <c r="AV102" s="1064"/>
      <c r="AW102" s="422" t="s">
        <v>277</v>
      </c>
      <c r="AX102" s="377">
        <f t="shared" si="1"/>
        <v>0</v>
      </c>
      <c r="AY102" s="384"/>
      <c r="AZ102" s="367"/>
      <c r="BA102" s="370"/>
      <c r="BC102" s="401"/>
      <c r="BD102" s="401"/>
      <c r="BE102" s="423"/>
      <c r="BF102" s="423"/>
    </row>
    <row r="103" spans="1:58" ht="18.75" thickBot="1" x14ac:dyDescent="0.3">
      <c r="A103" s="1100" t="s">
        <v>55</v>
      </c>
      <c r="B103" s="1101"/>
      <c r="C103" s="1102"/>
      <c r="D103" s="408" t="s">
        <v>278</v>
      </c>
      <c r="E103" s="409" t="s">
        <v>267</v>
      </c>
      <c r="F103" s="8" t="s">
        <v>54</v>
      </c>
      <c r="G103" s="1103">
        <f t="shared" si="4"/>
        <v>0</v>
      </c>
      <c r="H103" s="1104"/>
      <c r="I103" s="1105"/>
      <c r="J103" s="410">
        <v>0</v>
      </c>
      <c r="K103" s="411">
        <v>0</v>
      </c>
      <c r="L103" s="412">
        <f t="shared" si="5"/>
        <v>0</v>
      </c>
      <c r="M103" s="382"/>
      <c r="N103" s="1100" t="s">
        <v>55</v>
      </c>
      <c r="O103" s="1101"/>
      <c r="P103" s="1102"/>
      <c r="Q103" s="408" t="s">
        <v>278</v>
      </c>
      <c r="R103" s="409" t="s">
        <v>267</v>
      </c>
      <c r="S103" s="8" t="s">
        <v>54</v>
      </c>
      <c r="T103" s="1106">
        <f t="shared" si="6"/>
        <v>0</v>
      </c>
      <c r="U103" s="1106"/>
      <c r="V103" s="1106"/>
      <c r="W103" s="410">
        <v>0</v>
      </c>
      <c r="X103" s="411">
        <v>0</v>
      </c>
      <c r="Y103" s="412">
        <f t="shared" si="2"/>
        <v>0</v>
      </c>
      <c r="Z103" s="413">
        <f t="shared" si="3"/>
        <v>0</v>
      </c>
      <c r="AA103" s="382"/>
      <c r="AC103" s="387" t="s">
        <v>279</v>
      </c>
      <c r="AD103" s="424" t="s">
        <v>222</v>
      </c>
      <c r="AE103" s="389">
        <f>AX135</f>
        <v>0</v>
      </c>
      <c r="AF103" s="390">
        <f>IFERROR(AE103/J80,"")</f>
        <v>0</v>
      </c>
      <c r="AH103" s="367"/>
      <c r="AI103" s="1047" t="s">
        <v>280</v>
      </c>
      <c r="AJ103" s="1048"/>
      <c r="AK103" s="1048"/>
      <c r="AL103" s="1048"/>
      <c r="AM103" s="1048"/>
      <c r="AN103" s="75" t="s">
        <v>281</v>
      </c>
      <c r="AO103" s="377">
        <f t="shared" si="0"/>
        <v>0</v>
      </c>
      <c r="AP103" s="378"/>
      <c r="AQ103" s="367"/>
      <c r="AR103" s="1063" t="s">
        <v>282</v>
      </c>
      <c r="AS103" s="1064"/>
      <c r="AT103" s="1064"/>
      <c r="AU103" s="1064"/>
      <c r="AV103" s="1064"/>
      <c r="AW103" s="425" t="s">
        <v>283</v>
      </c>
      <c r="AX103" s="377">
        <f t="shared" si="1"/>
        <v>0</v>
      </c>
      <c r="AY103" s="384"/>
      <c r="AZ103" s="367"/>
      <c r="BA103" s="370"/>
    </row>
    <row r="104" spans="1:58" ht="18.75" thickBot="1" x14ac:dyDescent="0.3">
      <c r="A104" s="1100" t="s">
        <v>45</v>
      </c>
      <c r="B104" s="1101"/>
      <c r="C104" s="1102"/>
      <c r="D104" s="408"/>
      <c r="E104" s="409" t="s">
        <v>267</v>
      </c>
      <c r="F104" s="9" t="s">
        <v>46</v>
      </c>
      <c r="G104" s="1103">
        <f t="shared" si="4"/>
        <v>5</v>
      </c>
      <c r="H104" s="1104"/>
      <c r="I104" s="1105"/>
      <c r="J104" s="410">
        <v>0</v>
      </c>
      <c r="K104" s="411">
        <v>8</v>
      </c>
      <c r="L104" s="412">
        <f t="shared" si="5"/>
        <v>-3</v>
      </c>
      <c r="M104" s="382"/>
      <c r="N104" s="1100" t="s">
        <v>45</v>
      </c>
      <c r="O104" s="1101"/>
      <c r="P104" s="1102"/>
      <c r="Q104" s="408"/>
      <c r="R104" s="409" t="s">
        <v>267</v>
      </c>
      <c r="S104" s="9" t="s">
        <v>46</v>
      </c>
      <c r="T104" s="1106">
        <f t="shared" si="6"/>
        <v>1</v>
      </c>
      <c r="U104" s="1106"/>
      <c r="V104" s="1106"/>
      <c r="W104" s="410">
        <v>0</v>
      </c>
      <c r="X104" s="411">
        <v>1</v>
      </c>
      <c r="Y104" s="412">
        <f t="shared" si="2"/>
        <v>0</v>
      </c>
      <c r="Z104" s="413">
        <f t="shared" si="3"/>
        <v>6</v>
      </c>
      <c r="AA104" s="382" t="b">
        <f>IFERROR(T106&gt;0.5,FALSE)</f>
        <v>0</v>
      </c>
      <c r="AC104" s="387" t="s">
        <v>284</v>
      </c>
      <c r="AD104" s="426" t="s">
        <v>285</v>
      </c>
      <c r="AE104" s="389">
        <f>AO215</f>
        <v>0</v>
      </c>
      <c r="AF104" s="390">
        <f>IFERROR(AE104/J80,"")</f>
        <v>0</v>
      </c>
      <c r="AH104" s="367"/>
      <c r="AI104" s="1047" t="s">
        <v>286</v>
      </c>
      <c r="AJ104" s="1048"/>
      <c r="AK104" s="1048"/>
      <c r="AL104" s="1048"/>
      <c r="AM104" s="1048"/>
      <c r="AN104" s="427" t="s">
        <v>287</v>
      </c>
      <c r="AO104" s="377">
        <f t="shared" si="0"/>
        <v>0</v>
      </c>
      <c r="AP104" s="378"/>
      <c r="AQ104" s="367"/>
      <c r="AR104" s="1063" t="s">
        <v>288</v>
      </c>
      <c r="AS104" s="1064"/>
      <c r="AT104" s="1064"/>
      <c r="AU104" s="1064"/>
      <c r="AV104" s="1064"/>
      <c r="AW104" s="428" t="s">
        <v>289</v>
      </c>
      <c r="AX104" s="377">
        <f t="shared" si="1"/>
        <v>0</v>
      </c>
      <c r="AY104" s="384"/>
      <c r="AZ104" s="367"/>
      <c r="BA104" s="370"/>
    </row>
    <row r="105" spans="1:58" ht="18.75" thickBot="1" x14ac:dyDescent="0.3">
      <c r="A105" s="1100" t="s">
        <v>57</v>
      </c>
      <c r="B105" s="1101"/>
      <c r="C105" s="1102"/>
      <c r="D105" s="408" t="s">
        <v>290</v>
      </c>
      <c r="E105" s="409" t="s">
        <v>267</v>
      </c>
      <c r="F105" s="10" t="s">
        <v>56</v>
      </c>
      <c r="G105" s="1103">
        <f t="shared" si="4"/>
        <v>0</v>
      </c>
      <c r="H105" s="1104"/>
      <c r="I105" s="1105"/>
      <c r="J105" s="410">
        <v>0</v>
      </c>
      <c r="K105" s="411">
        <v>0</v>
      </c>
      <c r="L105" s="412">
        <f t="shared" si="5"/>
        <v>0</v>
      </c>
      <c r="M105" s="382"/>
      <c r="N105" s="1100" t="s">
        <v>57</v>
      </c>
      <c r="O105" s="1101"/>
      <c r="P105" s="1102"/>
      <c r="Q105" s="408" t="s">
        <v>290</v>
      </c>
      <c r="R105" s="409" t="s">
        <v>267</v>
      </c>
      <c r="S105" s="10" t="s">
        <v>56</v>
      </c>
      <c r="T105" s="1106">
        <f t="shared" si="6"/>
        <v>0</v>
      </c>
      <c r="U105" s="1106"/>
      <c r="V105" s="1106"/>
      <c r="W105" s="410">
        <v>0</v>
      </c>
      <c r="X105" s="411">
        <v>0</v>
      </c>
      <c r="Y105" s="412">
        <f t="shared" si="2"/>
        <v>0</v>
      </c>
      <c r="Z105" s="413">
        <f t="shared" si="3"/>
        <v>0</v>
      </c>
      <c r="AA105" s="382" t="b">
        <f>IFERROR(T107&gt;0.5,FALSE)</f>
        <v>0</v>
      </c>
      <c r="AC105" s="387" t="s">
        <v>291</v>
      </c>
      <c r="AD105" s="429" t="s">
        <v>292</v>
      </c>
      <c r="AE105" s="389">
        <f>AO271</f>
        <v>0</v>
      </c>
      <c r="AF105" s="390">
        <f>IFERROR(AE105/J80,"")</f>
        <v>0</v>
      </c>
      <c r="AH105" s="367"/>
      <c r="AI105" s="1047" t="s">
        <v>293</v>
      </c>
      <c r="AJ105" s="1048"/>
      <c r="AK105" s="1048"/>
      <c r="AL105" s="1048"/>
      <c r="AM105" s="1048"/>
      <c r="AN105" s="430" t="s">
        <v>294</v>
      </c>
      <c r="AO105" s="377">
        <f t="shared" si="0"/>
        <v>0</v>
      </c>
      <c r="AP105" s="378"/>
      <c r="AQ105" s="367"/>
      <c r="AR105" s="1063" t="s">
        <v>295</v>
      </c>
      <c r="AS105" s="1064"/>
      <c r="AT105" s="1064"/>
      <c r="AU105" s="1064"/>
      <c r="AV105" s="1064"/>
      <c r="AW105" s="431" t="s">
        <v>296</v>
      </c>
      <c r="AX105" s="377">
        <f t="shared" si="1"/>
        <v>0</v>
      </c>
      <c r="AY105" s="384"/>
      <c r="AZ105" s="367"/>
      <c r="BA105" s="370"/>
    </row>
    <row r="106" spans="1:58" ht="18.75" thickBot="1" x14ac:dyDescent="0.3">
      <c r="A106" s="1100" t="s">
        <v>8</v>
      </c>
      <c r="B106" s="1101"/>
      <c r="C106" s="1102"/>
      <c r="D106" s="408"/>
      <c r="E106" s="409" t="s">
        <v>267</v>
      </c>
      <c r="F106" s="11" t="s">
        <v>9</v>
      </c>
      <c r="G106" s="1103">
        <f t="shared" si="4"/>
        <v>4</v>
      </c>
      <c r="H106" s="1104"/>
      <c r="I106" s="1105"/>
      <c r="J106" s="410">
        <v>0</v>
      </c>
      <c r="K106" s="411">
        <v>5</v>
      </c>
      <c r="L106" s="412">
        <f t="shared" si="5"/>
        <v>-1</v>
      </c>
      <c r="M106" s="382"/>
      <c r="N106" s="1100" t="s">
        <v>8</v>
      </c>
      <c r="O106" s="1101"/>
      <c r="P106" s="1102"/>
      <c r="Q106" s="408"/>
      <c r="R106" s="409" t="s">
        <v>267</v>
      </c>
      <c r="S106" s="11" t="s">
        <v>9</v>
      </c>
      <c r="T106" s="1106">
        <f t="shared" si="6"/>
        <v>0</v>
      </c>
      <c r="U106" s="1106"/>
      <c r="V106" s="1106"/>
      <c r="W106" s="410">
        <v>0</v>
      </c>
      <c r="X106" s="411">
        <v>0</v>
      </c>
      <c r="Y106" s="412">
        <f t="shared" si="2"/>
        <v>0</v>
      </c>
      <c r="Z106" s="413">
        <f t="shared" si="3"/>
        <v>4</v>
      </c>
      <c r="AA106" s="382"/>
      <c r="AC106" s="387" t="s">
        <v>297</v>
      </c>
      <c r="AD106" s="432" t="s">
        <v>298</v>
      </c>
      <c r="AE106" s="389">
        <f>AO235</f>
        <v>0</v>
      </c>
      <c r="AF106" s="390">
        <f>IFERROR(AE106/J80,"")</f>
        <v>0</v>
      </c>
      <c r="AH106" s="367"/>
      <c r="AI106" s="1047" t="s">
        <v>299</v>
      </c>
      <c r="AJ106" s="1048"/>
      <c r="AK106" s="1048"/>
      <c r="AL106" s="1048"/>
      <c r="AM106" s="1048"/>
      <c r="AN106" s="433" t="s">
        <v>300</v>
      </c>
      <c r="AO106" s="377">
        <f t="shared" si="0"/>
        <v>0</v>
      </c>
      <c r="AP106" s="378"/>
      <c r="AQ106" s="367"/>
      <c r="AR106" s="1063" t="s">
        <v>301</v>
      </c>
      <c r="AS106" s="1064"/>
      <c r="AT106" s="1064"/>
      <c r="AU106" s="1064"/>
      <c r="AV106" s="1064"/>
      <c r="AW106" s="434" t="s">
        <v>302</v>
      </c>
      <c r="AX106" s="377">
        <f t="shared" si="1"/>
        <v>0</v>
      </c>
      <c r="AY106" s="384"/>
      <c r="AZ106" s="367"/>
      <c r="BA106" s="370"/>
    </row>
    <row r="107" spans="1:58" ht="18.75" thickBot="1" x14ac:dyDescent="0.3">
      <c r="A107" s="1100" t="s">
        <v>15</v>
      </c>
      <c r="B107" s="1101"/>
      <c r="C107" s="1102"/>
      <c r="D107" s="408"/>
      <c r="E107" s="409"/>
      <c r="F107" s="12" t="s">
        <v>14</v>
      </c>
      <c r="G107" s="1103">
        <f t="shared" si="4"/>
        <v>0</v>
      </c>
      <c r="H107" s="1104"/>
      <c r="I107" s="1105"/>
      <c r="J107" s="410">
        <v>0</v>
      </c>
      <c r="K107" s="411">
        <v>0</v>
      </c>
      <c r="L107" s="412">
        <f t="shared" si="5"/>
        <v>0</v>
      </c>
      <c r="M107" s="382"/>
      <c r="N107" s="1100" t="s">
        <v>15</v>
      </c>
      <c r="O107" s="1101"/>
      <c r="P107" s="1102"/>
      <c r="Q107" s="408"/>
      <c r="R107" s="409"/>
      <c r="S107" s="12" t="s">
        <v>14</v>
      </c>
      <c r="T107" s="1106">
        <f t="shared" si="6"/>
        <v>0</v>
      </c>
      <c r="U107" s="1106"/>
      <c r="V107" s="1106"/>
      <c r="W107" s="410">
        <v>0</v>
      </c>
      <c r="X107" s="411">
        <v>0</v>
      </c>
      <c r="Y107" s="412">
        <f t="shared" si="2"/>
        <v>0</v>
      </c>
      <c r="Z107" s="413">
        <f t="shared" si="3"/>
        <v>0</v>
      </c>
      <c r="AA107" s="382"/>
      <c r="AC107" s="387" t="s">
        <v>303</v>
      </c>
      <c r="AD107" s="435" t="s">
        <v>49</v>
      </c>
      <c r="AE107" s="389">
        <f>AX223</f>
        <v>0</v>
      </c>
      <c r="AF107" s="390">
        <f>IFERROR(AE107/J80,"")</f>
        <v>0</v>
      </c>
      <c r="AH107" s="367"/>
      <c r="AI107" s="1047" t="s">
        <v>304</v>
      </c>
      <c r="AJ107" s="1048"/>
      <c r="AK107" s="1048"/>
      <c r="AL107" s="1048"/>
      <c r="AM107" s="1048"/>
      <c r="AN107" s="433" t="s">
        <v>305</v>
      </c>
      <c r="AO107" s="377">
        <f t="shared" si="0"/>
        <v>0</v>
      </c>
      <c r="AP107" s="378"/>
      <c r="AQ107" s="367"/>
      <c r="AR107" s="1063" t="s">
        <v>306</v>
      </c>
      <c r="AS107" s="1064"/>
      <c r="AT107" s="1064"/>
      <c r="AU107" s="1064"/>
      <c r="AV107" s="1064"/>
      <c r="AW107" s="436" t="s">
        <v>307</v>
      </c>
      <c r="AX107" s="377">
        <f t="shared" si="1"/>
        <v>0</v>
      </c>
      <c r="AY107" s="384"/>
      <c r="AZ107" s="367"/>
      <c r="BA107" s="370"/>
    </row>
    <row r="108" spans="1:58" ht="18.75" thickBot="1" x14ac:dyDescent="0.3">
      <c r="A108" s="1100" t="s">
        <v>29</v>
      </c>
      <c r="B108" s="1101"/>
      <c r="C108" s="1102"/>
      <c r="D108" s="408"/>
      <c r="E108" s="409"/>
      <c r="F108" s="13" t="s">
        <v>26</v>
      </c>
      <c r="G108" s="1103">
        <f t="shared" si="4"/>
        <v>0</v>
      </c>
      <c r="H108" s="1104"/>
      <c r="I108" s="1105"/>
      <c r="J108" s="410">
        <v>1</v>
      </c>
      <c r="K108" s="411">
        <v>0</v>
      </c>
      <c r="L108" s="412">
        <f t="shared" si="5"/>
        <v>-1</v>
      </c>
      <c r="M108" s="382"/>
      <c r="N108" s="1100" t="s">
        <v>29</v>
      </c>
      <c r="O108" s="1101"/>
      <c r="P108" s="1102"/>
      <c r="Q108" s="408"/>
      <c r="R108" s="409"/>
      <c r="S108" s="13" t="s">
        <v>26</v>
      </c>
      <c r="T108" s="1106">
        <f t="shared" si="6"/>
        <v>2</v>
      </c>
      <c r="U108" s="1106"/>
      <c r="V108" s="1106"/>
      <c r="W108" s="410">
        <v>1</v>
      </c>
      <c r="X108" s="411">
        <v>0</v>
      </c>
      <c r="Y108" s="412">
        <f t="shared" si="2"/>
        <v>1</v>
      </c>
      <c r="Z108" s="413">
        <f t="shared" si="3"/>
        <v>2</v>
      </c>
      <c r="AA108" s="382"/>
      <c r="AC108" s="387" t="s">
        <v>308</v>
      </c>
      <c r="AD108" s="437" t="s">
        <v>308</v>
      </c>
      <c r="AE108" s="389">
        <f>AX228</f>
        <v>0</v>
      </c>
      <c r="AF108" s="390">
        <f>IFERROR(AE108/J80,"")</f>
        <v>0</v>
      </c>
      <c r="AH108" s="367"/>
      <c r="AI108" s="1047" t="s">
        <v>309</v>
      </c>
      <c r="AJ108" s="1048"/>
      <c r="AK108" s="1048"/>
      <c r="AL108" s="1048"/>
      <c r="AM108" s="1048"/>
      <c r="AN108" s="438" t="s">
        <v>310</v>
      </c>
      <c r="AO108" s="377">
        <f t="shared" si="0"/>
        <v>0</v>
      </c>
      <c r="AP108" s="378"/>
      <c r="AQ108" s="367"/>
      <c r="AR108" s="1063" t="s">
        <v>311</v>
      </c>
      <c r="AS108" s="1064"/>
      <c r="AT108" s="1064"/>
      <c r="AU108" s="1064"/>
      <c r="AV108" s="1064"/>
      <c r="AW108" s="149" t="s">
        <v>312</v>
      </c>
      <c r="AX108" s="377">
        <f t="shared" si="1"/>
        <v>0</v>
      </c>
      <c r="AY108" s="384"/>
      <c r="AZ108" s="367"/>
      <c r="BA108" s="370"/>
    </row>
    <row r="109" spans="1:58" ht="18" x14ac:dyDescent="0.25">
      <c r="A109" s="1100" t="s">
        <v>59</v>
      </c>
      <c r="B109" s="1101"/>
      <c r="C109" s="1102"/>
      <c r="D109" s="408"/>
      <c r="E109" s="409" t="s">
        <v>267</v>
      </c>
      <c r="F109" s="4" t="s">
        <v>58</v>
      </c>
      <c r="G109" s="1103">
        <f t="shared" si="4"/>
        <v>8</v>
      </c>
      <c r="H109" s="1104"/>
      <c r="I109" s="1105"/>
      <c r="J109" s="410">
        <v>10</v>
      </c>
      <c r="K109" s="411">
        <v>0</v>
      </c>
      <c r="L109" s="412">
        <f t="shared" si="5"/>
        <v>-2</v>
      </c>
      <c r="M109" s="382"/>
      <c r="N109" s="1100" t="s">
        <v>59</v>
      </c>
      <c r="O109" s="1101"/>
      <c r="P109" s="1102"/>
      <c r="Q109" s="408"/>
      <c r="R109" s="409" t="s">
        <v>267</v>
      </c>
      <c r="S109" s="4" t="s">
        <v>58</v>
      </c>
      <c r="T109" s="1106">
        <f t="shared" si="6"/>
        <v>0</v>
      </c>
      <c r="U109" s="1106"/>
      <c r="V109" s="1106"/>
      <c r="W109" s="410">
        <v>0</v>
      </c>
      <c r="X109" s="411">
        <v>0</v>
      </c>
      <c r="Y109" s="412">
        <f t="shared" si="2"/>
        <v>0</v>
      </c>
      <c r="Z109" s="413">
        <f t="shared" si="3"/>
        <v>8</v>
      </c>
      <c r="AA109" s="382"/>
      <c r="AC109" s="439" t="s">
        <v>313</v>
      </c>
      <c r="AD109" s="440" t="s">
        <v>314</v>
      </c>
      <c r="AE109" s="389">
        <f>AX241</f>
        <v>0</v>
      </c>
      <c r="AF109" s="390">
        <f>IFERROR(AE109/J80,"")</f>
        <v>0</v>
      </c>
      <c r="AH109" s="367"/>
      <c r="AI109" s="1047" t="s">
        <v>315</v>
      </c>
      <c r="AJ109" s="1048"/>
      <c r="AK109" s="1048"/>
      <c r="AL109" s="1048"/>
      <c r="AM109" s="1048"/>
      <c r="AN109" s="257" t="s">
        <v>170</v>
      </c>
      <c r="AO109" s="377">
        <f t="shared" si="0"/>
        <v>1</v>
      </c>
      <c r="AP109" s="378"/>
      <c r="AQ109" s="367"/>
      <c r="AR109" s="1063" t="s">
        <v>316</v>
      </c>
      <c r="AS109" s="1064"/>
      <c r="AT109" s="1064"/>
      <c r="AU109" s="1064"/>
      <c r="AV109" s="1064"/>
      <c r="AW109" s="441" t="s">
        <v>317</v>
      </c>
      <c r="AX109" s="377">
        <f t="shared" si="1"/>
        <v>0</v>
      </c>
      <c r="AY109" s="384"/>
      <c r="AZ109" s="367"/>
      <c r="BA109" s="370"/>
    </row>
    <row r="110" spans="1:58" ht="18.75" thickBot="1" x14ac:dyDescent="0.3">
      <c r="A110" s="1100" t="s">
        <v>61</v>
      </c>
      <c r="B110" s="1101"/>
      <c r="C110" s="1102"/>
      <c r="D110" s="408"/>
      <c r="E110" s="409" t="s">
        <v>267</v>
      </c>
      <c r="F110" s="14" t="s">
        <v>60</v>
      </c>
      <c r="G110" s="1103">
        <f t="shared" si="4"/>
        <v>5</v>
      </c>
      <c r="H110" s="1104"/>
      <c r="I110" s="1105"/>
      <c r="J110" s="410">
        <v>6</v>
      </c>
      <c r="K110" s="411">
        <v>0</v>
      </c>
      <c r="L110" s="412">
        <f t="shared" si="5"/>
        <v>-1</v>
      </c>
      <c r="M110" s="382"/>
      <c r="N110" s="1100" t="s">
        <v>61</v>
      </c>
      <c r="O110" s="1101"/>
      <c r="P110" s="1102"/>
      <c r="Q110" s="408"/>
      <c r="R110" s="409" t="s">
        <v>267</v>
      </c>
      <c r="S110" s="14" t="s">
        <v>60</v>
      </c>
      <c r="T110" s="1106">
        <f t="shared" si="6"/>
        <v>0</v>
      </c>
      <c r="U110" s="1106"/>
      <c r="V110" s="1106"/>
      <c r="W110" s="410">
        <v>0</v>
      </c>
      <c r="X110" s="411">
        <v>0</v>
      </c>
      <c r="Y110" s="412">
        <f t="shared" si="2"/>
        <v>0</v>
      </c>
      <c r="Z110" s="413">
        <f t="shared" si="3"/>
        <v>5</v>
      </c>
      <c r="AA110" s="382"/>
      <c r="AC110" s="439" t="s">
        <v>318</v>
      </c>
      <c r="AD110" s="442" t="s">
        <v>319</v>
      </c>
      <c r="AE110" s="389" t="s">
        <v>320</v>
      </c>
      <c r="AF110" s="390" t="str">
        <f>IFERROR(AE110/J79,"")</f>
        <v/>
      </c>
      <c r="AH110" s="367"/>
      <c r="AI110" s="1047" t="s">
        <v>321</v>
      </c>
      <c r="AJ110" s="1048"/>
      <c r="AK110" s="1048"/>
      <c r="AL110" s="1048"/>
      <c r="AM110" s="1048"/>
      <c r="AN110" s="443" t="s">
        <v>322</v>
      </c>
      <c r="AO110" s="377">
        <f t="shared" si="0"/>
        <v>0</v>
      </c>
      <c r="AP110" s="378"/>
      <c r="AQ110" s="367"/>
      <c r="AR110" s="1063" t="s">
        <v>323</v>
      </c>
      <c r="AS110" s="1064"/>
      <c r="AT110" s="1064"/>
      <c r="AU110" s="1064"/>
      <c r="AV110" s="1064"/>
      <c r="AW110" s="444" t="s">
        <v>324</v>
      </c>
      <c r="AX110" s="377">
        <f t="shared" si="1"/>
        <v>0</v>
      </c>
      <c r="AY110" s="384"/>
      <c r="AZ110" s="367"/>
      <c r="BA110" s="370"/>
    </row>
    <row r="111" spans="1:58" ht="18.75" thickBot="1" x14ac:dyDescent="0.3">
      <c r="A111" s="1100" t="s">
        <v>62</v>
      </c>
      <c r="B111" s="1101"/>
      <c r="C111" s="1102"/>
      <c r="D111" s="408"/>
      <c r="E111" s="409"/>
      <c r="F111" s="15" t="s">
        <v>97</v>
      </c>
      <c r="G111" s="1103">
        <f t="shared" si="4"/>
        <v>0</v>
      </c>
      <c r="H111" s="1104"/>
      <c r="I111" s="1105"/>
      <c r="J111" s="410">
        <v>0</v>
      </c>
      <c r="K111" s="411">
        <v>0</v>
      </c>
      <c r="L111" s="412">
        <f t="shared" si="5"/>
        <v>0</v>
      </c>
      <c r="M111" s="382"/>
      <c r="N111" s="1100" t="s">
        <v>62</v>
      </c>
      <c r="O111" s="1101"/>
      <c r="P111" s="1102"/>
      <c r="Q111" s="408"/>
      <c r="R111" s="409"/>
      <c r="S111" s="15" t="s">
        <v>97</v>
      </c>
      <c r="T111" s="1106">
        <f t="shared" si="6"/>
        <v>0</v>
      </c>
      <c r="U111" s="1106"/>
      <c r="V111" s="1106"/>
      <c r="W111" s="410">
        <v>0</v>
      </c>
      <c r="X111" s="411">
        <v>0</v>
      </c>
      <c r="Y111" s="412">
        <f t="shared" si="2"/>
        <v>0</v>
      </c>
      <c r="Z111" s="413">
        <f t="shared" si="3"/>
        <v>0</v>
      </c>
      <c r="AA111" s="382"/>
      <c r="AC111" s="439" t="s">
        <v>325</v>
      </c>
      <c r="AD111" s="445" t="s">
        <v>326</v>
      </c>
      <c r="AE111" s="389">
        <f>AX245</f>
        <v>0</v>
      </c>
      <c r="AF111" s="390">
        <f>IFERROR(AE111/J80,"")</f>
        <v>0</v>
      </c>
      <c r="AH111" s="367"/>
      <c r="AI111" s="1047" t="s">
        <v>327</v>
      </c>
      <c r="AJ111" s="1048"/>
      <c r="AK111" s="1048"/>
      <c r="AL111" s="1048"/>
      <c r="AM111" s="1048"/>
      <c r="AN111" s="446" t="s">
        <v>328</v>
      </c>
      <c r="AO111" s="377">
        <f t="shared" si="0"/>
        <v>0</v>
      </c>
      <c r="AP111" s="378"/>
      <c r="AQ111" s="367"/>
      <c r="AR111" s="1063" t="s">
        <v>329</v>
      </c>
      <c r="AS111" s="1064"/>
      <c r="AT111" s="1064"/>
      <c r="AU111" s="1064"/>
      <c r="AV111" s="1064"/>
      <c r="AW111" s="447" t="s">
        <v>330</v>
      </c>
      <c r="AX111" s="377">
        <f t="shared" si="1"/>
        <v>0</v>
      </c>
      <c r="AY111" s="384"/>
      <c r="AZ111" s="367"/>
      <c r="BA111" s="370"/>
    </row>
    <row r="112" spans="1:58" ht="18.75" thickBot="1" x14ac:dyDescent="0.3">
      <c r="A112" s="1100" t="s">
        <v>36</v>
      </c>
      <c r="B112" s="1101"/>
      <c r="C112" s="1102"/>
      <c r="D112" s="408"/>
      <c r="E112" s="409" t="s">
        <v>267</v>
      </c>
      <c r="F112" s="16" t="s">
        <v>37</v>
      </c>
      <c r="G112" s="1103">
        <f t="shared" si="4"/>
        <v>0</v>
      </c>
      <c r="H112" s="1104"/>
      <c r="I112" s="1105"/>
      <c r="J112" s="410">
        <v>0</v>
      </c>
      <c r="K112" s="411">
        <v>0</v>
      </c>
      <c r="L112" s="412">
        <f t="shared" si="5"/>
        <v>0</v>
      </c>
      <c r="M112" s="382"/>
      <c r="N112" s="1100" t="s">
        <v>36</v>
      </c>
      <c r="O112" s="1101"/>
      <c r="P112" s="1102"/>
      <c r="Q112" s="408"/>
      <c r="R112" s="409" t="s">
        <v>267</v>
      </c>
      <c r="S112" s="16" t="s">
        <v>37</v>
      </c>
      <c r="T112" s="1106">
        <f t="shared" si="6"/>
        <v>0</v>
      </c>
      <c r="U112" s="1106"/>
      <c r="V112" s="1106"/>
      <c r="W112" s="410">
        <v>0</v>
      </c>
      <c r="X112" s="411">
        <v>0</v>
      </c>
      <c r="Y112" s="412">
        <f t="shared" si="2"/>
        <v>0</v>
      </c>
      <c r="Z112" s="413">
        <f t="shared" si="3"/>
        <v>0</v>
      </c>
      <c r="AA112" s="382"/>
      <c r="AC112" s="439" t="s">
        <v>331</v>
      </c>
      <c r="AD112" s="448" t="s">
        <v>332</v>
      </c>
      <c r="AE112" s="389">
        <f>AO253</f>
        <v>0</v>
      </c>
      <c r="AF112" s="390">
        <f>IFERROR(AE112/J80,"")</f>
        <v>0</v>
      </c>
      <c r="AH112" s="367"/>
      <c r="AI112" s="1047" t="s">
        <v>333</v>
      </c>
      <c r="AJ112" s="1048"/>
      <c r="AK112" s="1048"/>
      <c r="AL112" s="1048"/>
      <c r="AM112" s="1048"/>
      <c r="AN112" s="449" t="s">
        <v>334</v>
      </c>
      <c r="AO112" s="377">
        <f t="shared" si="0"/>
        <v>0</v>
      </c>
      <c r="AP112" s="378"/>
      <c r="AQ112" s="367"/>
      <c r="AR112" s="1063" t="s">
        <v>335</v>
      </c>
      <c r="AS112" s="1064"/>
      <c r="AT112" s="1064"/>
      <c r="AU112" s="1064"/>
      <c r="AV112" s="1064"/>
      <c r="AW112" s="447" t="s">
        <v>336</v>
      </c>
      <c r="AX112" s="377">
        <f t="shared" si="1"/>
        <v>0</v>
      </c>
      <c r="AY112" s="384"/>
      <c r="AZ112" s="367"/>
      <c r="BA112" s="370"/>
    </row>
    <row r="113" spans="1:58" ht="18" x14ac:dyDescent="0.25">
      <c r="A113" s="1100" t="s">
        <v>43</v>
      </c>
      <c r="B113" s="1101"/>
      <c r="C113" s="1102"/>
      <c r="D113" s="408"/>
      <c r="E113" s="409"/>
      <c r="F113" s="17" t="s">
        <v>44</v>
      </c>
      <c r="G113" s="1103">
        <f t="shared" si="4"/>
        <v>0</v>
      </c>
      <c r="H113" s="1104"/>
      <c r="I113" s="1105"/>
      <c r="J113" s="410">
        <v>0</v>
      </c>
      <c r="K113" s="411">
        <v>0</v>
      </c>
      <c r="L113" s="412">
        <f t="shared" si="5"/>
        <v>0</v>
      </c>
      <c r="M113" s="382"/>
      <c r="N113" s="1100" t="s">
        <v>43</v>
      </c>
      <c r="O113" s="1101"/>
      <c r="P113" s="1102"/>
      <c r="Q113" s="408"/>
      <c r="R113" s="409"/>
      <c r="S113" s="17" t="s">
        <v>44</v>
      </c>
      <c r="T113" s="1106">
        <f t="shared" si="6"/>
        <v>0</v>
      </c>
      <c r="U113" s="1106"/>
      <c r="V113" s="1106"/>
      <c r="W113" s="410">
        <v>0</v>
      </c>
      <c r="X113" s="411">
        <v>0</v>
      </c>
      <c r="Y113" s="412">
        <f t="shared" si="2"/>
        <v>0</v>
      </c>
      <c r="Z113" s="413">
        <f t="shared" si="3"/>
        <v>0</v>
      </c>
      <c r="AA113" s="382"/>
      <c r="AC113" s="439" t="s">
        <v>337</v>
      </c>
      <c r="AD113" s="450" t="s">
        <v>338</v>
      </c>
      <c r="AE113" s="389">
        <f>AO239</f>
        <v>0</v>
      </c>
      <c r="AF113" s="390"/>
      <c r="AH113" s="367"/>
      <c r="AI113" s="1047" t="s">
        <v>339</v>
      </c>
      <c r="AJ113" s="1048"/>
      <c r="AK113" s="1048"/>
      <c r="AL113" s="1048"/>
      <c r="AM113" s="1048"/>
      <c r="AN113" s="451" t="s">
        <v>340</v>
      </c>
      <c r="AO113" s="377">
        <f t="shared" si="0"/>
        <v>0</v>
      </c>
      <c r="AP113" s="378"/>
      <c r="AQ113" s="367"/>
      <c r="AR113" s="1063" t="s">
        <v>341</v>
      </c>
      <c r="AS113" s="1064"/>
      <c r="AT113" s="1064"/>
      <c r="AU113" s="1064"/>
      <c r="AV113" s="1064"/>
      <c r="AW113" s="452" t="s">
        <v>342</v>
      </c>
      <c r="AX113" s="377">
        <f t="shared" si="1"/>
        <v>0</v>
      </c>
      <c r="AY113" s="384"/>
      <c r="AZ113" s="367"/>
      <c r="BA113" s="370"/>
      <c r="BB113" s="367"/>
      <c r="BC113" s="367"/>
      <c r="BD113" s="367"/>
      <c r="BE113" s="367"/>
      <c r="BF113" s="367"/>
    </row>
    <row r="114" spans="1:58" ht="18.75" thickBot="1" x14ac:dyDescent="0.3">
      <c r="A114" s="1100" t="s">
        <v>16</v>
      </c>
      <c r="B114" s="1101"/>
      <c r="C114" s="1102"/>
      <c r="D114" s="408"/>
      <c r="E114" s="409"/>
      <c r="F114" s="18" t="s">
        <v>7</v>
      </c>
      <c r="G114" s="1103">
        <f t="shared" si="4"/>
        <v>0</v>
      </c>
      <c r="H114" s="1104"/>
      <c r="I114" s="1105"/>
      <c r="J114" s="410">
        <v>0</v>
      </c>
      <c r="K114" s="411">
        <v>0</v>
      </c>
      <c r="L114" s="412">
        <f t="shared" si="5"/>
        <v>0</v>
      </c>
      <c r="M114" s="382"/>
      <c r="N114" s="1100" t="s">
        <v>16</v>
      </c>
      <c r="O114" s="1101"/>
      <c r="P114" s="1102"/>
      <c r="Q114" s="408"/>
      <c r="R114" s="409"/>
      <c r="S114" s="18" t="s">
        <v>7</v>
      </c>
      <c r="T114" s="1106">
        <f t="shared" si="6"/>
        <v>0</v>
      </c>
      <c r="U114" s="1106"/>
      <c r="V114" s="1106"/>
      <c r="W114" s="410">
        <v>0</v>
      </c>
      <c r="X114" s="411">
        <v>0</v>
      </c>
      <c r="Y114" s="412">
        <f t="shared" si="2"/>
        <v>0</v>
      </c>
      <c r="Z114" s="413">
        <f t="shared" si="3"/>
        <v>0</v>
      </c>
      <c r="AA114" s="382"/>
      <c r="AC114" s="453" t="s">
        <v>173</v>
      </c>
      <c r="AD114" s="260" t="s">
        <v>343</v>
      </c>
      <c r="AE114" s="389">
        <f t="shared" ref="AE114" si="7">COUNTIF($P$1:$Q$1,AD114)</f>
        <v>0</v>
      </c>
      <c r="AF114" s="390" t="str">
        <f>IFERROR(AE114/#REF!,"")</f>
        <v/>
      </c>
      <c r="AH114" s="367"/>
      <c r="AI114" s="1047" t="s">
        <v>344</v>
      </c>
      <c r="AJ114" s="1048"/>
      <c r="AK114" s="1048"/>
      <c r="AL114" s="1048"/>
      <c r="AM114" s="1048"/>
      <c r="AN114" s="454" t="s">
        <v>345</v>
      </c>
      <c r="AO114" s="377">
        <f t="shared" si="0"/>
        <v>0</v>
      </c>
      <c r="AP114" s="378"/>
      <c r="AQ114" s="367"/>
      <c r="AR114" s="1063" t="s">
        <v>346</v>
      </c>
      <c r="AS114" s="1064"/>
      <c r="AT114" s="1064"/>
      <c r="AU114" s="1064"/>
      <c r="AV114" s="1064"/>
      <c r="AW114" s="455" t="s">
        <v>347</v>
      </c>
      <c r="AX114" s="377">
        <f t="shared" si="1"/>
        <v>0</v>
      </c>
      <c r="AY114" s="384"/>
      <c r="AZ114" s="367"/>
      <c r="BA114" s="370"/>
      <c r="BB114" s="367"/>
      <c r="BC114" s="367"/>
      <c r="BD114" s="367"/>
      <c r="BE114" s="367"/>
      <c r="BF114" s="367"/>
    </row>
    <row r="115" spans="1:58" ht="18.75" thickBot="1" x14ac:dyDescent="0.3">
      <c r="A115" s="1100" t="s">
        <v>21</v>
      </c>
      <c r="B115" s="1101"/>
      <c r="C115" s="1102"/>
      <c r="D115" s="408"/>
      <c r="E115" s="409"/>
      <c r="F115" s="19" t="s">
        <v>11</v>
      </c>
      <c r="G115" s="1103">
        <f t="shared" si="4"/>
        <v>2</v>
      </c>
      <c r="H115" s="1104"/>
      <c r="I115" s="1105"/>
      <c r="J115" s="410">
        <v>0</v>
      </c>
      <c r="K115" s="411">
        <v>2</v>
      </c>
      <c r="L115" s="412">
        <f t="shared" si="5"/>
        <v>0</v>
      </c>
      <c r="M115" s="382"/>
      <c r="N115" s="1100" t="s">
        <v>21</v>
      </c>
      <c r="O115" s="1101"/>
      <c r="P115" s="1102"/>
      <c r="Q115" s="408"/>
      <c r="R115" s="409"/>
      <c r="S115" s="19" t="s">
        <v>11</v>
      </c>
      <c r="T115" s="1106">
        <f t="shared" si="6"/>
        <v>0</v>
      </c>
      <c r="U115" s="1106"/>
      <c r="V115" s="1106"/>
      <c r="W115" s="410">
        <v>0</v>
      </c>
      <c r="X115" s="411">
        <v>0</v>
      </c>
      <c r="Y115" s="412">
        <f t="shared" si="2"/>
        <v>0</v>
      </c>
      <c r="Z115" s="413">
        <f t="shared" si="3"/>
        <v>2</v>
      </c>
      <c r="AA115" s="382"/>
      <c r="AC115" s="439" t="s">
        <v>348</v>
      </c>
      <c r="AD115" s="456" t="s">
        <v>349</v>
      </c>
      <c r="AE115" s="389">
        <f>COUNTIF($P$1:$Q$1,AD115)</f>
        <v>0</v>
      </c>
      <c r="AF115" s="390">
        <f>IFERROR(AE115/J80,"")</f>
        <v>0</v>
      </c>
      <c r="AH115" s="367"/>
      <c r="AI115" s="1047" t="s">
        <v>350</v>
      </c>
      <c r="AJ115" s="1048"/>
      <c r="AK115" s="1048"/>
      <c r="AL115" s="1048"/>
      <c r="AM115" s="1048"/>
      <c r="AN115" s="457" t="s">
        <v>351</v>
      </c>
      <c r="AO115" s="377">
        <f t="shared" si="0"/>
        <v>0</v>
      </c>
      <c r="AP115" s="378"/>
      <c r="AQ115" s="367"/>
      <c r="AR115" s="1063" t="s">
        <v>352</v>
      </c>
      <c r="AS115" s="1064"/>
      <c r="AT115" s="1064"/>
      <c r="AU115" s="1064"/>
      <c r="AV115" s="1064"/>
      <c r="AW115" s="458" t="s">
        <v>353</v>
      </c>
      <c r="AX115" s="377">
        <f t="shared" si="1"/>
        <v>0</v>
      </c>
      <c r="AY115" s="384"/>
      <c r="AZ115" s="367"/>
      <c r="BA115" s="370"/>
    </row>
    <row r="116" spans="1:58" ht="18.75" thickBot="1" x14ac:dyDescent="0.3">
      <c r="A116" s="1100" t="s">
        <v>63</v>
      </c>
      <c r="B116" s="1101"/>
      <c r="C116" s="1102"/>
      <c r="D116" s="408"/>
      <c r="E116" s="409" t="s">
        <v>267</v>
      </c>
      <c r="F116" s="20" t="s">
        <v>35</v>
      </c>
      <c r="G116" s="1103">
        <f t="shared" si="4"/>
        <v>0</v>
      </c>
      <c r="H116" s="1104"/>
      <c r="I116" s="1105"/>
      <c r="J116" s="410">
        <v>0</v>
      </c>
      <c r="K116" s="411">
        <v>0</v>
      </c>
      <c r="L116" s="412">
        <f t="shared" si="5"/>
        <v>0</v>
      </c>
      <c r="M116" s="382"/>
      <c r="N116" s="1100" t="s">
        <v>63</v>
      </c>
      <c r="O116" s="1101"/>
      <c r="P116" s="1102"/>
      <c r="Q116" s="408"/>
      <c r="R116" s="409" t="s">
        <v>267</v>
      </c>
      <c r="S116" s="20" t="s">
        <v>35</v>
      </c>
      <c r="T116" s="1106">
        <f t="shared" si="6"/>
        <v>0</v>
      </c>
      <c r="U116" s="1106"/>
      <c r="V116" s="1106"/>
      <c r="W116" s="410">
        <v>0</v>
      </c>
      <c r="X116" s="411">
        <v>0</v>
      </c>
      <c r="Y116" s="412">
        <f t="shared" si="2"/>
        <v>0</v>
      </c>
      <c r="Z116" s="413">
        <f t="shared" si="3"/>
        <v>0</v>
      </c>
      <c r="AA116" s="382"/>
      <c r="AC116" s="439" t="s">
        <v>354</v>
      </c>
      <c r="AD116" s="459" t="s">
        <v>354</v>
      </c>
      <c r="AE116" s="389">
        <f>AO266</f>
        <v>0</v>
      </c>
      <c r="AF116" s="390">
        <f>IFERROR(AE116/J80,"")</f>
        <v>0</v>
      </c>
      <c r="AH116" s="367"/>
      <c r="AI116" s="1047" t="s">
        <v>355</v>
      </c>
      <c r="AJ116" s="1048"/>
      <c r="AK116" s="1048"/>
      <c r="AL116" s="1048"/>
      <c r="AM116" s="1048"/>
      <c r="AN116" s="460" t="s">
        <v>356</v>
      </c>
      <c r="AO116" s="377">
        <f t="shared" si="0"/>
        <v>0</v>
      </c>
      <c r="AP116" s="378"/>
      <c r="AQ116" s="367"/>
      <c r="AR116" s="1063" t="s">
        <v>357</v>
      </c>
      <c r="AS116" s="1064"/>
      <c r="AT116" s="1064"/>
      <c r="AU116" s="1064"/>
      <c r="AV116" s="1064"/>
      <c r="AW116" s="431" t="s">
        <v>358</v>
      </c>
      <c r="AX116" s="377">
        <f t="shared" si="1"/>
        <v>0</v>
      </c>
      <c r="AY116" s="384"/>
      <c r="AZ116" s="367"/>
      <c r="BA116" s="370"/>
    </row>
    <row r="117" spans="1:58" ht="18.75" thickBot="1" x14ac:dyDescent="0.3">
      <c r="A117" s="1100" t="s">
        <v>12</v>
      </c>
      <c r="B117" s="1101"/>
      <c r="C117" s="1102"/>
      <c r="D117" s="408"/>
      <c r="E117" s="409"/>
      <c r="F117" s="21" t="s">
        <v>13</v>
      </c>
      <c r="G117" s="1103">
        <f t="shared" si="4"/>
        <v>0</v>
      </c>
      <c r="H117" s="1104"/>
      <c r="I117" s="1105"/>
      <c r="J117" s="410">
        <v>0</v>
      </c>
      <c r="K117" s="411">
        <v>0</v>
      </c>
      <c r="L117" s="412">
        <f t="shared" si="5"/>
        <v>0</v>
      </c>
      <c r="M117" s="382"/>
      <c r="N117" s="1100" t="s">
        <v>12</v>
      </c>
      <c r="O117" s="1101"/>
      <c r="P117" s="1102"/>
      <c r="Q117" s="408"/>
      <c r="R117" s="409"/>
      <c r="S117" s="21" t="s">
        <v>13</v>
      </c>
      <c r="T117" s="1106">
        <f t="shared" si="6"/>
        <v>0</v>
      </c>
      <c r="U117" s="1106"/>
      <c r="V117" s="1106"/>
      <c r="W117" s="410">
        <v>0</v>
      </c>
      <c r="X117" s="411">
        <v>0</v>
      </c>
      <c r="Y117" s="412">
        <f t="shared" si="2"/>
        <v>0</v>
      </c>
      <c r="Z117" s="413">
        <f t="shared" si="3"/>
        <v>0</v>
      </c>
      <c r="AA117" s="382"/>
      <c r="AC117" s="439" t="s">
        <v>359</v>
      </c>
      <c r="AD117" s="461" t="s">
        <v>360</v>
      </c>
      <c r="AE117" s="389">
        <f>AX253</f>
        <v>0</v>
      </c>
      <c r="AF117" s="390">
        <f>IFERROR(AE117/J80,"")</f>
        <v>0</v>
      </c>
      <c r="AH117" s="367"/>
      <c r="AI117" s="1047" t="s">
        <v>361</v>
      </c>
      <c r="AJ117" s="1048"/>
      <c r="AK117" s="1048"/>
      <c r="AL117" s="1048"/>
      <c r="AM117" s="1048"/>
      <c r="AN117" s="462" t="s">
        <v>362</v>
      </c>
      <c r="AO117" s="377">
        <f t="shared" si="0"/>
        <v>0</v>
      </c>
      <c r="AP117" s="378"/>
      <c r="AQ117" s="367"/>
      <c r="AR117" s="1063" t="s">
        <v>363</v>
      </c>
      <c r="AS117" s="1064"/>
      <c r="AT117" s="1064"/>
      <c r="AU117" s="1064"/>
      <c r="AV117" s="1064"/>
      <c r="AW117" s="463" t="s">
        <v>364</v>
      </c>
      <c r="AX117" s="377">
        <f t="shared" si="1"/>
        <v>0</v>
      </c>
      <c r="AY117" s="384"/>
      <c r="AZ117" s="367"/>
      <c r="BA117" s="370"/>
    </row>
    <row r="118" spans="1:58" ht="18.75" thickBot="1" x14ac:dyDescent="0.3">
      <c r="A118" s="1100" t="s">
        <v>65</v>
      </c>
      <c r="B118" s="1101"/>
      <c r="C118" s="1102"/>
      <c r="D118" s="408" t="s">
        <v>46</v>
      </c>
      <c r="E118" s="409"/>
      <c r="F118" s="22" t="s">
        <v>64</v>
      </c>
      <c r="G118" s="1103">
        <f t="shared" si="4"/>
        <v>0</v>
      </c>
      <c r="H118" s="1104"/>
      <c r="I118" s="1105"/>
      <c r="J118" s="410">
        <v>0</v>
      </c>
      <c r="K118" s="411">
        <v>0</v>
      </c>
      <c r="L118" s="412">
        <f t="shared" si="5"/>
        <v>0</v>
      </c>
      <c r="M118" s="382"/>
      <c r="N118" s="1100" t="s">
        <v>65</v>
      </c>
      <c r="O118" s="1101"/>
      <c r="P118" s="1102"/>
      <c r="Q118" s="408" t="s">
        <v>46</v>
      </c>
      <c r="R118" s="409"/>
      <c r="S118" s="22" t="s">
        <v>64</v>
      </c>
      <c r="T118" s="1106">
        <f t="shared" si="6"/>
        <v>0</v>
      </c>
      <c r="U118" s="1106"/>
      <c r="V118" s="1106"/>
      <c r="W118" s="410">
        <v>0</v>
      </c>
      <c r="X118" s="411">
        <v>0</v>
      </c>
      <c r="Y118" s="412">
        <f t="shared" si="2"/>
        <v>0</v>
      </c>
      <c r="Z118" s="413">
        <f t="shared" si="3"/>
        <v>0</v>
      </c>
      <c r="AA118" s="382"/>
      <c r="AC118" s="439" t="s">
        <v>365</v>
      </c>
      <c r="AD118" s="464" t="s">
        <v>365</v>
      </c>
      <c r="AE118" s="389">
        <f>AO248</f>
        <v>0</v>
      </c>
      <c r="AF118" s="390">
        <f>IFERROR(AE118/J80,"")</f>
        <v>0</v>
      </c>
      <c r="AH118" s="367"/>
      <c r="AI118" s="1047" t="s">
        <v>366</v>
      </c>
      <c r="AJ118" s="1048"/>
      <c r="AK118" s="1048"/>
      <c r="AL118" s="1048"/>
      <c r="AM118" s="1048"/>
      <c r="AN118" s="465" t="s">
        <v>367</v>
      </c>
      <c r="AO118" s="377">
        <f t="shared" si="0"/>
        <v>0</v>
      </c>
      <c r="AP118" s="378"/>
      <c r="AQ118" s="367"/>
      <c r="AR118" s="1063" t="s">
        <v>368</v>
      </c>
      <c r="AS118" s="1064"/>
      <c r="AT118" s="1064"/>
      <c r="AU118" s="1064"/>
      <c r="AV118" s="1064"/>
      <c r="AW118" s="466" t="s">
        <v>369</v>
      </c>
      <c r="AX118" s="377">
        <f t="shared" si="1"/>
        <v>0</v>
      </c>
      <c r="AY118" s="384"/>
      <c r="AZ118" s="367"/>
      <c r="BA118" s="370"/>
    </row>
    <row r="119" spans="1:58" ht="18.75" thickBot="1" x14ac:dyDescent="0.3">
      <c r="A119" s="1100" t="s">
        <v>67</v>
      </c>
      <c r="B119" s="1101"/>
      <c r="C119" s="1102"/>
      <c r="D119" s="408"/>
      <c r="E119" s="409" t="s">
        <v>267</v>
      </c>
      <c r="F119" s="23" t="s">
        <v>66</v>
      </c>
      <c r="G119" s="1103">
        <f t="shared" si="4"/>
        <v>9</v>
      </c>
      <c r="H119" s="1104"/>
      <c r="I119" s="1105"/>
      <c r="J119" s="410">
        <v>4</v>
      </c>
      <c r="K119" s="411">
        <v>7</v>
      </c>
      <c r="L119" s="412">
        <f t="shared" si="5"/>
        <v>-2</v>
      </c>
      <c r="M119" s="382"/>
      <c r="N119" s="1100" t="s">
        <v>67</v>
      </c>
      <c r="O119" s="1101"/>
      <c r="P119" s="1102"/>
      <c r="Q119" s="408"/>
      <c r="R119" s="409" t="s">
        <v>267</v>
      </c>
      <c r="S119" s="23" t="s">
        <v>66</v>
      </c>
      <c r="T119" s="1106">
        <f t="shared" si="6"/>
        <v>1</v>
      </c>
      <c r="U119" s="1106"/>
      <c r="V119" s="1106"/>
      <c r="W119" s="410">
        <v>0</v>
      </c>
      <c r="X119" s="411">
        <v>2</v>
      </c>
      <c r="Y119" s="412">
        <f t="shared" si="2"/>
        <v>-1</v>
      </c>
      <c r="Z119" s="413">
        <f t="shared" si="3"/>
        <v>10</v>
      </c>
      <c r="AA119" s="382"/>
      <c r="AC119" s="439" t="s">
        <v>370</v>
      </c>
      <c r="AD119" s="467" t="s">
        <v>371</v>
      </c>
      <c r="AE119" s="389">
        <f>AX249</f>
        <v>0</v>
      </c>
      <c r="AF119" s="390">
        <f>IFERROR(AE119/J80,"")</f>
        <v>0</v>
      </c>
      <c r="AH119" s="367"/>
      <c r="AI119" s="1047" t="s">
        <v>372</v>
      </c>
      <c r="AJ119" s="1048"/>
      <c r="AK119" s="1048"/>
      <c r="AL119" s="1048"/>
      <c r="AM119" s="1048"/>
      <c r="AN119" s="468" t="s">
        <v>373</v>
      </c>
      <c r="AO119" s="377">
        <f t="shared" si="0"/>
        <v>0</v>
      </c>
      <c r="AP119" s="378"/>
      <c r="AQ119" s="367"/>
      <c r="AR119" s="1063" t="s">
        <v>374</v>
      </c>
      <c r="AS119" s="1064"/>
      <c r="AT119" s="1064"/>
      <c r="AU119" s="1064"/>
      <c r="AV119" s="1064"/>
      <c r="AW119" s="469" t="s">
        <v>375</v>
      </c>
      <c r="AX119" s="377">
        <f t="shared" si="1"/>
        <v>0</v>
      </c>
      <c r="AY119" s="384"/>
      <c r="AZ119" s="367"/>
      <c r="BA119" s="370"/>
    </row>
    <row r="120" spans="1:58" ht="18.75" thickBot="1" x14ac:dyDescent="0.3">
      <c r="A120" s="1100" t="s">
        <v>69</v>
      </c>
      <c r="B120" s="1101"/>
      <c r="C120" s="1102"/>
      <c r="D120" s="408" t="s">
        <v>9</v>
      </c>
      <c r="E120" s="409" t="s">
        <v>267</v>
      </c>
      <c r="F120" s="24" t="s">
        <v>68</v>
      </c>
      <c r="G120" s="1103">
        <f t="shared" si="4"/>
        <v>1</v>
      </c>
      <c r="H120" s="1104"/>
      <c r="I120" s="1105"/>
      <c r="J120" s="410">
        <v>0</v>
      </c>
      <c r="K120" s="411">
        <v>0</v>
      </c>
      <c r="L120" s="412">
        <f t="shared" si="5"/>
        <v>1</v>
      </c>
      <c r="M120" s="382"/>
      <c r="N120" s="1100" t="s">
        <v>69</v>
      </c>
      <c r="O120" s="1101"/>
      <c r="P120" s="1102"/>
      <c r="Q120" s="408" t="s">
        <v>9</v>
      </c>
      <c r="R120" s="409" t="s">
        <v>267</v>
      </c>
      <c r="S120" s="24" t="s">
        <v>68</v>
      </c>
      <c r="T120" s="1103">
        <f t="shared" si="6"/>
        <v>1</v>
      </c>
      <c r="U120" s="1104"/>
      <c r="V120" s="1105"/>
      <c r="W120" s="410">
        <v>0</v>
      </c>
      <c r="X120" s="411">
        <v>1</v>
      </c>
      <c r="Y120" s="412">
        <f t="shared" si="2"/>
        <v>0</v>
      </c>
      <c r="Z120" s="413">
        <f t="shared" si="3"/>
        <v>2</v>
      </c>
      <c r="AA120" s="382"/>
      <c r="AC120" s="1131" t="s">
        <v>376</v>
      </c>
      <c r="AD120" s="1132"/>
      <c r="AE120" s="1132"/>
      <c r="AF120" s="1132"/>
      <c r="AH120" s="367"/>
      <c r="AI120" s="1047" t="s">
        <v>377</v>
      </c>
      <c r="AJ120" s="1048"/>
      <c r="AK120" s="1048"/>
      <c r="AL120" s="1048"/>
      <c r="AM120" s="1048"/>
      <c r="AN120" s="470" t="s">
        <v>112</v>
      </c>
      <c r="AO120" s="377">
        <f t="shared" si="0"/>
        <v>23</v>
      </c>
      <c r="AP120" s="378"/>
      <c r="AQ120" s="367"/>
      <c r="AR120" s="1063" t="s">
        <v>378</v>
      </c>
      <c r="AS120" s="1064"/>
      <c r="AT120" s="1064"/>
      <c r="AU120" s="1064"/>
      <c r="AV120" s="1064"/>
      <c r="AW120" s="471" t="s">
        <v>379</v>
      </c>
      <c r="AX120" s="377">
        <f t="shared" si="1"/>
        <v>0</v>
      </c>
      <c r="AY120" s="384"/>
      <c r="AZ120" s="367"/>
      <c r="BA120" s="472"/>
    </row>
    <row r="121" spans="1:58" ht="18" x14ac:dyDescent="0.25">
      <c r="A121" s="1128" t="s">
        <v>200</v>
      </c>
      <c r="B121" s="1129"/>
      <c r="C121" s="1129"/>
      <c r="D121" s="1129"/>
      <c r="E121" s="1129"/>
      <c r="F121" s="473"/>
      <c r="G121" s="1130">
        <f>SUM(G100:I120)</f>
        <v>47</v>
      </c>
      <c r="H121" s="1130"/>
      <c r="I121" s="1130"/>
      <c r="J121" s="474">
        <f>SUM(J100:J120)</f>
        <v>24</v>
      </c>
      <c r="K121" s="475">
        <f>SUM(K100:K120)</f>
        <v>38</v>
      </c>
      <c r="L121" s="412">
        <f>SUM(L100:L120)</f>
        <v>-15</v>
      </c>
      <c r="M121" s="382"/>
      <c r="N121" s="1097" t="s">
        <v>200</v>
      </c>
      <c r="O121" s="1098"/>
      <c r="P121" s="1098"/>
      <c r="Q121" s="1098"/>
      <c r="R121" s="1098"/>
      <c r="S121" s="476"/>
      <c r="T121" s="1096">
        <f>SUM(T100:V120)</f>
        <v>5</v>
      </c>
      <c r="U121" s="1096"/>
      <c r="V121" s="1096"/>
      <c r="W121" s="474">
        <f>SUM(W100:W120)</f>
        <v>1</v>
      </c>
      <c r="X121" s="475">
        <f>SUM(X100:X120)</f>
        <v>4</v>
      </c>
      <c r="Y121" s="412">
        <f>SUM(Y100:Y120)</f>
        <v>0</v>
      </c>
      <c r="Z121" s="413">
        <f t="shared" si="3"/>
        <v>52</v>
      </c>
      <c r="AA121" s="382"/>
      <c r="AC121" s="387" t="s">
        <v>380</v>
      </c>
      <c r="AD121" s="477" t="s">
        <v>122</v>
      </c>
      <c r="AE121" s="377">
        <f>COUNTIF($B$1:$CI$74,AD121)</f>
        <v>16</v>
      </c>
      <c r="AF121" s="390">
        <f>IFERROR(AE121/J80,"")</f>
        <v>4.7619047619047616E-2</v>
      </c>
      <c r="AH121" s="367"/>
      <c r="AI121" s="1047" t="s">
        <v>381</v>
      </c>
      <c r="AJ121" s="1048"/>
      <c r="AK121" s="1048"/>
      <c r="AL121" s="1048"/>
      <c r="AM121" s="1048"/>
      <c r="AN121" s="97" t="s">
        <v>116</v>
      </c>
      <c r="AO121" s="377">
        <f t="shared" si="0"/>
        <v>3</v>
      </c>
      <c r="AP121" s="378"/>
      <c r="AQ121" s="367"/>
      <c r="AR121" s="1063" t="s">
        <v>382</v>
      </c>
      <c r="AS121" s="1064"/>
      <c r="AT121" s="1064"/>
      <c r="AU121" s="1064"/>
      <c r="AV121" s="1064"/>
      <c r="AW121" s="478" t="s">
        <v>383</v>
      </c>
      <c r="AX121" s="377">
        <f t="shared" si="1"/>
        <v>0</v>
      </c>
      <c r="AY121" s="384"/>
      <c r="AZ121" s="367"/>
      <c r="BA121" s="472"/>
    </row>
    <row r="122" spans="1:58" ht="18" x14ac:dyDescent="0.25">
      <c r="A122" s="1125" t="s">
        <v>384</v>
      </c>
      <c r="B122" s="1126"/>
      <c r="C122" s="1126"/>
      <c r="D122" s="1126"/>
      <c r="E122" s="1126"/>
      <c r="F122" s="1126"/>
      <c r="G122" s="1126"/>
      <c r="H122" s="1126"/>
      <c r="I122" s="1127"/>
      <c r="J122" s="403" t="s">
        <v>251</v>
      </c>
      <c r="K122" s="403" t="s">
        <v>252</v>
      </c>
      <c r="L122" s="403" t="s">
        <v>253</v>
      </c>
      <c r="M122" s="382"/>
      <c r="N122" s="1125" t="s">
        <v>384</v>
      </c>
      <c r="O122" s="1126"/>
      <c r="P122" s="1126"/>
      <c r="Q122" s="1126"/>
      <c r="R122" s="1126"/>
      <c r="S122" s="1126"/>
      <c r="T122" s="1126"/>
      <c r="U122" s="1126"/>
      <c r="V122" s="1127"/>
      <c r="W122" s="404" t="s">
        <v>251</v>
      </c>
      <c r="X122" s="404" t="s">
        <v>252</v>
      </c>
      <c r="Y122" s="404" t="s">
        <v>253</v>
      </c>
      <c r="Z122" s="479"/>
      <c r="AA122" s="382"/>
      <c r="AC122" s="453" t="s">
        <v>385</v>
      </c>
      <c r="AD122" s="480" t="s">
        <v>386</v>
      </c>
      <c r="AE122" s="377">
        <f t="shared" ref="AE122:AE185" si="8">COUNTIF($B$1:$CI$74,AD122)</f>
        <v>3</v>
      </c>
      <c r="AF122" s="390">
        <f>IFERROR(AE122/J80,"")</f>
        <v>8.9285714285714281E-3</v>
      </c>
      <c r="AH122" s="367"/>
      <c r="AI122" s="1047" t="s">
        <v>387</v>
      </c>
      <c r="AJ122" s="1048"/>
      <c r="AK122" s="1048"/>
      <c r="AL122" s="1048"/>
      <c r="AM122" s="1048"/>
      <c r="AN122" s="481" t="s">
        <v>388</v>
      </c>
      <c r="AO122" s="377">
        <f t="shared" si="0"/>
        <v>0</v>
      </c>
      <c r="AP122" s="378"/>
      <c r="AQ122" s="367"/>
      <c r="AR122" s="1063" t="s">
        <v>389</v>
      </c>
      <c r="AS122" s="1064"/>
      <c r="AT122" s="1064"/>
      <c r="AU122" s="1064"/>
      <c r="AV122" s="1064"/>
      <c r="AW122" s="482" t="s">
        <v>390</v>
      </c>
      <c r="AX122" s="377">
        <f t="shared" si="1"/>
        <v>0</v>
      </c>
      <c r="AY122" s="384"/>
      <c r="AZ122" s="367"/>
      <c r="BA122" s="370"/>
    </row>
    <row r="123" spans="1:58" ht="18" x14ac:dyDescent="0.25">
      <c r="A123" s="1116" t="s">
        <v>17</v>
      </c>
      <c r="B123" s="1117"/>
      <c r="C123" s="1118"/>
      <c r="D123" s="483"/>
      <c r="E123" s="484" t="s">
        <v>267</v>
      </c>
      <c r="F123" s="25" t="s">
        <v>6</v>
      </c>
      <c r="G123" s="1119">
        <f t="shared" ref="G123:G135" si="9">COUNTIF($B$18:$BF$52,F123)+COUNTIF($BY$19:$CI$45,F123)</f>
        <v>2</v>
      </c>
      <c r="H123" s="1120"/>
      <c r="I123" s="1121"/>
      <c r="J123" s="410">
        <v>0</v>
      </c>
      <c r="K123" s="411">
        <v>2</v>
      </c>
      <c r="L123" s="412">
        <f t="shared" ref="L123:L135" si="10">G123-K123-J123</f>
        <v>0</v>
      </c>
      <c r="M123" s="382"/>
      <c r="N123" s="1116" t="s">
        <v>17</v>
      </c>
      <c r="O123" s="1117"/>
      <c r="P123" s="1118"/>
      <c r="Q123" s="483"/>
      <c r="R123" s="484" t="s">
        <v>267</v>
      </c>
      <c r="S123" s="25" t="s">
        <v>6</v>
      </c>
      <c r="T123" s="1106">
        <f t="shared" ref="T123:T135" si="11">COUNTIF($BG$3:$BX$39,S123)+COUNTIF($BY$3:$CI$18,S123)</f>
        <v>0</v>
      </c>
      <c r="U123" s="1106"/>
      <c r="V123" s="1106"/>
      <c r="W123" s="410">
        <v>0</v>
      </c>
      <c r="X123" s="411">
        <v>0</v>
      </c>
      <c r="Y123" s="412">
        <f t="shared" ref="Y123:Y135" si="12">T123-X123-W123</f>
        <v>0</v>
      </c>
      <c r="Z123" s="413">
        <f t="shared" ref="Z123:Z136" si="13">T123+G123</f>
        <v>2</v>
      </c>
      <c r="AA123" s="382"/>
      <c r="AC123" s="453" t="s">
        <v>391</v>
      </c>
      <c r="AD123" s="485" t="s">
        <v>392</v>
      </c>
      <c r="AE123" s="377">
        <f t="shared" si="8"/>
        <v>0</v>
      </c>
      <c r="AF123" s="390" t="str">
        <f>IFERROR(AE123/J79,"")</f>
        <v/>
      </c>
      <c r="AH123" s="367"/>
      <c r="AI123" s="1047" t="s">
        <v>393</v>
      </c>
      <c r="AJ123" s="1048"/>
      <c r="AK123" s="1048"/>
      <c r="AL123" s="1048"/>
      <c r="AM123" s="1048"/>
      <c r="AN123" s="486" t="s">
        <v>394</v>
      </c>
      <c r="AO123" s="377">
        <f t="shared" si="0"/>
        <v>0</v>
      </c>
      <c r="AP123" s="378"/>
      <c r="AQ123" s="367"/>
      <c r="AR123" s="1063" t="s">
        <v>395</v>
      </c>
      <c r="AS123" s="1064"/>
      <c r="AT123" s="1064"/>
      <c r="AU123" s="1064"/>
      <c r="AV123" s="1064"/>
      <c r="AW123" s="487" t="s">
        <v>396</v>
      </c>
      <c r="AX123" s="377">
        <f t="shared" si="1"/>
        <v>0</v>
      </c>
      <c r="AY123" s="384"/>
      <c r="AZ123" s="367"/>
      <c r="BA123" s="370"/>
    </row>
    <row r="124" spans="1:58" ht="18.75" thickBot="1" x14ac:dyDescent="0.3">
      <c r="A124" s="1113" t="s">
        <v>71</v>
      </c>
      <c r="B124" s="1114"/>
      <c r="C124" s="1115"/>
      <c r="D124" s="408" t="s">
        <v>31</v>
      </c>
      <c r="E124" s="409"/>
      <c r="F124" s="26" t="s">
        <v>70</v>
      </c>
      <c r="G124" s="1103">
        <f t="shared" si="9"/>
        <v>0</v>
      </c>
      <c r="H124" s="1104"/>
      <c r="I124" s="1105"/>
      <c r="J124" s="410">
        <v>1</v>
      </c>
      <c r="K124" s="411">
        <v>0</v>
      </c>
      <c r="L124" s="412">
        <f t="shared" si="10"/>
        <v>-1</v>
      </c>
      <c r="M124" s="382"/>
      <c r="N124" s="1113" t="s">
        <v>71</v>
      </c>
      <c r="O124" s="1114"/>
      <c r="P124" s="1115"/>
      <c r="Q124" s="408" t="s">
        <v>31</v>
      </c>
      <c r="R124" s="409"/>
      <c r="S124" s="26" t="s">
        <v>70</v>
      </c>
      <c r="T124" s="1106">
        <f t="shared" si="11"/>
        <v>1</v>
      </c>
      <c r="U124" s="1106"/>
      <c r="V124" s="1106"/>
      <c r="W124" s="410">
        <v>0</v>
      </c>
      <c r="X124" s="411">
        <v>0</v>
      </c>
      <c r="Y124" s="412">
        <f t="shared" si="12"/>
        <v>1</v>
      </c>
      <c r="Z124" s="413">
        <f t="shared" si="13"/>
        <v>1</v>
      </c>
      <c r="AA124" s="382"/>
      <c r="AC124" s="453" t="s">
        <v>397</v>
      </c>
      <c r="AD124" s="488" t="s">
        <v>398</v>
      </c>
      <c r="AE124" s="377">
        <f t="shared" si="8"/>
        <v>0</v>
      </c>
      <c r="AF124" s="390">
        <f>IFERROR(AE124/J80,"")</f>
        <v>0</v>
      </c>
      <c r="AH124" s="367"/>
      <c r="AI124" s="1047" t="s">
        <v>399</v>
      </c>
      <c r="AJ124" s="1048"/>
      <c r="AK124" s="1048"/>
      <c r="AL124" s="1048"/>
      <c r="AM124" s="1048"/>
      <c r="AN124" s="489" t="s">
        <v>400</v>
      </c>
      <c r="AO124" s="377">
        <f t="shared" si="0"/>
        <v>0</v>
      </c>
      <c r="AP124" s="378"/>
      <c r="AQ124" s="367"/>
      <c r="AR124" s="1063" t="s">
        <v>401</v>
      </c>
      <c r="AS124" s="1064"/>
      <c r="AT124" s="1064"/>
      <c r="AU124" s="1064"/>
      <c r="AV124" s="1064"/>
      <c r="AW124" s="487" t="s">
        <v>402</v>
      </c>
      <c r="AX124" s="377">
        <f t="shared" si="1"/>
        <v>0</v>
      </c>
      <c r="AY124" s="384"/>
      <c r="AZ124" s="367"/>
      <c r="BA124" s="370"/>
    </row>
    <row r="125" spans="1:58" ht="18.75" thickBot="1" x14ac:dyDescent="0.3">
      <c r="A125" s="1113" t="s">
        <v>30</v>
      </c>
      <c r="B125" s="1114"/>
      <c r="C125" s="1115"/>
      <c r="D125" s="408"/>
      <c r="E125" s="409" t="s">
        <v>267</v>
      </c>
      <c r="F125" s="27" t="s">
        <v>31</v>
      </c>
      <c r="G125" s="1103">
        <f t="shared" si="9"/>
        <v>0</v>
      </c>
      <c r="H125" s="1104"/>
      <c r="I125" s="1105"/>
      <c r="J125" s="410">
        <v>0</v>
      </c>
      <c r="K125" s="411">
        <v>0</v>
      </c>
      <c r="L125" s="412">
        <f t="shared" si="10"/>
        <v>0</v>
      </c>
      <c r="M125" s="382"/>
      <c r="N125" s="1113" t="s">
        <v>30</v>
      </c>
      <c r="O125" s="1114"/>
      <c r="P125" s="1115"/>
      <c r="Q125" s="408"/>
      <c r="R125" s="409" t="s">
        <v>267</v>
      </c>
      <c r="S125" s="27" t="s">
        <v>31</v>
      </c>
      <c r="T125" s="1106">
        <f t="shared" si="11"/>
        <v>0</v>
      </c>
      <c r="U125" s="1106"/>
      <c r="V125" s="1106"/>
      <c r="W125" s="410">
        <v>0</v>
      </c>
      <c r="X125" s="411">
        <v>0</v>
      </c>
      <c r="Y125" s="412">
        <f t="shared" si="12"/>
        <v>0</v>
      </c>
      <c r="Z125" s="413">
        <f t="shared" si="13"/>
        <v>0</v>
      </c>
      <c r="AA125" s="382"/>
      <c r="AC125" s="453" t="s">
        <v>173</v>
      </c>
      <c r="AD125" s="260" t="s">
        <v>173</v>
      </c>
      <c r="AE125" s="377">
        <f t="shared" si="8"/>
        <v>10</v>
      </c>
      <c r="AF125" s="390" t="str">
        <f>IFERROR(AE125/J79,"")</f>
        <v/>
      </c>
      <c r="AH125" s="367"/>
      <c r="AI125" s="1047" t="s">
        <v>403</v>
      </c>
      <c r="AJ125" s="1048"/>
      <c r="AK125" s="1048"/>
      <c r="AL125" s="1048"/>
      <c r="AM125" s="1048"/>
      <c r="AN125" s="490" t="s">
        <v>404</v>
      </c>
      <c r="AO125" s="377">
        <f t="shared" si="0"/>
        <v>0</v>
      </c>
      <c r="AP125" s="378"/>
      <c r="AQ125" s="367"/>
      <c r="AR125" s="1063" t="s">
        <v>405</v>
      </c>
      <c r="AS125" s="1064"/>
      <c r="AT125" s="1064"/>
      <c r="AU125" s="1064"/>
      <c r="AV125" s="1064"/>
      <c r="AW125" s="491" t="s">
        <v>406</v>
      </c>
      <c r="AX125" s="377">
        <f t="shared" si="1"/>
        <v>0</v>
      </c>
      <c r="AY125" s="384"/>
      <c r="AZ125" s="367"/>
      <c r="BA125" s="370"/>
    </row>
    <row r="126" spans="1:58" ht="18.75" thickBot="1" x14ac:dyDescent="0.3">
      <c r="A126" s="1113" t="s">
        <v>27</v>
      </c>
      <c r="B126" s="1114"/>
      <c r="C126" s="1115"/>
      <c r="D126" s="408"/>
      <c r="E126" s="409"/>
      <c r="F126" s="28" t="s">
        <v>24</v>
      </c>
      <c r="G126" s="1103">
        <f t="shared" si="9"/>
        <v>0</v>
      </c>
      <c r="H126" s="1104"/>
      <c r="I126" s="1105"/>
      <c r="J126" s="410">
        <v>1</v>
      </c>
      <c r="K126" s="411">
        <v>0</v>
      </c>
      <c r="L126" s="412">
        <f t="shared" si="10"/>
        <v>-1</v>
      </c>
      <c r="M126" s="382"/>
      <c r="N126" s="1113" t="s">
        <v>27</v>
      </c>
      <c r="O126" s="1114"/>
      <c r="P126" s="1115"/>
      <c r="Q126" s="408"/>
      <c r="R126" s="409"/>
      <c r="S126" s="28" t="s">
        <v>24</v>
      </c>
      <c r="T126" s="1106">
        <f t="shared" si="11"/>
        <v>0</v>
      </c>
      <c r="U126" s="1106"/>
      <c r="V126" s="1106"/>
      <c r="W126" s="410">
        <v>0</v>
      </c>
      <c r="X126" s="411">
        <v>0</v>
      </c>
      <c r="Y126" s="412">
        <f t="shared" si="12"/>
        <v>0</v>
      </c>
      <c r="Z126" s="413">
        <f t="shared" si="13"/>
        <v>0</v>
      </c>
      <c r="AA126" s="382"/>
      <c r="AC126" s="453" t="s">
        <v>407</v>
      </c>
      <c r="AD126" s="492" t="s">
        <v>408</v>
      </c>
      <c r="AE126" s="377">
        <f t="shared" si="8"/>
        <v>0</v>
      </c>
      <c r="AF126" s="390">
        <f>IFERROR(AE126/J80,"")</f>
        <v>0</v>
      </c>
      <c r="AH126" s="367"/>
      <c r="AI126" s="1047" t="s">
        <v>409</v>
      </c>
      <c r="AJ126" s="1048"/>
      <c r="AK126" s="1048"/>
      <c r="AL126" s="1048"/>
      <c r="AM126" s="1048"/>
      <c r="AN126" s="493" t="s">
        <v>410</v>
      </c>
      <c r="AO126" s="377">
        <f t="shared" si="0"/>
        <v>0</v>
      </c>
      <c r="AP126" s="378"/>
      <c r="AQ126" s="367"/>
      <c r="AR126" s="1063" t="s">
        <v>411</v>
      </c>
      <c r="AS126" s="1064"/>
      <c r="AT126" s="1064"/>
      <c r="AU126" s="1064"/>
      <c r="AV126" s="1064"/>
      <c r="AW126" s="154" t="s">
        <v>412</v>
      </c>
      <c r="AX126" s="377">
        <f t="shared" si="1"/>
        <v>0</v>
      </c>
      <c r="AY126" s="384"/>
      <c r="AZ126" s="367"/>
      <c r="BA126" s="370"/>
    </row>
    <row r="127" spans="1:58" ht="18" x14ac:dyDescent="0.25">
      <c r="A127" s="1113" t="s">
        <v>96</v>
      </c>
      <c r="B127" s="1114"/>
      <c r="C127" s="1115"/>
      <c r="D127" s="408"/>
      <c r="E127" s="409"/>
      <c r="F127" s="29" t="s">
        <v>95</v>
      </c>
      <c r="G127" s="1103">
        <f t="shared" si="9"/>
        <v>0</v>
      </c>
      <c r="H127" s="1104"/>
      <c r="I127" s="1105"/>
      <c r="J127" s="410">
        <v>0</v>
      </c>
      <c r="K127" s="411">
        <v>0</v>
      </c>
      <c r="L127" s="412">
        <f t="shared" si="10"/>
        <v>0</v>
      </c>
      <c r="M127" s="382"/>
      <c r="N127" s="1113" t="s">
        <v>96</v>
      </c>
      <c r="O127" s="1114"/>
      <c r="P127" s="1115"/>
      <c r="Q127" s="408"/>
      <c r="R127" s="409"/>
      <c r="S127" s="29" t="s">
        <v>95</v>
      </c>
      <c r="T127" s="1106">
        <f t="shared" si="11"/>
        <v>0</v>
      </c>
      <c r="U127" s="1106"/>
      <c r="V127" s="1106"/>
      <c r="W127" s="410">
        <v>1</v>
      </c>
      <c r="X127" s="411">
        <v>1</v>
      </c>
      <c r="Y127" s="412">
        <f t="shared" si="12"/>
        <v>-2</v>
      </c>
      <c r="Z127" s="413">
        <f t="shared" si="13"/>
        <v>0</v>
      </c>
      <c r="AA127" s="382"/>
      <c r="AC127" s="453" t="s">
        <v>413</v>
      </c>
      <c r="AD127" s="494" t="s">
        <v>414</v>
      </c>
      <c r="AE127" s="377">
        <f t="shared" si="8"/>
        <v>0</v>
      </c>
      <c r="AF127" s="390">
        <f>IFERROR(AE127/J80,"")</f>
        <v>0</v>
      </c>
      <c r="AH127" s="367"/>
      <c r="AI127" s="1047" t="s">
        <v>415</v>
      </c>
      <c r="AJ127" s="1048"/>
      <c r="AK127" s="1048"/>
      <c r="AL127" s="1048"/>
      <c r="AM127" s="1048"/>
      <c r="AN127" s="495" t="s">
        <v>416</v>
      </c>
      <c r="AO127" s="377">
        <f t="shared" si="0"/>
        <v>0</v>
      </c>
      <c r="AP127" s="378"/>
      <c r="AQ127" s="367"/>
      <c r="AR127" s="1063" t="s">
        <v>417</v>
      </c>
      <c r="AS127" s="1064"/>
      <c r="AT127" s="1064"/>
      <c r="AU127" s="1064"/>
      <c r="AV127" s="1064"/>
      <c r="AW127" s="496" t="s">
        <v>418</v>
      </c>
      <c r="AX127" s="377">
        <f t="shared" si="1"/>
        <v>0</v>
      </c>
      <c r="AY127" s="384"/>
      <c r="AZ127" s="367"/>
      <c r="BA127" s="370"/>
    </row>
    <row r="128" spans="1:58" ht="18.75" thickBot="1" x14ac:dyDescent="0.3">
      <c r="A128" s="1113" t="s">
        <v>94</v>
      </c>
      <c r="B128" s="1114"/>
      <c r="C128" s="1115"/>
      <c r="D128" s="408"/>
      <c r="E128" s="409"/>
      <c r="F128" s="30" t="s">
        <v>93</v>
      </c>
      <c r="G128" s="1103">
        <f t="shared" si="9"/>
        <v>1</v>
      </c>
      <c r="H128" s="1104"/>
      <c r="I128" s="1105"/>
      <c r="J128" s="410">
        <v>1</v>
      </c>
      <c r="K128" s="411">
        <v>0</v>
      </c>
      <c r="L128" s="412">
        <f t="shared" si="10"/>
        <v>0</v>
      </c>
      <c r="M128" s="382"/>
      <c r="N128" s="1113" t="s">
        <v>94</v>
      </c>
      <c r="O128" s="1114"/>
      <c r="P128" s="1115"/>
      <c r="Q128" s="408"/>
      <c r="R128" s="409"/>
      <c r="S128" s="30" t="s">
        <v>93</v>
      </c>
      <c r="T128" s="1106">
        <f t="shared" si="11"/>
        <v>0</v>
      </c>
      <c r="U128" s="1106"/>
      <c r="V128" s="1106"/>
      <c r="W128" s="410">
        <v>1</v>
      </c>
      <c r="X128" s="411">
        <v>0</v>
      </c>
      <c r="Y128" s="412">
        <f t="shared" si="12"/>
        <v>-1</v>
      </c>
      <c r="Z128" s="413">
        <f t="shared" si="13"/>
        <v>1</v>
      </c>
      <c r="AA128" s="382"/>
      <c r="AC128" s="453" t="s">
        <v>419</v>
      </c>
      <c r="AD128" s="497" t="s">
        <v>419</v>
      </c>
      <c r="AE128" s="377">
        <f t="shared" si="8"/>
        <v>0</v>
      </c>
      <c r="AF128" s="390">
        <f>IFERROR(AE128/J80,"")</f>
        <v>0</v>
      </c>
      <c r="AH128" s="367"/>
      <c r="AI128" s="1047" t="s">
        <v>420</v>
      </c>
      <c r="AJ128" s="1048"/>
      <c r="AK128" s="1048"/>
      <c r="AL128" s="1048"/>
      <c r="AM128" s="1048"/>
      <c r="AN128" s="416" t="s">
        <v>421</v>
      </c>
      <c r="AO128" s="377">
        <f t="shared" si="0"/>
        <v>0</v>
      </c>
      <c r="AP128" s="378"/>
      <c r="AQ128" s="367"/>
      <c r="AR128" s="1063" t="s">
        <v>422</v>
      </c>
      <c r="AS128" s="1064"/>
      <c r="AT128" s="1064"/>
      <c r="AU128" s="1064"/>
      <c r="AV128" s="1064"/>
      <c r="AW128" s="498" t="s">
        <v>423</v>
      </c>
      <c r="AX128" s="377">
        <f t="shared" si="1"/>
        <v>0</v>
      </c>
      <c r="AY128" s="499"/>
      <c r="AZ128" s="367"/>
      <c r="BA128" s="370"/>
    </row>
    <row r="129" spans="1:58" ht="18.75" thickBot="1" x14ac:dyDescent="0.3">
      <c r="A129" s="1113" t="s">
        <v>42</v>
      </c>
      <c r="B129" s="1114"/>
      <c r="C129" s="1115"/>
      <c r="D129" s="408"/>
      <c r="E129" s="409"/>
      <c r="F129" s="31" t="s">
        <v>42</v>
      </c>
      <c r="G129" s="1103">
        <f t="shared" si="9"/>
        <v>0</v>
      </c>
      <c r="H129" s="1104"/>
      <c r="I129" s="1105"/>
      <c r="J129" s="410">
        <v>0</v>
      </c>
      <c r="K129" s="411">
        <v>0</v>
      </c>
      <c r="L129" s="412">
        <f t="shared" si="10"/>
        <v>0</v>
      </c>
      <c r="M129" s="382"/>
      <c r="N129" s="1113" t="s">
        <v>42</v>
      </c>
      <c r="O129" s="1114"/>
      <c r="P129" s="1115"/>
      <c r="Q129" s="408"/>
      <c r="R129" s="409"/>
      <c r="S129" s="31" t="s">
        <v>42</v>
      </c>
      <c r="T129" s="1106">
        <f t="shared" si="11"/>
        <v>0</v>
      </c>
      <c r="U129" s="1106"/>
      <c r="V129" s="1106"/>
      <c r="W129" s="410">
        <v>0</v>
      </c>
      <c r="X129" s="411">
        <v>0</v>
      </c>
      <c r="Y129" s="412">
        <f t="shared" si="12"/>
        <v>0</v>
      </c>
      <c r="Z129" s="413">
        <f t="shared" si="13"/>
        <v>0</v>
      </c>
      <c r="AA129" s="382"/>
      <c r="AC129" s="387" t="s">
        <v>424</v>
      </c>
      <c r="AD129" s="500" t="s">
        <v>162</v>
      </c>
      <c r="AE129" s="377">
        <f t="shared" si="8"/>
        <v>10</v>
      </c>
      <c r="AF129" s="390">
        <f>IFERROR(AE129/J80,"")</f>
        <v>2.976190476190476E-2</v>
      </c>
      <c r="AH129" s="367"/>
      <c r="AI129" s="1047" t="s">
        <v>425</v>
      </c>
      <c r="AJ129" s="1048"/>
      <c r="AK129" s="1048"/>
      <c r="AL129" s="1048"/>
      <c r="AM129" s="1048"/>
      <c r="AN129" s="490" t="s">
        <v>426</v>
      </c>
      <c r="AO129" s="377">
        <f t="shared" si="0"/>
        <v>0</v>
      </c>
      <c r="AP129" s="378"/>
      <c r="AQ129" s="367"/>
      <c r="AR129" s="1063" t="s">
        <v>427</v>
      </c>
      <c r="AS129" s="1064"/>
      <c r="AT129" s="1064"/>
      <c r="AU129" s="1064"/>
      <c r="AV129" s="1064"/>
      <c r="AW129" s="501" t="s">
        <v>428</v>
      </c>
      <c r="AX129" s="377">
        <f t="shared" si="1"/>
        <v>0</v>
      </c>
      <c r="AY129" s="499"/>
      <c r="AZ129" s="367"/>
      <c r="BA129" s="370"/>
    </row>
    <row r="130" spans="1:58" ht="18.75" thickBot="1" x14ac:dyDescent="0.3">
      <c r="A130" s="1100" t="s">
        <v>73</v>
      </c>
      <c r="B130" s="1101"/>
      <c r="C130" s="1102"/>
      <c r="D130" s="408"/>
      <c r="E130" s="409" t="s">
        <v>267</v>
      </c>
      <c r="F130" s="32" t="s">
        <v>72</v>
      </c>
      <c r="G130" s="1103">
        <f t="shared" si="9"/>
        <v>0</v>
      </c>
      <c r="H130" s="1104"/>
      <c r="I130" s="1105"/>
      <c r="J130" s="410">
        <v>0</v>
      </c>
      <c r="K130" s="411">
        <v>0</v>
      </c>
      <c r="L130" s="412">
        <f t="shared" si="10"/>
        <v>0</v>
      </c>
      <c r="M130" s="382"/>
      <c r="N130" s="1100" t="s">
        <v>73</v>
      </c>
      <c r="O130" s="1101"/>
      <c r="P130" s="1102"/>
      <c r="Q130" s="408"/>
      <c r="R130" s="409" t="s">
        <v>267</v>
      </c>
      <c r="S130" s="32" t="s">
        <v>72</v>
      </c>
      <c r="T130" s="1106">
        <f t="shared" si="11"/>
        <v>0</v>
      </c>
      <c r="U130" s="1106"/>
      <c r="V130" s="1106"/>
      <c r="W130" s="410">
        <v>0</v>
      </c>
      <c r="X130" s="411">
        <v>0</v>
      </c>
      <c r="Y130" s="412">
        <f t="shared" si="12"/>
        <v>0</v>
      </c>
      <c r="Z130" s="413">
        <f t="shared" si="13"/>
        <v>0</v>
      </c>
      <c r="AA130" s="382"/>
      <c r="AC130" s="453" t="s">
        <v>429</v>
      </c>
      <c r="AD130" s="502" t="s">
        <v>430</v>
      </c>
      <c r="AE130" s="377">
        <f t="shared" si="8"/>
        <v>0</v>
      </c>
      <c r="AF130" s="390">
        <f>IFERROR(AE130/J80,"")</f>
        <v>0</v>
      </c>
      <c r="AH130" s="367"/>
      <c r="AI130" s="1047" t="s">
        <v>431</v>
      </c>
      <c r="AJ130" s="1048"/>
      <c r="AK130" s="1048"/>
      <c r="AL130" s="1048"/>
      <c r="AM130" s="1048"/>
      <c r="AN130" s="490" t="s">
        <v>432</v>
      </c>
      <c r="AO130" s="377">
        <f t="shared" si="0"/>
        <v>0</v>
      </c>
      <c r="AP130" s="378"/>
      <c r="AQ130" s="367"/>
      <c r="AR130" s="1063" t="s">
        <v>433</v>
      </c>
      <c r="AS130" s="1064"/>
      <c r="AT130" s="1064"/>
      <c r="AU130" s="1064"/>
      <c r="AV130" s="1064"/>
      <c r="AW130" s="503" t="s">
        <v>434</v>
      </c>
      <c r="AX130" s="377">
        <f t="shared" si="1"/>
        <v>0</v>
      </c>
      <c r="AY130" s="384"/>
      <c r="AZ130" s="367"/>
      <c r="BA130" s="370"/>
    </row>
    <row r="131" spans="1:58" ht="18.75" thickBot="1" x14ac:dyDescent="0.3">
      <c r="A131" s="1113" t="s">
        <v>75</v>
      </c>
      <c r="B131" s="1114"/>
      <c r="C131" s="1115"/>
      <c r="D131" s="408"/>
      <c r="E131" s="409" t="s">
        <v>267</v>
      </c>
      <c r="F131" s="33" t="s">
        <v>74</v>
      </c>
      <c r="G131" s="1103">
        <f t="shared" si="9"/>
        <v>1</v>
      </c>
      <c r="H131" s="1104"/>
      <c r="I131" s="1105"/>
      <c r="J131" s="410">
        <v>2</v>
      </c>
      <c r="K131" s="411">
        <v>0</v>
      </c>
      <c r="L131" s="412">
        <f t="shared" si="10"/>
        <v>-1</v>
      </c>
      <c r="M131" s="382"/>
      <c r="N131" s="1113" t="s">
        <v>75</v>
      </c>
      <c r="O131" s="1114"/>
      <c r="P131" s="1115"/>
      <c r="Q131" s="408"/>
      <c r="R131" s="409" t="s">
        <v>267</v>
      </c>
      <c r="S131" s="33" t="s">
        <v>74</v>
      </c>
      <c r="T131" s="1106">
        <f t="shared" si="11"/>
        <v>0</v>
      </c>
      <c r="U131" s="1106"/>
      <c r="V131" s="1106"/>
      <c r="W131" s="410">
        <v>0</v>
      </c>
      <c r="X131" s="411">
        <v>0</v>
      </c>
      <c r="Y131" s="412">
        <f t="shared" si="12"/>
        <v>0</v>
      </c>
      <c r="Z131" s="413">
        <f t="shared" si="13"/>
        <v>1</v>
      </c>
      <c r="AA131" s="382"/>
      <c r="AC131" s="453" t="s">
        <v>435</v>
      </c>
      <c r="AD131" s="504" t="s">
        <v>435</v>
      </c>
      <c r="AE131" s="377">
        <f t="shared" si="8"/>
        <v>0</v>
      </c>
      <c r="AF131" s="390">
        <f>IFERROR(AE131/J80,"")</f>
        <v>0</v>
      </c>
      <c r="AH131" s="367"/>
      <c r="AI131" s="1047" t="s">
        <v>436</v>
      </c>
      <c r="AJ131" s="1048"/>
      <c r="AK131" s="1048"/>
      <c r="AL131" s="1048"/>
      <c r="AM131" s="1048"/>
      <c r="AN131" s="490" t="s">
        <v>437</v>
      </c>
      <c r="AO131" s="377">
        <f t="shared" si="0"/>
        <v>0</v>
      </c>
      <c r="AP131" s="378"/>
      <c r="AQ131" s="367"/>
      <c r="AR131" s="1063" t="s">
        <v>438</v>
      </c>
      <c r="AS131" s="1064"/>
      <c r="AT131" s="1064"/>
      <c r="AU131" s="1064"/>
      <c r="AV131" s="1064"/>
      <c r="AW131" s="505" t="s">
        <v>439</v>
      </c>
      <c r="AX131" s="377">
        <f t="shared" si="1"/>
        <v>0</v>
      </c>
      <c r="AY131" s="384"/>
      <c r="AZ131" s="367"/>
      <c r="BA131" s="370"/>
      <c r="BC131" s="367"/>
      <c r="BD131" s="367"/>
      <c r="BE131" s="367"/>
      <c r="BF131" s="367"/>
    </row>
    <row r="132" spans="1:58" ht="18.75" thickBot="1" x14ac:dyDescent="0.3">
      <c r="A132" s="1113" t="s">
        <v>98</v>
      </c>
      <c r="B132" s="1114"/>
      <c r="C132" s="1115"/>
      <c r="D132" s="408" t="s">
        <v>6</v>
      </c>
      <c r="E132" s="409" t="s">
        <v>267</v>
      </c>
      <c r="F132" s="34" t="s">
        <v>99</v>
      </c>
      <c r="G132" s="1103">
        <f t="shared" si="9"/>
        <v>0</v>
      </c>
      <c r="H132" s="1104"/>
      <c r="I132" s="1105"/>
      <c r="J132" s="410">
        <v>0</v>
      </c>
      <c r="K132" s="411">
        <v>0</v>
      </c>
      <c r="L132" s="412">
        <f t="shared" si="10"/>
        <v>0</v>
      </c>
      <c r="M132" s="382"/>
      <c r="N132" s="1113" t="s">
        <v>98</v>
      </c>
      <c r="O132" s="1114"/>
      <c r="P132" s="1115"/>
      <c r="Q132" s="408" t="s">
        <v>6</v>
      </c>
      <c r="R132" s="409" t="s">
        <v>267</v>
      </c>
      <c r="S132" s="34" t="s">
        <v>99</v>
      </c>
      <c r="T132" s="1106">
        <f t="shared" si="11"/>
        <v>0</v>
      </c>
      <c r="U132" s="1106"/>
      <c r="V132" s="1106"/>
      <c r="W132" s="410">
        <v>0</v>
      </c>
      <c r="X132" s="411">
        <v>0</v>
      </c>
      <c r="Y132" s="412">
        <f t="shared" si="12"/>
        <v>0</v>
      </c>
      <c r="Z132" s="413">
        <f t="shared" si="13"/>
        <v>0</v>
      </c>
      <c r="AA132" s="382"/>
      <c r="AC132" s="453" t="s">
        <v>440</v>
      </c>
      <c r="AD132" s="376" t="s">
        <v>124</v>
      </c>
      <c r="AE132" s="377">
        <f t="shared" si="8"/>
        <v>2</v>
      </c>
      <c r="AF132" s="390">
        <f>IFERROR(AE132/J80,"")</f>
        <v>5.9523809523809521E-3</v>
      </c>
      <c r="AH132" s="367"/>
      <c r="AI132" s="1047" t="s">
        <v>441</v>
      </c>
      <c r="AJ132" s="1048"/>
      <c r="AK132" s="1048"/>
      <c r="AL132" s="1048"/>
      <c r="AM132" s="1048"/>
      <c r="AN132" s="506" t="s">
        <v>442</v>
      </c>
      <c r="AO132" s="377">
        <f t="shared" si="0"/>
        <v>0</v>
      </c>
      <c r="AP132" s="378"/>
      <c r="AQ132" s="367"/>
      <c r="AR132" s="1063" t="s">
        <v>443</v>
      </c>
      <c r="AS132" s="1064"/>
      <c r="AT132" s="1064"/>
      <c r="AU132" s="1064"/>
      <c r="AV132" s="1064"/>
      <c r="AW132" s="507" t="s">
        <v>444</v>
      </c>
      <c r="AX132" s="377">
        <f t="shared" si="1"/>
        <v>0</v>
      </c>
      <c r="AY132" s="499"/>
      <c r="AZ132" s="367"/>
      <c r="BA132" s="370"/>
      <c r="BB132" s="367"/>
      <c r="BC132" s="367"/>
      <c r="BD132" s="367"/>
      <c r="BE132" s="367"/>
      <c r="BF132" s="367"/>
    </row>
    <row r="133" spans="1:58" ht="18.75" thickBot="1" x14ac:dyDescent="0.3">
      <c r="A133" s="1113" t="s">
        <v>33</v>
      </c>
      <c r="B133" s="1114"/>
      <c r="C133" s="1115"/>
      <c r="D133" s="408"/>
      <c r="E133" s="409" t="s">
        <v>267</v>
      </c>
      <c r="F133" s="35" t="s">
        <v>34</v>
      </c>
      <c r="G133" s="1103">
        <f t="shared" si="9"/>
        <v>2</v>
      </c>
      <c r="H133" s="1104"/>
      <c r="I133" s="1105"/>
      <c r="J133" s="410">
        <v>0</v>
      </c>
      <c r="K133" s="411">
        <v>2</v>
      </c>
      <c r="L133" s="412">
        <f t="shared" si="10"/>
        <v>0</v>
      </c>
      <c r="M133" s="382"/>
      <c r="N133" s="1113" t="s">
        <v>33</v>
      </c>
      <c r="O133" s="1114"/>
      <c r="P133" s="1115"/>
      <c r="Q133" s="408"/>
      <c r="R133" s="409" t="s">
        <v>267</v>
      </c>
      <c r="S133" s="35" t="s">
        <v>34</v>
      </c>
      <c r="T133" s="1106">
        <f t="shared" si="11"/>
        <v>0</v>
      </c>
      <c r="U133" s="1106"/>
      <c r="V133" s="1106"/>
      <c r="W133" s="410">
        <v>0</v>
      </c>
      <c r="X133" s="411">
        <v>0</v>
      </c>
      <c r="Y133" s="412">
        <f t="shared" si="12"/>
        <v>0</v>
      </c>
      <c r="Z133" s="413">
        <f t="shared" si="13"/>
        <v>2</v>
      </c>
      <c r="AA133" s="382"/>
      <c r="AC133" s="453" t="s">
        <v>445</v>
      </c>
      <c r="AD133" s="146" t="s">
        <v>133</v>
      </c>
      <c r="AE133" s="377">
        <f t="shared" si="8"/>
        <v>6</v>
      </c>
      <c r="AF133" s="390"/>
      <c r="AH133" s="367"/>
      <c r="AI133" s="1047" t="s">
        <v>446</v>
      </c>
      <c r="AJ133" s="1048"/>
      <c r="AK133" s="1048"/>
      <c r="AL133" s="1048"/>
      <c r="AM133" s="1048"/>
      <c r="AN133" s="508" t="s">
        <v>447</v>
      </c>
      <c r="AO133" s="377">
        <f t="shared" si="0"/>
        <v>0</v>
      </c>
      <c r="AP133" s="378"/>
      <c r="AQ133" s="367"/>
      <c r="AR133" s="1063" t="s">
        <v>448</v>
      </c>
      <c r="AS133" s="1064"/>
      <c r="AT133" s="1064"/>
      <c r="AU133" s="1064"/>
      <c r="AV133" s="1064"/>
      <c r="AW133" s="447" t="s">
        <v>449</v>
      </c>
      <c r="AX133" s="377">
        <f t="shared" si="1"/>
        <v>0</v>
      </c>
      <c r="AY133" s="384"/>
      <c r="AZ133" s="367"/>
      <c r="BA133" s="370"/>
      <c r="BB133" s="367"/>
      <c r="BC133" s="367"/>
      <c r="BD133" s="367"/>
      <c r="BE133" s="367"/>
      <c r="BF133" s="367"/>
    </row>
    <row r="134" spans="1:58" ht="18.75" thickBot="1" x14ac:dyDescent="0.3">
      <c r="A134" s="1113" t="s">
        <v>77</v>
      </c>
      <c r="B134" s="1114"/>
      <c r="C134" s="1115"/>
      <c r="D134" s="408"/>
      <c r="E134" s="409" t="s">
        <v>267</v>
      </c>
      <c r="F134" s="36" t="s">
        <v>76</v>
      </c>
      <c r="G134" s="1103">
        <f t="shared" si="9"/>
        <v>0</v>
      </c>
      <c r="H134" s="1104"/>
      <c r="I134" s="1105"/>
      <c r="J134" s="410">
        <v>0</v>
      </c>
      <c r="K134" s="411">
        <v>0</v>
      </c>
      <c r="L134" s="412">
        <f t="shared" si="10"/>
        <v>0</v>
      </c>
      <c r="M134" s="382"/>
      <c r="N134" s="1113" t="s">
        <v>77</v>
      </c>
      <c r="O134" s="1114"/>
      <c r="P134" s="1115"/>
      <c r="Q134" s="408"/>
      <c r="R134" s="409" t="s">
        <v>267</v>
      </c>
      <c r="S134" s="36" t="s">
        <v>76</v>
      </c>
      <c r="T134" s="1106">
        <f t="shared" si="11"/>
        <v>0</v>
      </c>
      <c r="U134" s="1106"/>
      <c r="V134" s="1106"/>
      <c r="W134" s="410">
        <v>0</v>
      </c>
      <c r="X134" s="411">
        <v>0</v>
      </c>
      <c r="Y134" s="412">
        <f t="shared" si="12"/>
        <v>0</v>
      </c>
      <c r="Z134" s="413">
        <f t="shared" si="13"/>
        <v>0</v>
      </c>
      <c r="AA134" s="382"/>
      <c r="AC134" s="439" t="s">
        <v>450</v>
      </c>
      <c r="AD134" s="509" t="s">
        <v>451</v>
      </c>
      <c r="AE134" s="377">
        <f t="shared" si="8"/>
        <v>0</v>
      </c>
      <c r="AF134" s="390">
        <f>IFERROR(AE134/J80,"")</f>
        <v>0</v>
      </c>
      <c r="AH134" s="367"/>
      <c r="AI134" s="1047" t="s">
        <v>452</v>
      </c>
      <c r="AJ134" s="1048"/>
      <c r="AK134" s="1048"/>
      <c r="AL134" s="1048"/>
      <c r="AM134" s="1048"/>
      <c r="AN134" s="510" t="s">
        <v>453</v>
      </c>
      <c r="AO134" s="377">
        <f t="shared" si="0"/>
        <v>0</v>
      </c>
      <c r="AP134" s="378"/>
      <c r="AQ134" s="367"/>
      <c r="AR134" s="1063" t="s">
        <v>454</v>
      </c>
      <c r="AS134" s="1064"/>
      <c r="AT134" s="1064"/>
      <c r="AU134" s="1064"/>
      <c r="AV134" s="1064"/>
      <c r="AW134" s="511" t="s">
        <v>455</v>
      </c>
      <c r="AX134" s="377">
        <f t="shared" si="1"/>
        <v>0</v>
      </c>
      <c r="AY134" s="512"/>
      <c r="AZ134" s="367"/>
      <c r="BA134" s="370"/>
      <c r="BB134" s="367"/>
      <c r="BC134" s="367"/>
      <c r="BD134" s="367"/>
      <c r="BE134" s="367"/>
      <c r="BF134" s="367"/>
    </row>
    <row r="135" spans="1:58" ht="18.75" thickBot="1" x14ac:dyDescent="0.3">
      <c r="A135" s="1113" t="s">
        <v>79</v>
      </c>
      <c r="B135" s="1114"/>
      <c r="C135" s="1115"/>
      <c r="D135" s="408"/>
      <c r="E135" s="409" t="s">
        <v>267</v>
      </c>
      <c r="F135" s="37" t="s">
        <v>78</v>
      </c>
      <c r="G135" s="1103">
        <f t="shared" si="9"/>
        <v>0</v>
      </c>
      <c r="H135" s="1104"/>
      <c r="I135" s="1105"/>
      <c r="J135" s="410">
        <v>0</v>
      </c>
      <c r="K135" s="411">
        <v>0</v>
      </c>
      <c r="L135" s="412">
        <f t="shared" si="10"/>
        <v>0</v>
      </c>
      <c r="M135" s="382"/>
      <c r="N135" s="1113" t="s">
        <v>79</v>
      </c>
      <c r="O135" s="1114"/>
      <c r="P135" s="1115"/>
      <c r="Q135" s="408"/>
      <c r="R135" s="409" t="s">
        <v>267</v>
      </c>
      <c r="S135" s="37" t="s">
        <v>78</v>
      </c>
      <c r="T135" s="1106">
        <f t="shared" si="11"/>
        <v>0</v>
      </c>
      <c r="U135" s="1106"/>
      <c r="V135" s="1106"/>
      <c r="W135" s="410">
        <v>0</v>
      </c>
      <c r="X135" s="411">
        <v>0</v>
      </c>
      <c r="Y135" s="412">
        <f t="shared" si="12"/>
        <v>0</v>
      </c>
      <c r="Z135" s="413">
        <f t="shared" si="13"/>
        <v>0</v>
      </c>
      <c r="AA135" s="382"/>
      <c r="AC135" s="453" t="s">
        <v>456</v>
      </c>
      <c r="AD135" s="480" t="s">
        <v>457</v>
      </c>
      <c r="AE135" s="377">
        <f t="shared" si="8"/>
        <v>0</v>
      </c>
      <c r="AF135" s="390">
        <f>IFERROR(AE135/J80,"")</f>
        <v>0</v>
      </c>
      <c r="AH135" s="367"/>
      <c r="AI135" s="1047" t="s">
        <v>458</v>
      </c>
      <c r="AJ135" s="1048"/>
      <c r="AK135" s="1048"/>
      <c r="AL135" s="1048"/>
      <c r="AM135" s="1048"/>
      <c r="AN135" s="513" t="s">
        <v>459</v>
      </c>
      <c r="AO135" s="377">
        <f t="shared" si="0"/>
        <v>0</v>
      </c>
      <c r="AP135" s="378"/>
      <c r="AQ135" s="367"/>
      <c r="AR135" s="1080" t="s">
        <v>460</v>
      </c>
      <c r="AS135" s="1081"/>
      <c r="AT135" s="1081"/>
      <c r="AU135" s="1081"/>
      <c r="AV135" s="1082"/>
      <c r="AW135" s="514"/>
      <c r="AX135" s="515">
        <f>SUM(AX95:AX134)</f>
        <v>0</v>
      </c>
      <c r="AY135" s="367"/>
      <c r="AZ135" s="367"/>
      <c r="BA135" s="370"/>
      <c r="BB135" s="367"/>
      <c r="BC135" s="367"/>
      <c r="BD135" s="367"/>
      <c r="BE135" s="367"/>
      <c r="BF135" s="367"/>
    </row>
    <row r="136" spans="1:58" ht="18" x14ac:dyDescent="0.25">
      <c r="A136" s="1093" t="s">
        <v>200</v>
      </c>
      <c r="B136" s="1094"/>
      <c r="C136" s="1094"/>
      <c r="D136" s="1094"/>
      <c r="E136" s="1094"/>
      <c r="F136" s="516"/>
      <c r="G136" s="1096">
        <f>SUM(G123:I135)</f>
        <v>6</v>
      </c>
      <c r="H136" s="1096"/>
      <c r="I136" s="1096"/>
      <c r="J136" s="474">
        <f>SUM(J123:J135)</f>
        <v>5</v>
      </c>
      <c r="K136" s="475">
        <f>SUM(K123:K135)</f>
        <v>4</v>
      </c>
      <c r="L136" s="412">
        <f>SUM(L123:L135)</f>
        <v>-3</v>
      </c>
      <c r="M136" s="382"/>
      <c r="N136" s="1097" t="s">
        <v>200</v>
      </c>
      <c r="O136" s="1098"/>
      <c r="P136" s="1098"/>
      <c r="Q136" s="1098"/>
      <c r="R136" s="1098"/>
      <c r="S136" s="517"/>
      <c r="T136" s="1099">
        <f>SUM(T123:V135)</f>
        <v>1</v>
      </c>
      <c r="U136" s="1099"/>
      <c r="V136" s="1099"/>
      <c r="W136" s="474">
        <f>SUM(W123:W135)</f>
        <v>2</v>
      </c>
      <c r="X136" s="475">
        <f>SUM(X123:X135)</f>
        <v>1</v>
      </c>
      <c r="Y136" s="412">
        <f>SUM(Y123:Y135)</f>
        <v>-2</v>
      </c>
      <c r="Z136" s="413">
        <f t="shared" si="13"/>
        <v>7</v>
      </c>
      <c r="AA136" s="382"/>
      <c r="AC136" s="387" t="s">
        <v>105</v>
      </c>
      <c r="AD136" s="518" t="s">
        <v>105</v>
      </c>
      <c r="AE136" s="377">
        <f t="shared" si="8"/>
        <v>4</v>
      </c>
      <c r="AF136" s="390">
        <f>IFERROR(AE136/J80,"")</f>
        <v>1.1904761904761904E-2</v>
      </c>
      <c r="AH136" s="367"/>
      <c r="AI136" s="1047" t="s">
        <v>461</v>
      </c>
      <c r="AJ136" s="1048"/>
      <c r="AK136" s="1048"/>
      <c r="AL136" s="1048"/>
      <c r="AM136" s="1048"/>
      <c r="AN136" s="513" t="s">
        <v>462</v>
      </c>
      <c r="AO136" s="377">
        <f t="shared" si="0"/>
        <v>0</v>
      </c>
      <c r="AP136" s="378"/>
      <c r="AQ136" s="367"/>
      <c r="AR136" s="367"/>
      <c r="AS136" s="367"/>
      <c r="AT136" s="367"/>
      <c r="AU136" s="367"/>
      <c r="AV136" s="367"/>
      <c r="AW136" s="367"/>
      <c r="AX136" s="367"/>
      <c r="AY136" s="367"/>
      <c r="AZ136" s="367"/>
      <c r="BA136" s="370"/>
      <c r="BB136" s="367"/>
      <c r="BC136" s="367"/>
      <c r="BD136" s="367"/>
      <c r="BE136" s="367"/>
      <c r="BF136" s="367"/>
    </row>
    <row r="137" spans="1:58" ht="18" x14ac:dyDescent="0.25">
      <c r="A137" s="1122" t="s">
        <v>463</v>
      </c>
      <c r="B137" s="1123"/>
      <c r="C137" s="1123"/>
      <c r="D137" s="1123"/>
      <c r="E137" s="1123"/>
      <c r="F137" s="1123"/>
      <c r="G137" s="1123"/>
      <c r="H137" s="1123"/>
      <c r="I137" s="1124"/>
      <c r="J137" s="403" t="s">
        <v>251</v>
      </c>
      <c r="K137" s="403" t="s">
        <v>252</v>
      </c>
      <c r="L137" s="403" t="s">
        <v>253</v>
      </c>
      <c r="M137" s="382"/>
      <c r="N137" s="1122" t="s">
        <v>463</v>
      </c>
      <c r="O137" s="1123"/>
      <c r="P137" s="1123"/>
      <c r="Q137" s="1123"/>
      <c r="R137" s="1123"/>
      <c r="S137" s="1123"/>
      <c r="T137" s="1123"/>
      <c r="U137" s="1123"/>
      <c r="V137" s="1124"/>
      <c r="W137" s="404" t="s">
        <v>251</v>
      </c>
      <c r="X137" s="404" t="s">
        <v>252</v>
      </c>
      <c r="Y137" s="404" t="s">
        <v>253</v>
      </c>
      <c r="Z137" s="479"/>
      <c r="AA137" s="382"/>
      <c r="AC137" s="453" t="s">
        <v>464</v>
      </c>
      <c r="AD137" s="519" t="s">
        <v>465</v>
      </c>
      <c r="AE137" s="377">
        <f t="shared" si="8"/>
        <v>0</v>
      </c>
      <c r="AF137" s="390">
        <f>IFERROR(AE137/J80,"")</f>
        <v>0</v>
      </c>
      <c r="AH137" s="367"/>
      <c r="AI137" s="1047" t="s">
        <v>466</v>
      </c>
      <c r="AJ137" s="1048"/>
      <c r="AK137" s="1048"/>
      <c r="AL137" s="1048"/>
      <c r="AM137" s="1048"/>
      <c r="AN137" s="520" t="s">
        <v>467</v>
      </c>
      <c r="AO137" s="377">
        <f t="shared" si="0"/>
        <v>0</v>
      </c>
      <c r="AP137" s="378"/>
      <c r="AQ137" s="367"/>
      <c r="AR137" s="1060" t="s">
        <v>268</v>
      </c>
      <c r="AS137" s="1061"/>
      <c r="AT137" s="1061"/>
      <c r="AU137" s="1061"/>
      <c r="AV137" s="1061"/>
      <c r="AW137" s="1046"/>
      <c r="AX137" s="368" t="s">
        <v>200</v>
      </c>
      <c r="AY137" s="369"/>
      <c r="AZ137" s="367"/>
      <c r="BA137" s="370"/>
      <c r="BB137" s="367"/>
      <c r="BC137" s="367"/>
      <c r="BD137" s="367"/>
      <c r="BE137" s="367"/>
      <c r="BF137" s="367"/>
    </row>
    <row r="138" spans="1:58" ht="19.5" customHeight="1" thickBot="1" x14ac:dyDescent="0.3">
      <c r="A138" s="1116" t="s">
        <v>468</v>
      </c>
      <c r="B138" s="1117"/>
      <c r="C138" s="1118"/>
      <c r="D138" s="483"/>
      <c r="E138" s="484"/>
      <c r="F138" s="7" t="s">
        <v>469</v>
      </c>
      <c r="G138" s="1119">
        <f>COUNTIF($B$18:$BF$52,F138)+COUNTIF($BY$19:$CI$45,F138)</f>
        <v>0</v>
      </c>
      <c r="H138" s="1120"/>
      <c r="I138" s="1121"/>
      <c r="J138" s="410">
        <v>0</v>
      </c>
      <c r="K138" s="411">
        <v>0</v>
      </c>
      <c r="L138" s="412">
        <f>G138-K138-J138</f>
        <v>0</v>
      </c>
      <c r="M138" s="382"/>
      <c r="N138" s="1116" t="s">
        <v>468</v>
      </c>
      <c r="O138" s="1117"/>
      <c r="P138" s="1118"/>
      <c r="Q138" s="483"/>
      <c r="R138" s="484"/>
      <c r="S138" s="7" t="s">
        <v>469</v>
      </c>
      <c r="T138" s="1106">
        <f>COUNTIF($BG$3:$BX$39,S138)+COUNTIF($BY$3:$CI$18,S138)</f>
        <v>0</v>
      </c>
      <c r="U138" s="1106"/>
      <c r="V138" s="1106"/>
      <c r="W138" s="410">
        <v>0</v>
      </c>
      <c r="X138" s="411">
        <v>0</v>
      </c>
      <c r="Y138" s="412">
        <f>T138-X138-W138</f>
        <v>0</v>
      </c>
      <c r="Z138" s="413">
        <f>T138+G138</f>
        <v>0</v>
      </c>
      <c r="AA138" s="382"/>
      <c r="AC138" s="387" t="s">
        <v>470</v>
      </c>
      <c r="AD138" s="442" t="s">
        <v>471</v>
      </c>
      <c r="AE138" s="377">
        <f t="shared" si="8"/>
        <v>0</v>
      </c>
      <c r="AF138" s="390">
        <f>IFERROR(AE138/J80,"")</f>
        <v>0</v>
      </c>
      <c r="AH138" s="367"/>
      <c r="AI138" s="1047" t="s">
        <v>472</v>
      </c>
      <c r="AJ138" s="1048"/>
      <c r="AK138" s="1048"/>
      <c r="AL138" s="1048"/>
      <c r="AM138" s="1048"/>
      <c r="AN138" s="490" t="s">
        <v>473</v>
      </c>
      <c r="AO138" s="377">
        <f t="shared" si="0"/>
        <v>0</v>
      </c>
      <c r="AP138" s="378"/>
      <c r="AQ138" s="367"/>
      <c r="AR138" s="1086" t="s">
        <v>474</v>
      </c>
      <c r="AS138" s="1087"/>
      <c r="AT138" s="1087"/>
      <c r="AU138" s="1087"/>
      <c r="AV138" s="1087"/>
      <c r="AW138" s="170" t="s">
        <v>147</v>
      </c>
      <c r="AX138" s="377">
        <f>COUNTIF($A$1:$CI$60,AW138)</f>
        <v>1</v>
      </c>
      <c r="AY138" s="521"/>
      <c r="AZ138" s="367"/>
      <c r="BA138" s="370"/>
      <c r="BB138" s="367"/>
      <c r="BC138" s="367"/>
      <c r="BD138" s="367"/>
      <c r="BE138" s="367"/>
      <c r="BF138" s="367"/>
    </row>
    <row r="139" spans="1:58" ht="18.75" thickBot="1" x14ac:dyDescent="0.3">
      <c r="A139" s="1113" t="s">
        <v>475</v>
      </c>
      <c r="B139" s="1114"/>
      <c r="C139" s="1115"/>
      <c r="D139" s="408"/>
      <c r="E139" s="409"/>
      <c r="F139" s="27" t="s">
        <v>476</v>
      </c>
      <c r="G139" s="1103">
        <f>COUNTIF($B$18:$BF$52,F139)+COUNTIF($BY$19:$CI$45,F139)</f>
        <v>0</v>
      </c>
      <c r="H139" s="1104"/>
      <c r="I139" s="1105"/>
      <c r="J139" s="410">
        <v>0</v>
      </c>
      <c r="K139" s="411">
        <v>0</v>
      </c>
      <c r="L139" s="412">
        <f>G139-K139-J139</f>
        <v>0</v>
      </c>
      <c r="M139" s="382"/>
      <c r="N139" s="1113" t="s">
        <v>475</v>
      </c>
      <c r="O139" s="1114"/>
      <c r="P139" s="1115"/>
      <c r="Q139" s="408"/>
      <c r="R139" s="409"/>
      <c r="S139" s="27" t="s">
        <v>476</v>
      </c>
      <c r="T139" s="1106">
        <f>COUNTIF($BG$3:$BX$39,S139)+COUNTIF($BY$3:$CI$18,S139)</f>
        <v>0</v>
      </c>
      <c r="U139" s="1106"/>
      <c r="V139" s="1106"/>
      <c r="W139" s="410">
        <v>0</v>
      </c>
      <c r="X139" s="411">
        <v>0</v>
      </c>
      <c r="Y139" s="412">
        <f>T139-X139-W139</f>
        <v>0</v>
      </c>
      <c r="Z139" s="413">
        <f>T139+G139</f>
        <v>0</v>
      </c>
      <c r="AA139" s="382"/>
      <c r="AC139" s="387" t="s">
        <v>313</v>
      </c>
      <c r="AD139" s="522" t="s">
        <v>477</v>
      </c>
      <c r="AE139" s="377">
        <f t="shared" si="8"/>
        <v>0</v>
      </c>
      <c r="AF139" s="390">
        <f>IFERROR(AE139/J80,"")</f>
        <v>0</v>
      </c>
      <c r="AH139" s="367"/>
      <c r="AI139" s="1047" t="s">
        <v>478</v>
      </c>
      <c r="AJ139" s="1048"/>
      <c r="AK139" s="1048"/>
      <c r="AL139" s="1048"/>
      <c r="AM139" s="1048"/>
      <c r="AN139" s="523" t="s">
        <v>479</v>
      </c>
      <c r="AO139" s="377">
        <f t="shared" si="0"/>
        <v>0</v>
      </c>
      <c r="AP139" s="378"/>
      <c r="AQ139" s="367"/>
      <c r="AR139" s="1086" t="s">
        <v>480</v>
      </c>
      <c r="AS139" s="1087"/>
      <c r="AT139" s="1087"/>
      <c r="AU139" s="1087"/>
      <c r="AV139" s="1087"/>
      <c r="AW139" s="524" t="s">
        <v>481</v>
      </c>
      <c r="AX139" s="377">
        <f t="shared" ref="AX139:AX181" si="14">COUNTIF($A$1:$CI$60,AW139)</f>
        <v>1</v>
      </c>
      <c r="AY139" s="521"/>
      <c r="AZ139" s="367"/>
      <c r="BA139" s="370"/>
      <c r="BB139" s="367"/>
    </row>
    <row r="140" spans="1:58" ht="18.75" customHeight="1" x14ac:dyDescent="0.25">
      <c r="A140" s="1093" t="s">
        <v>200</v>
      </c>
      <c r="B140" s="1094"/>
      <c r="C140" s="1094"/>
      <c r="D140" s="1094"/>
      <c r="E140" s="1094"/>
      <c r="F140" s="516"/>
      <c r="G140" s="1096">
        <f>SUM(G138:I139)</f>
        <v>0</v>
      </c>
      <c r="H140" s="1096"/>
      <c r="I140" s="1096"/>
      <c r="J140" s="474">
        <f>SUM(J138:J139)</f>
        <v>0</v>
      </c>
      <c r="K140" s="475">
        <f>SUM(K138:K139)</f>
        <v>0</v>
      </c>
      <c r="L140" s="412">
        <f>SUM(L138:L139)</f>
        <v>0</v>
      </c>
      <c r="M140" s="382"/>
      <c r="N140" s="1097" t="s">
        <v>200</v>
      </c>
      <c r="O140" s="1098"/>
      <c r="P140" s="1098"/>
      <c r="Q140" s="1098"/>
      <c r="R140" s="1098"/>
      <c r="S140" s="517"/>
      <c r="T140" s="1099">
        <f>SUM(T138:V139)</f>
        <v>0</v>
      </c>
      <c r="U140" s="1099"/>
      <c r="V140" s="1099"/>
      <c r="W140" s="474">
        <f>SUM(W138:W139)</f>
        <v>0</v>
      </c>
      <c r="X140" s="475">
        <f>SUM(X138:X139)</f>
        <v>0</v>
      </c>
      <c r="Y140" s="412">
        <f>SUM(Y138:Y139)</f>
        <v>0</v>
      </c>
      <c r="Z140" s="413">
        <f>T140+G140</f>
        <v>0</v>
      </c>
      <c r="AA140" s="382"/>
      <c r="AC140" s="525" t="s">
        <v>48</v>
      </c>
      <c r="AD140" s="526" t="s">
        <v>48</v>
      </c>
      <c r="AE140" s="377">
        <f t="shared" si="8"/>
        <v>46</v>
      </c>
      <c r="AF140" s="390">
        <f>IFERROR(AE140/J80,"")</f>
        <v>0.13690476190476192</v>
      </c>
      <c r="AH140" s="367"/>
      <c r="AI140" s="1047" t="s">
        <v>482</v>
      </c>
      <c r="AJ140" s="1048"/>
      <c r="AK140" s="1048"/>
      <c r="AL140" s="1048"/>
      <c r="AM140" s="1048"/>
      <c r="AN140" s="527" t="s">
        <v>483</v>
      </c>
      <c r="AO140" s="377">
        <f t="shared" si="0"/>
        <v>0</v>
      </c>
      <c r="AP140" s="378"/>
      <c r="AQ140" s="367"/>
      <c r="AR140" s="1086" t="s">
        <v>484</v>
      </c>
      <c r="AS140" s="1087"/>
      <c r="AT140" s="1087"/>
      <c r="AU140" s="1087"/>
      <c r="AV140" s="1087"/>
      <c r="AW140" s="528" t="s">
        <v>485</v>
      </c>
      <c r="AX140" s="377">
        <f t="shared" si="14"/>
        <v>0</v>
      </c>
      <c r="AY140" s="521"/>
      <c r="AZ140" s="367"/>
      <c r="BA140" s="370"/>
      <c r="BB140" s="367"/>
    </row>
    <row r="141" spans="1:58" ht="18" x14ac:dyDescent="0.25">
      <c r="A141" s="1107" t="s">
        <v>486</v>
      </c>
      <c r="B141" s="1108"/>
      <c r="C141" s="1108"/>
      <c r="D141" s="1108"/>
      <c r="E141" s="1108"/>
      <c r="F141" s="1108"/>
      <c r="G141" s="1108"/>
      <c r="H141" s="1108"/>
      <c r="I141" s="1109"/>
      <c r="J141" s="403" t="s">
        <v>251</v>
      </c>
      <c r="K141" s="403" t="s">
        <v>252</v>
      </c>
      <c r="L141" s="403" t="s">
        <v>253</v>
      </c>
      <c r="M141" s="382"/>
      <c r="N141" s="1107" t="s">
        <v>486</v>
      </c>
      <c r="O141" s="1108"/>
      <c r="P141" s="1108"/>
      <c r="Q141" s="1108"/>
      <c r="R141" s="1108"/>
      <c r="S141" s="1108"/>
      <c r="T141" s="1108"/>
      <c r="U141" s="1108"/>
      <c r="V141" s="1109"/>
      <c r="W141" s="404" t="s">
        <v>251</v>
      </c>
      <c r="X141" s="404" t="s">
        <v>252</v>
      </c>
      <c r="Y141" s="404" t="s">
        <v>253</v>
      </c>
      <c r="Z141" s="479"/>
      <c r="AA141" s="382"/>
      <c r="AC141" s="387" t="s">
        <v>487</v>
      </c>
      <c r="AD141" s="529" t="s">
        <v>488</v>
      </c>
      <c r="AE141" s="377">
        <f t="shared" si="8"/>
        <v>0</v>
      </c>
      <c r="AF141" s="390">
        <f>IFERROR(AE141/J80,"")</f>
        <v>0</v>
      </c>
      <c r="AH141" s="367"/>
      <c r="AI141" s="1047" t="s">
        <v>489</v>
      </c>
      <c r="AJ141" s="1048"/>
      <c r="AK141" s="1048"/>
      <c r="AL141" s="1048"/>
      <c r="AM141" s="1048"/>
      <c r="AN141" s="530" t="s">
        <v>489</v>
      </c>
      <c r="AO141" s="377">
        <f t="shared" si="0"/>
        <v>0</v>
      </c>
      <c r="AP141" s="378"/>
      <c r="AQ141" s="367"/>
      <c r="AR141" s="1086" t="s">
        <v>490</v>
      </c>
      <c r="AS141" s="1087"/>
      <c r="AT141" s="1087"/>
      <c r="AU141" s="1087"/>
      <c r="AV141" s="1087"/>
      <c r="AW141" s="452" t="s">
        <v>491</v>
      </c>
      <c r="AX141" s="377">
        <f t="shared" si="14"/>
        <v>0</v>
      </c>
      <c r="AY141" s="521"/>
      <c r="AZ141" s="367"/>
      <c r="BA141" s="370"/>
    </row>
    <row r="142" spans="1:58" ht="19.5" customHeight="1" thickBot="1" x14ac:dyDescent="0.3">
      <c r="A142" s="1100" t="s">
        <v>81</v>
      </c>
      <c r="B142" s="1101"/>
      <c r="C142" s="1102"/>
      <c r="D142" s="408" t="s">
        <v>492</v>
      </c>
      <c r="E142" s="409" t="s">
        <v>267</v>
      </c>
      <c r="F142" s="38" t="s">
        <v>80</v>
      </c>
      <c r="G142" s="1110">
        <f t="shared" ref="G142:G158" si="15">COUNTIF($B$18:$BF$52,F142)+COUNTIF($BY$19:$CI$45,F142)</f>
        <v>0</v>
      </c>
      <c r="H142" s="1111"/>
      <c r="I142" s="1112"/>
      <c r="J142" s="410">
        <v>0</v>
      </c>
      <c r="K142" s="411">
        <v>0</v>
      </c>
      <c r="L142" s="412">
        <f t="shared" ref="L142:L158" si="16">G142-K142-J142</f>
        <v>0</v>
      </c>
      <c r="M142" s="382"/>
      <c r="N142" s="1100" t="s">
        <v>81</v>
      </c>
      <c r="O142" s="1101"/>
      <c r="P142" s="1102"/>
      <c r="Q142" s="408" t="s">
        <v>492</v>
      </c>
      <c r="R142" s="409" t="s">
        <v>267</v>
      </c>
      <c r="S142" s="38" t="s">
        <v>80</v>
      </c>
      <c r="T142" s="1106">
        <f t="shared" ref="T142:T158" si="17">COUNTIF($BG$3:$BX$39,S142)+COUNTIF($BY$3:$CI$18,S142)</f>
        <v>0</v>
      </c>
      <c r="U142" s="1106"/>
      <c r="V142" s="1106"/>
      <c r="W142" s="410">
        <v>0</v>
      </c>
      <c r="X142" s="411">
        <v>0</v>
      </c>
      <c r="Y142" s="412">
        <f t="shared" ref="Y142:Y158" si="18">T142-X142-W142</f>
        <v>0</v>
      </c>
      <c r="Z142" s="413">
        <f t="shared" si="3"/>
        <v>0</v>
      </c>
      <c r="AA142" s="382"/>
      <c r="AC142" s="439" t="s">
        <v>493</v>
      </c>
      <c r="AD142" s="379" t="s">
        <v>494</v>
      </c>
      <c r="AE142" s="377">
        <f t="shared" si="8"/>
        <v>0</v>
      </c>
      <c r="AF142" s="390">
        <f>IFERROR(AE142/J80,"")</f>
        <v>0</v>
      </c>
      <c r="AH142" s="367"/>
      <c r="AI142" s="1047" t="s">
        <v>495</v>
      </c>
      <c r="AJ142" s="1048"/>
      <c r="AK142" s="1048"/>
      <c r="AL142" s="1048"/>
      <c r="AM142" s="1048"/>
      <c r="AN142" s="263" t="s">
        <v>176</v>
      </c>
      <c r="AO142" s="377">
        <f t="shared" si="0"/>
        <v>2</v>
      </c>
      <c r="AP142" s="378"/>
      <c r="AQ142" s="367"/>
      <c r="AR142" s="1086" t="s">
        <v>496</v>
      </c>
      <c r="AS142" s="1087"/>
      <c r="AT142" s="1087"/>
      <c r="AU142" s="1087"/>
      <c r="AV142" s="1087"/>
      <c r="AW142" s="452" t="s">
        <v>497</v>
      </c>
      <c r="AX142" s="377">
        <f t="shared" si="14"/>
        <v>0</v>
      </c>
      <c r="AY142" s="521"/>
      <c r="AZ142" s="367"/>
      <c r="BA142" s="370"/>
    </row>
    <row r="143" spans="1:58" ht="18" x14ac:dyDescent="0.25">
      <c r="A143" s="1100" t="s">
        <v>498</v>
      </c>
      <c r="B143" s="1101"/>
      <c r="C143" s="1102"/>
      <c r="D143" s="408"/>
      <c r="E143" s="409"/>
      <c r="F143" s="531" t="s">
        <v>499</v>
      </c>
      <c r="G143" s="1104">
        <f t="shared" si="15"/>
        <v>0</v>
      </c>
      <c r="H143" s="1104"/>
      <c r="I143" s="1105"/>
      <c r="J143" s="410">
        <v>0</v>
      </c>
      <c r="K143" s="411">
        <v>0</v>
      </c>
      <c r="L143" s="412">
        <f t="shared" si="16"/>
        <v>0</v>
      </c>
      <c r="M143" s="382"/>
      <c r="N143" s="1100" t="s">
        <v>498</v>
      </c>
      <c r="O143" s="1101"/>
      <c r="P143" s="1102"/>
      <c r="Q143" s="408"/>
      <c r="R143" s="409"/>
      <c r="S143" s="531" t="s">
        <v>499</v>
      </c>
      <c r="T143" s="1105">
        <f t="shared" si="17"/>
        <v>0</v>
      </c>
      <c r="U143" s="1106"/>
      <c r="V143" s="1106"/>
      <c r="W143" s="410">
        <v>0</v>
      </c>
      <c r="X143" s="411">
        <v>0</v>
      </c>
      <c r="Y143" s="412">
        <f t="shared" si="18"/>
        <v>0</v>
      </c>
      <c r="Z143" s="413">
        <f t="shared" si="3"/>
        <v>0</v>
      </c>
      <c r="AA143" s="382"/>
      <c r="AC143" s="453" t="s">
        <v>500</v>
      </c>
      <c r="AD143" s="532" t="s">
        <v>501</v>
      </c>
      <c r="AE143" s="377">
        <f t="shared" si="8"/>
        <v>0</v>
      </c>
      <c r="AF143" s="390">
        <f>IFERROR(AE143/J80,"")</f>
        <v>0</v>
      </c>
      <c r="AH143" s="367"/>
      <c r="AI143" s="1047" t="s">
        <v>502</v>
      </c>
      <c r="AJ143" s="1048"/>
      <c r="AK143" s="1048"/>
      <c r="AL143" s="1048"/>
      <c r="AM143" s="1048"/>
      <c r="AN143" s="533" t="s">
        <v>503</v>
      </c>
      <c r="AO143" s="377">
        <f t="shared" si="0"/>
        <v>0</v>
      </c>
      <c r="AP143" s="378"/>
      <c r="AQ143" s="367"/>
      <c r="AR143" s="1086" t="s">
        <v>504</v>
      </c>
      <c r="AS143" s="1087"/>
      <c r="AT143" s="1087"/>
      <c r="AU143" s="1087"/>
      <c r="AV143" s="1087"/>
      <c r="AW143" s="534" t="s">
        <v>505</v>
      </c>
      <c r="AX143" s="377">
        <f t="shared" si="14"/>
        <v>0</v>
      </c>
      <c r="AY143" s="521"/>
      <c r="AZ143" s="367"/>
      <c r="BA143" s="370"/>
    </row>
    <row r="144" spans="1:58" ht="19.5" customHeight="1" thickBot="1" x14ac:dyDescent="0.3">
      <c r="A144" s="1100" t="s">
        <v>82</v>
      </c>
      <c r="B144" s="1101"/>
      <c r="C144" s="1102"/>
      <c r="D144" s="408"/>
      <c r="E144" s="409"/>
      <c r="F144" s="39" t="s">
        <v>0</v>
      </c>
      <c r="G144" s="1104">
        <f t="shared" si="15"/>
        <v>0</v>
      </c>
      <c r="H144" s="1104"/>
      <c r="I144" s="1105"/>
      <c r="J144" s="410">
        <v>0</v>
      </c>
      <c r="K144" s="411">
        <v>0</v>
      </c>
      <c r="L144" s="412">
        <f t="shared" si="16"/>
        <v>0</v>
      </c>
      <c r="M144" s="382"/>
      <c r="N144" s="1100" t="s">
        <v>82</v>
      </c>
      <c r="O144" s="1101"/>
      <c r="P144" s="1102"/>
      <c r="Q144" s="408"/>
      <c r="R144" s="409"/>
      <c r="S144" s="39" t="s">
        <v>0</v>
      </c>
      <c r="T144" s="1105">
        <f t="shared" si="17"/>
        <v>2</v>
      </c>
      <c r="U144" s="1106"/>
      <c r="V144" s="1106"/>
      <c r="W144" s="410">
        <v>0</v>
      </c>
      <c r="X144" s="411">
        <v>0</v>
      </c>
      <c r="Y144" s="412">
        <f t="shared" si="18"/>
        <v>2</v>
      </c>
      <c r="Z144" s="413">
        <f t="shared" si="3"/>
        <v>2</v>
      </c>
      <c r="AA144" s="382"/>
      <c r="AC144" s="453" t="s">
        <v>506</v>
      </c>
      <c r="AD144" s="535" t="s">
        <v>507</v>
      </c>
      <c r="AE144" s="377">
        <f t="shared" si="8"/>
        <v>0</v>
      </c>
      <c r="AF144" s="390">
        <f>IFERROR(AE144/J80,"")</f>
        <v>0</v>
      </c>
      <c r="AH144" s="367"/>
      <c r="AI144" s="1047" t="s">
        <v>508</v>
      </c>
      <c r="AJ144" s="1048"/>
      <c r="AK144" s="1048"/>
      <c r="AL144" s="1048"/>
      <c r="AM144" s="1048"/>
      <c r="AN144" s="256" t="s">
        <v>169</v>
      </c>
      <c r="AO144" s="377">
        <f t="shared" si="0"/>
        <v>1</v>
      </c>
      <c r="AP144" s="536"/>
      <c r="AQ144" s="367"/>
      <c r="AR144" s="1086" t="s">
        <v>509</v>
      </c>
      <c r="AS144" s="1087"/>
      <c r="AT144" s="1087"/>
      <c r="AU144" s="1087"/>
      <c r="AV144" s="1087"/>
      <c r="AW144" s="168" t="s">
        <v>510</v>
      </c>
      <c r="AX144" s="377">
        <f t="shared" si="14"/>
        <v>1</v>
      </c>
      <c r="AY144" s="537"/>
      <c r="AZ144" s="367"/>
      <c r="BA144" s="370"/>
    </row>
    <row r="145" spans="1:53" ht="19.5" customHeight="1" thickBot="1" x14ac:dyDescent="0.3">
      <c r="A145" s="1100" t="s">
        <v>84</v>
      </c>
      <c r="B145" s="1101"/>
      <c r="C145" s="1102"/>
      <c r="D145" s="408" t="s">
        <v>0</v>
      </c>
      <c r="E145" s="409"/>
      <c r="F145" s="40" t="s">
        <v>83</v>
      </c>
      <c r="G145" s="1104">
        <f t="shared" si="15"/>
        <v>0</v>
      </c>
      <c r="H145" s="1104"/>
      <c r="I145" s="1105"/>
      <c r="J145" s="410">
        <v>0</v>
      </c>
      <c r="K145" s="411">
        <v>0</v>
      </c>
      <c r="L145" s="412">
        <f t="shared" si="16"/>
        <v>0</v>
      </c>
      <c r="M145" s="382"/>
      <c r="N145" s="1100" t="s">
        <v>84</v>
      </c>
      <c r="O145" s="1101"/>
      <c r="P145" s="1102"/>
      <c r="Q145" s="408" t="s">
        <v>0</v>
      </c>
      <c r="R145" s="409"/>
      <c r="S145" s="40" t="s">
        <v>83</v>
      </c>
      <c r="T145" s="1105">
        <f t="shared" si="17"/>
        <v>0</v>
      </c>
      <c r="U145" s="1106"/>
      <c r="V145" s="1106"/>
      <c r="W145" s="410">
        <v>0</v>
      </c>
      <c r="X145" s="411">
        <v>0</v>
      </c>
      <c r="Y145" s="412">
        <f t="shared" si="18"/>
        <v>0</v>
      </c>
      <c r="Z145" s="413">
        <f t="shared" si="3"/>
        <v>0</v>
      </c>
      <c r="AA145" s="382"/>
      <c r="AC145" s="453" t="s">
        <v>511</v>
      </c>
      <c r="AD145" s="538" t="s">
        <v>512</v>
      </c>
      <c r="AE145" s="377">
        <f t="shared" si="8"/>
        <v>0</v>
      </c>
      <c r="AF145" s="390">
        <f>IFERROR(AE145/J80,"")</f>
        <v>0</v>
      </c>
      <c r="AH145" s="367"/>
      <c r="AI145" s="1047" t="s">
        <v>513</v>
      </c>
      <c r="AJ145" s="1048"/>
      <c r="AK145" s="1048"/>
      <c r="AL145" s="1048"/>
      <c r="AM145" s="1048"/>
      <c r="AN145" s="539" t="s">
        <v>514</v>
      </c>
      <c r="AO145" s="377">
        <f t="shared" si="0"/>
        <v>0</v>
      </c>
      <c r="AP145" s="378"/>
      <c r="AQ145" s="367"/>
      <c r="AR145" s="1086" t="s">
        <v>515</v>
      </c>
      <c r="AS145" s="1087"/>
      <c r="AT145" s="1087"/>
      <c r="AU145" s="1087"/>
      <c r="AV145" s="1087"/>
      <c r="AW145" s="168" t="s">
        <v>145</v>
      </c>
      <c r="AX145" s="377">
        <f t="shared" si="14"/>
        <v>2</v>
      </c>
      <c r="AY145" s="537"/>
      <c r="AZ145" s="367"/>
      <c r="BA145" s="370"/>
    </row>
    <row r="146" spans="1:53" ht="19.5" customHeight="1" thickBot="1" x14ac:dyDescent="0.3">
      <c r="A146" s="1100" t="s">
        <v>18</v>
      </c>
      <c r="B146" s="1101"/>
      <c r="C146" s="1102"/>
      <c r="D146" s="408"/>
      <c r="E146" s="409"/>
      <c r="F146" s="41" t="s">
        <v>1</v>
      </c>
      <c r="G146" s="1104">
        <f t="shared" si="15"/>
        <v>0</v>
      </c>
      <c r="H146" s="1104"/>
      <c r="I146" s="1105"/>
      <c r="J146" s="410">
        <v>0</v>
      </c>
      <c r="K146" s="411">
        <v>0</v>
      </c>
      <c r="L146" s="412">
        <f t="shared" si="16"/>
        <v>0</v>
      </c>
      <c r="M146" s="382"/>
      <c r="N146" s="1100" t="s">
        <v>18</v>
      </c>
      <c r="O146" s="1101"/>
      <c r="P146" s="1102"/>
      <c r="Q146" s="408"/>
      <c r="R146" s="409"/>
      <c r="S146" s="41" t="s">
        <v>1</v>
      </c>
      <c r="T146" s="1105">
        <f t="shared" si="17"/>
        <v>0</v>
      </c>
      <c r="U146" s="1106"/>
      <c r="V146" s="1106"/>
      <c r="W146" s="410">
        <v>0</v>
      </c>
      <c r="X146" s="411">
        <v>0</v>
      </c>
      <c r="Y146" s="412">
        <f t="shared" si="18"/>
        <v>0</v>
      </c>
      <c r="Z146" s="413">
        <f t="shared" si="3"/>
        <v>0</v>
      </c>
      <c r="AA146" s="382"/>
      <c r="AC146" s="439" t="s">
        <v>354</v>
      </c>
      <c r="AD146" s="540" t="s">
        <v>354</v>
      </c>
      <c r="AE146" s="377">
        <f t="shared" si="8"/>
        <v>0</v>
      </c>
      <c r="AF146" s="390">
        <f>IFERROR(AE146/J80,"")</f>
        <v>0</v>
      </c>
      <c r="AH146" s="367"/>
      <c r="AI146" s="1047" t="s">
        <v>516</v>
      </c>
      <c r="AJ146" s="1048"/>
      <c r="AK146" s="1048"/>
      <c r="AL146" s="1048"/>
      <c r="AM146" s="1048"/>
      <c r="AN146" s="480" t="s">
        <v>171</v>
      </c>
      <c r="AO146" s="377">
        <f t="shared" si="0"/>
        <v>1</v>
      </c>
      <c r="AP146" s="378"/>
      <c r="AQ146" s="367"/>
      <c r="AR146" s="1086" t="s">
        <v>517</v>
      </c>
      <c r="AS146" s="1087"/>
      <c r="AT146" s="1087"/>
      <c r="AU146" s="1087"/>
      <c r="AV146" s="1087"/>
      <c r="AW146" s="157" t="s">
        <v>142</v>
      </c>
      <c r="AX146" s="377">
        <f t="shared" si="14"/>
        <v>0</v>
      </c>
      <c r="AY146" s="537"/>
      <c r="AZ146" s="367"/>
      <c r="BA146" s="370"/>
    </row>
    <row r="147" spans="1:53" ht="18.75" customHeight="1" x14ac:dyDescent="0.25">
      <c r="A147" s="1100" t="s">
        <v>518</v>
      </c>
      <c r="B147" s="1101"/>
      <c r="C147" s="1102"/>
      <c r="D147" s="408"/>
      <c r="E147" s="409"/>
      <c r="F147" s="541" t="s">
        <v>519</v>
      </c>
      <c r="G147" s="1103">
        <f t="shared" si="15"/>
        <v>0</v>
      </c>
      <c r="H147" s="1104"/>
      <c r="I147" s="1105"/>
      <c r="J147" s="410">
        <v>0</v>
      </c>
      <c r="K147" s="411">
        <v>0</v>
      </c>
      <c r="L147" s="412">
        <f t="shared" si="16"/>
        <v>0</v>
      </c>
      <c r="M147" s="382"/>
      <c r="N147" s="1100" t="s">
        <v>518</v>
      </c>
      <c r="O147" s="1101"/>
      <c r="P147" s="1102"/>
      <c r="Q147" s="408"/>
      <c r="R147" s="409"/>
      <c r="S147" s="541" t="s">
        <v>519</v>
      </c>
      <c r="T147" s="1106">
        <f t="shared" si="17"/>
        <v>0</v>
      </c>
      <c r="U147" s="1106"/>
      <c r="V147" s="1106"/>
      <c r="W147" s="410">
        <v>0</v>
      </c>
      <c r="X147" s="411">
        <v>0</v>
      </c>
      <c r="Y147" s="412">
        <f t="shared" si="18"/>
        <v>0</v>
      </c>
      <c r="Z147" s="413">
        <f t="shared" si="3"/>
        <v>0</v>
      </c>
      <c r="AA147" s="382" t="b">
        <f>IFERROR(#REF!&gt;0.5,FALSE)</f>
        <v>0</v>
      </c>
      <c r="AC147" s="453" t="s">
        <v>520</v>
      </c>
      <c r="AD147" s="542" t="s">
        <v>521</v>
      </c>
      <c r="AE147" s="377">
        <f t="shared" si="8"/>
        <v>0</v>
      </c>
      <c r="AF147" s="390">
        <f>IFERROR(AE147/J80,"")</f>
        <v>0</v>
      </c>
      <c r="AH147" s="367"/>
      <c r="AI147" s="1047" t="s">
        <v>522</v>
      </c>
      <c r="AJ147" s="1048"/>
      <c r="AK147" s="1048"/>
      <c r="AL147" s="1048"/>
      <c r="AM147" s="1048"/>
      <c r="AN147" s="533" t="s">
        <v>523</v>
      </c>
      <c r="AO147" s="377">
        <f t="shared" si="0"/>
        <v>0</v>
      </c>
      <c r="AP147" s="378"/>
      <c r="AQ147" s="367"/>
      <c r="AR147" s="1086" t="s">
        <v>524</v>
      </c>
      <c r="AS147" s="1087"/>
      <c r="AT147" s="1087"/>
      <c r="AU147" s="1087"/>
      <c r="AV147" s="1087"/>
      <c r="AW147" s="543" t="s">
        <v>525</v>
      </c>
      <c r="AX147" s="377">
        <f t="shared" si="14"/>
        <v>0</v>
      </c>
      <c r="AY147" s="537"/>
      <c r="AZ147" s="367"/>
      <c r="BA147" s="370"/>
    </row>
    <row r="148" spans="1:53" ht="18.75" customHeight="1" x14ac:dyDescent="0.25">
      <c r="A148" s="1100" t="s">
        <v>32</v>
      </c>
      <c r="B148" s="1101"/>
      <c r="C148" s="1102"/>
      <c r="D148" s="408"/>
      <c r="E148" s="409" t="s">
        <v>267</v>
      </c>
      <c r="F148" s="11" t="s">
        <v>50</v>
      </c>
      <c r="G148" s="1103">
        <f t="shared" si="15"/>
        <v>0</v>
      </c>
      <c r="H148" s="1104"/>
      <c r="I148" s="1105"/>
      <c r="J148" s="410">
        <v>0</v>
      </c>
      <c r="K148" s="411">
        <v>0</v>
      </c>
      <c r="L148" s="412">
        <f t="shared" si="16"/>
        <v>0</v>
      </c>
      <c r="M148" s="382"/>
      <c r="N148" s="1100" t="s">
        <v>32</v>
      </c>
      <c r="O148" s="1101"/>
      <c r="P148" s="1102"/>
      <c r="Q148" s="408"/>
      <c r="R148" s="409" t="s">
        <v>267</v>
      </c>
      <c r="S148" s="11" t="s">
        <v>50</v>
      </c>
      <c r="T148" s="1106">
        <f t="shared" si="17"/>
        <v>2</v>
      </c>
      <c r="U148" s="1106"/>
      <c r="V148" s="1106"/>
      <c r="W148" s="410">
        <v>0</v>
      </c>
      <c r="X148" s="411">
        <v>1</v>
      </c>
      <c r="Y148" s="412">
        <f t="shared" si="18"/>
        <v>1</v>
      </c>
      <c r="Z148" s="413">
        <f t="shared" si="3"/>
        <v>2</v>
      </c>
      <c r="AA148" s="382"/>
      <c r="AC148" s="453" t="s">
        <v>526</v>
      </c>
      <c r="AD148" s="544" t="s">
        <v>527</v>
      </c>
      <c r="AE148" s="377">
        <f t="shared" si="8"/>
        <v>0</v>
      </c>
      <c r="AF148" s="390"/>
      <c r="AH148" s="367"/>
      <c r="AI148" s="1047" t="s">
        <v>528</v>
      </c>
      <c r="AJ148" s="1048"/>
      <c r="AK148" s="1048"/>
      <c r="AL148" s="1048"/>
      <c r="AM148" s="1048"/>
      <c r="AN148" s="545" t="s">
        <v>529</v>
      </c>
      <c r="AO148" s="377">
        <f t="shared" si="0"/>
        <v>0</v>
      </c>
      <c r="AP148" s="378"/>
      <c r="AQ148" s="367"/>
      <c r="AR148" s="1086" t="s">
        <v>530</v>
      </c>
      <c r="AS148" s="1087"/>
      <c r="AT148" s="1087"/>
      <c r="AU148" s="1087"/>
      <c r="AV148" s="1087"/>
      <c r="AW148" s="546" t="s">
        <v>531</v>
      </c>
      <c r="AX148" s="377">
        <f t="shared" si="14"/>
        <v>0</v>
      </c>
      <c r="AY148" s="521"/>
      <c r="AZ148" s="367"/>
      <c r="BA148" s="370"/>
    </row>
    <row r="149" spans="1:53" ht="18.75" customHeight="1" x14ac:dyDescent="0.25">
      <c r="A149" s="1100" t="s">
        <v>92</v>
      </c>
      <c r="B149" s="1101"/>
      <c r="C149" s="1102"/>
      <c r="D149" s="408"/>
      <c r="E149" s="409"/>
      <c r="F149" s="42" t="s">
        <v>91</v>
      </c>
      <c r="G149" s="1103">
        <f t="shared" si="15"/>
        <v>3</v>
      </c>
      <c r="H149" s="1104"/>
      <c r="I149" s="1105"/>
      <c r="J149" s="410">
        <v>3</v>
      </c>
      <c r="K149" s="411">
        <v>0</v>
      </c>
      <c r="L149" s="412">
        <f t="shared" si="16"/>
        <v>0</v>
      </c>
      <c r="M149" s="382"/>
      <c r="N149" s="1100" t="s">
        <v>92</v>
      </c>
      <c r="O149" s="1101"/>
      <c r="P149" s="1102"/>
      <c r="Q149" s="408"/>
      <c r="R149" s="409"/>
      <c r="S149" s="42" t="s">
        <v>91</v>
      </c>
      <c r="T149" s="1106">
        <f t="shared" si="17"/>
        <v>0</v>
      </c>
      <c r="U149" s="1106"/>
      <c r="V149" s="1106"/>
      <c r="W149" s="410">
        <v>0</v>
      </c>
      <c r="X149" s="411">
        <v>2</v>
      </c>
      <c r="Y149" s="412">
        <f t="shared" si="18"/>
        <v>-2</v>
      </c>
      <c r="Z149" s="413">
        <f t="shared" si="3"/>
        <v>3</v>
      </c>
      <c r="AA149" s="382"/>
      <c r="AC149" s="439" t="s">
        <v>532</v>
      </c>
      <c r="AD149" s="547" t="s">
        <v>533</v>
      </c>
      <c r="AE149" s="377">
        <f t="shared" si="8"/>
        <v>0</v>
      </c>
      <c r="AF149" s="390">
        <f>IFERROR(AE149/J80,"")</f>
        <v>0</v>
      </c>
      <c r="AH149" s="367"/>
      <c r="AI149" s="1047" t="s">
        <v>534</v>
      </c>
      <c r="AJ149" s="1048"/>
      <c r="AK149" s="1048"/>
      <c r="AL149" s="1048"/>
      <c r="AM149" s="1048"/>
      <c r="AN149" s="490" t="s">
        <v>535</v>
      </c>
      <c r="AO149" s="377">
        <f t="shared" si="0"/>
        <v>0</v>
      </c>
      <c r="AP149" s="378"/>
      <c r="AQ149" s="367"/>
      <c r="AR149" s="1086" t="s">
        <v>536</v>
      </c>
      <c r="AS149" s="1087"/>
      <c r="AT149" s="1087"/>
      <c r="AU149" s="1087"/>
      <c r="AV149" s="1087"/>
      <c r="AW149" s="155" t="s">
        <v>139</v>
      </c>
      <c r="AX149" s="377">
        <f t="shared" si="14"/>
        <v>0</v>
      </c>
      <c r="AY149" s="521"/>
      <c r="AZ149" s="367"/>
      <c r="BA149" s="472"/>
    </row>
    <row r="150" spans="1:53" ht="18.75" customHeight="1" x14ac:dyDescent="0.25">
      <c r="A150" s="1100" t="s">
        <v>88</v>
      </c>
      <c r="B150" s="1101"/>
      <c r="C150" s="1102"/>
      <c r="D150" s="408"/>
      <c r="E150" s="409"/>
      <c r="F150" s="43" t="s">
        <v>87</v>
      </c>
      <c r="G150" s="1103">
        <f t="shared" si="15"/>
        <v>0</v>
      </c>
      <c r="H150" s="1104"/>
      <c r="I150" s="1105"/>
      <c r="J150" s="410">
        <v>0</v>
      </c>
      <c r="K150" s="411">
        <v>0</v>
      </c>
      <c r="L150" s="412">
        <f t="shared" si="16"/>
        <v>0</v>
      </c>
      <c r="M150" s="382"/>
      <c r="N150" s="1100" t="s">
        <v>88</v>
      </c>
      <c r="O150" s="1101"/>
      <c r="P150" s="1102"/>
      <c r="Q150" s="408"/>
      <c r="R150" s="409"/>
      <c r="S150" s="43" t="s">
        <v>87</v>
      </c>
      <c r="T150" s="1106">
        <f t="shared" si="17"/>
        <v>0</v>
      </c>
      <c r="U150" s="1106"/>
      <c r="V150" s="1106"/>
      <c r="W150" s="410">
        <v>0</v>
      </c>
      <c r="X150" s="411">
        <v>0</v>
      </c>
      <c r="Y150" s="412">
        <f t="shared" si="18"/>
        <v>0</v>
      </c>
      <c r="Z150" s="413">
        <f t="shared" si="3"/>
        <v>0</v>
      </c>
      <c r="AA150" s="382"/>
      <c r="AC150" s="453" t="s">
        <v>537</v>
      </c>
      <c r="AD150" s="548" t="s">
        <v>538</v>
      </c>
      <c r="AE150" s="377">
        <f t="shared" si="8"/>
        <v>0</v>
      </c>
      <c r="AF150" s="390" t="str">
        <f>IFERROR(AE150/J79,"")</f>
        <v/>
      </c>
      <c r="AH150" s="367"/>
      <c r="AI150" s="1047" t="s">
        <v>539</v>
      </c>
      <c r="AJ150" s="1048"/>
      <c r="AK150" s="1048"/>
      <c r="AL150" s="1048"/>
      <c r="AM150" s="1048"/>
      <c r="AN150" s="549" t="s">
        <v>540</v>
      </c>
      <c r="AO150" s="377">
        <f t="shared" si="0"/>
        <v>0</v>
      </c>
      <c r="AP150" s="378"/>
      <c r="AQ150" s="367"/>
      <c r="AR150" s="1086" t="s">
        <v>541</v>
      </c>
      <c r="AS150" s="1087"/>
      <c r="AT150" s="1087"/>
      <c r="AU150" s="1087"/>
      <c r="AV150" s="1087"/>
      <c r="AW150" s="550" t="s">
        <v>542</v>
      </c>
      <c r="AX150" s="377">
        <f t="shared" si="14"/>
        <v>0</v>
      </c>
      <c r="AY150" s="521"/>
      <c r="AZ150" s="367"/>
      <c r="BA150" s="472"/>
    </row>
    <row r="151" spans="1:53" ht="18.75" thickBot="1" x14ac:dyDescent="0.3">
      <c r="A151" s="1100" t="s">
        <v>10</v>
      </c>
      <c r="B151" s="1101"/>
      <c r="C151" s="1102"/>
      <c r="D151" s="408"/>
      <c r="E151" s="409"/>
      <c r="F151" s="40" t="s">
        <v>47</v>
      </c>
      <c r="G151" s="1103">
        <f t="shared" si="15"/>
        <v>0</v>
      </c>
      <c r="H151" s="1104"/>
      <c r="I151" s="1105"/>
      <c r="J151" s="410">
        <v>0</v>
      </c>
      <c r="K151" s="411">
        <v>0</v>
      </c>
      <c r="L151" s="412">
        <f t="shared" si="16"/>
        <v>0</v>
      </c>
      <c r="M151" s="382"/>
      <c r="N151" s="1100" t="s">
        <v>10</v>
      </c>
      <c r="O151" s="1101"/>
      <c r="P151" s="1102"/>
      <c r="Q151" s="408"/>
      <c r="R151" s="409"/>
      <c r="S151" s="40" t="s">
        <v>47</v>
      </c>
      <c r="T151" s="1106">
        <f t="shared" si="17"/>
        <v>1</v>
      </c>
      <c r="U151" s="1106"/>
      <c r="V151" s="1106"/>
      <c r="W151" s="410">
        <v>0</v>
      </c>
      <c r="X151" s="411">
        <v>0</v>
      </c>
      <c r="Y151" s="412">
        <f t="shared" si="18"/>
        <v>1</v>
      </c>
      <c r="Z151" s="413">
        <f t="shared" si="3"/>
        <v>1</v>
      </c>
      <c r="AC151" s="453" t="s">
        <v>543</v>
      </c>
      <c r="AD151" s="551" t="s">
        <v>158</v>
      </c>
      <c r="AE151" s="377">
        <f t="shared" si="8"/>
        <v>0</v>
      </c>
      <c r="AF151" s="390">
        <f>IFERROR(AE151/J80,"")</f>
        <v>0</v>
      </c>
      <c r="AH151" s="367"/>
      <c r="AI151" s="1047" t="s">
        <v>544</v>
      </c>
      <c r="AJ151" s="1048"/>
      <c r="AK151" s="1048"/>
      <c r="AL151" s="1048"/>
      <c r="AM151" s="1048"/>
      <c r="AN151" s="98" t="s">
        <v>117</v>
      </c>
      <c r="AO151" s="377">
        <f t="shared" si="0"/>
        <v>4</v>
      </c>
      <c r="AP151" s="378"/>
      <c r="AQ151" s="367"/>
      <c r="AR151" s="1086" t="s">
        <v>545</v>
      </c>
      <c r="AS151" s="1087"/>
      <c r="AT151" s="1087"/>
      <c r="AU151" s="1087"/>
      <c r="AV151" s="1087"/>
      <c r="AW151" s="552" t="s">
        <v>546</v>
      </c>
      <c r="AX151" s="377">
        <f t="shared" si="14"/>
        <v>0</v>
      </c>
      <c r="AY151" s="521"/>
      <c r="AZ151" s="367"/>
      <c r="BA151" s="472"/>
    </row>
    <row r="152" spans="1:53" ht="18.75" thickBot="1" x14ac:dyDescent="0.3">
      <c r="A152" s="1100" t="s">
        <v>38</v>
      </c>
      <c r="B152" s="1101"/>
      <c r="C152" s="1102"/>
      <c r="D152" s="408"/>
      <c r="E152" s="409"/>
      <c r="F152" s="44" t="s">
        <v>39</v>
      </c>
      <c r="G152" s="1103">
        <f t="shared" si="15"/>
        <v>0</v>
      </c>
      <c r="H152" s="1104"/>
      <c r="I152" s="1105"/>
      <c r="J152" s="410">
        <v>0</v>
      </c>
      <c r="K152" s="411">
        <v>0</v>
      </c>
      <c r="L152" s="412">
        <f t="shared" si="16"/>
        <v>0</v>
      </c>
      <c r="M152" s="382"/>
      <c r="N152" s="1100" t="s">
        <v>38</v>
      </c>
      <c r="O152" s="1101"/>
      <c r="P152" s="1102"/>
      <c r="Q152" s="408"/>
      <c r="R152" s="409"/>
      <c r="S152" s="44" t="s">
        <v>39</v>
      </c>
      <c r="T152" s="1106">
        <f t="shared" si="17"/>
        <v>0</v>
      </c>
      <c r="U152" s="1106"/>
      <c r="V152" s="1106"/>
      <c r="W152" s="410">
        <v>0</v>
      </c>
      <c r="X152" s="411">
        <v>0</v>
      </c>
      <c r="Y152" s="412">
        <f t="shared" si="18"/>
        <v>0</v>
      </c>
      <c r="Z152" s="413">
        <f t="shared" si="3"/>
        <v>0</v>
      </c>
      <c r="AC152" s="453" t="s">
        <v>123</v>
      </c>
      <c r="AD152" s="112" t="s">
        <v>123</v>
      </c>
      <c r="AE152" s="377">
        <f t="shared" si="8"/>
        <v>6</v>
      </c>
      <c r="AF152" s="390">
        <f>IFERROR(AE152/J80,"")</f>
        <v>1.7857142857142856E-2</v>
      </c>
      <c r="AH152" s="367"/>
      <c r="AI152" s="1047" t="s">
        <v>547</v>
      </c>
      <c r="AJ152" s="1048"/>
      <c r="AK152" s="1048"/>
      <c r="AL152" s="1048"/>
      <c r="AM152" s="1048"/>
      <c r="AN152" s="264" t="s">
        <v>172</v>
      </c>
      <c r="AO152" s="377">
        <f t="shared" si="0"/>
        <v>2</v>
      </c>
      <c r="AP152" s="378"/>
      <c r="AQ152" s="367"/>
      <c r="AR152" s="1086" t="s">
        <v>548</v>
      </c>
      <c r="AS152" s="1087"/>
      <c r="AT152" s="1087"/>
      <c r="AU152" s="1087"/>
      <c r="AV152" s="1087"/>
      <c r="AW152" s="553" t="s">
        <v>549</v>
      </c>
      <c r="AX152" s="377">
        <f t="shared" si="14"/>
        <v>0</v>
      </c>
      <c r="AY152" s="521"/>
      <c r="AZ152" s="367"/>
      <c r="BA152" s="472"/>
    </row>
    <row r="153" spans="1:53" ht="19.5" customHeight="1" thickBot="1" x14ac:dyDescent="0.3">
      <c r="A153" s="1100" t="s">
        <v>86</v>
      </c>
      <c r="B153" s="1101"/>
      <c r="C153" s="1102"/>
      <c r="D153" s="408" t="s">
        <v>2</v>
      </c>
      <c r="E153" s="409"/>
      <c r="F153" s="40" t="s">
        <v>85</v>
      </c>
      <c r="G153" s="1103">
        <f t="shared" si="15"/>
        <v>0</v>
      </c>
      <c r="H153" s="1104"/>
      <c r="I153" s="1105"/>
      <c r="J153" s="410">
        <v>0</v>
      </c>
      <c r="K153" s="411">
        <v>0</v>
      </c>
      <c r="L153" s="412">
        <f t="shared" si="16"/>
        <v>0</v>
      </c>
      <c r="M153" s="382"/>
      <c r="N153" s="1100" t="s">
        <v>86</v>
      </c>
      <c r="O153" s="1101"/>
      <c r="P153" s="1102"/>
      <c r="Q153" s="408" t="s">
        <v>2</v>
      </c>
      <c r="R153" s="409"/>
      <c r="S153" s="40" t="s">
        <v>85</v>
      </c>
      <c r="T153" s="1106">
        <f t="shared" si="17"/>
        <v>0</v>
      </c>
      <c r="U153" s="1106"/>
      <c r="V153" s="1106"/>
      <c r="W153" s="410">
        <v>0</v>
      </c>
      <c r="X153" s="411">
        <v>0</v>
      </c>
      <c r="Y153" s="412">
        <f t="shared" si="18"/>
        <v>0</v>
      </c>
      <c r="Z153" s="413">
        <f t="shared" si="3"/>
        <v>0</v>
      </c>
      <c r="AC153" s="525" t="s">
        <v>550</v>
      </c>
      <c r="AD153" s="554" t="s">
        <v>551</v>
      </c>
      <c r="AE153" s="377">
        <f t="shared" si="8"/>
        <v>0</v>
      </c>
      <c r="AF153" s="390">
        <f>IFERROR(AE153/J80,"")</f>
        <v>0</v>
      </c>
      <c r="AH153" s="367"/>
      <c r="AI153" s="1047" t="s">
        <v>552</v>
      </c>
      <c r="AJ153" s="1048"/>
      <c r="AK153" s="1048"/>
      <c r="AL153" s="1048"/>
      <c r="AM153" s="1048"/>
      <c r="AN153" s="555" t="s">
        <v>553</v>
      </c>
      <c r="AO153" s="377">
        <f t="shared" si="0"/>
        <v>0</v>
      </c>
      <c r="AP153" s="378"/>
      <c r="AQ153" s="367"/>
      <c r="AR153" s="1086" t="s">
        <v>554</v>
      </c>
      <c r="AS153" s="1087"/>
      <c r="AT153" s="1087"/>
      <c r="AU153" s="1087"/>
      <c r="AV153" s="1087"/>
      <c r="AW153" s="556" t="s">
        <v>555</v>
      </c>
      <c r="AX153" s="377">
        <f t="shared" si="14"/>
        <v>0</v>
      </c>
      <c r="AY153" s="521"/>
      <c r="AZ153" s="367"/>
      <c r="BA153" s="472"/>
    </row>
    <row r="154" spans="1:53" ht="19.5" customHeight="1" thickBot="1" x14ac:dyDescent="0.3">
      <c r="A154" s="1100" t="s">
        <v>23</v>
      </c>
      <c r="B154" s="1101"/>
      <c r="C154" s="1102"/>
      <c r="D154" s="408"/>
      <c r="E154" s="409" t="s">
        <v>267</v>
      </c>
      <c r="F154" s="45" t="s">
        <v>4</v>
      </c>
      <c r="G154" s="1103">
        <f t="shared" si="15"/>
        <v>4</v>
      </c>
      <c r="H154" s="1104"/>
      <c r="I154" s="1105"/>
      <c r="J154" s="410">
        <v>4</v>
      </c>
      <c r="K154" s="411">
        <v>2</v>
      </c>
      <c r="L154" s="412">
        <f t="shared" si="16"/>
        <v>-2</v>
      </c>
      <c r="M154" s="382"/>
      <c r="N154" s="1100" t="s">
        <v>23</v>
      </c>
      <c r="O154" s="1101"/>
      <c r="P154" s="1102"/>
      <c r="Q154" s="408"/>
      <c r="R154" s="409" t="s">
        <v>267</v>
      </c>
      <c r="S154" s="45" t="s">
        <v>4</v>
      </c>
      <c r="T154" s="1106">
        <f t="shared" si="17"/>
        <v>3</v>
      </c>
      <c r="U154" s="1106"/>
      <c r="V154" s="1106"/>
      <c r="W154" s="410">
        <v>1</v>
      </c>
      <c r="X154" s="411">
        <v>0</v>
      </c>
      <c r="Y154" s="412">
        <f t="shared" si="18"/>
        <v>2</v>
      </c>
      <c r="Z154" s="413">
        <f t="shared" si="3"/>
        <v>7</v>
      </c>
      <c r="AC154" s="453" t="s">
        <v>556</v>
      </c>
      <c r="AD154" s="557" t="s">
        <v>557</v>
      </c>
      <c r="AE154" s="377">
        <f t="shared" si="8"/>
        <v>0</v>
      </c>
      <c r="AF154" s="390" t="str">
        <f>IFERROR(AE154/J81,"")</f>
        <v/>
      </c>
      <c r="AH154" s="367"/>
      <c r="AI154" s="1047" t="s">
        <v>558</v>
      </c>
      <c r="AJ154" s="1048"/>
      <c r="AK154" s="1048"/>
      <c r="AL154" s="1048"/>
      <c r="AM154" s="1048"/>
      <c r="AN154" s="558" t="s">
        <v>559</v>
      </c>
      <c r="AO154" s="377">
        <f t="shared" si="0"/>
        <v>0</v>
      </c>
      <c r="AP154" s="378"/>
      <c r="AQ154" s="367"/>
      <c r="AR154" s="1086" t="s">
        <v>560</v>
      </c>
      <c r="AS154" s="1087"/>
      <c r="AT154" s="1087"/>
      <c r="AU154" s="1087"/>
      <c r="AV154" s="1087"/>
      <c r="AW154" s="559" t="s">
        <v>561</v>
      </c>
      <c r="AX154" s="377">
        <f t="shared" si="14"/>
        <v>0</v>
      </c>
      <c r="AY154" s="521"/>
      <c r="AZ154" s="367"/>
      <c r="BA154" s="472"/>
    </row>
    <row r="155" spans="1:53" ht="18" x14ac:dyDescent="0.25">
      <c r="A155" s="1100" t="s">
        <v>19</v>
      </c>
      <c r="B155" s="1101"/>
      <c r="C155" s="1102"/>
      <c r="D155" s="408"/>
      <c r="E155" s="409"/>
      <c r="F155" s="46" t="s">
        <v>2</v>
      </c>
      <c r="G155" s="1103">
        <f t="shared" si="15"/>
        <v>2</v>
      </c>
      <c r="H155" s="1104"/>
      <c r="I155" s="1105"/>
      <c r="J155" s="410">
        <v>0</v>
      </c>
      <c r="K155" s="411">
        <v>2</v>
      </c>
      <c r="L155" s="412">
        <f t="shared" si="16"/>
        <v>0</v>
      </c>
      <c r="M155" s="382"/>
      <c r="N155" s="1100" t="s">
        <v>19</v>
      </c>
      <c r="O155" s="1101"/>
      <c r="P155" s="1102"/>
      <c r="Q155" s="408"/>
      <c r="R155" s="409"/>
      <c r="S155" s="46" t="s">
        <v>2</v>
      </c>
      <c r="T155" s="1106">
        <f t="shared" si="17"/>
        <v>2</v>
      </c>
      <c r="U155" s="1106"/>
      <c r="V155" s="1106"/>
      <c r="W155" s="410">
        <v>0</v>
      </c>
      <c r="X155" s="411">
        <v>0</v>
      </c>
      <c r="Y155" s="412">
        <f t="shared" si="18"/>
        <v>2</v>
      </c>
      <c r="Z155" s="413">
        <f t="shared" si="3"/>
        <v>4</v>
      </c>
      <c r="AC155" s="453" t="s">
        <v>562</v>
      </c>
      <c r="AD155" s="560" t="s">
        <v>563</v>
      </c>
      <c r="AE155" s="377">
        <f t="shared" si="8"/>
        <v>0</v>
      </c>
      <c r="AF155" s="390" t="str">
        <f>IFERROR(AE155/J82,"")</f>
        <v/>
      </c>
      <c r="AH155" s="367"/>
      <c r="AI155" s="1047" t="s">
        <v>564</v>
      </c>
      <c r="AJ155" s="1048"/>
      <c r="AK155" s="1048"/>
      <c r="AL155" s="1048"/>
      <c r="AM155" s="1048"/>
      <c r="AN155" s="75" t="s">
        <v>111</v>
      </c>
      <c r="AO155" s="377">
        <f t="shared" si="0"/>
        <v>1</v>
      </c>
      <c r="AP155" s="378"/>
      <c r="AQ155" s="367"/>
      <c r="AR155" s="1086" t="s">
        <v>565</v>
      </c>
      <c r="AS155" s="1087"/>
      <c r="AT155" s="1087"/>
      <c r="AU155" s="1087"/>
      <c r="AV155" s="1087"/>
      <c r="AW155" s="561" t="s">
        <v>566</v>
      </c>
      <c r="AX155" s="377">
        <f t="shared" si="14"/>
        <v>0</v>
      </c>
      <c r="AY155" s="521"/>
      <c r="AZ155" s="367"/>
      <c r="BA155" s="472"/>
    </row>
    <row r="156" spans="1:53" ht="18" x14ac:dyDescent="0.25">
      <c r="A156" s="1100" t="s">
        <v>40</v>
      </c>
      <c r="B156" s="1101"/>
      <c r="C156" s="1102"/>
      <c r="D156" s="408"/>
      <c r="E156" s="409"/>
      <c r="F156" s="47" t="s">
        <v>41</v>
      </c>
      <c r="G156" s="1103">
        <f t="shared" si="15"/>
        <v>0</v>
      </c>
      <c r="H156" s="1104"/>
      <c r="I156" s="1105"/>
      <c r="J156" s="410">
        <v>0</v>
      </c>
      <c r="K156" s="411">
        <v>0</v>
      </c>
      <c r="L156" s="412">
        <f t="shared" si="16"/>
        <v>0</v>
      </c>
      <c r="M156" s="382"/>
      <c r="N156" s="1100" t="s">
        <v>40</v>
      </c>
      <c r="O156" s="1101"/>
      <c r="P156" s="1102"/>
      <c r="Q156" s="408"/>
      <c r="R156" s="409"/>
      <c r="S156" s="47" t="s">
        <v>41</v>
      </c>
      <c r="T156" s="1106">
        <f t="shared" si="17"/>
        <v>0</v>
      </c>
      <c r="U156" s="1106"/>
      <c r="V156" s="1106"/>
      <c r="W156" s="410">
        <v>0</v>
      </c>
      <c r="X156" s="411">
        <v>0</v>
      </c>
      <c r="Y156" s="412">
        <f t="shared" si="18"/>
        <v>0</v>
      </c>
      <c r="Z156" s="413">
        <f t="shared" si="3"/>
        <v>0</v>
      </c>
      <c r="AC156" s="453" t="s">
        <v>567</v>
      </c>
      <c r="AD156" s="562" t="s">
        <v>568</v>
      </c>
      <c r="AE156" s="377">
        <f t="shared" si="8"/>
        <v>0</v>
      </c>
      <c r="AF156" s="390">
        <f>IFERROR(AE156/J80,"")</f>
        <v>0</v>
      </c>
      <c r="AH156" s="367"/>
      <c r="AI156" s="1047" t="s">
        <v>569</v>
      </c>
      <c r="AJ156" s="1048"/>
      <c r="AK156" s="1048"/>
      <c r="AL156" s="1048"/>
      <c r="AM156" s="1048"/>
      <c r="AN156" s="563" t="s">
        <v>570</v>
      </c>
      <c r="AO156" s="377">
        <f t="shared" si="0"/>
        <v>0</v>
      </c>
      <c r="AP156" s="378"/>
      <c r="AQ156" s="367"/>
      <c r="AR156" s="1086" t="s">
        <v>571</v>
      </c>
      <c r="AS156" s="1087"/>
      <c r="AT156" s="1087"/>
      <c r="AU156" s="1087"/>
      <c r="AV156" s="1087"/>
      <c r="AW156" s="524" t="s">
        <v>572</v>
      </c>
      <c r="AX156" s="377">
        <f t="shared" si="14"/>
        <v>0</v>
      </c>
      <c r="AY156" s="521"/>
      <c r="AZ156" s="367"/>
      <c r="BA156" s="472"/>
    </row>
    <row r="157" spans="1:53" ht="18.75" customHeight="1" x14ac:dyDescent="0.25">
      <c r="A157" s="1100" t="s">
        <v>20</v>
      </c>
      <c r="B157" s="1101"/>
      <c r="C157" s="1102"/>
      <c r="D157" s="408"/>
      <c r="E157" s="409"/>
      <c r="F157" s="48" t="s">
        <v>3</v>
      </c>
      <c r="G157" s="1103">
        <f t="shared" si="15"/>
        <v>0</v>
      </c>
      <c r="H157" s="1104"/>
      <c r="I157" s="1105"/>
      <c r="J157" s="410">
        <v>0</v>
      </c>
      <c r="K157" s="411">
        <v>0</v>
      </c>
      <c r="L157" s="412">
        <f t="shared" si="16"/>
        <v>0</v>
      </c>
      <c r="M157" s="382"/>
      <c r="N157" s="1100" t="s">
        <v>20</v>
      </c>
      <c r="O157" s="1101"/>
      <c r="P157" s="1102"/>
      <c r="Q157" s="408"/>
      <c r="R157" s="409"/>
      <c r="S157" s="48" t="s">
        <v>3</v>
      </c>
      <c r="T157" s="1106">
        <f t="shared" si="17"/>
        <v>0</v>
      </c>
      <c r="U157" s="1106"/>
      <c r="V157" s="1106"/>
      <c r="W157" s="410">
        <v>0</v>
      </c>
      <c r="X157" s="411">
        <v>0</v>
      </c>
      <c r="Y157" s="412">
        <f t="shared" si="18"/>
        <v>0</v>
      </c>
      <c r="Z157" s="413">
        <f t="shared" si="3"/>
        <v>0</v>
      </c>
      <c r="AC157" s="453" t="s">
        <v>573</v>
      </c>
      <c r="AD157" s="564" t="s">
        <v>574</v>
      </c>
      <c r="AE157" s="377">
        <f t="shared" si="8"/>
        <v>0</v>
      </c>
      <c r="AF157" s="390">
        <f>IFERROR(AE157/J80,"")</f>
        <v>0</v>
      </c>
      <c r="AH157" s="367"/>
      <c r="AI157" s="1047" t="s">
        <v>575</v>
      </c>
      <c r="AJ157" s="1048"/>
      <c r="AK157" s="1048"/>
      <c r="AL157" s="1048"/>
      <c r="AM157" s="1048"/>
      <c r="AN157" s="565" t="s">
        <v>576</v>
      </c>
      <c r="AO157" s="377">
        <f t="shared" si="0"/>
        <v>0</v>
      </c>
      <c r="AP157" s="378"/>
      <c r="AQ157" s="367"/>
      <c r="AR157" s="1086" t="s">
        <v>577</v>
      </c>
      <c r="AS157" s="1087"/>
      <c r="AT157" s="1087"/>
      <c r="AU157" s="1087"/>
      <c r="AV157" s="1087"/>
      <c r="AW157" s="392" t="s">
        <v>578</v>
      </c>
      <c r="AX157" s="377">
        <f t="shared" si="14"/>
        <v>0</v>
      </c>
      <c r="AY157" s="521"/>
      <c r="AZ157" s="367"/>
      <c r="BA157" s="472"/>
    </row>
    <row r="158" spans="1:53" ht="19.5" customHeight="1" thickBot="1" x14ac:dyDescent="0.3">
      <c r="A158" s="1100" t="s">
        <v>90</v>
      </c>
      <c r="B158" s="1101"/>
      <c r="C158" s="1102"/>
      <c r="D158" s="408" t="s">
        <v>3</v>
      </c>
      <c r="E158" s="409" t="s">
        <v>267</v>
      </c>
      <c r="F158" s="49" t="s">
        <v>89</v>
      </c>
      <c r="G158" s="1103">
        <f t="shared" si="15"/>
        <v>0</v>
      </c>
      <c r="H158" s="1104"/>
      <c r="I158" s="1105"/>
      <c r="J158" s="410">
        <v>0</v>
      </c>
      <c r="K158" s="411">
        <v>0</v>
      </c>
      <c r="L158" s="412">
        <f t="shared" si="16"/>
        <v>0</v>
      </c>
      <c r="M158" s="382"/>
      <c r="N158" s="1100" t="s">
        <v>90</v>
      </c>
      <c r="O158" s="1101"/>
      <c r="P158" s="1102"/>
      <c r="Q158" s="408" t="s">
        <v>3</v>
      </c>
      <c r="R158" s="409" t="s">
        <v>267</v>
      </c>
      <c r="S158" s="49" t="s">
        <v>89</v>
      </c>
      <c r="T158" s="1106">
        <f t="shared" si="17"/>
        <v>0</v>
      </c>
      <c r="U158" s="1106"/>
      <c r="V158" s="1106"/>
      <c r="W158" s="410">
        <v>0</v>
      </c>
      <c r="X158" s="411">
        <v>0</v>
      </c>
      <c r="Y158" s="412">
        <f t="shared" si="18"/>
        <v>0</v>
      </c>
      <c r="Z158" s="413">
        <f t="shared" si="3"/>
        <v>0</v>
      </c>
      <c r="AC158" s="453" t="s">
        <v>579</v>
      </c>
      <c r="AD158" s="566" t="s">
        <v>580</v>
      </c>
      <c r="AE158" s="377">
        <f t="shared" si="8"/>
        <v>0</v>
      </c>
      <c r="AF158" s="390">
        <f>IFERROR(AE158/J80,"")</f>
        <v>0</v>
      </c>
      <c r="AH158" s="367"/>
      <c r="AI158" s="1047" t="s">
        <v>581</v>
      </c>
      <c r="AJ158" s="1048"/>
      <c r="AK158" s="1048"/>
      <c r="AL158" s="1048"/>
      <c r="AM158" s="1048"/>
      <c r="AN158" s="75" t="s">
        <v>582</v>
      </c>
      <c r="AO158" s="377">
        <f t="shared" si="0"/>
        <v>0</v>
      </c>
      <c r="AP158" s="378"/>
      <c r="AQ158" s="367"/>
      <c r="AR158" s="1086" t="s">
        <v>583</v>
      </c>
      <c r="AS158" s="1087"/>
      <c r="AT158" s="1087"/>
      <c r="AU158" s="1087"/>
      <c r="AV158" s="1087"/>
      <c r="AW158" s="392" t="s">
        <v>584</v>
      </c>
      <c r="AX158" s="377">
        <f t="shared" si="14"/>
        <v>0</v>
      </c>
      <c r="AY158" s="521"/>
      <c r="AZ158" s="367"/>
      <c r="BA158" s="472"/>
    </row>
    <row r="159" spans="1:53" ht="18" x14ac:dyDescent="0.25">
      <c r="A159" s="1093" t="s">
        <v>200</v>
      </c>
      <c r="B159" s="1094"/>
      <c r="C159" s="1094"/>
      <c r="D159" s="1094"/>
      <c r="E159" s="1094"/>
      <c r="F159" s="516"/>
      <c r="G159" s="1096">
        <f>SUM(G142:I158)</f>
        <v>9</v>
      </c>
      <c r="H159" s="1096"/>
      <c r="I159" s="1096"/>
      <c r="J159" s="474">
        <f>SUM(J142:J158)</f>
        <v>7</v>
      </c>
      <c r="K159" s="475">
        <f>SUM(K142:K158)</f>
        <v>4</v>
      </c>
      <c r="L159" s="412">
        <f>SUM(L142:L158)</f>
        <v>-2</v>
      </c>
      <c r="M159" s="382"/>
      <c r="N159" s="1097" t="s">
        <v>200</v>
      </c>
      <c r="O159" s="1098"/>
      <c r="P159" s="1098"/>
      <c r="Q159" s="1098"/>
      <c r="R159" s="1098"/>
      <c r="S159" s="517"/>
      <c r="T159" s="1099">
        <f>SUM(T142:V158)</f>
        <v>10</v>
      </c>
      <c r="U159" s="1099"/>
      <c r="V159" s="1099"/>
      <c r="W159" s="474">
        <f>SUM(W142:W158)</f>
        <v>1</v>
      </c>
      <c r="X159" s="475">
        <f>SUM(X142:X158)</f>
        <v>3</v>
      </c>
      <c r="Y159" s="412">
        <f>SUM(Y142:Y158)</f>
        <v>6</v>
      </c>
      <c r="Z159" s="413">
        <f t="shared" si="3"/>
        <v>19</v>
      </c>
      <c r="AC159" s="453" t="s">
        <v>585</v>
      </c>
      <c r="AD159" s="567" t="s">
        <v>586</v>
      </c>
      <c r="AE159" s="377">
        <f t="shared" si="8"/>
        <v>0</v>
      </c>
      <c r="AF159" s="390">
        <f>IFERROR(AE159/J80,"")</f>
        <v>0</v>
      </c>
      <c r="AH159" s="367"/>
      <c r="AI159" s="1047" t="s">
        <v>587</v>
      </c>
      <c r="AJ159" s="1048"/>
      <c r="AK159" s="1048"/>
      <c r="AL159" s="1048"/>
      <c r="AM159" s="1048"/>
      <c r="AN159" s="568" t="s">
        <v>588</v>
      </c>
      <c r="AO159" s="377">
        <f t="shared" si="0"/>
        <v>0</v>
      </c>
      <c r="AP159" s="378"/>
      <c r="AQ159" s="367"/>
      <c r="AR159" s="1086" t="s">
        <v>589</v>
      </c>
      <c r="AS159" s="1087"/>
      <c r="AT159" s="1087"/>
      <c r="AU159" s="1087"/>
      <c r="AV159" s="1087"/>
      <c r="AW159" s="447" t="s">
        <v>590</v>
      </c>
      <c r="AX159" s="377">
        <f t="shared" si="14"/>
        <v>0</v>
      </c>
      <c r="AY159" s="537"/>
      <c r="AZ159" s="367"/>
      <c r="BA159" s="472"/>
    </row>
    <row r="160" spans="1:53" ht="18.75" customHeight="1" x14ac:dyDescent="0.25">
      <c r="A160" s="1093" t="s">
        <v>591</v>
      </c>
      <c r="B160" s="1094"/>
      <c r="C160" s="1094"/>
      <c r="D160" s="1094"/>
      <c r="E160" s="1094"/>
      <c r="F160" s="569"/>
      <c r="G160" s="1095">
        <f>G159+G121+G140+G136</f>
        <v>62</v>
      </c>
      <c r="H160" s="1095"/>
      <c r="I160" s="1095"/>
      <c r="J160" s="474">
        <f>J159+J121+J140+J136</f>
        <v>36</v>
      </c>
      <c r="K160" s="475">
        <f>K159+K121+K140+K136</f>
        <v>46</v>
      </c>
      <c r="L160" s="412">
        <f>L159+L121+L140+L136</f>
        <v>-20</v>
      </c>
      <c r="M160" s="382"/>
      <c r="N160" s="1093" t="s">
        <v>592</v>
      </c>
      <c r="O160" s="1094"/>
      <c r="P160" s="1094"/>
      <c r="Q160" s="1094"/>
      <c r="R160" s="1094"/>
      <c r="S160" s="476"/>
      <c r="T160" s="1095">
        <f>T159+T121+T140+T136</f>
        <v>16</v>
      </c>
      <c r="U160" s="1095"/>
      <c r="V160" s="1095"/>
      <c r="W160" s="474">
        <f>W159+W121+W140+W136</f>
        <v>4</v>
      </c>
      <c r="X160" s="475">
        <f>X159+X121+X140+X136</f>
        <v>8</v>
      </c>
      <c r="Y160" s="412">
        <f>Y159+Y121+Y140+Y136</f>
        <v>4</v>
      </c>
      <c r="Z160" s="413">
        <f>T160+G160</f>
        <v>78</v>
      </c>
      <c r="AC160" s="453" t="s">
        <v>593</v>
      </c>
      <c r="AD160" s="182" t="s">
        <v>151</v>
      </c>
      <c r="AE160" s="377">
        <f t="shared" si="8"/>
        <v>8</v>
      </c>
      <c r="AF160" s="390">
        <f>IFERROR(AE160/J80,"")</f>
        <v>2.3809523809523808E-2</v>
      </c>
      <c r="AH160" s="367"/>
      <c r="AI160" s="1047" t="s">
        <v>594</v>
      </c>
      <c r="AJ160" s="1048"/>
      <c r="AK160" s="1048"/>
      <c r="AL160" s="1048"/>
      <c r="AM160" s="1048"/>
      <c r="AN160" s="75" t="s">
        <v>120</v>
      </c>
      <c r="AO160" s="377">
        <f t="shared" ref="AO160:AO165" si="19">COUNTIF($A$1:$CI$60,AN160)</f>
        <v>6</v>
      </c>
      <c r="AP160" s="378"/>
      <c r="AQ160" s="367"/>
      <c r="AR160" s="1086" t="s">
        <v>595</v>
      </c>
      <c r="AS160" s="1087"/>
      <c r="AT160" s="1087"/>
      <c r="AU160" s="1087"/>
      <c r="AV160" s="1087"/>
      <c r="AW160" s="570" t="s">
        <v>596</v>
      </c>
      <c r="AX160" s="377">
        <f t="shared" si="14"/>
        <v>0</v>
      </c>
      <c r="AY160" s="537"/>
      <c r="AZ160" s="367"/>
      <c r="BA160" s="370"/>
    </row>
    <row r="161" spans="1:53" ht="18" x14ac:dyDescent="0.25">
      <c r="A161" s="571"/>
      <c r="B161" s="571"/>
      <c r="C161" s="571"/>
      <c r="D161" s="571"/>
      <c r="E161" s="571"/>
      <c r="F161" s="572"/>
      <c r="J161" s="573"/>
      <c r="K161" s="573"/>
      <c r="M161" s="327"/>
      <c r="N161" s="571"/>
      <c r="O161" s="571"/>
      <c r="P161" s="571"/>
      <c r="Q161" s="571"/>
      <c r="R161" s="571"/>
      <c r="S161" s="572"/>
      <c r="W161" s="573"/>
      <c r="X161" s="573"/>
      <c r="AC161" s="453" t="s">
        <v>597</v>
      </c>
      <c r="AD161" s="182" t="s">
        <v>598</v>
      </c>
      <c r="AE161" s="377">
        <f t="shared" si="8"/>
        <v>0</v>
      </c>
      <c r="AF161" s="390">
        <f>IFERROR(AE161/J80,"")</f>
        <v>0</v>
      </c>
      <c r="AH161" s="367"/>
      <c r="AI161" s="1047" t="s">
        <v>599</v>
      </c>
      <c r="AJ161" s="1048"/>
      <c r="AK161" s="1048"/>
      <c r="AL161" s="1048"/>
      <c r="AM161" s="1048"/>
      <c r="AN161" s="563" t="s">
        <v>600</v>
      </c>
      <c r="AO161" s="377">
        <f t="shared" si="19"/>
        <v>0</v>
      </c>
      <c r="AP161" s="378"/>
      <c r="AQ161" s="367"/>
      <c r="AR161" s="1086" t="s">
        <v>601</v>
      </c>
      <c r="AS161" s="1087"/>
      <c r="AT161" s="1087"/>
      <c r="AU161" s="1087"/>
      <c r="AV161" s="1087"/>
      <c r="AW161" s="570" t="s">
        <v>602</v>
      </c>
      <c r="AX161" s="377">
        <f t="shared" si="14"/>
        <v>0</v>
      </c>
      <c r="AY161" s="537"/>
      <c r="BA161" s="370"/>
    </row>
    <row r="162" spans="1:53" ht="18.75" customHeight="1" x14ac:dyDescent="0.25">
      <c r="A162" s="571"/>
      <c r="B162" s="571"/>
      <c r="C162" s="571"/>
      <c r="D162" s="571"/>
      <c r="E162" s="571"/>
      <c r="F162" s="572"/>
      <c r="J162" s="573"/>
      <c r="K162" s="573"/>
      <c r="M162" s="327"/>
      <c r="N162" s="571"/>
      <c r="O162" s="571"/>
      <c r="P162" s="571"/>
      <c r="Q162" s="571"/>
      <c r="R162" s="571"/>
      <c r="S162" s="572"/>
      <c r="W162" s="573"/>
      <c r="X162" s="573"/>
      <c r="AC162" s="453" t="s">
        <v>603</v>
      </c>
      <c r="AD162" s="574" t="s">
        <v>604</v>
      </c>
      <c r="AE162" s="377">
        <f t="shared" si="8"/>
        <v>0</v>
      </c>
      <c r="AF162" s="390">
        <f>IFERROR(AE162/J80,"")</f>
        <v>0</v>
      </c>
      <c r="AH162" s="367"/>
      <c r="AI162" s="1047" t="s">
        <v>605</v>
      </c>
      <c r="AJ162" s="1048"/>
      <c r="AK162" s="1048"/>
      <c r="AL162" s="1048"/>
      <c r="AM162" s="1048"/>
      <c r="AN162" s="565" t="s">
        <v>606</v>
      </c>
      <c r="AO162" s="377">
        <f t="shared" si="19"/>
        <v>0</v>
      </c>
      <c r="AP162" s="378"/>
      <c r="AQ162" s="367"/>
      <c r="AR162" s="1086" t="s">
        <v>607</v>
      </c>
      <c r="AS162" s="1087"/>
      <c r="AT162" s="1087"/>
      <c r="AU162" s="1087"/>
      <c r="AV162" s="1087"/>
      <c r="AW162" s="575" t="s">
        <v>608</v>
      </c>
      <c r="AX162" s="377">
        <f t="shared" si="14"/>
        <v>0</v>
      </c>
      <c r="AY162" s="537"/>
      <c r="BA162" s="370"/>
    </row>
    <row r="163" spans="1:53" ht="15.75" x14ac:dyDescent="0.25">
      <c r="AC163" s="453" t="s">
        <v>609</v>
      </c>
      <c r="AD163" s="576" t="s">
        <v>610</v>
      </c>
      <c r="AE163" s="377">
        <f t="shared" si="8"/>
        <v>0</v>
      </c>
      <c r="AF163" s="390">
        <f>IFERROR(AE163/J80,"")</f>
        <v>0</v>
      </c>
      <c r="AH163" s="367"/>
      <c r="AI163" s="1047" t="s">
        <v>611</v>
      </c>
      <c r="AJ163" s="1048"/>
      <c r="AK163" s="1048"/>
      <c r="AL163" s="1048"/>
      <c r="AM163" s="1048"/>
      <c r="AN163" s="577" t="s">
        <v>612</v>
      </c>
      <c r="AO163" s="377">
        <f t="shared" si="19"/>
        <v>0</v>
      </c>
      <c r="AP163" s="378"/>
      <c r="AQ163" s="367"/>
      <c r="AR163" s="1086" t="s">
        <v>613</v>
      </c>
      <c r="AS163" s="1087"/>
      <c r="AT163" s="1087"/>
      <c r="AU163" s="1087"/>
      <c r="AV163" s="1087"/>
      <c r="AW163" s="578" t="s">
        <v>614</v>
      </c>
      <c r="AX163" s="377">
        <f t="shared" si="14"/>
        <v>0</v>
      </c>
      <c r="AY163" s="537"/>
      <c r="BA163" s="370"/>
    </row>
    <row r="164" spans="1:53" ht="15.75" x14ac:dyDescent="0.25">
      <c r="AC164" s="453" t="s">
        <v>615</v>
      </c>
      <c r="AD164" s="579" t="s">
        <v>616</v>
      </c>
      <c r="AE164" s="377">
        <f t="shared" si="8"/>
        <v>0</v>
      </c>
      <c r="AF164" s="390">
        <f>IFERROR(AE164/J80,"")</f>
        <v>0</v>
      </c>
      <c r="AH164" s="367"/>
      <c r="AI164" s="1047" t="s">
        <v>617</v>
      </c>
      <c r="AJ164" s="1048"/>
      <c r="AK164" s="1048"/>
      <c r="AL164" s="1048"/>
      <c r="AM164" s="1048"/>
      <c r="AN164" s="580" t="s">
        <v>618</v>
      </c>
      <c r="AO164" s="377">
        <f t="shared" si="19"/>
        <v>0</v>
      </c>
      <c r="AP164" s="378"/>
      <c r="AQ164" s="367"/>
      <c r="AR164" s="1086" t="s">
        <v>619</v>
      </c>
      <c r="AS164" s="1087"/>
      <c r="AT164" s="1087"/>
      <c r="AU164" s="1087"/>
      <c r="AV164" s="1087"/>
      <c r="AW164" s="496" t="s">
        <v>620</v>
      </c>
      <c r="AX164" s="377">
        <f t="shared" si="14"/>
        <v>0</v>
      </c>
      <c r="AY164" s="537"/>
      <c r="BA164" s="370"/>
    </row>
    <row r="165" spans="1:53" ht="17.25" customHeight="1" x14ac:dyDescent="0.25">
      <c r="AC165" s="387" t="s">
        <v>115</v>
      </c>
      <c r="AD165" s="581" t="s">
        <v>115</v>
      </c>
      <c r="AE165" s="377">
        <f t="shared" si="8"/>
        <v>22</v>
      </c>
      <c r="AF165" s="390"/>
      <c r="AH165" s="367"/>
      <c r="AI165" s="1047" t="s">
        <v>621</v>
      </c>
      <c r="AJ165" s="1048"/>
      <c r="AK165" s="1048"/>
      <c r="AL165" s="1048"/>
      <c r="AM165" s="1048"/>
      <c r="AN165" s="582" t="s">
        <v>622</v>
      </c>
      <c r="AO165" s="377">
        <f t="shared" si="19"/>
        <v>0</v>
      </c>
      <c r="AP165" s="378"/>
      <c r="AQ165" s="367"/>
      <c r="AR165" s="1086" t="s">
        <v>623</v>
      </c>
      <c r="AS165" s="1087"/>
      <c r="AT165" s="1087"/>
      <c r="AU165" s="1087"/>
      <c r="AV165" s="1087"/>
      <c r="AW165" s="149" t="s">
        <v>135</v>
      </c>
      <c r="AX165" s="377">
        <f t="shared" si="14"/>
        <v>2</v>
      </c>
      <c r="AY165" s="537"/>
      <c r="BA165" s="370"/>
    </row>
    <row r="166" spans="1:53" ht="16.5" thickBot="1" x14ac:dyDescent="0.3">
      <c r="AC166" s="387" t="s">
        <v>624</v>
      </c>
      <c r="AD166" s="581" t="s">
        <v>625</v>
      </c>
      <c r="AE166" s="377">
        <f t="shared" si="8"/>
        <v>0</v>
      </c>
      <c r="AF166" s="390"/>
      <c r="AH166" s="367"/>
      <c r="AI166" s="1092" t="s">
        <v>626</v>
      </c>
      <c r="AJ166" s="1081"/>
      <c r="AK166" s="1081"/>
      <c r="AL166" s="1081"/>
      <c r="AM166" s="1082"/>
      <c r="AN166" s="583"/>
      <c r="AO166" s="515">
        <f>SUM(AO95:AO165)</f>
        <v>50</v>
      </c>
      <c r="AQ166" s="367"/>
      <c r="AR166" s="1086" t="s">
        <v>627</v>
      </c>
      <c r="AS166" s="1087"/>
      <c r="AT166" s="1087"/>
      <c r="AU166" s="1087"/>
      <c r="AV166" s="1087"/>
      <c r="AW166" s="441" t="s">
        <v>137</v>
      </c>
      <c r="AX166" s="377">
        <f t="shared" si="14"/>
        <v>5</v>
      </c>
      <c r="AY166" s="537"/>
      <c r="BA166" s="370"/>
    </row>
    <row r="167" spans="1:53" ht="15.75" customHeight="1" thickBot="1" x14ac:dyDescent="0.35">
      <c r="AC167" s="453" t="s">
        <v>628</v>
      </c>
      <c r="AD167" s="584" t="s">
        <v>629</v>
      </c>
      <c r="AE167" s="377">
        <f t="shared" si="8"/>
        <v>0</v>
      </c>
      <c r="AF167" s="390">
        <f>IFERROR(AE167/J80,"")</f>
        <v>0</v>
      </c>
      <c r="AH167" s="367"/>
      <c r="AI167" s="1090" t="s">
        <v>630</v>
      </c>
      <c r="AJ167" s="1091"/>
      <c r="AK167" s="1091"/>
      <c r="AL167" s="1091"/>
      <c r="AM167" s="1091"/>
      <c r="AN167" s="585" t="s">
        <v>109</v>
      </c>
      <c r="AO167" s="377">
        <f>COUNTIF($P$1:$Q$1,"O-FUT")</f>
        <v>0</v>
      </c>
      <c r="AQ167" s="367"/>
      <c r="AR167" s="1086" t="s">
        <v>631</v>
      </c>
      <c r="AS167" s="1087"/>
      <c r="AT167" s="1087"/>
      <c r="AU167" s="1087"/>
      <c r="AV167" s="1087"/>
      <c r="AW167" s="154" t="s">
        <v>141</v>
      </c>
      <c r="AX167" s="377">
        <f t="shared" si="14"/>
        <v>0</v>
      </c>
      <c r="AY167" s="537"/>
      <c r="BA167" s="370"/>
    </row>
    <row r="168" spans="1:53" ht="16.5" customHeight="1" x14ac:dyDescent="0.25">
      <c r="AC168" s="453" t="s">
        <v>632</v>
      </c>
      <c r="AD168" s="586" t="s">
        <v>633</v>
      </c>
      <c r="AE168" s="377">
        <f t="shared" si="8"/>
        <v>0</v>
      </c>
      <c r="AF168" s="390">
        <f>IFERROR(AE168/J80,"")</f>
        <v>0</v>
      </c>
      <c r="AH168" s="367"/>
      <c r="AI168" s="587"/>
      <c r="AJ168" s="130"/>
      <c r="AK168" s="130"/>
      <c r="AL168" s="130"/>
      <c r="AM168" s="130"/>
      <c r="AQ168" s="367"/>
      <c r="AR168" s="1086" t="s">
        <v>634</v>
      </c>
      <c r="AS168" s="1087"/>
      <c r="AT168" s="1087"/>
      <c r="AU168" s="1087"/>
      <c r="AV168" s="1087"/>
      <c r="AW168" s="154" t="s">
        <v>138</v>
      </c>
      <c r="AX168" s="377">
        <f t="shared" si="14"/>
        <v>1</v>
      </c>
      <c r="AY168" s="537"/>
      <c r="BA168" s="370"/>
    </row>
    <row r="169" spans="1:53" ht="15.75" x14ac:dyDescent="0.25">
      <c r="AC169" s="453" t="s">
        <v>370</v>
      </c>
      <c r="AD169" s="588" t="s">
        <v>371</v>
      </c>
      <c r="AE169" s="377">
        <f t="shared" si="8"/>
        <v>0</v>
      </c>
      <c r="AF169" s="390">
        <f>IFERROR(AE169/J80,"")</f>
        <v>0</v>
      </c>
      <c r="AH169" s="367"/>
      <c r="AI169" s="1070" t="s">
        <v>255</v>
      </c>
      <c r="AJ169" s="1061"/>
      <c r="AK169" s="1061"/>
      <c r="AL169" s="1061"/>
      <c r="AM169" s="1061"/>
      <c r="AN169" s="1046"/>
      <c r="AO169" s="368" t="s">
        <v>200</v>
      </c>
      <c r="AP169" s="589"/>
      <c r="AQ169" s="367"/>
      <c r="AR169" s="1086" t="s">
        <v>635</v>
      </c>
      <c r="AS169" s="1087"/>
      <c r="AT169" s="1087"/>
      <c r="AU169" s="1087"/>
      <c r="AV169" s="1087"/>
      <c r="AW169" s="491" t="s">
        <v>636</v>
      </c>
      <c r="AX169" s="377">
        <f t="shared" si="14"/>
        <v>0</v>
      </c>
      <c r="AY169" s="537"/>
      <c r="BA169" s="370"/>
    </row>
    <row r="170" spans="1:53" ht="15.75" x14ac:dyDescent="0.25">
      <c r="AC170" s="453" t="s">
        <v>637</v>
      </c>
      <c r="AD170" s="588" t="s">
        <v>638</v>
      </c>
      <c r="AE170" s="377">
        <f t="shared" si="8"/>
        <v>0</v>
      </c>
      <c r="AF170" s="390">
        <f>IFERROR(AE170/J80,"")</f>
        <v>0</v>
      </c>
      <c r="AH170" s="367"/>
      <c r="AI170" s="1066" t="s">
        <v>639</v>
      </c>
      <c r="AJ170" s="1067"/>
      <c r="AK170" s="1067"/>
      <c r="AL170" s="1067"/>
      <c r="AM170" s="1067"/>
      <c r="AN170" s="107" t="s">
        <v>119</v>
      </c>
      <c r="AO170" s="377">
        <f t="shared" ref="AO170:AO197" si="20">COUNTIF($A$1:$CI$60,AN170)</f>
        <v>3</v>
      </c>
      <c r="AP170" s="590"/>
      <c r="AQ170" s="367"/>
      <c r="AR170" s="1086" t="s">
        <v>640</v>
      </c>
      <c r="AS170" s="1087"/>
      <c r="AT170" s="1087"/>
      <c r="AU170" s="1087"/>
      <c r="AV170" s="1087"/>
      <c r="AW170" s="379" t="s">
        <v>136</v>
      </c>
      <c r="AX170" s="377">
        <f t="shared" si="14"/>
        <v>4</v>
      </c>
      <c r="AY170" s="537"/>
      <c r="BA170" s="370"/>
    </row>
    <row r="171" spans="1:53" ht="15.75" x14ac:dyDescent="0.25">
      <c r="AC171" s="453" t="s">
        <v>641</v>
      </c>
      <c r="AD171" s="591" t="s">
        <v>642</v>
      </c>
      <c r="AE171" s="377">
        <f t="shared" si="8"/>
        <v>0</v>
      </c>
      <c r="AF171" s="390">
        <f>IFERROR(AE171/J80,"")</f>
        <v>0</v>
      </c>
      <c r="AH171" s="367"/>
      <c r="AI171" s="1066" t="s">
        <v>643</v>
      </c>
      <c r="AJ171" s="1067"/>
      <c r="AK171" s="1067"/>
      <c r="AL171" s="1067"/>
      <c r="AM171" s="1067"/>
      <c r="AN171" s="592" t="s">
        <v>644</v>
      </c>
      <c r="AO171" s="377">
        <f t="shared" si="20"/>
        <v>0</v>
      </c>
      <c r="AP171" s="590"/>
      <c r="AQ171" s="367"/>
      <c r="AR171" s="1086" t="s">
        <v>645</v>
      </c>
      <c r="AS171" s="1087"/>
      <c r="AT171" s="1087"/>
      <c r="AU171" s="1087"/>
      <c r="AV171" s="1087"/>
      <c r="AW171" s="593" t="s">
        <v>646</v>
      </c>
      <c r="AX171" s="377">
        <f t="shared" si="14"/>
        <v>0</v>
      </c>
      <c r="AY171" s="537"/>
      <c r="BA171" s="370"/>
    </row>
    <row r="172" spans="1:53" ht="16.5" customHeight="1" x14ac:dyDescent="0.25">
      <c r="AC172" s="453" t="s">
        <v>132</v>
      </c>
      <c r="AD172" s="145" t="s">
        <v>132</v>
      </c>
      <c r="AE172" s="377">
        <f t="shared" si="8"/>
        <v>6</v>
      </c>
      <c r="AF172" s="390">
        <f>IFERROR(AE172/J80,"")</f>
        <v>1.7857142857142856E-2</v>
      </c>
      <c r="AH172" s="367"/>
      <c r="AI172" s="1066" t="s">
        <v>647</v>
      </c>
      <c r="AJ172" s="1067"/>
      <c r="AK172" s="1067"/>
      <c r="AL172" s="1067"/>
      <c r="AM172" s="1067"/>
      <c r="AN172" s="594" t="s">
        <v>648</v>
      </c>
      <c r="AO172" s="377">
        <f t="shared" si="20"/>
        <v>0</v>
      </c>
      <c r="AP172" s="590"/>
      <c r="AQ172" s="367"/>
      <c r="AR172" s="1086" t="s">
        <v>649</v>
      </c>
      <c r="AS172" s="1087"/>
      <c r="AT172" s="1087"/>
      <c r="AU172" s="1087"/>
      <c r="AV172" s="1087"/>
      <c r="AW172" s="595" t="s">
        <v>650</v>
      </c>
      <c r="AX172" s="377">
        <f t="shared" si="14"/>
        <v>0</v>
      </c>
      <c r="AY172" s="537"/>
      <c r="BA172" s="370"/>
    </row>
    <row r="173" spans="1:53" ht="15.75" x14ac:dyDescent="0.25">
      <c r="AA173" s="382"/>
      <c r="AC173" s="387" t="s">
        <v>651</v>
      </c>
      <c r="AD173" s="429" t="s">
        <v>652</v>
      </c>
      <c r="AE173" s="377">
        <f t="shared" si="8"/>
        <v>0</v>
      </c>
      <c r="AF173" s="390">
        <f>IFERROR(AE173/J80,"")</f>
        <v>0</v>
      </c>
      <c r="AH173" s="367"/>
      <c r="AI173" s="1066" t="s">
        <v>653</v>
      </c>
      <c r="AJ173" s="1067"/>
      <c r="AK173" s="1067"/>
      <c r="AL173" s="1067"/>
      <c r="AM173" s="1067"/>
      <c r="AN173" s="596" t="s">
        <v>654</v>
      </c>
      <c r="AO173" s="377">
        <f t="shared" si="20"/>
        <v>0</v>
      </c>
      <c r="AP173" s="590"/>
      <c r="AQ173" s="367"/>
      <c r="AR173" s="1086" t="s">
        <v>655</v>
      </c>
      <c r="AS173" s="1087"/>
      <c r="AT173" s="1087"/>
      <c r="AU173" s="1087"/>
      <c r="AV173" s="1087"/>
      <c r="AW173" s="597" t="s">
        <v>656</v>
      </c>
      <c r="AX173" s="377">
        <f t="shared" si="14"/>
        <v>0</v>
      </c>
      <c r="AY173" s="537"/>
      <c r="BA173" s="370"/>
    </row>
    <row r="174" spans="1:53" ht="15.75" x14ac:dyDescent="0.25">
      <c r="AA174" s="382"/>
      <c r="AC174" s="453" t="s">
        <v>657</v>
      </c>
      <c r="AD174" s="598" t="s">
        <v>658</v>
      </c>
      <c r="AE174" s="377">
        <f t="shared" si="8"/>
        <v>0</v>
      </c>
      <c r="AF174" s="390">
        <f>IFERROR(AE174/J80,"")</f>
        <v>0</v>
      </c>
      <c r="AH174" s="367"/>
      <c r="AI174" s="1066" t="s">
        <v>659</v>
      </c>
      <c r="AJ174" s="1067"/>
      <c r="AK174" s="1067"/>
      <c r="AL174" s="1067"/>
      <c r="AM174" s="1067"/>
      <c r="AN174" s="599" t="s">
        <v>660</v>
      </c>
      <c r="AO174" s="377">
        <f t="shared" si="20"/>
        <v>0</v>
      </c>
      <c r="AP174" s="590"/>
      <c r="AQ174" s="367"/>
      <c r="AR174" s="1086" t="s">
        <v>661</v>
      </c>
      <c r="AS174" s="1087"/>
      <c r="AT174" s="1087"/>
      <c r="AU174" s="1087"/>
      <c r="AV174" s="1087"/>
      <c r="AW174" s="597" t="s">
        <v>662</v>
      </c>
      <c r="AX174" s="377">
        <f t="shared" si="14"/>
        <v>0</v>
      </c>
      <c r="AY174" s="537"/>
      <c r="BA174" s="370"/>
    </row>
    <row r="175" spans="1:53" ht="15.75" x14ac:dyDescent="0.25">
      <c r="AA175" s="382"/>
      <c r="AC175" s="387" t="s">
        <v>663</v>
      </c>
      <c r="AD175" s="600" t="s">
        <v>134</v>
      </c>
      <c r="AE175" s="377">
        <f t="shared" si="8"/>
        <v>8</v>
      </c>
      <c r="AF175" s="390">
        <f>IFERROR(AE175/J80,"")</f>
        <v>2.3809523809523808E-2</v>
      </c>
      <c r="AH175" s="367"/>
      <c r="AI175" s="1066" t="s">
        <v>664</v>
      </c>
      <c r="AJ175" s="1067"/>
      <c r="AK175" s="1067"/>
      <c r="AL175" s="1067"/>
      <c r="AM175" s="1067"/>
      <c r="AN175" s="601" t="s">
        <v>665</v>
      </c>
      <c r="AO175" s="377">
        <f t="shared" si="20"/>
        <v>0</v>
      </c>
      <c r="AP175" s="590"/>
      <c r="AQ175" s="367"/>
      <c r="AR175" s="1086" t="s">
        <v>666</v>
      </c>
      <c r="AS175" s="1087"/>
      <c r="AT175" s="1087"/>
      <c r="AU175" s="1087"/>
      <c r="AV175" s="1087"/>
      <c r="AW175" s="602" t="s">
        <v>140</v>
      </c>
      <c r="AX175" s="377">
        <f t="shared" si="14"/>
        <v>1</v>
      </c>
      <c r="AY175" s="537"/>
      <c r="BA175" s="370"/>
    </row>
    <row r="176" spans="1:53" ht="16.5" customHeight="1" x14ac:dyDescent="0.25">
      <c r="AA176" s="382"/>
      <c r="AC176" s="387" t="s">
        <v>667</v>
      </c>
      <c r="AD176" s="603" t="s">
        <v>668</v>
      </c>
      <c r="AE176" s="377">
        <f t="shared" si="8"/>
        <v>0</v>
      </c>
      <c r="AF176" s="390">
        <f>IFERROR(AE176/J80,"")</f>
        <v>0</v>
      </c>
      <c r="AH176" s="367"/>
      <c r="AI176" s="1066" t="s">
        <v>669</v>
      </c>
      <c r="AJ176" s="1067"/>
      <c r="AK176" s="1067"/>
      <c r="AL176" s="1067"/>
      <c r="AM176" s="1067"/>
      <c r="AN176" s="149" t="s">
        <v>670</v>
      </c>
      <c r="AO176" s="377">
        <f t="shared" si="20"/>
        <v>0</v>
      </c>
      <c r="AP176" s="590"/>
      <c r="AQ176" s="367"/>
      <c r="AR176" s="1086" t="s">
        <v>671</v>
      </c>
      <c r="AS176" s="1087"/>
      <c r="AT176" s="1087"/>
      <c r="AU176" s="1087"/>
      <c r="AV176" s="1087"/>
      <c r="AW176" s="604" t="s">
        <v>672</v>
      </c>
      <c r="AX176" s="377">
        <f t="shared" si="14"/>
        <v>0</v>
      </c>
      <c r="AY176" s="537"/>
      <c r="BA176" s="370"/>
    </row>
    <row r="177" spans="13:58" ht="15.75" x14ac:dyDescent="0.25">
      <c r="AA177" s="382"/>
      <c r="AC177" s="387" t="s">
        <v>673</v>
      </c>
      <c r="AD177" s="206" t="s">
        <v>107</v>
      </c>
      <c r="AE177" s="377">
        <f t="shared" si="8"/>
        <v>8</v>
      </c>
      <c r="AF177" s="390">
        <f>IFERROR(AE177/J80,"")</f>
        <v>2.3809523809523808E-2</v>
      </c>
      <c r="AH177" s="367"/>
      <c r="AI177" s="1066" t="s">
        <v>674</v>
      </c>
      <c r="AJ177" s="1067"/>
      <c r="AK177" s="1067"/>
      <c r="AL177" s="1067"/>
      <c r="AM177" s="1067"/>
      <c r="AN177" s="379" t="s">
        <v>675</v>
      </c>
      <c r="AO177" s="377">
        <f t="shared" si="20"/>
        <v>0</v>
      </c>
      <c r="AP177" s="590"/>
      <c r="AQ177" s="367"/>
      <c r="AR177" s="1086" t="s">
        <v>676</v>
      </c>
      <c r="AS177" s="1087"/>
      <c r="AT177" s="1087"/>
      <c r="AU177" s="1087"/>
      <c r="AV177" s="1087"/>
      <c r="AW177" s="605" t="s">
        <v>677</v>
      </c>
      <c r="AX177" s="377">
        <f t="shared" si="14"/>
        <v>0</v>
      </c>
      <c r="AY177" s="537"/>
      <c r="BA177" s="370"/>
    </row>
    <row r="178" spans="13:58" ht="16.5" customHeight="1" x14ac:dyDescent="0.25">
      <c r="AA178" s="382"/>
      <c r="AC178" s="453" t="s">
        <v>678</v>
      </c>
      <c r="AD178" s="606" t="s">
        <v>679</v>
      </c>
      <c r="AE178" s="377">
        <f t="shared" si="8"/>
        <v>0</v>
      </c>
      <c r="AF178" s="390">
        <f>IFERROR(AE178/J80,"")</f>
        <v>0</v>
      </c>
      <c r="AH178" s="367"/>
      <c r="AI178" s="1066" t="s">
        <v>680</v>
      </c>
      <c r="AJ178" s="1067"/>
      <c r="AK178" s="1067"/>
      <c r="AL178" s="1067"/>
      <c r="AM178" s="1067"/>
      <c r="AN178" s="491" t="s">
        <v>5</v>
      </c>
      <c r="AO178" s="377">
        <f t="shared" si="20"/>
        <v>0</v>
      </c>
      <c r="AP178" s="590"/>
      <c r="AQ178" s="367"/>
      <c r="AR178" s="1086" t="s">
        <v>681</v>
      </c>
      <c r="AS178" s="1087"/>
      <c r="AT178" s="1087"/>
      <c r="AU178" s="1087"/>
      <c r="AV178" s="1087"/>
      <c r="AW178" s="607" t="s">
        <v>682</v>
      </c>
      <c r="AX178" s="377">
        <f t="shared" si="14"/>
        <v>0</v>
      </c>
      <c r="AY178" s="537"/>
      <c r="BA178" s="370"/>
    </row>
    <row r="179" spans="13:58" ht="16.5" customHeight="1" x14ac:dyDescent="0.25">
      <c r="AA179" s="382" t="b">
        <f>IFERROR(#REF!&gt;0.5,FALSE)</f>
        <v>0</v>
      </c>
      <c r="AC179" s="439" t="s">
        <v>683</v>
      </c>
      <c r="AD179" s="608" t="s">
        <v>684</v>
      </c>
      <c r="AE179" s="377">
        <f t="shared" si="8"/>
        <v>0</v>
      </c>
      <c r="AF179" s="390">
        <f>IFERROR(AE179/J80,"")</f>
        <v>0</v>
      </c>
      <c r="AH179" s="367"/>
      <c r="AI179" s="1066" t="s">
        <v>685</v>
      </c>
      <c r="AJ179" s="1067"/>
      <c r="AK179" s="1067"/>
      <c r="AL179" s="1067"/>
      <c r="AM179" s="1067"/>
      <c r="AN179" s="127" t="s">
        <v>127</v>
      </c>
      <c r="AO179" s="377">
        <f t="shared" si="20"/>
        <v>2</v>
      </c>
      <c r="AP179" s="590"/>
      <c r="AQ179" s="367"/>
      <c r="AR179" s="1086" t="s">
        <v>686</v>
      </c>
      <c r="AS179" s="1087"/>
      <c r="AT179" s="1087"/>
      <c r="AU179" s="1087"/>
      <c r="AV179" s="1087"/>
      <c r="AW179" s="609" t="s">
        <v>146</v>
      </c>
      <c r="AX179" s="377">
        <f t="shared" si="14"/>
        <v>2</v>
      </c>
      <c r="AY179" s="537"/>
      <c r="BA179" s="370"/>
    </row>
    <row r="180" spans="13:58" ht="15.75" x14ac:dyDescent="0.25">
      <c r="AA180" s="382"/>
      <c r="AC180" s="453" t="s">
        <v>687</v>
      </c>
      <c r="AD180" s="610" t="s">
        <v>688</v>
      </c>
      <c r="AE180" s="377">
        <f t="shared" si="8"/>
        <v>0</v>
      </c>
      <c r="AF180" s="390">
        <f>IFERROR(AE180/J80,"")</f>
        <v>0</v>
      </c>
      <c r="AH180" s="367"/>
      <c r="AI180" s="1066" t="s">
        <v>689</v>
      </c>
      <c r="AJ180" s="1067"/>
      <c r="AK180" s="1067"/>
      <c r="AL180" s="1067"/>
      <c r="AM180" s="1067"/>
      <c r="AN180" s="392" t="s">
        <v>690</v>
      </c>
      <c r="AO180" s="377">
        <f t="shared" si="20"/>
        <v>0</v>
      </c>
      <c r="AP180" s="590"/>
      <c r="AQ180" s="367"/>
      <c r="AR180" s="1086" t="s">
        <v>691</v>
      </c>
      <c r="AS180" s="1087"/>
      <c r="AT180" s="1087"/>
      <c r="AU180" s="1087"/>
      <c r="AV180" s="1087"/>
      <c r="AW180" s="501" t="s">
        <v>692</v>
      </c>
      <c r="AX180" s="377">
        <f t="shared" si="14"/>
        <v>0</v>
      </c>
      <c r="AY180" s="537"/>
      <c r="BA180" s="370"/>
    </row>
    <row r="181" spans="13:58" ht="18" x14ac:dyDescent="0.25">
      <c r="AA181" s="382"/>
      <c r="AC181" s="453" t="s">
        <v>693</v>
      </c>
      <c r="AD181" s="611" t="s">
        <v>694</v>
      </c>
      <c r="AE181" s="377">
        <f t="shared" si="8"/>
        <v>0</v>
      </c>
      <c r="AF181" s="390" t="str">
        <f>IFERROR(AE181/J79,"")</f>
        <v/>
      </c>
      <c r="AH181" s="367"/>
      <c r="AI181" s="1066" t="s">
        <v>695</v>
      </c>
      <c r="AJ181" s="1067"/>
      <c r="AK181" s="1067"/>
      <c r="AL181" s="1067"/>
      <c r="AM181" s="1067"/>
      <c r="AN181" s="452" t="s">
        <v>696</v>
      </c>
      <c r="AO181" s="377">
        <f t="shared" si="20"/>
        <v>0</v>
      </c>
      <c r="AP181" s="590"/>
      <c r="AQ181" s="367"/>
      <c r="AR181" s="1086" t="s">
        <v>697</v>
      </c>
      <c r="AS181" s="1087"/>
      <c r="AT181" s="1087"/>
      <c r="AU181" s="1087"/>
      <c r="AV181" s="1087"/>
      <c r="AW181" s="612" t="s">
        <v>698</v>
      </c>
      <c r="AX181" s="377">
        <f t="shared" si="14"/>
        <v>0</v>
      </c>
      <c r="AY181" s="537"/>
      <c r="BA181" s="370"/>
      <c r="BC181" s="613"/>
      <c r="BD181" s="613"/>
      <c r="BE181" s="613"/>
      <c r="BF181" s="613"/>
    </row>
    <row r="182" spans="13:58" ht="15.75" x14ac:dyDescent="0.25">
      <c r="AA182" s="382"/>
      <c r="AC182" s="453" t="s">
        <v>365</v>
      </c>
      <c r="AD182" s="611" t="s">
        <v>365</v>
      </c>
      <c r="AE182" s="377">
        <f t="shared" si="8"/>
        <v>0</v>
      </c>
      <c r="AF182" s="390">
        <f>IFERROR(AE182/J80,"")</f>
        <v>0</v>
      </c>
      <c r="AH182" s="367"/>
      <c r="AI182" s="1066" t="s">
        <v>699</v>
      </c>
      <c r="AJ182" s="1067"/>
      <c r="AK182" s="1067"/>
      <c r="AL182" s="1067"/>
      <c r="AM182" s="1067"/>
      <c r="AN182" s="496" t="s">
        <v>700</v>
      </c>
      <c r="AO182" s="377">
        <f t="shared" si="20"/>
        <v>0</v>
      </c>
      <c r="AP182" s="590"/>
      <c r="AQ182" s="367"/>
      <c r="AR182" s="1080" t="s">
        <v>701</v>
      </c>
      <c r="AS182" s="1081"/>
      <c r="AT182" s="1081"/>
      <c r="AU182" s="1081"/>
      <c r="AV182" s="1082"/>
      <c r="AW182" s="514"/>
      <c r="AX182" s="515">
        <f>SUM(AX138:AX181)</f>
        <v>20</v>
      </c>
      <c r="AY182" s="367"/>
      <c r="BA182" s="370"/>
      <c r="BC182" s="614"/>
      <c r="BD182" s="614"/>
      <c r="BE182" s="614"/>
      <c r="BF182" s="614"/>
    </row>
    <row r="183" spans="13:58" ht="18" x14ac:dyDescent="0.25">
      <c r="AA183" s="382"/>
      <c r="AC183" s="387" t="s">
        <v>261</v>
      </c>
      <c r="AD183" s="615" t="s">
        <v>702</v>
      </c>
      <c r="AE183" s="377">
        <f t="shared" si="8"/>
        <v>0</v>
      </c>
      <c r="AF183" s="390">
        <f>IFERROR(AE183/J80,"")</f>
        <v>0</v>
      </c>
      <c r="AH183" s="367"/>
      <c r="AI183" s="1066" t="s">
        <v>703</v>
      </c>
      <c r="AJ183" s="1067"/>
      <c r="AK183" s="1067"/>
      <c r="AL183" s="1067"/>
      <c r="AM183" s="1067"/>
      <c r="AN183" s="154" t="s">
        <v>704</v>
      </c>
      <c r="AO183" s="377">
        <f t="shared" si="20"/>
        <v>0</v>
      </c>
      <c r="AP183" s="590"/>
      <c r="AQ183" s="367"/>
      <c r="AR183" s="367"/>
      <c r="AS183" s="367"/>
      <c r="AT183" s="367"/>
      <c r="AU183" s="367"/>
      <c r="AV183" s="367"/>
      <c r="AW183" s="367"/>
      <c r="AX183" s="367"/>
      <c r="AY183" s="367"/>
      <c r="BA183" s="370"/>
      <c r="BC183" s="613"/>
      <c r="BD183" s="613"/>
      <c r="BE183" s="613"/>
      <c r="BF183" s="613"/>
    </row>
    <row r="184" spans="13:58" ht="15.75" x14ac:dyDescent="0.25">
      <c r="AA184" s="382"/>
      <c r="AC184" s="453" t="s">
        <v>705</v>
      </c>
      <c r="AD184" s="616" t="s">
        <v>706</v>
      </c>
      <c r="AE184" s="377">
        <f t="shared" si="8"/>
        <v>0</v>
      </c>
      <c r="AF184" s="390">
        <f>IFERROR(AE184/J80,"")</f>
        <v>0</v>
      </c>
      <c r="AH184" s="367"/>
      <c r="AI184" s="1066" t="s">
        <v>707</v>
      </c>
      <c r="AJ184" s="1067"/>
      <c r="AK184" s="1067"/>
      <c r="AL184" s="1067"/>
      <c r="AM184" s="1067"/>
      <c r="AN184" s="501" t="s">
        <v>183</v>
      </c>
      <c r="AO184" s="377"/>
      <c r="AP184" s="590"/>
      <c r="AQ184" s="367"/>
      <c r="AR184" s="1060" t="s">
        <v>303</v>
      </c>
      <c r="AS184" s="1061"/>
      <c r="AT184" s="1061"/>
      <c r="AU184" s="1061"/>
      <c r="AV184" s="1061"/>
      <c r="AW184" s="1046"/>
      <c r="AX184" s="368" t="s">
        <v>200</v>
      </c>
      <c r="AY184" s="369"/>
      <c r="BA184" s="370"/>
      <c r="BC184" s="617"/>
      <c r="BD184" s="617"/>
      <c r="BE184" s="617"/>
      <c r="BF184" s="617"/>
    </row>
    <row r="185" spans="13:58" ht="16.5" customHeight="1" x14ac:dyDescent="0.25">
      <c r="M185" s="327"/>
      <c r="AA185" s="382"/>
      <c r="AC185" s="453" t="s">
        <v>708</v>
      </c>
      <c r="AD185" s="618" t="s">
        <v>709</v>
      </c>
      <c r="AE185" s="377">
        <f t="shared" si="8"/>
        <v>0</v>
      </c>
      <c r="AF185" s="390"/>
      <c r="AH185" s="367"/>
      <c r="AI185" s="1066" t="s">
        <v>710</v>
      </c>
      <c r="AJ185" s="1067"/>
      <c r="AK185" s="1067"/>
      <c r="AL185" s="1067"/>
      <c r="AM185" s="1067"/>
      <c r="AN185" s="595" t="s">
        <v>711</v>
      </c>
      <c r="AO185" s="377">
        <f t="shared" si="20"/>
        <v>0</v>
      </c>
      <c r="AP185" s="590"/>
      <c r="AQ185" s="367"/>
      <c r="AR185" s="1086" t="s">
        <v>712</v>
      </c>
      <c r="AS185" s="1087"/>
      <c r="AT185" s="1087"/>
      <c r="AU185" s="1087"/>
      <c r="AV185" s="1087"/>
      <c r="AW185" s="619" t="s">
        <v>713</v>
      </c>
      <c r="AX185" s="377">
        <f t="shared" ref="AX185:AX222" si="21">COUNTIF($A$1:$CI$60,AW185)</f>
        <v>0</v>
      </c>
      <c r="AY185" s="620"/>
      <c r="BA185" s="370"/>
    </row>
    <row r="186" spans="13:58" ht="18" customHeight="1" x14ac:dyDescent="0.25">
      <c r="M186" s="327"/>
      <c r="AA186" s="382"/>
      <c r="AC186" s="453" t="s">
        <v>714</v>
      </c>
      <c r="AD186" s="621" t="s">
        <v>715</v>
      </c>
      <c r="AE186" s="377">
        <f t="shared" ref="AE186:AE196" si="22">COUNTIF($B$1:$CI$74,AD186)</f>
        <v>0</v>
      </c>
      <c r="AF186" s="390">
        <f>IFERROR(AE186/J80,"")</f>
        <v>0</v>
      </c>
      <c r="AH186" s="367"/>
      <c r="AI186" s="1066" t="s">
        <v>716</v>
      </c>
      <c r="AJ186" s="1067"/>
      <c r="AK186" s="1067"/>
      <c r="AL186" s="1067"/>
      <c r="AM186" s="1067"/>
      <c r="AN186" s="622" t="s">
        <v>143</v>
      </c>
      <c r="AO186" s="377">
        <f t="shared" si="20"/>
        <v>2</v>
      </c>
      <c r="AP186" s="590"/>
      <c r="AQ186" s="367"/>
      <c r="AR186" s="1086" t="s">
        <v>717</v>
      </c>
      <c r="AS186" s="1087"/>
      <c r="AT186" s="1087"/>
      <c r="AU186" s="1087"/>
      <c r="AV186" s="1087"/>
      <c r="AW186" s="452" t="s">
        <v>718</v>
      </c>
      <c r="AX186" s="377">
        <f t="shared" si="21"/>
        <v>0</v>
      </c>
      <c r="AY186" s="620"/>
      <c r="BA186" s="370"/>
      <c r="BC186" s="613"/>
      <c r="BD186" s="613"/>
      <c r="BE186" s="613"/>
      <c r="BF186" s="613"/>
    </row>
    <row r="187" spans="13:58" ht="18" customHeight="1" x14ac:dyDescent="0.25">
      <c r="M187" s="327"/>
      <c r="AA187" s="382"/>
      <c r="AC187" s="453" t="s">
        <v>719</v>
      </c>
      <c r="AD187" s="623" t="s">
        <v>720</v>
      </c>
      <c r="AE187" s="377">
        <f t="shared" si="22"/>
        <v>0</v>
      </c>
      <c r="AF187" s="390">
        <f>IFERROR(AE187/J80,"")</f>
        <v>0</v>
      </c>
      <c r="AI187" s="1066" t="s">
        <v>721</v>
      </c>
      <c r="AJ187" s="1067"/>
      <c r="AK187" s="1067"/>
      <c r="AL187" s="1067"/>
      <c r="AM187" s="1067"/>
      <c r="AN187" s="624" t="s">
        <v>722</v>
      </c>
      <c r="AO187" s="377">
        <f t="shared" si="20"/>
        <v>0</v>
      </c>
      <c r="AP187" s="590"/>
      <c r="AQ187" s="367"/>
      <c r="AR187" s="1086" t="s">
        <v>723</v>
      </c>
      <c r="AS187" s="1087"/>
      <c r="AT187" s="1087"/>
      <c r="AU187" s="1087"/>
      <c r="AV187" s="1087"/>
      <c r="AW187" s="625" t="s">
        <v>724</v>
      </c>
      <c r="AX187" s="377">
        <f t="shared" si="21"/>
        <v>0</v>
      </c>
      <c r="AY187" s="620"/>
      <c r="BA187" s="370"/>
      <c r="BB187" s="626"/>
      <c r="BC187" s="614"/>
      <c r="BD187" s="614"/>
      <c r="BE187" s="614"/>
      <c r="BF187" s="614"/>
    </row>
    <row r="188" spans="13:58" ht="18" customHeight="1" x14ac:dyDescent="0.25">
      <c r="M188" s="327"/>
      <c r="AA188" s="382"/>
      <c r="AC188" s="453" t="s">
        <v>725</v>
      </c>
      <c r="AD188" s="627" t="s">
        <v>726</v>
      </c>
      <c r="AE188" s="377">
        <f t="shared" si="22"/>
        <v>0</v>
      </c>
      <c r="AF188" s="390">
        <f>IFERROR(AE188/J80,"")</f>
        <v>0</v>
      </c>
      <c r="AI188" s="1066" t="s">
        <v>727</v>
      </c>
      <c r="AJ188" s="1067"/>
      <c r="AK188" s="1067"/>
      <c r="AL188" s="1067"/>
      <c r="AM188" s="1067"/>
      <c r="AN188" s="552" t="s">
        <v>728</v>
      </c>
      <c r="AO188" s="377">
        <f t="shared" si="20"/>
        <v>0</v>
      </c>
      <c r="AP188" s="590"/>
      <c r="AQ188" s="367"/>
      <c r="AR188" s="1086" t="s">
        <v>729</v>
      </c>
      <c r="AS188" s="1087"/>
      <c r="AT188" s="1087"/>
      <c r="AU188" s="1087"/>
      <c r="AV188" s="1087"/>
      <c r="AW188" s="628" t="s">
        <v>730</v>
      </c>
      <c r="AX188" s="377">
        <f t="shared" si="21"/>
        <v>0</v>
      </c>
      <c r="AY188" s="620"/>
      <c r="BA188" s="370"/>
      <c r="BB188" s="629"/>
      <c r="BC188" s="613"/>
      <c r="BD188" s="613"/>
      <c r="BE188" s="613"/>
      <c r="BF188" s="613"/>
    </row>
    <row r="189" spans="13:58" ht="18" x14ac:dyDescent="0.25">
      <c r="M189" s="327"/>
      <c r="AA189" s="382"/>
      <c r="AC189" s="630" t="s">
        <v>731</v>
      </c>
      <c r="AD189" s="206" t="s">
        <v>732</v>
      </c>
      <c r="AE189" s="377">
        <f t="shared" si="22"/>
        <v>0</v>
      </c>
      <c r="AF189" s="390">
        <f>IFERROR(AE189/J80,"")</f>
        <v>0</v>
      </c>
      <c r="AI189" s="1066" t="s">
        <v>733</v>
      </c>
      <c r="AJ189" s="1067"/>
      <c r="AK189" s="1067"/>
      <c r="AL189" s="1067"/>
      <c r="AM189" s="1067"/>
      <c r="AN189" s="631" t="s">
        <v>734</v>
      </c>
      <c r="AO189" s="377">
        <f t="shared" si="20"/>
        <v>0</v>
      </c>
      <c r="AP189" s="590"/>
      <c r="AQ189" s="367"/>
      <c r="AR189" s="1086" t="s">
        <v>735</v>
      </c>
      <c r="AS189" s="1087"/>
      <c r="AT189" s="1087"/>
      <c r="AU189" s="1087"/>
      <c r="AV189" s="1087"/>
      <c r="AW189" s="632" t="s">
        <v>736</v>
      </c>
      <c r="AX189" s="377">
        <f t="shared" si="21"/>
        <v>0</v>
      </c>
      <c r="AY189" s="620"/>
      <c r="BA189" s="370"/>
      <c r="BB189" s="626"/>
      <c r="BC189" s="617"/>
      <c r="BD189" s="617"/>
      <c r="BE189" s="617"/>
      <c r="BF189" s="617"/>
    </row>
    <row r="190" spans="13:58" ht="18" customHeight="1" x14ac:dyDescent="0.25">
      <c r="M190" s="327"/>
      <c r="AA190" s="382"/>
      <c r="AC190" s="453" t="s">
        <v>737</v>
      </c>
      <c r="AD190" s="618" t="s">
        <v>738</v>
      </c>
      <c r="AE190" s="377">
        <f t="shared" si="22"/>
        <v>0</v>
      </c>
      <c r="AF190" s="390">
        <f>IFERROR(AE190/J80,"")</f>
        <v>0</v>
      </c>
      <c r="AI190" s="1066" t="s">
        <v>739</v>
      </c>
      <c r="AJ190" s="1067"/>
      <c r="AK190" s="1067"/>
      <c r="AL190" s="1067"/>
      <c r="AM190" s="1067"/>
      <c r="AN190" s="631" t="s">
        <v>740</v>
      </c>
      <c r="AO190" s="377">
        <f t="shared" si="20"/>
        <v>0</v>
      </c>
      <c r="AP190" s="590"/>
      <c r="AQ190" s="367"/>
      <c r="AR190" s="1086" t="s">
        <v>741</v>
      </c>
      <c r="AS190" s="1087"/>
      <c r="AT190" s="1087"/>
      <c r="AU190" s="1087"/>
      <c r="AV190" s="1087"/>
      <c r="AW190" s="633" t="s">
        <v>742</v>
      </c>
      <c r="AX190" s="377">
        <f t="shared" si="21"/>
        <v>0</v>
      </c>
      <c r="AY190" s="620"/>
      <c r="BA190" s="370"/>
      <c r="BB190" s="626"/>
    </row>
    <row r="191" spans="13:58" ht="18" customHeight="1" x14ac:dyDescent="0.25">
      <c r="M191" s="327"/>
      <c r="AA191" s="382"/>
      <c r="AC191" s="453" t="s">
        <v>743</v>
      </c>
      <c r="AD191" s="634" t="s">
        <v>744</v>
      </c>
      <c r="AE191" s="377">
        <f t="shared" si="22"/>
        <v>0</v>
      </c>
      <c r="AF191" s="390"/>
      <c r="AI191" s="1066" t="s">
        <v>745</v>
      </c>
      <c r="AJ191" s="1067"/>
      <c r="AK191" s="1067"/>
      <c r="AL191" s="1067"/>
      <c r="AM191" s="1067"/>
      <c r="AN191" s="635" t="s">
        <v>144</v>
      </c>
      <c r="AO191" s="377">
        <f t="shared" si="20"/>
        <v>2</v>
      </c>
      <c r="AP191" s="590"/>
      <c r="AQ191" s="367"/>
      <c r="AR191" s="1086" t="s">
        <v>746</v>
      </c>
      <c r="AS191" s="1087"/>
      <c r="AT191" s="1087"/>
      <c r="AU191" s="1087"/>
      <c r="AV191" s="1087"/>
      <c r="AW191" s="633" t="s">
        <v>747</v>
      </c>
      <c r="AX191" s="377">
        <f t="shared" si="21"/>
        <v>0</v>
      </c>
      <c r="AY191" s="620"/>
      <c r="BA191" s="370"/>
      <c r="BC191" s="613"/>
      <c r="BD191" s="613"/>
      <c r="BE191" s="613"/>
      <c r="BF191" s="613"/>
    </row>
    <row r="192" spans="13:58" ht="18" x14ac:dyDescent="0.25">
      <c r="M192" s="327"/>
      <c r="AA192" s="382"/>
      <c r="AC192" s="453" t="s">
        <v>748</v>
      </c>
      <c r="AD192" s="636" t="s">
        <v>748</v>
      </c>
      <c r="AE192" s="377">
        <f t="shared" si="22"/>
        <v>0</v>
      </c>
      <c r="AF192" s="390"/>
      <c r="AI192" s="1066" t="s">
        <v>749</v>
      </c>
      <c r="AJ192" s="1067"/>
      <c r="AK192" s="1067"/>
      <c r="AL192" s="1067"/>
      <c r="AM192" s="1067"/>
      <c r="AN192" s="637" t="s">
        <v>750</v>
      </c>
      <c r="AO192" s="377">
        <f t="shared" si="20"/>
        <v>0</v>
      </c>
      <c r="AP192" s="590"/>
      <c r="AQ192" s="367"/>
      <c r="AR192" s="1086" t="s">
        <v>751</v>
      </c>
      <c r="AS192" s="1087"/>
      <c r="AT192" s="1087"/>
      <c r="AU192" s="1087"/>
      <c r="AV192" s="1087"/>
      <c r="AW192" s="633" t="s">
        <v>752</v>
      </c>
      <c r="AX192" s="377">
        <f t="shared" si="21"/>
        <v>0</v>
      </c>
      <c r="AY192" s="620"/>
      <c r="BA192" s="370"/>
      <c r="BB192" s="626"/>
      <c r="BC192" s="614"/>
      <c r="BD192" s="614"/>
      <c r="BE192" s="614"/>
      <c r="BF192" s="614"/>
    </row>
    <row r="193" spans="13:58" ht="18" customHeight="1" x14ac:dyDescent="0.25">
      <c r="M193" s="327"/>
      <c r="AA193" s="382"/>
      <c r="AC193" s="387" t="s">
        <v>753</v>
      </c>
      <c r="AD193" s="63" t="s">
        <v>106</v>
      </c>
      <c r="AE193" s="377">
        <f t="shared" si="22"/>
        <v>23</v>
      </c>
      <c r="AF193" s="390"/>
      <c r="AI193" s="1066" t="s">
        <v>754</v>
      </c>
      <c r="AJ193" s="1067"/>
      <c r="AK193" s="1067"/>
      <c r="AL193" s="1067"/>
      <c r="AM193" s="1067"/>
      <c r="AN193" s="441" t="s">
        <v>754</v>
      </c>
      <c r="AO193" s="377">
        <f t="shared" si="20"/>
        <v>0</v>
      </c>
      <c r="AP193" s="590"/>
      <c r="AQ193" s="367"/>
      <c r="AR193" s="1086" t="s">
        <v>755</v>
      </c>
      <c r="AS193" s="1087"/>
      <c r="AT193" s="1087"/>
      <c r="AU193" s="1087"/>
      <c r="AV193" s="1087"/>
      <c r="AW193" s="638" t="s">
        <v>756</v>
      </c>
      <c r="AX193" s="377">
        <f t="shared" si="21"/>
        <v>0</v>
      </c>
      <c r="AY193" s="620"/>
      <c r="BA193" s="370"/>
      <c r="BB193" s="629"/>
      <c r="BC193" s="613"/>
      <c r="BD193" s="613"/>
      <c r="BE193" s="613"/>
      <c r="BF193" s="613"/>
    </row>
    <row r="194" spans="13:58" ht="18" customHeight="1" x14ac:dyDescent="0.25">
      <c r="M194" s="327"/>
      <c r="AA194" s="382"/>
      <c r="AC194" s="387" t="s">
        <v>757</v>
      </c>
      <c r="AD194" s="432" t="s">
        <v>758</v>
      </c>
      <c r="AE194" s="377">
        <f t="shared" si="22"/>
        <v>0</v>
      </c>
      <c r="AF194" s="390" t="str">
        <f>IFERROR(AE194/#REF!,"")</f>
        <v/>
      </c>
      <c r="AI194" s="1066" t="s">
        <v>759</v>
      </c>
      <c r="AJ194" s="1067"/>
      <c r="AK194" s="1067"/>
      <c r="AL194" s="1067"/>
      <c r="AM194" s="1067"/>
      <c r="AN194" s="639" t="s">
        <v>760</v>
      </c>
      <c r="AO194" s="377">
        <f t="shared" si="20"/>
        <v>0</v>
      </c>
      <c r="AP194" s="590"/>
      <c r="AQ194" s="367"/>
      <c r="AR194" s="1086" t="s">
        <v>761</v>
      </c>
      <c r="AS194" s="1087"/>
      <c r="AT194" s="1087"/>
      <c r="AU194" s="1087"/>
      <c r="AV194" s="1087"/>
      <c r="AW194" s="149" t="s">
        <v>762</v>
      </c>
      <c r="AX194" s="377">
        <f t="shared" si="21"/>
        <v>0</v>
      </c>
      <c r="AY194" s="620"/>
      <c r="BA194" s="370"/>
      <c r="BB194" s="626"/>
      <c r="BC194" s="617"/>
      <c r="BD194" s="617"/>
      <c r="BE194" s="617"/>
      <c r="BF194" s="617"/>
    </row>
    <row r="195" spans="13:58" ht="18" customHeight="1" x14ac:dyDescent="0.25">
      <c r="M195" s="327"/>
      <c r="AA195" s="382"/>
      <c r="AC195" s="453" t="s">
        <v>763</v>
      </c>
      <c r="AD195" s="564" t="s">
        <v>764</v>
      </c>
      <c r="AE195" s="377">
        <f t="shared" si="22"/>
        <v>0</v>
      </c>
      <c r="AF195" s="390"/>
      <c r="AI195" s="1066" t="s">
        <v>765</v>
      </c>
      <c r="AJ195" s="1067"/>
      <c r="AK195" s="1067"/>
      <c r="AL195" s="1067"/>
      <c r="AM195" s="1067"/>
      <c r="AN195" s="640" t="s">
        <v>160</v>
      </c>
      <c r="AO195" s="377">
        <f t="shared" si="20"/>
        <v>1</v>
      </c>
      <c r="AP195" s="590"/>
      <c r="AQ195" s="367"/>
      <c r="AR195" s="1086" t="s">
        <v>766</v>
      </c>
      <c r="AS195" s="1087"/>
      <c r="AT195" s="1087"/>
      <c r="AU195" s="1087"/>
      <c r="AV195" s="1087"/>
      <c r="AW195" s="641" t="s">
        <v>767</v>
      </c>
      <c r="AX195" s="377">
        <f t="shared" si="21"/>
        <v>0</v>
      </c>
      <c r="AY195" s="642"/>
      <c r="BA195" s="370"/>
      <c r="BB195" s="626"/>
    </row>
    <row r="196" spans="13:58" ht="18" customHeight="1" x14ac:dyDescent="0.25">
      <c r="M196" s="327"/>
      <c r="AA196" s="382"/>
      <c r="AC196" s="453" t="s">
        <v>768</v>
      </c>
      <c r="AD196" s="643" t="s">
        <v>769</v>
      </c>
      <c r="AE196" s="377">
        <f t="shared" si="22"/>
        <v>0</v>
      </c>
      <c r="AF196" s="390"/>
      <c r="AI196" s="1066" t="s">
        <v>770</v>
      </c>
      <c r="AJ196" s="1067"/>
      <c r="AK196" s="1067"/>
      <c r="AL196" s="1067"/>
      <c r="AM196" s="1067"/>
      <c r="AN196" s="644" t="s">
        <v>771</v>
      </c>
      <c r="AO196" s="377">
        <f t="shared" si="20"/>
        <v>0</v>
      </c>
      <c r="AP196" s="590"/>
      <c r="AQ196" s="367"/>
      <c r="AR196" s="1086" t="s">
        <v>772</v>
      </c>
      <c r="AS196" s="1087"/>
      <c r="AT196" s="1087"/>
      <c r="AU196" s="1087"/>
      <c r="AV196" s="1087"/>
      <c r="AW196" s="645" t="s">
        <v>773</v>
      </c>
      <c r="AX196" s="377">
        <f t="shared" si="21"/>
        <v>0</v>
      </c>
      <c r="AY196" s="642"/>
      <c r="BA196" s="370"/>
      <c r="BC196" s="613"/>
      <c r="BD196" s="613"/>
      <c r="BE196" s="613"/>
      <c r="BF196" s="613"/>
    </row>
    <row r="197" spans="13:58" ht="18" x14ac:dyDescent="0.25">
      <c r="M197" s="327"/>
      <c r="AA197" s="382"/>
      <c r="AI197" s="1066" t="s">
        <v>774</v>
      </c>
      <c r="AJ197" s="1067"/>
      <c r="AK197" s="1067"/>
      <c r="AL197" s="1067"/>
      <c r="AM197" s="1067"/>
      <c r="AN197" s="646" t="s">
        <v>775</v>
      </c>
      <c r="AO197" s="377">
        <f t="shared" si="20"/>
        <v>0</v>
      </c>
      <c r="AP197" s="590"/>
      <c r="AQ197" s="367"/>
      <c r="AR197" s="1088" t="s">
        <v>776</v>
      </c>
      <c r="AS197" s="1089"/>
      <c r="AT197" s="1089"/>
      <c r="AU197" s="1089"/>
      <c r="AV197" s="1089"/>
      <c r="AW197" s="647" t="s">
        <v>777</v>
      </c>
      <c r="AX197" s="377">
        <f t="shared" si="21"/>
        <v>0</v>
      </c>
      <c r="AY197" s="642"/>
      <c r="BA197" s="370"/>
      <c r="BC197" s="613"/>
      <c r="BD197" s="613"/>
      <c r="BE197" s="613"/>
      <c r="BF197" s="613"/>
    </row>
    <row r="198" spans="13:58" ht="18" x14ac:dyDescent="0.25">
      <c r="M198" s="327"/>
      <c r="AA198" s="382"/>
      <c r="AI198" s="1050" t="s">
        <v>778</v>
      </c>
      <c r="AJ198" s="1051"/>
      <c r="AK198" s="1051"/>
      <c r="AL198" s="1051"/>
      <c r="AM198" s="1052"/>
      <c r="AN198" s="514"/>
      <c r="AO198" s="515">
        <f>SUM(AO170:AO197)</f>
        <v>10</v>
      </c>
      <c r="AP198" s="367"/>
      <c r="AQ198" s="367"/>
      <c r="AR198" s="1086" t="s">
        <v>779</v>
      </c>
      <c r="AS198" s="1087"/>
      <c r="AT198" s="1087"/>
      <c r="AU198" s="1087"/>
      <c r="AV198" s="1087"/>
      <c r="AW198" s="578" t="s">
        <v>780</v>
      </c>
      <c r="AX198" s="377">
        <f t="shared" si="21"/>
        <v>0</v>
      </c>
      <c r="AY198" s="642"/>
      <c r="BA198" s="370"/>
      <c r="BB198" s="626"/>
      <c r="BC198" s="617"/>
      <c r="BD198" s="617"/>
      <c r="BE198" s="617"/>
      <c r="BF198" s="617"/>
    </row>
    <row r="199" spans="13:58" ht="15.75" customHeight="1" x14ac:dyDescent="0.25">
      <c r="M199" s="327"/>
      <c r="AA199" s="382"/>
      <c r="AI199" s="648"/>
      <c r="AJ199" s="367"/>
      <c r="AK199" s="367"/>
      <c r="AL199" s="367"/>
      <c r="AM199" s="367"/>
      <c r="AN199" s="367"/>
      <c r="AO199" s="367"/>
      <c r="AP199" s="367"/>
      <c r="AQ199" s="367"/>
      <c r="AR199" s="1086" t="s">
        <v>781</v>
      </c>
      <c r="AS199" s="1087"/>
      <c r="AT199" s="1087"/>
      <c r="AU199" s="1087"/>
      <c r="AV199" s="1087"/>
      <c r="AW199" s="649" t="s">
        <v>782</v>
      </c>
      <c r="AX199" s="377">
        <f t="shared" si="21"/>
        <v>0</v>
      </c>
      <c r="AY199" s="642"/>
      <c r="BA199" s="370"/>
      <c r="BB199" s="629"/>
    </row>
    <row r="200" spans="13:58" ht="18" customHeight="1" x14ac:dyDescent="0.25">
      <c r="M200" s="327"/>
      <c r="AA200" s="382"/>
      <c r="AI200" s="648"/>
      <c r="AJ200" s="367"/>
      <c r="AK200" s="367"/>
      <c r="AL200" s="367"/>
      <c r="AM200" s="367"/>
      <c r="AN200" s="367"/>
      <c r="AO200" s="367"/>
      <c r="AQ200" s="367"/>
      <c r="AR200" s="1086" t="s">
        <v>783</v>
      </c>
      <c r="AS200" s="1087"/>
      <c r="AT200" s="1087"/>
      <c r="AU200" s="1087"/>
      <c r="AV200" s="1087"/>
      <c r="AW200" s="650" t="s">
        <v>784</v>
      </c>
      <c r="AX200" s="377">
        <f t="shared" si="21"/>
        <v>0</v>
      </c>
      <c r="AY200" s="642"/>
      <c r="BA200" s="370"/>
      <c r="BB200" s="626"/>
      <c r="BC200" s="613"/>
      <c r="BD200" s="613"/>
      <c r="BE200" s="613"/>
      <c r="BF200" s="613"/>
    </row>
    <row r="201" spans="13:58" ht="16.5" customHeight="1" x14ac:dyDescent="0.25">
      <c r="M201" s="327"/>
      <c r="AA201" s="382"/>
      <c r="AI201" s="1070" t="s">
        <v>273</v>
      </c>
      <c r="AJ201" s="1061"/>
      <c r="AK201" s="1061"/>
      <c r="AL201" s="1061"/>
      <c r="AM201" s="1061"/>
      <c r="AN201" s="1062"/>
      <c r="AO201" s="368" t="s">
        <v>200</v>
      </c>
      <c r="AP201" s="369"/>
      <c r="AQ201" s="367"/>
      <c r="AR201" s="1086" t="s">
        <v>785</v>
      </c>
      <c r="AS201" s="1087"/>
      <c r="AT201" s="1087"/>
      <c r="AU201" s="1087"/>
      <c r="AV201" s="1087"/>
      <c r="AW201" s="441" t="s">
        <v>786</v>
      </c>
      <c r="AX201" s="377">
        <f t="shared" si="21"/>
        <v>0</v>
      </c>
      <c r="AY201" s="642"/>
      <c r="BA201" s="370"/>
      <c r="BC201" s="614"/>
      <c r="BD201" s="614"/>
      <c r="BE201" s="614"/>
      <c r="BF201" s="614"/>
    </row>
    <row r="202" spans="13:58" ht="18" customHeight="1" x14ac:dyDescent="0.25">
      <c r="M202" s="327"/>
      <c r="AA202" s="382" t="b">
        <f>IFERROR(#REF!&gt;0.5,FALSE)</f>
        <v>0</v>
      </c>
      <c r="AI202" s="1066" t="s">
        <v>787</v>
      </c>
      <c r="AJ202" s="1067"/>
      <c r="AK202" s="1067"/>
      <c r="AL202" s="1067"/>
      <c r="AM202" s="1068"/>
      <c r="AN202" s="651" t="s">
        <v>788</v>
      </c>
      <c r="AO202" s="377">
        <f t="shared" ref="AO202:AO203" si="23">COUNTIF($A$1:$CI$60,AN202)</f>
        <v>0</v>
      </c>
      <c r="AP202" s="652"/>
      <c r="AQ202" s="367"/>
      <c r="AR202" s="1086" t="s">
        <v>789</v>
      </c>
      <c r="AS202" s="1087"/>
      <c r="AT202" s="1087"/>
      <c r="AU202" s="1087"/>
      <c r="AV202" s="1087"/>
      <c r="AW202" s="379" t="s">
        <v>790</v>
      </c>
      <c r="AX202" s="377">
        <f t="shared" si="21"/>
        <v>0</v>
      </c>
      <c r="AY202" s="642"/>
      <c r="BA202" s="370"/>
      <c r="BB202" s="626"/>
      <c r="BC202" s="613"/>
      <c r="BD202" s="613"/>
      <c r="BE202" s="613"/>
      <c r="BF202" s="613"/>
    </row>
    <row r="203" spans="13:58" ht="16.5" customHeight="1" x14ac:dyDescent="0.25">
      <c r="M203" s="327"/>
      <c r="AA203" s="382" t="b">
        <f>IFERROR(#REF!&gt;0.5,FALSE)</f>
        <v>0</v>
      </c>
      <c r="AI203" s="1066" t="s">
        <v>791</v>
      </c>
      <c r="AJ203" s="1067"/>
      <c r="AK203" s="1067"/>
      <c r="AL203" s="1067"/>
      <c r="AM203" s="1068"/>
      <c r="AN203" s="653" t="s">
        <v>792</v>
      </c>
      <c r="AO203" s="377">
        <f t="shared" si="23"/>
        <v>0</v>
      </c>
      <c r="AP203" s="652"/>
      <c r="AQ203" s="367"/>
      <c r="AR203" s="1086" t="s">
        <v>793</v>
      </c>
      <c r="AS203" s="1087"/>
      <c r="AT203" s="1087"/>
      <c r="AU203" s="1087"/>
      <c r="AV203" s="1087"/>
      <c r="AW203" s="654" t="s">
        <v>794</v>
      </c>
      <c r="AX203" s="377">
        <f t="shared" si="21"/>
        <v>0</v>
      </c>
      <c r="AY203" s="642"/>
      <c r="BA203" s="370"/>
      <c r="BB203" s="629"/>
      <c r="BC203" s="617"/>
      <c r="BD203" s="617"/>
      <c r="BE203" s="617"/>
      <c r="BF203" s="617"/>
    </row>
    <row r="204" spans="13:58" ht="18" customHeight="1" x14ac:dyDescent="0.25">
      <c r="M204" s="327"/>
      <c r="AA204" s="382"/>
      <c r="AI204" s="1050" t="s">
        <v>795</v>
      </c>
      <c r="AJ204" s="1051"/>
      <c r="AK204" s="1051"/>
      <c r="AL204" s="1051"/>
      <c r="AM204" s="1052"/>
      <c r="AN204" s="514"/>
      <c r="AO204" s="515">
        <f>SUM(AO202:AO203)</f>
        <v>0</v>
      </c>
      <c r="AP204" s="367"/>
      <c r="AQ204" s="367"/>
      <c r="AR204" s="1086" t="s">
        <v>796</v>
      </c>
      <c r="AS204" s="1087"/>
      <c r="AT204" s="1087"/>
      <c r="AU204" s="1087"/>
      <c r="AV204" s="1087"/>
      <c r="AW204" s="655" t="s">
        <v>797</v>
      </c>
      <c r="AX204" s="377">
        <f t="shared" si="21"/>
        <v>0</v>
      </c>
      <c r="AY204" s="642"/>
      <c r="AZ204" s="367"/>
      <c r="BA204" s="370"/>
      <c r="BB204" s="626"/>
    </row>
    <row r="205" spans="13:58" ht="18" customHeight="1" x14ac:dyDescent="0.25">
      <c r="M205" s="327"/>
      <c r="AA205" s="382"/>
      <c r="AI205" s="648"/>
      <c r="AJ205" s="367"/>
      <c r="AK205" s="367"/>
      <c r="AL205" s="367"/>
      <c r="AM205" s="367"/>
      <c r="AN205" s="367"/>
      <c r="AO205" s="367"/>
      <c r="AP205" s="367"/>
      <c r="AQ205" s="367"/>
      <c r="AR205" s="1086" t="s">
        <v>798</v>
      </c>
      <c r="AS205" s="1087"/>
      <c r="AT205" s="1087"/>
      <c r="AU205" s="1087"/>
      <c r="AV205" s="1087"/>
      <c r="AW205" s="656" t="s">
        <v>799</v>
      </c>
      <c r="AX205" s="377">
        <f t="shared" si="21"/>
        <v>0</v>
      </c>
      <c r="AY205" s="642"/>
      <c r="BA205" s="370"/>
      <c r="BB205" s="626"/>
      <c r="BC205" s="613"/>
      <c r="BD205" s="613"/>
      <c r="BE205" s="613"/>
      <c r="BF205" s="613"/>
    </row>
    <row r="206" spans="13:58" ht="15.75" x14ac:dyDescent="0.25">
      <c r="M206" s="327"/>
      <c r="AA206" s="382"/>
      <c r="AI206" s="648"/>
      <c r="AJ206" s="367"/>
      <c r="AK206" s="367"/>
      <c r="AL206" s="367"/>
      <c r="AM206" s="367"/>
      <c r="AN206" s="367"/>
      <c r="AO206" s="367"/>
      <c r="AP206" s="367"/>
      <c r="AQ206" s="367"/>
      <c r="AR206" s="1086" t="s">
        <v>800</v>
      </c>
      <c r="AS206" s="1087"/>
      <c r="AT206" s="1087"/>
      <c r="AU206" s="1087"/>
      <c r="AV206" s="1087"/>
      <c r="AW206" s="657" t="s">
        <v>801</v>
      </c>
      <c r="AX206" s="377">
        <f t="shared" si="21"/>
        <v>0</v>
      </c>
      <c r="AY206" s="642"/>
      <c r="BA206" s="370"/>
      <c r="BC206" s="614"/>
      <c r="BD206" s="614"/>
      <c r="BE206" s="614"/>
      <c r="BF206" s="614"/>
    </row>
    <row r="207" spans="13:58" ht="18" customHeight="1" x14ac:dyDescent="0.25">
      <c r="M207" s="327"/>
      <c r="AA207" s="382"/>
      <c r="AI207" s="1044" t="s">
        <v>802</v>
      </c>
      <c r="AJ207" s="1045"/>
      <c r="AK207" s="1045"/>
      <c r="AL207" s="1045"/>
      <c r="AM207" s="1045"/>
      <c r="AN207" s="1046"/>
      <c r="AO207" s="368" t="s">
        <v>200</v>
      </c>
      <c r="AP207" s="369"/>
      <c r="AQ207" s="367"/>
      <c r="AR207" s="1086" t="s">
        <v>803</v>
      </c>
      <c r="AS207" s="1087"/>
      <c r="AT207" s="1087"/>
      <c r="AU207" s="1087"/>
      <c r="AV207" s="1087"/>
      <c r="AW207" s="658" t="s">
        <v>804</v>
      </c>
      <c r="AX207" s="377">
        <f t="shared" si="21"/>
        <v>0</v>
      </c>
      <c r="AY207" s="642"/>
      <c r="BA207" s="370"/>
      <c r="BB207" s="626"/>
      <c r="BC207" s="613"/>
      <c r="BD207" s="613"/>
      <c r="BE207" s="613"/>
      <c r="BF207" s="613"/>
    </row>
    <row r="208" spans="13:58" ht="18" x14ac:dyDescent="0.25">
      <c r="M208" s="327"/>
      <c r="AA208" s="382"/>
      <c r="AI208" s="1047" t="s">
        <v>805</v>
      </c>
      <c r="AJ208" s="1048"/>
      <c r="AK208" s="1048"/>
      <c r="AL208" s="1048"/>
      <c r="AM208" s="1048"/>
      <c r="AN208" s="149" t="s">
        <v>806</v>
      </c>
      <c r="AO208" s="377">
        <f t="shared" ref="AO208:AO214" si="24">COUNTIF($A$1:$CI$60,AN208)</f>
        <v>0</v>
      </c>
      <c r="AP208" s="659"/>
      <c r="AQ208" s="367"/>
      <c r="AR208" s="1086" t="s">
        <v>807</v>
      </c>
      <c r="AS208" s="1087"/>
      <c r="AT208" s="1087"/>
      <c r="AU208" s="1087"/>
      <c r="AV208" s="1087"/>
      <c r="AW208" s="660" t="s">
        <v>808</v>
      </c>
      <c r="AX208" s="377">
        <f t="shared" si="21"/>
        <v>0</v>
      </c>
      <c r="AY208" s="642"/>
      <c r="BA208" s="370"/>
      <c r="BB208" s="661"/>
      <c r="BC208" s="617"/>
      <c r="BD208" s="617"/>
      <c r="BE208" s="617"/>
      <c r="BF208" s="617"/>
    </row>
    <row r="209" spans="13:58" ht="18" customHeight="1" x14ac:dyDescent="0.25">
      <c r="M209" s="327"/>
      <c r="AA209" s="382"/>
      <c r="AI209" s="1047" t="s">
        <v>809</v>
      </c>
      <c r="AJ209" s="1048"/>
      <c r="AK209" s="1048"/>
      <c r="AL209" s="1048"/>
      <c r="AM209" s="1049"/>
      <c r="AN209" s="651" t="s">
        <v>810</v>
      </c>
      <c r="AO209" s="377">
        <f t="shared" si="24"/>
        <v>0</v>
      </c>
      <c r="AP209" s="662"/>
      <c r="AQ209" s="367"/>
      <c r="AR209" s="1086" t="s">
        <v>811</v>
      </c>
      <c r="AS209" s="1087"/>
      <c r="AT209" s="1087"/>
      <c r="AU209" s="1087"/>
      <c r="AV209" s="1087"/>
      <c r="AW209" s="660" t="s">
        <v>812</v>
      </c>
      <c r="AX209" s="377">
        <f t="shared" si="21"/>
        <v>0</v>
      </c>
      <c r="AY209" s="642"/>
      <c r="BA209" s="370"/>
      <c r="BB209" s="626"/>
    </row>
    <row r="210" spans="13:58" ht="18" customHeight="1" x14ac:dyDescent="0.25">
      <c r="M210" s="327"/>
      <c r="AA210" s="382" t="b">
        <f>IFERROR(#REF!&gt;0.5,FALSE)</f>
        <v>0</v>
      </c>
      <c r="AI210" s="1047" t="s">
        <v>813</v>
      </c>
      <c r="AJ210" s="1048"/>
      <c r="AK210" s="1048"/>
      <c r="AL210" s="1048"/>
      <c r="AM210" s="1049"/>
      <c r="AN210" s="663" t="s">
        <v>814</v>
      </c>
      <c r="AO210" s="377">
        <f t="shared" si="24"/>
        <v>0</v>
      </c>
      <c r="AP210" s="662"/>
      <c r="AQ210" s="367"/>
      <c r="AR210" s="1086" t="s">
        <v>815</v>
      </c>
      <c r="AS210" s="1087"/>
      <c r="AT210" s="1087"/>
      <c r="AU210" s="1087"/>
      <c r="AV210" s="1087"/>
      <c r="AW210" s="660" t="s">
        <v>816</v>
      </c>
      <c r="AX210" s="377">
        <f t="shared" si="21"/>
        <v>0</v>
      </c>
      <c r="AY210" s="642"/>
      <c r="BA210" s="370"/>
      <c r="BB210" s="626"/>
      <c r="BC210" s="613"/>
      <c r="BD210" s="613"/>
      <c r="BE210" s="613"/>
      <c r="BF210" s="613"/>
    </row>
    <row r="211" spans="13:58" ht="15.75" x14ac:dyDescent="0.25">
      <c r="M211" s="327"/>
      <c r="AA211" s="382" t="b">
        <f>IFERROR(#REF!&gt;0.5,FALSE)</f>
        <v>0</v>
      </c>
      <c r="AI211" s="1047" t="s">
        <v>817</v>
      </c>
      <c r="AJ211" s="1048"/>
      <c r="AK211" s="1048"/>
      <c r="AL211" s="1048"/>
      <c r="AM211" s="1049"/>
      <c r="AN211" s="664" t="s">
        <v>818</v>
      </c>
      <c r="AO211" s="377">
        <f t="shared" si="24"/>
        <v>0</v>
      </c>
      <c r="AP211" s="662"/>
      <c r="AQ211" s="367"/>
      <c r="AR211" s="1086" t="s">
        <v>819</v>
      </c>
      <c r="AS211" s="1087"/>
      <c r="AT211" s="1087"/>
      <c r="AU211" s="1087"/>
      <c r="AV211" s="1087"/>
      <c r="AW211" s="665" t="s">
        <v>820</v>
      </c>
      <c r="AX211" s="377">
        <f t="shared" si="21"/>
        <v>0</v>
      </c>
      <c r="AY211" s="642"/>
      <c r="BA211" s="370"/>
      <c r="BC211" s="614"/>
      <c r="BD211" s="614"/>
      <c r="BE211" s="614"/>
      <c r="BF211" s="614"/>
    </row>
    <row r="212" spans="13:58" ht="18" x14ac:dyDescent="0.25">
      <c r="M212" s="327"/>
      <c r="AA212" s="382"/>
      <c r="AI212" s="1047" t="s">
        <v>821</v>
      </c>
      <c r="AJ212" s="1048"/>
      <c r="AK212" s="1048"/>
      <c r="AL212" s="1048"/>
      <c r="AM212" s="1049"/>
      <c r="AN212" s="666" t="s">
        <v>822</v>
      </c>
      <c r="AO212" s="377">
        <f t="shared" si="24"/>
        <v>0</v>
      </c>
      <c r="AP212" s="662"/>
      <c r="AQ212" s="367"/>
      <c r="AR212" s="1086" t="s">
        <v>823</v>
      </c>
      <c r="AS212" s="1087"/>
      <c r="AT212" s="1087"/>
      <c r="AU212" s="1087"/>
      <c r="AV212" s="1087"/>
      <c r="AW212" s="667" t="s">
        <v>824</v>
      </c>
      <c r="AX212" s="377">
        <f t="shared" si="21"/>
        <v>0</v>
      </c>
      <c r="AY212" s="642"/>
      <c r="BA212" s="370"/>
      <c r="BB212" s="626"/>
      <c r="BC212" s="613"/>
      <c r="BD212" s="613"/>
      <c r="BE212" s="613"/>
      <c r="BF212" s="613"/>
    </row>
    <row r="213" spans="13:58" ht="18" x14ac:dyDescent="0.25">
      <c r="M213" s="327"/>
      <c r="AA213" s="382"/>
      <c r="AI213" s="1047" t="s">
        <v>825</v>
      </c>
      <c r="AJ213" s="1048"/>
      <c r="AK213" s="1048"/>
      <c r="AL213" s="1048"/>
      <c r="AM213" s="1049"/>
      <c r="AN213" s="668" t="s">
        <v>826</v>
      </c>
      <c r="AO213" s="377">
        <f t="shared" si="24"/>
        <v>0</v>
      </c>
      <c r="AP213" s="662"/>
      <c r="AR213" s="1066" t="s">
        <v>827</v>
      </c>
      <c r="AS213" s="1067"/>
      <c r="AT213" s="1067"/>
      <c r="AU213" s="1067"/>
      <c r="AV213" s="1067"/>
      <c r="AW213" s="669" t="s">
        <v>827</v>
      </c>
      <c r="AX213" s="377">
        <f t="shared" si="21"/>
        <v>0</v>
      </c>
      <c r="AY213" s="642"/>
      <c r="BA213" s="370"/>
      <c r="BB213" s="670"/>
      <c r="BC213" s="617"/>
      <c r="BD213" s="617"/>
      <c r="BE213" s="617"/>
      <c r="BF213" s="617"/>
    </row>
    <row r="214" spans="13:58" ht="18" customHeight="1" x14ac:dyDescent="0.25">
      <c r="M214" s="327"/>
      <c r="AA214" s="382"/>
      <c r="AH214" s="370"/>
      <c r="AI214" s="1047" t="s">
        <v>828</v>
      </c>
      <c r="AJ214" s="1048"/>
      <c r="AK214" s="1048"/>
      <c r="AL214" s="1048"/>
      <c r="AM214" s="1049"/>
      <c r="AN214" s="452" t="s">
        <v>829</v>
      </c>
      <c r="AO214" s="377">
        <f t="shared" si="24"/>
        <v>0</v>
      </c>
      <c r="AP214" s="662"/>
      <c r="AR214" s="1086" t="s">
        <v>830</v>
      </c>
      <c r="AS214" s="1087"/>
      <c r="AT214" s="1087"/>
      <c r="AU214" s="1087"/>
      <c r="AV214" s="1087"/>
      <c r="AW214" s="491" t="s">
        <v>831</v>
      </c>
      <c r="AX214" s="377">
        <f t="shared" si="21"/>
        <v>0</v>
      </c>
      <c r="AY214" s="642"/>
      <c r="BA214" s="370"/>
      <c r="BB214" s="626"/>
    </row>
    <row r="215" spans="13:58" ht="18" x14ac:dyDescent="0.25">
      <c r="M215" s="327"/>
      <c r="AA215" s="382" t="b">
        <f>IFERROR(#REF!&gt;0.5,FALSE)</f>
        <v>0</v>
      </c>
      <c r="AH215" s="671"/>
      <c r="AI215" s="1050" t="s">
        <v>832</v>
      </c>
      <c r="AJ215" s="1051"/>
      <c r="AK215" s="1051"/>
      <c r="AL215" s="1051"/>
      <c r="AM215" s="1052"/>
      <c r="AN215" s="514"/>
      <c r="AO215" s="515">
        <f>SUM(AO208:AO214)</f>
        <v>0</v>
      </c>
      <c r="AP215" s="367"/>
      <c r="AR215" s="1086" t="s">
        <v>833</v>
      </c>
      <c r="AS215" s="1087"/>
      <c r="AT215" s="1087"/>
      <c r="AU215" s="1087"/>
      <c r="AV215" s="1087"/>
      <c r="AW215" s="534" t="s">
        <v>834</v>
      </c>
      <c r="AX215" s="377">
        <f t="shared" si="21"/>
        <v>0</v>
      </c>
      <c r="AY215" s="642"/>
      <c r="BA215" s="370"/>
      <c r="BB215" s="626"/>
    </row>
    <row r="216" spans="13:58" ht="18" x14ac:dyDescent="0.25">
      <c r="M216" s="327"/>
      <c r="AA216" s="382"/>
      <c r="AH216" s="671"/>
      <c r="AI216" s="648"/>
      <c r="AJ216" s="367"/>
      <c r="AK216" s="367"/>
      <c r="AL216" s="367"/>
      <c r="AM216" s="367"/>
      <c r="AN216" s="367"/>
      <c r="AO216" s="367"/>
      <c r="AP216" s="367"/>
      <c r="AR216" s="1086" t="s">
        <v>835</v>
      </c>
      <c r="AS216" s="1087"/>
      <c r="AT216" s="1087"/>
      <c r="AU216" s="1087"/>
      <c r="AV216" s="1087"/>
      <c r="AW216" s="654" t="s">
        <v>836</v>
      </c>
      <c r="AX216" s="377">
        <f t="shared" si="21"/>
        <v>0</v>
      </c>
      <c r="AY216" s="642"/>
      <c r="BA216" s="370"/>
    </row>
    <row r="217" spans="13:58" ht="18" x14ac:dyDescent="0.25">
      <c r="M217" s="327"/>
      <c r="AA217" s="382"/>
      <c r="AI217" s="672"/>
      <c r="AR217" s="1086" t="s">
        <v>837</v>
      </c>
      <c r="AS217" s="1087"/>
      <c r="AT217" s="1087"/>
      <c r="AU217" s="1087"/>
      <c r="AV217" s="1087"/>
      <c r="AW217" s="673" t="s">
        <v>838</v>
      </c>
      <c r="AX217" s="377">
        <f t="shared" si="21"/>
        <v>0</v>
      </c>
      <c r="AY217" s="642"/>
      <c r="BA217" s="370"/>
      <c r="BB217" s="626"/>
    </row>
    <row r="218" spans="13:58" ht="16.5" customHeight="1" x14ac:dyDescent="0.25">
      <c r="M218" s="327"/>
      <c r="AA218" s="382"/>
      <c r="AI218" s="1070" t="s">
        <v>297</v>
      </c>
      <c r="AJ218" s="1061"/>
      <c r="AK218" s="1061"/>
      <c r="AL218" s="1061"/>
      <c r="AM218" s="1061"/>
      <c r="AN218" s="1062"/>
      <c r="AO218" s="368" t="s">
        <v>200</v>
      </c>
      <c r="AP218" s="369"/>
      <c r="AR218" s="1086" t="s">
        <v>839</v>
      </c>
      <c r="AS218" s="1087"/>
      <c r="AT218" s="1087"/>
      <c r="AU218" s="1087"/>
      <c r="AV218" s="1087"/>
      <c r="AW218" s="674" t="s">
        <v>840</v>
      </c>
      <c r="AX218" s="377">
        <f t="shared" si="21"/>
        <v>0</v>
      </c>
      <c r="AY218" s="642"/>
      <c r="BA218" s="370"/>
      <c r="BB218" s="675"/>
    </row>
    <row r="219" spans="13:58" ht="18" x14ac:dyDescent="0.25">
      <c r="M219" s="327"/>
      <c r="AA219" s="382"/>
      <c r="AI219" s="1071" t="s">
        <v>841</v>
      </c>
      <c r="AJ219" s="1072"/>
      <c r="AK219" s="1072"/>
      <c r="AL219" s="1072"/>
      <c r="AM219" s="1073"/>
      <c r="AN219" s="676" t="s">
        <v>842</v>
      </c>
      <c r="AO219" s="377">
        <f t="shared" ref="AO219:AO234" si="25">COUNTIF($A$1:$CI$60,AN219)</f>
        <v>0</v>
      </c>
      <c r="AP219" s="677"/>
      <c r="AR219" s="1086" t="s">
        <v>843</v>
      </c>
      <c r="AS219" s="1087"/>
      <c r="AT219" s="1087"/>
      <c r="AU219" s="1087"/>
      <c r="AV219" s="1087"/>
      <c r="AW219" s="678" t="s">
        <v>844</v>
      </c>
      <c r="AX219" s="377">
        <f t="shared" si="21"/>
        <v>0</v>
      </c>
      <c r="AY219" s="642"/>
      <c r="BA219" s="370"/>
      <c r="BB219" s="626"/>
    </row>
    <row r="220" spans="13:58" ht="18" customHeight="1" x14ac:dyDescent="0.25">
      <c r="M220" s="327"/>
      <c r="AA220" s="382"/>
      <c r="AI220" s="1071" t="s">
        <v>845</v>
      </c>
      <c r="AJ220" s="1072"/>
      <c r="AK220" s="1072"/>
      <c r="AL220" s="1072"/>
      <c r="AM220" s="1073"/>
      <c r="AN220" s="676" t="s">
        <v>845</v>
      </c>
      <c r="AO220" s="377">
        <f t="shared" si="25"/>
        <v>0</v>
      </c>
      <c r="AP220" s="679"/>
      <c r="AR220" s="1086" t="s">
        <v>846</v>
      </c>
      <c r="AS220" s="1087"/>
      <c r="AT220" s="1087"/>
      <c r="AU220" s="1087"/>
      <c r="AV220" s="1087"/>
      <c r="AW220" s="680" t="s">
        <v>847</v>
      </c>
      <c r="AX220" s="377">
        <f t="shared" si="21"/>
        <v>0</v>
      </c>
      <c r="AY220" s="642"/>
      <c r="BA220" s="370"/>
      <c r="BB220" s="626"/>
    </row>
    <row r="221" spans="13:58" ht="16.5" customHeight="1" x14ac:dyDescent="0.25">
      <c r="M221" s="327"/>
      <c r="AA221" s="382"/>
      <c r="AI221" s="1071" t="s">
        <v>848</v>
      </c>
      <c r="AJ221" s="1072"/>
      <c r="AK221" s="1072"/>
      <c r="AL221" s="1072"/>
      <c r="AM221" s="1073"/>
      <c r="AN221" s="676" t="s">
        <v>849</v>
      </c>
      <c r="AO221" s="377">
        <f t="shared" si="25"/>
        <v>0</v>
      </c>
      <c r="AP221" s="679"/>
      <c r="AR221" s="1086" t="s">
        <v>850</v>
      </c>
      <c r="AS221" s="1087"/>
      <c r="AT221" s="1087"/>
      <c r="AU221" s="1087"/>
      <c r="AV221" s="1087"/>
      <c r="AW221" s="674" t="s">
        <v>851</v>
      </c>
      <c r="AX221" s="377">
        <f t="shared" si="21"/>
        <v>0</v>
      </c>
      <c r="AY221" s="642"/>
      <c r="BA221" s="370"/>
    </row>
    <row r="222" spans="13:58" ht="16.5" customHeight="1" x14ac:dyDescent="0.25">
      <c r="M222" s="327"/>
      <c r="AA222" s="382"/>
      <c r="AI222" s="1071" t="s">
        <v>852</v>
      </c>
      <c r="AJ222" s="1072"/>
      <c r="AK222" s="1072"/>
      <c r="AL222" s="1072"/>
      <c r="AM222" s="1073"/>
      <c r="AN222" s="676" t="s">
        <v>853</v>
      </c>
      <c r="AO222" s="377">
        <f t="shared" si="25"/>
        <v>0</v>
      </c>
      <c r="AP222" s="679"/>
      <c r="AR222" s="1086" t="s">
        <v>854</v>
      </c>
      <c r="AS222" s="1087"/>
      <c r="AT222" s="1087"/>
      <c r="AU222" s="1087"/>
      <c r="AV222" s="1087"/>
      <c r="AW222" s="681" t="s">
        <v>855</v>
      </c>
      <c r="AX222" s="377">
        <f t="shared" si="21"/>
        <v>0</v>
      </c>
      <c r="AY222" s="642"/>
      <c r="BA222" s="370"/>
    </row>
    <row r="223" spans="13:58" ht="15.75" x14ac:dyDescent="0.25">
      <c r="M223" s="327"/>
      <c r="AA223" s="382"/>
      <c r="AI223" s="1071" t="s">
        <v>856</v>
      </c>
      <c r="AJ223" s="1072"/>
      <c r="AK223" s="1072"/>
      <c r="AL223" s="1072"/>
      <c r="AM223" s="1073"/>
      <c r="AN223" s="676" t="s">
        <v>857</v>
      </c>
      <c r="AO223" s="377">
        <f t="shared" si="25"/>
        <v>0</v>
      </c>
      <c r="AP223" s="679"/>
      <c r="AQ223" s="367"/>
      <c r="AR223" s="1080" t="s">
        <v>858</v>
      </c>
      <c r="AS223" s="1081"/>
      <c r="AT223" s="1081"/>
      <c r="AU223" s="1081"/>
      <c r="AV223" s="1082"/>
      <c r="AW223" s="514"/>
      <c r="AX223" s="515">
        <f>SUM(AX185:AX222)</f>
        <v>0</v>
      </c>
      <c r="BA223" s="370"/>
    </row>
    <row r="224" spans="13:58" ht="15.75" x14ac:dyDescent="0.25">
      <c r="M224" s="327"/>
      <c r="AA224" s="382"/>
      <c r="AI224" s="1071" t="s">
        <v>859</v>
      </c>
      <c r="AJ224" s="1072"/>
      <c r="AK224" s="1072"/>
      <c r="AL224" s="1072"/>
      <c r="AM224" s="1073"/>
      <c r="AN224" s="676" t="s">
        <v>860</v>
      </c>
      <c r="AO224" s="377">
        <f t="shared" si="25"/>
        <v>0</v>
      </c>
      <c r="AP224" s="679"/>
      <c r="AQ224" s="682"/>
      <c r="BA224" s="370"/>
    </row>
    <row r="225" spans="13:53" ht="15.75" x14ac:dyDescent="0.25">
      <c r="M225" s="327"/>
      <c r="AA225" s="382"/>
      <c r="AI225" s="1071" t="s">
        <v>861</v>
      </c>
      <c r="AJ225" s="1072"/>
      <c r="AK225" s="1072"/>
      <c r="AL225" s="1072"/>
      <c r="AM225" s="1073"/>
      <c r="AN225" s="676" t="s">
        <v>862</v>
      </c>
      <c r="AO225" s="377">
        <f t="shared" si="25"/>
        <v>0</v>
      </c>
      <c r="AP225" s="679"/>
      <c r="AR225" s="1060" t="s">
        <v>308</v>
      </c>
      <c r="AS225" s="1061"/>
      <c r="AT225" s="1061"/>
      <c r="AU225" s="1061"/>
      <c r="AV225" s="1061"/>
      <c r="AW225" s="1062"/>
      <c r="AX225" s="368" t="s">
        <v>200</v>
      </c>
      <c r="AY225" s="369"/>
      <c r="BA225" s="370"/>
    </row>
    <row r="226" spans="13:53" ht="15.75" x14ac:dyDescent="0.25">
      <c r="M226" s="327"/>
      <c r="AA226" s="382"/>
      <c r="AI226" s="1071" t="s">
        <v>863</v>
      </c>
      <c r="AJ226" s="1072"/>
      <c r="AK226" s="1072"/>
      <c r="AL226" s="1072"/>
      <c r="AM226" s="1073"/>
      <c r="AN226" s="676" t="s">
        <v>864</v>
      </c>
      <c r="AO226" s="377">
        <f t="shared" si="25"/>
        <v>0</v>
      </c>
      <c r="AP226" s="679"/>
      <c r="AR226" s="1083" t="s">
        <v>865</v>
      </c>
      <c r="AS226" s="1084"/>
      <c r="AT226" s="1084"/>
      <c r="AU226" s="1084"/>
      <c r="AV226" s="1085"/>
      <c r="AW226" s="683" t="s">
        <v>866</v>
      </c>
      <c r="AX226" s="377">
        <f t="shared" ref="AX226:AX227" si="26">COUNTIF($A$1:$CI$60,AW226)</f>
        <v>0</v>
      </c>
      <c r="AY226" s="684"/>
      <c r="BA226" s="370"/>
    </row>
    <row r="227" spans="13:53" ht="15.75" x14ac:dyDescent="0.25">
      <c r="M227" s="327"/>
      <c r="AA227" s="382"/>
      <c r="AI227" s="1071" t="s">
        <v>867</v>
      </c>
      <c r="AJ227" s="1072"/>
      <c r="AK227" s="1072"/>
      <c r="AL227" s="1072"/>
      <c r="AM227" s="1073"/>
      <c r="AN227" s="676" t="s">
        <v>868</v>
      </c>
      <c r="AO227" s="377">
        <f t="shared" si="25"/>
        <v>0</v>
      </c>
      <c r="AP227" s="679"/>
      <c r="AQ227" s="367"/>
      <c r="AR227" s="1074" t="s">
        <v>869</v>
      </c>
      <c r="AS227" s="1075"/>
      <c r="AT227" s="1075"/>
      <c r="AU227" s="1075"/>
      <c r="AV227" s="1076"/>
      <c r="AW227" s="685" t="s">
        <v>870</v>
      </c>
      <c r="AX227" s="377">
        <f t="shared" si="26"/>
        <v>0</v>
      </c>
      <c r="AY227" s="684"/>
      <c r="BA227" s="370"/>
    </row>
    <row r="228" spans="13:53" ht="15.75" customHeight="1" x14ac:dyDescent="0.25">
      <c r="M228" s="327"/>
      <c r="AA228" s="382"/>
      <c r="AI228" s="1071" t="s">
        <v>871</v>
      </c>
      <c r="AJ228" s="1072"/>
      <c r="AK228" s="1072"/>
      <c r="AL228" s="1072"/>
      <c r="AM228" s="1073"/>
      <c r="AN228" s="676" t="s">
        <v>872</v>
      </c>
      <c r="AO228" s="377">
        <f t="shared" si="25"/>
        <v>0</v>
      </c>
      <c r="AP228" s="679"/>
      <c r="AQ228" s="367"/>
      <c r="AR228" s="1077" t="s">
        <v>873</v>
      </c>
      <c r="AS228" s="1078"/>
      <c r="AT228" s="1078"/>
      <c r="AU228" s="1078"/>
      <c r="AV228" s="1079"/>
      <c r="AW228" s="514"/>
      <c r="AX228" s="515">
        <f>SUM(AX226:AX227)</f>
        <v>0</v>
      </c>
      <c r="BA228" s="370"/>
    </row>
    <row r="229" spans="13:53" ht="15.75" x14ac:dyDescent="0.25">
      <c r="M229" s="327"/>
      <c r="AA229" s="382"/>
      <c r="AI229" s="1071" t="s">
        <v>874</v>
      </c>
      <c r="AJ229" s="1072"/>
      <c r="AK229" s="1072"/>
      <c r="AL229" s="1072"/>
      <c r="AM229" s="1073"/>
      <c r="AN229" s="676" t="s">
        <v>875</v>
      </c>
      <c r="AO229" s="377">
        <f t="shared" si="25"/>
        <v>0</v>
      </c>
      <c r="AP229" s="679"/>
      <c r="AQ229" s="367"/>
      <c r="AY229" s="367"/>
      <c r="BA229" s="370"/>
    </row>
    <row r="230" spans="13:53" ht="15.75" x14ac:dyDescent="0.25">
      <c r="M230" s="327"/>
      <c r="AA230" s="382"/>
      <c r="AI230" s="1071" t="s">
        <v>876</v>
      </c>
      <c r="AJ230" s="1072"/>
      <c r="AK230" s="1072"/>
      <c r="AL230" s="1072"/>
      <c r="AM230" s="1073"/>
      <c r="AN230" s="676" t="s">
        <v>876</v>
      </c>
      <c r="AO230" s="377">
        <f t="shared" si="25"/>
        <v>0</v>
      </c>
      <c r="AP230" s="679"/>
      <c r="AQ230" s="367"/>
      <c r="AR230" s="1060" t="s">
        <v>261</v>
      </c>
      <c r="AS230" s="1061"/>
      <c r="AT230" s="1061"/>
      <c r="AU230" s="1061"/>
      <c r="AV230" s="1061"/>
      <c r="AW230" s="1062"/>
      <c r="AX230" s="368" t="s">
        <v>200</v>
      </c>
      <c r="AY230" s="369"/>
      <c r="BA230" s="370"/>
    </row>
    <row r="231" spans="13:53" ht="15.75" x14ac:dyDescent="0.25">
      <c r="M231" s="327"/>
      <c r="AA231" s="327"/>
      <c r="AI231" s="1071" t="s">
        <v>877</v>
      </c>
      <c r="AJ231" s="1072"/>
      <c r="AK231" s="1072"/>
      <c r="AL231" s="1072"/>
      <c r="AM231" s="1073"/>
      <c r="AN231" s="676" t="s">
        <v>878</v>
      </c>
      <c r="AO231" s="377">
        <f t="shared" si="25"/>
        <v>0</v>
      </c>
      <c r="AP231" s="679"/>
      <c r="AQ231" s="367"/>
      <c r="AR231" s="1063" t="s">
        <v>879</v>
      </c>
      <c r="AS231" s="1064"/>
      <c r="AT231" s="1064"/>
      <c r="AU231" s="1064"/>
      <c r="AV231" s="1065"/>
      <c r="AW231" s="686" t="s">
        <v>880</v>
      </c>
      <c r="AX231" s="377">
        <f t="shared" ref="AX231:AX236" si="27">COUNTIF($A$1:$CI$60,AW231)</f>
        <v>0</v>
      </c>
      <c r="AY231" s="687"/>
      <c r="BA231" s="370"/>
    </row>
    <row r="232" spans="13:53" ht="15.75" x14ac:dyDescent="0.25">
      <c r="M232" s="327"/>
      <c r="AI232" s="1071" t="s">
        <v>881</v>
      </c>
      <c r="AJ232" s="1072"/>
      <c r="AK232" s="1072"/>
      <c r="AL232" s="1072"/>
      <c r="AM232" s="1073"/>
      <c r="AN232" s="676" t="s">
        <v>881</v>
      </c>
      <c r="AO232" s="377">
        <f t="shared" si="25"/>
        <v>0</v>
      </c>
      <c r="AP232" s="679"/>
      <c r="AQ232" s="367"/>
      <c r="AR232" s="1063" t="s">
        <v>882</v>
      </c>
      <c r="AS232" s="1064"/>
      <c r="AT232" s="1064"/>
      <c r="AU232" s="1064"/>
      <c r="AV232" s="1065"/>
      <c r="AW232" s="688" t="s">
        <v>883</v>
      </c>
      <c r="AX232" s="377">
        <f t="shared" si="27"/>
        <v>0</v>
      </c>
      <c r="AY232" s="687"/>
      <c r="BA232" s="370"/>
    </row>
    <row r="233" spans="13:53" ht="15.75" x14ac:dyDescent="0.25">
      <c r="M233" s="327"/>
      <c r="AI233" s="1071" t="s">
        <v>884</v>
      </c>
      <c r="AJ233" s="1072"/>
      <c r="AK233" s="1072"/>
      <c r="AL233" s="1072"/>
      <c r="AM233" s="1073"/>
      <c r="AN233" s="676" t="s">
        <v>885</v>
      </c>
      <c r="AO233" s="377">
        <f t="shared" si="25"/>
        <v>0</v>
      </c>
      <c r="AP233" s="679"/>
      <c r="AQ233" s="367"/>
      <c r="AR233" s="1063" t="s">
        <v>886</v>
      </c>
      <c r="AS233" s="1064"/>
      <c r="AT233" s="1064"/>
      <c r="AU233" s="1064"/>
      <c r="AV233" s="1065"/>
      <c r="AW233" s="689" t="s">
        <v>887</v>
      </c>
      <c r="AX233" s="377">
        <f t="shared" si="27"/>
        <v>0</v>
      </c>
      <c r="AY233" s="687"/>
      <c r="BA233" s="370"/>
    </row>
    <row r="234" spans="13:53" ht="15.75" x14ac:dyDescent="0.25">
      <c r="M234" s="327"/>
      <c r="AI234" s="1071" t="s">
        <v>888</v>
      </c>
      <c r="AJ234" s="1072"/>
      <c r="AK234" s="1072"/>
      <c r="AL234" s="1072"/>
      <c r="AM234" s="1073"/>
      <c r="AN234" s="676" t="s">
        <v>889</v>
      </c>
      <c r="AO234" s="377">
        <f t="shared" si="25"/>
        <v>0</v>
      </c>
      <c r="AP234" s="679"/>
      <c r="AQ234" s="367"/>
      <c r="AR234" s="1063" t="s">
        <v>890</v>
      </c>
      <c r="AS234" s="1064"/>
      <c r="AT234" s="1064"/>
      <c r="AU234" s="1064"/>
      <c r="AV234" s="1065"/>
      <c r="AW234" s="690" t="s">
        <v>891</v>
      </c>
      <c r="AX234" s="377">
        <f t="shared" si="27"/>
        <v>0</v>
      </c>
      <c r="AY234" s="687"/>
      <c r="BA234" s="370"/>
    </row>
    <row r="235" spans="13:53" ht="15.75" x14ac:dyDescent="0.25">
      <c r="M235" s="327"/>
      <c r="AI235" s="1050" t="s">
        <v>892</v>
      </c>
      <c r="AJ235" s="1051"/>
      <c r="AK235" s="1051"/>
      <c r="AL235" s="1051"/>
      <c r="AM235" s="1052"/>
      <c r="AN235" s="514"/>
      <c r="AO235" s="515">
        <f>SUM(AO219:AO234)</f>
        <v>0</v>
      </c>
      <c r="AQ235" s="367"/>
      <c r="AR235" s="1063" t="s">
        <v>893</v>
      </c>
      <c r="AS235" s="1064"/>
      <c r="AT235" s="1064"/>
      <c r="AU235" s="1064"/>
      <c r="AV235" s="1065"/>
      <c r="AW235" s="691" t="s">
        <v>894</v>
      </c>
      <c r="AX235" s="377">
        <f t="shared" si="27"/>
        <v>0</v>
      </c>
      <c r="AY235" s="687"/>
      <c r="BA235" s="370"/>
    </row>
    <row r="236" spans="13:53" ht="15.75" x14ac:dyDescent="0.25">
      <c r="M236" s="327"/>
      <c r="AI236" s="672"/>
      <c r="AR236" s="1063" t="s">
        <v>895</v>
      </c>
      <c r="AS236" s="1064"/>
      <c r="AT236" s="1064"/>
      <c r="AU236" s="1064"/>
      <c r="AV236" s="1065"/>
      <c r="AW236" s="692" t="s">
        <v>896</v>
      </c>
      <c r="AX236" s="377">
        <f t="shared" si="27"/>
        <v>0</v>
      </c>
      <c r="AY236" s="687"/>
      <c r="BA236" s="370"/>
    </row>
    <row r="237" spans="13:53" ht="15.75" x14ac:dyDescent="0.25">
      <c r="M237" s="327"/>
      <c r="AI237" s="1070" t="s">
        <v>337</v>
      </c>
      <c r="AJ237" s="1061"/>
      <c r="AK237" s="1061"/>
      <c r="AL237" s="1061"/>
      <c r="AM237" s="1061"/>
      <c r="AN237" s="1046"/>
      <c r="AO237" s="368" t="s">
        <v>200</v>
      </c>
      <c r="AP237" s="369"/>
      <c r="AR237" s="1060" t="s">
        <v>897</v>
      </c>
      <c r="AS237" s="1061"/>
      <c r="AT237" s="1061"/>
      <c r="AU237" s="1061"/>
      <c r="AV237" s="1062"/>
      <c r="AW237" s="514"/>
      <c r="AX237" s="515">
        <f>SUM(AX231:AX236)</f>
        <v>0</v>
      </c>
      <c r="BA237" s="370"/>
    </row>
    <row r="238" spans="13:53" x14ac:dyDescent="0.25">
      <c r="M238" s="327"/>
      <c r="AI238" s="1066" t="s">
        <v>898</v>
      </c>
      <c r="AJ238" s="1067"/>
      <c r="AK238" s="1067"/>
      <c r="AL238" s="1067"/>
      <c r="AM238" s="1067"/>
      <c r="AN238" s="693" t="s">
        <v>899</v>
      </c>
      <c r="AO238" s="377">
        <f t="shared" ref="AO238" si="28">COUNTIF($A$1:$CI$60,AN238)</f>
        <v>0</v>
      </c>
      <c r="AP238" s="694"/>
      <c r="BA238" s="370"/>
    </row>
    <row r="239" spans="13:53" ht="15.75" x14ac:dyDescent="0.25">
      <c r="M239" s="327"/>
      <c r="AI239" s="1050" t="s">
        <v>900</v>
      </c>
      <c r="AJ239" s="1051"/>
      <c r="AK239" s="1051"/>
      <c r="AL239" s="1051"/>
      <c r="AM239" s="1052"/>
      <c r="AN239" s="514"/>
      <c r="AO239" s="515">
        <f>SUM(AO238)</f>
        <v>0</v>
      </c>
      <c r="AR239" s="1060" t="s">
        <v>313</v>
      </c>
      <c r="AS239" s="1061"/>
      <c r="AT239" s="1061"/>
      <c r="AU239" s="1061"/>
      <c r="AV239" s="1061"/>
      <c r="AW239" s="1062"/>
      <c r="AX239" s="368" t="s">
        <v>200</v>
      </c>
      <c r="AY239" s="369"/>
      <c r="BA239" s="370"/>
    </row>
    <row r="240" spans="13:53" ht="15.75" x14ac:dyDescent="0.25">
      <c r="M240" s="327"/>
      <c r="AI240" s="672"/>
      <c r="AR240" s="1063" t="s">
        <v>901</v>
      </c>
      <c r="AS240" s="1064"/>
      <c r="AT240" s="1064"/>
      <c r="AU240" s="1064"/>
      <c r="AV240" s="1065"/>
      <c r="AW240" s="695" t="s">
        <v>314</v>
      </c>
      <c r="AX240" s="377">
        <f>COUNTIF($P$1:$Q$1,AW240)</f>
        <v>0</v>
      </c>
      <c r="AY240" s="687"/>
      <c r="BA240" s="370"/>
    </row>
    <row r="241" spans="13:53" ht="15.75" x14ac:dyDescent="0.25">
      <c r="M241" s="327"/>
      <c r="AI241" s="672"/>
      <c r="AR241" s="1060" t="s">
        <v>902</v>
      </c>
      <c r="AS241" s="1061"/>
      <c r="AT241" s="1061"/>
      <c r="AU241" s="1061"/>
      <c r="AV241" s="1062"/>
      <c r="AW241" s="514"/>
      <c r="AX241" s="515">
        <f>SUM(AX240:AX240)</f>
        <v>0</v>
      </c>
      <c r="BA241" s="370"/>
    </row>
    <row r="242" spans="13:53" ht="15.75" x14ac:dyDescent="0.25">
      <c r="M242" s="327"/>
      <c r="AI242" s="1070" t="s">
        <v>365</v>
      </c>
      <c r="AJ242" s="1061"/>
      <c r="AK242" s="1061"/>
      <c r="AL242" s="1061"/>
      <c r="AM242" s="1061"/>
      <c r="AN242" s="1062"/>
      <c r="AO242" s="368" t="s">
        <v>200</v>
      </c>
      <c r="AP242" s="369"/>
      <c r="AR242" s="367"/>
      <c r="AS242" s="367"/>
      <c r="AT242" s="367"/>
      <c r="AU242" s="367"/>
      <c r="AV242" s="367"/>
      <c r="AW242" s="367"/>
      <c r="AX242" s="367"/>
      <c r="AY242" s="367"/>
      <c r="BA242" s="370"/>
    </row>
    <row r="243" spans="13:53" ht="15.75" x14ac:dyDescent="0.25">
      <c r="M243" s="327"/>
      <c r="AI243" s="1066" t="s">
        <v>903</v>
      </c>
      <c r="AJ243" s="1067"/>
      <c r="AK243" s="1067"/>
      <c r="AL243" s="1067"/>
      <c r="AM243" s="1068"/>
      <c r="AN243" s="696" t="s">
        <v>904</v>
      </c>
      <c r="AO243" s="377">
        <f t="shared" ref="AO243:AO247" si="29">COUNTIF($A$1:$CI$60,AN243)</f>
        <v>0</v>
      </c>
      <c r="AP243" s="697"/>
      <c r="AR243" s="1060" t="s">
        <v>325</v>
      </c>
      <c r="AS243" s="1061"/>
      <c r="AT243" s="1061"/>
      <c r="AU243" s="1061"/>
      <c r="AV243" s="1061"/>
      <c r="AW243" s="1062"/>
      <c r="AX243" s="368" t="s">
        <v>200</v>
      </c>
      <c r="AY243" s="369"/>
      <c r="BA243" s="370"/>
    </row>
    <row r="244" spans="13:53" ht="18" x14ac:dyDescent="0.25">
      <c r="M244" s="327"/>
      <c r="AI244" s="1066" t="s">
        <v>905</v>
      </c>
      <c r="AJ244" s="1067"/>
      <c r="AK244" s="1067"/>
      <c r="AL244" s="1067"/>
      <c r="AM244" s="1068"/>
      <c r="AN244" s="698" t="s">
        <v>906</v>
      </c>
      <c r="AO244" s="377">
        <f t="shared" si="29"/>
        <v>0</v>
      </c>
      <c r="AP244" s="699"/>
      <c r="AR244" s="1069" t="s">
        <v>325</v>
      </c>
      <c r="AS244" s="1064"/>
      <c r="AT244" s="1064"/>
      <c r="AU244" s="1064"/>
      <c r="AV244" s="1065"/>
      <c r="AW244" s="700" t="s">
        <v>326</v>
      </c>
      <c r="AX244" s="377">
        <f t="shared" ref="AX244" si="30">COUNTIF($A$1:$CI$60,AW244)</f>
        <v>0</v>
      </c>
      <c r="AY244" s="701"/>
      <c r="BA244" s="671"/>
    </row>
    <row r="245" spans="13:53" ht="18" x14ac:dyDescent="0.25">
      <c r="M245" s="327"/>
      <c r="AI245" s="1066" t="s">
        <v>907</v>
      </c>
      <c r="AJ245" s="1067"/>
      <c r="AK245" s="1067"/>
      <c r="AL245" s="1067"/>
      <c r="AM245" s="1068"/>
      <c r="AN245" s="702" t="s">
        <v>908</v>
      </c>
      <c r="AO245" s="377">
        <f t="shared" si="29"/>
        <v>0</v>
      </c>
      <c r="AP245" s="699"/>
      <c r="AR245" s="1060" t="s">
        <v>909</v>
      </c>
      <c r="AS245" s="1061"/>
      <c r="AT245" s="1061"/>
      <c r="AU245" s="1061"/>
      <c r="AV245" s="1062"/>
      <c r="AW245" s="514"/>
      <c r="AX245" s="515">
        <f>SUM(AX244:AX244)</f>
        <v>0</v>
      </c>
      <c r="BA245" s="671"/>
    </row>
    <row r="246" spans="13:53" ht="18" x14ac:dyDescent="0.25">
      <c r="M246" s="327"/>
      <c r="AI246" s="1066" t="s">
        <v>910</v>
      </c>
      <c r="AJ246" s="1067"/>
      <c r="AK246" s="1067"/>
      <c r="AL246" s="1067"/>
      <c r="AM246" s="1068"/>
      <c r="AN246" s="703" t="s">
        <v>911</v>
      </c>
      <c r="AO246" s="377">
        <f t="shared" si="29"/>
        <v>0</v>
      </c>
      <c r="AP246" s="699"/>
      <c r="BA246" s="671"/>
    </row>
    <row r="247" spans="13:53" ht="18" x14ac:dyDescent="0.25">
      <c r="M247" s="327"/>
      <c r="AI247" s="1066" t="s">
        <v>912</v>
      </c>
      <c r="AJ247" s="1067"/>
      <c r="AK247" s="1067"/>
      <c r="AL247" s="1067"/>
      <c r="AM247" s="1068"/>
      <c r="AN247" s="704" t="s">
        <v>913</v>
      </c>
      <c r="AO247" s="377">
        <f t="shared" si="29"/>
        <v>0</v>
      </c>
      <c r="AP247" s="699"/>
      <c r="AR247" s="1060" t="s">
        <v>370</v>
      </c>
      <c r="AS247" s="1061"/>
      <c r="AT247" s="1061"/>
      <c r="AU247" s="1061"/>
      <c r="AV247" s="1061"/>
      <c r="AW247" s="1062"/>
      <c r="AX247" s="368" t="s">
        <v>200</v>
      </c>
      <c r="AY247" s="369"/>
      <c r="BA247" s="671"/>
    </row>
    <row r="248" spans="13:53" ht="18" x14ac:dyDescent="0.25">
      <c r="M248" s="327"/>
      <c r="AI248" s="1050" t="s">
        <v>914</v>
      </c>
      <c r="AJ248" s="1051"/>
      <c r="AK248" s="1051"/>
      <c r="AL248" s="1051"/>
      <c r="AM248" s="1052"/>
      <c r="AN248" s="514"/>
      <c r="AO248" s="515">
        <f>SUM(AO243:AO247)</f>
        <v>0</v>
      </c>
      <c r="AP248" s="367"/>
      <c r="AR248" s="1063" t="s">
        <v>370</v>
      </c>
      <c r="AS248" s="1064"/>
      <c r="AT248" s="1064"/>
      <c r="AU248" s="1064"/>
      <c r="AV248" s="1065"/>
      <c r="AW248" s="705" t="s">
        <v>915</v>
      </c>
      <c r="AX248" s="377">
        <f t="shared" ref="AX248" si="31">COUNTIF($A$1:$CI$60,AW248)</f>
        <v>0</v>
      </c>
      <c r="AY248" s="706"/>
      <c r="BA248" s="671"/>
    </row>
    <row r="249" spans="13:53" ht="18" x14ac:dyDescent="0.25">
      <c r="M249" s="327"/>
      <c r="AI249" s="672"/>
      <c r="AR249" s="1060" t="s">
        <v>916</v>
      </c>
      <c r="AS249" s="1061"/>
      <c r="AT249" s="1061"/>
      <c r="AU249" s="1061"/>
      <c r="AV249" s="1062"/>
      <c r="AW249" s="707"/>
      <c r="AX249" s="515">
        <f>SUM(AX248:AX248)</f>
        <v>0</v>
      </c>
      <c r="BA249" s="671"/>
    </row>
    <row r="250" spans="13:53" ht="18" x14ac:dyDescent="0.25">
      <c r="M250" s="327"/>
      <c r="AI250" s="1044" t="s">
        <v>331</v>
      </c>
      <c r="AJ250" s="1045"/>
      <c r="AK250" s="1045"/>
      <c r="AL250" s="1045"/>
      <c r="AM250" s="1045"/>
      <c r="AN250" s="1046"/>
      <c r="AO250" s="368" t="s">
        <v>200</v>
      </c>
      <c r="AP250" s="369"/>
      <c r="AQ250" s="367"/>
      <c r="BA250" s="671"/>
    </row>
    <row r="251" spans="13:53" ht="18" x14ac:dyDescent="0.25">
      <c r="M251" s="327"/>
      <c r="AI251" s="1047" t="s">
        <v>917</v>
      </c>
      <c r="AJ251" s="1048"/>
      <c r="AK251" s="1048"/>
      <c r="AL251" s="1048"/>
      <c r="AM251" s="1048"/>
      <c r="AN251" s="708" t="s">
        <v>918</v>
      </c>
      <c r="AO251" s="377">
        <f>COUNTIF($P$1:$Q$1,AN251)</f>
        <v>0</v>
      </c>
      <c r="AP251" s="709"/>
      <c r="AR251" s="1060" t="s">
        <v>359</v>
      </c>
      <c r="AS251" s="1061"/>
      <c r="AT251" s="1061"/>
      <c r="AU251" s="1061"/>
      <c r="AV251" s="1061"/>
      <c r="AW251" s="1062"/>
      <c r="AX251" s="368" t="s">
        <v>200</v>
      </c>
      <c r="AY251" s="369"/>
      <c r="BA251" s="671"/>
    </row>
    <row r="252" spans="13:53" ht="18" x14ac:dyDescent="0.25">
      <c r="M252" s="327"/>
      <c r="AI252" s="1047" t="s">
        <v>919</v>
      </c>
      <c r="AJ252" s="1048"/>
      <c r="AK252" s="1048"/>
      <c r="AL252" s="1048"/>
      <c r="AM252" s="1049"/>
      <c r="AN252" s="710" t="s">
        <v>920</v>
      </c>
      <c r="AO252" s="377">
        <f t="shared" ref="AO252" si="32">COUNTIF($A$1:$CI$60,AN252)</f>
        <v>0</v>
      </c>
      <c r="AP252" s="709"/>
      <c r="AR252" s="1063" t="s">
        <v>921</v>
      </c>
      <c r="AS252" s="1064"/>
      <c r="AT252" s="1064"/>
      <c r="AU252" s="1064"/>
      <c r="AV252" s="1065"/>
      <c r="AW252" s="711" t="s">
        <v>922</v>
      </c>
      <c r="AX252" s="377">
        <f t="shared" ref="AX252" si="33">COUNTIF($A$1:$CI$60,AW252)</f>
        <v>0</v>
      </c>
      <c r="AY252" s="712"/>
      <c r="BA252" s="671"/>
    </row>
    <row r="253" spans="13:53" ht="18" x14ac:dyDescent="0.25">
      <c r="M253" s="327"/>
      <c r="AI253" s="1050" t="s">
        <v>923</v>
      </c>
      <c r="AJ253" s="1051"/>
      <c r="AK253" s="1051"/>
      <c r="AL253" s="1051"/>
      <c r="AM253" s="1052"/>
      <c r="AN253" s="514"/>
      <c r="AO253" s="515">
        <f>SUM(AO251:AO252)</f>
        <v>0</v>
      </c>
      <c r="AP253" s="367"/>
      <c r="AR253" s="1060" t="s">
        <v>924</v>
      </c>
      <c r="AS253" s="1061"/>
      <c r="AT253" s="1061"/>
      <c r="AU253" s="1061"/>
      <c r="AV253" s="1062"/>
      <c r="AW253" s="514"/>
      <c r="AX253" s="515">
        <f>SUM(AX252:AX252)</f>
        <v>0</v>
      </c>
      <c r="BA253" s="671"/>
    </row>
    <row r="254" spans="13:53" ht="18" x14ac:dyDescent="0.25">
      <c r="M254" s="327"/>
      <c r="AI254" s="672"/>
      <c r="BA254" s="671"/>
    </row>
    <row r="255" spans="13:53" ht="18" x14ac:dyDescent="0.25">
      <c r="M255" s="327"/>
      <c r="AI255" s="1044" t="s">
        <v>354</v>
      </c>
      <c r="AJ255" s="1045"/>
      <c r="AK255" s="1045"/>
      <c r="AL255" s="1045"/>
      <c r="AM255" s="1045"/>
      <c r="AN255" s="1046"/>
      <c r="AO255" s="368" t="s">
        <v>200</v>
      </c>
      <c r="AP255" s="369"/>
      <c r="AR255" s="1059" t="s">
        <v>244</v>
      </c>
      <c r="AS255" s="1045"/>
      <c r="AT255" s="1045"/>
      <c r="AU255" s="1045"/>
      <c r="AV255" s="1045"/>
      <c r="AW255" s="1046"/>
      <c r="AX255" s="368" t="s">
        <v>200</v>
      </c>
      <c r="AY255" s="369"/>
      <c r="BA255" s="671"/>
    </row>
    <row r="256" spans="13:53" ht="18" x14ac:dyDescent="0.25">
      <c r="M256" s="327"/>
      <c r="AI256" s="1047" t="s">
        <v>925</v>
      </c>
      <c r="AJ256" s="1048"/>
      <c r="AK256" s="1048"/>
      <c r="AL256" s="1048"/>
      <c r="AM256" s="1054"/>
      <c r="AN256" s="696" t="s">
        <v>926</v>
      </c>
      <c r="AO256" s="377">
        <f t="shared" ref="AO256:AO265" si="34">COUNTIF($A$1:$CI$60,AN256)</f>
        <v>0</v>
      </c>
      <c r="AP256" s="713"/>
      <c r="AR256" s="1055" t="s">
        <v>927</v>
      </c>
      <c r="AS256" s="1055"/>
      <c r="AT256" s="1055"/>
      <c r="AU256" s="1055"/>
      <c r="AV256" s="1055"/>
      <c r="AW256" s="714" t="s">
        <v>928</v>
      </c>
      <c r="AX256" s="377">
        <f t="shared" ref="AX256:AX259" si="35">COUNTIF($A$1:$CI$60,AW256)</f>
        <v>0</v>
      </c>
      <c r="AY256" s="715"/>
      <c r="BA256" s="671"/>
    </row>
    <row r="257" spans="13:53" ht="18" x14ac:dyDescent="0.25">
      <c r="M257" s="327"/>
      <c r="AI257" s="1047" t="s">
        <v>929</v>
      </c>
      <c r="AJ257" s="1048"/>
      <c r="AK257" s="1048"/>
      <c r="AL257" s="1048"/>
      <c r="AM257" s="1054"/>
      <c r="AN257" s="716" t="s">
        <v>930</v>
      </c>
      <c r="AO257" s="377">
        <f t="shared" si="34"/>
        <v>0</v>
      </c>
      <c r="AP257" s="713"/>
      <c r="AR257" s="1055" t="s">
        <v>931</v>
      </c>
      <c r="AS257" s="1055"/>
      <c r="AT257" s="1055"/>
      <c r="AU257" s="1055"/>
      <c r="AV257" s="1055"/>
      <c r="AW257" s="717" t="s">
        <v>932</v>
      </c>
      <c r="AX257" s="377">
        <f t="shared" si="35"/>
        <v>0</v>
      </c>
      <c r="AY257" s="715"/>
      <c r="BA257" s="671"/>
    </row>
    <row r="258" spans="13:53" ht="18" x14ac:dyDescent="0.25">
      <c r="M258" s="327"/>
      <c r="AA258" s="327"/>
      <c r="AI258" s="1047" t="s">
        <v>933</v>
      </c>
      <c r="AJ258" s="1048"/>
      <c r="AK258" s="1048"/>
      <c r="AL258" s="1048"/>
      <c r="AM258" s="1054"/>
      <c r="AN258" s="718" t="s">
        <v>934</v>
      </c>
      <c r="AO258" s="377">
        <f t="shared" si="34"/>
        <v>0</v>
      </c>
      <c r="AP258" s="713"/>
      <c r="AR258" s="1055" t="s">
        <v>935</v>
      </c>
      <c r="AS258" s="1055"/>
      <c r="AT258" s="1055"/>
      <c r="AU258" s="1055"/>
      <c r="AV258" s="1055"/>
      <c r="AW258" s="719" t="s">
        <v>936</v>
      </c>
      <c r="AX258" s="377">
        <f t="shared" si="35"/>
        <v>0</v>
      </c>
      <c r="AY258" s="715"/>
      <c r="BA258" s="671"/>
    </row>
    <row r="259" spans="13:53" ht="18" x14ac:dyDescent="0.25">
      <c r="M259" s="327"/>
      <c r="AA259" s="327"/>
      <c r="AI259" s="1047" t="s">
        <v>937</v>
      </c>
      <c r="AJ259" s="1048"/>
      <c r="AK259" s="1048"/>
      <c r="AL259" s="1048"/>
      <c r="AM259" s="1054"/>
      <c r="AN259" s="720" t="s">
        <v>938</v>
      </c>
      <c r="AO259" s="377">
        <f t="shared" si="34"/>
        <v>0</v>
      </c>
      <c r="AP259" s="713"/>
      <c r="AR259" s="1055" t="s">
        <v>939</v>
      </c>
      <c r="AS259" s="1055"/>
      <c r="AT259" s="1055"/>
      <c r="AU259" s="1055"/>
      <c r="AV259" s="1055"/>
      <c r="AW259" s="721" t="s">
        <v>940</v>
      </c>
      <c r="AX259" s="377">
        <f t="shared" si="35"/>
        <v>0</v>
      </c>
      <c r="AY259" s="715"/>
      <c r="BA259" s="671"/>
    </row>
    <row r="260" spans="13:53" ht="18" x14ac:dyDescent="0.25">
      <c r="M260" s="327"/>
      <c r="AA260" s="327"/>
      <c r="AI260" s="1047" t="s">
        <v>941</v>
      </c>
      <c r="AJ260" s="1048"/>
      <c r="AK260" s="1048"/>
      <c r="AL260" s="1048"/>
      <c r="AM260" s="1054"/>
      <c r="AN260" s="722" t="s">
        <v>942</v>
      </c>
      <c r="AO260" s="377">
        <f t="shared" si="34"/>
        <v>0</v>
      </c>
      <c r="AP260" s="713"/>
      <c r="AR260" s="1056" t="s">
        <v>943</v>
      </c>
      <c r="AS260" s="1057"/>
      <c r="AT260" s="1057"/>
      <c r="AU260" s="1057"/>
      <c r="AV260" s="1058"/>
      <c r="AW260" s="723"/>
      <c r="AX260" s="515">
        <f>SUM(AX256:AX259)</f>
        <v>0</v>
      </c>
      <c r="BA260" s="671"/>
    </row>
    <row r="261" spans="13:53" ht="18" x14ac:dyDescent="0.25">
      <c r="M261" s="327"/>
      <c r="AA261" s="327"/>
      <c r="AI261" s="1047" t="s">
        <v>944</v>
      </c>
      <c r="AJ261" s="1048"/>
      <c r="AK261" s="1048"/>
      <c r="AL261" s="1048"/>
      <c r="AM261" s="1054"/>
      <c r="AN261" s="724" t="s">
        <v>945</v>
      </c>
      <c r="AO261" s="377">
        <f t="shared" si="34"/>
        <v>0</v>
      </c>
      <c r="AP261" s="713"/>
      <c r="BA261" s="671"/>
    </row>
    <row r="262" spans="13:53" ht="18" x14ac:dyDescent="0.25">
      <c r="M262" s="327"/>
      <c r="AA262" s="327"/>
      <c r="AI262" s="1047" t="s">
        <v>946</v>
      </c>
      <c r="AJ262" s="1048"/>
      <c r="AK262" s="1048"/>
      <c r="AL262" s="1048"/>
      <c r="AM262" s="1054"/>
      <c r="AN262" s="725" t="s">
        <v>947</v>
      </c>
      <c r="AO262" s="377">
        <f t="shared" si="34"/>
        <v>0</v>
      </c>
      <c r="AP262" s="713"/>
      <c r="BA262" s="671"/>
    </row>
    <row r="263" spans="13:53" ht="18" x14ac:dyDescent="0.25">
      <c r="M263" s="327"/>
      <c r="AA263" s="327"/>
      <c r="AI263" s="1047" t="s">
        <v>948</v>
      </c>
      <c r="AJ263" s="1048"/>
      <c r="AK263" s="1048"/>
      <c r="AL263" s="1048"/>
      <c r="AM263" s="1054"/>
      <c r="AN263" s="726" t="s">
        <v>949</v>
      </c>
      <c r="AO263" s="377">
        <f t="shared" si="34"/>
        <v>0</v>
      </c>
      <c r="AP263" s="713"/>
      <c r="BA263" s="671"/>
    </row>
    <row r="264" spans="13:53" ht="18" x14ac:dyDescent="0.25">
      <c r="M264" s="327"/>
      <c r="AA264" s="327"/>
      <c r="AI264" s="1047" t="s">
        <v>950</v>
      </c>
      <c r="AJ264" s="1048"/>
      <c r="AK264" s="1048"/>
      <c r="AL264" s="1048"/>
      <c r="AM264" s="1054"/>
      <c r="AN264" s="727" t="s">
        <v>951</v>
      </c>
      <c r="AO264" s="377">
        <f t="shared" si="34"/>
        <v>0</v>
      </c>
      <c r="AP264" s="713"/>
      <c r="BA264" s="671"/>
    </row>
    <row r="265" spans="13:53" ht="18" x14ac:dyDescent="0.25">
      <c r="M265" s="327"/>
      <c r="AA265" s="327"/>
      <c r="AI265" s="1047" t="s">
        <v>952</v>
      </c>
      <c r="AJ265" s="1048"/>
      <c r="AK265" s="1048"/>
      <c r="AL265" s="1048"/>
      <c r="AM265" s="1054"/>
      <c r="AN265" s="728" t="s">
        <v>953</v>
      </c>
      <c r="AO265" s="377">
        <f t="shared" si="34"/>
        <v>0</v>
      </c>
      <c r="AP265" s="713"/>
      <c r="BA265" s="671"/>
    </row>
    <row r="266" spans="13:53" ht="18" x14ac:dyDescent="0.25">
      <c r="M266" s="327"/>
      <c r="AA266" s="327"/>
      <c r="AI266" s="1050" t="s">
        <v>954</v>
      </c>
      <c r="AJ266" s="1051"/>
      <c r="AK266" s="1051"/>
      <c r="AL266" s="1051"/>
      <c r="AM266" s="1052"/>
      <c r="AN266" s="514"/>
      <c r="AO266" s="515">
        <f>SUM(AO256:AO265)</f>
        <v>0</v>
      </c>
      <c r="AP266" s="367"/>
      <c r="BA266" s="671"/>
    </row>
    <row r="267" spans="13:53" ht="18" x14ac:dyDescent="0.25">
      <c r="M267" s="327"/>
      <c r="AA267" s="327"/>
      <c r="AI267" s="672"/>
      <c r="BA267" s="671"/>
    </row>
    <row r="268" spans="13:53" ht="18" x14ac:dyDescent="0.25">
      <c r="M268" s="327"/>
      <c r="AA268" s="327"/>
      <c r="AI268" s="1044" t="s">
        <v>291</v>
      </c>
      <c r="AJ268" s="1045"/>
      <c r="AK268" s="1045"/>
      <c r="AL268" s="1045"/>
      <c r="AM268" s="1045"/>
      <c r="AN268" s="1046"/>
      <c r="AO268" s="368" t="s">
        <v>200</v>
      </c>
      <c r="AP268" s="369"/>
      <c r="BA268" s="671"/>
    </row>
    <row r="269" spans="13:53" ht="18" x14ac:dyDescent="0.25">
      <c r="M269" s="327"/>
      <c r="AA269" s="327"/>
      <c r="AI269" s="1047" t="s">
        <v>955</v>
      </c>
      <c r="AJ269" s="1048"/>
      <c r="AK269" s="1048"/>
      <c r="AL269" s="1048"/>
      <c r="AM269" s="1048"/>
      <c r="AN269" s="729" t="s">
        <v>956</v>
      </c>
      <c r="AO269" s="377">
        <f t="shared" ref="AO269" si="36">COUNTIF($A$1:$CI$60,AN269)</f>
        <v>0</v>
      </c>
      <c r="AP269" s="709"/>
      <c r="BA269" s="671"/>
    </row>
    <row r="270" spans="13:53" ht="18" x14ac:dyDescent="0.25">
      <c r="M270" s="327"/>
      <c r="AA270" s="327"/>
      <c r="AI270" s="1047"/>
      <c r="AJ270" s="1048"/>
      <c r="AK270" s="1048"/>
      <c r="AL270" s="1048"/>
      <c r="AM270" s="1049"/>
      <c r="AN270" s="730"/>
      <c r="AO270" s="377"/>
      <c r="AP270" s="709"/>
      <c r="BA270" s="671"/>
    </row>
    <row r="271" spans="13:53" ht="18" x14ac:dyDescent="0.25">
      <c r="M271" s="327"/>
      <c r="AA271" s="327"/>
      <c r="AI271" s="1050" t="s">
        <v>957</v>
      </c>
      <c r="AJ271" s="1051"/>
      <c r="AK271" s="1051"/>
      <c r="AL271" s="1051"/>
      <c r="AM271" s="1052"/>
      <c r="AN271" s="514"/>
      <c r="AO271" s="515">
        <f>SUM(AO269:AO270)</f>
        <v>0</v>
      </c>
      <c r="AP271" s="367"/>
      <c r="BA271" s="671"/>
    </row>
    <row r="272" spans="13:53" ht="18" x14ac:dyDescent="0.25">
      <c r="M272" s="327"/>
      <c r="AA272" s="327"/>
      <c r="AI272" s="672"/>
      <c r="BA272" s="671"/>
    </row>
    <row r="273" spans="13:53" ht="15.75" thickBot="1" x14ac:dyDescent="0.3">
      <c r="M273" s="327"/>
      <c r="AA273" s="327"/>
      <c r="AI273" s="731"/>
      <c r="AJ273" s="732"/>
      <c r="AK273" s="732"/>
      <c r="AL273" s="732"/>
      <c r="AM273" s="732"/>
      <c r="AN273" s="732"/>
      <c r="AO273" s="732"/>
      <c r="AP273" s="732"/>
      <c r="AQ273" s="732"/>
      <c r="AR273" s="732"/>
      <c r="AS273" s="732"/>
      <c r="AT273" s="732"/>
      <c r="AU273" s="732"/>
      <c r="AV273" s="732"/>
      <c r="AW273" s="732"/>
      <c r="AX273" s="732"/>
      <c r="AY273" s="732"/>
      <c r="AZ273" s="732"/>
      <c r="BA273" s="733"/>
    </row>
    <row r="274" spans="13:53" x14ac:dyDescent="0.25">
      <c r="M274" s="327"/>
      <c r="AA274" s="327"/>
    </row>
    <row r="275" spans="13:53" x14ac:dyDescent="0.25">
      <c r="M275" s="327"/>
      <c r="AA275" s="327"/>
    </row>
    <row r="276" spans="13:53" x14ac:dyDescent="0.25">
      <c r="M276" s="327"/>
      <c r="AA276" s="327"/>
    </row>
    <row r="277" spans="13:53" x14ac:dyDescent="0.25">
      <c r="M277" s="327"/>
      <c r="AA277" s="327"/>
    </row>
    <row r="278" spans="13:53" ht="18" x14ac:dyDescent="0.25">
      <c r="M278" s="327"/>
      <c r="AA278" s="327"/>
      <c r="AZ278" s="626"/>
    </row>
    <row r="279" spans="13:53" ht="18" x14ac:dyDescent="0.25">
      <c r="M279" s="327"/>
      <c r="AA279" s="327"/>
      <c r="AI279" s="734"/>
      <c r="AJ279" s="734"/>
      <c r="AK279" s="734"/>
      <c r="AL279" s="734"/>
      <c r="AM279" s="734"/>
      <c r="AQ279" s="735"/>
    </row>
    <row r="280" spans="13:53" ht="18" x14ac:dyDescent="0.25">
      <c r="M280" s="327"/>
      <c r="AA280" s="327"/>
      <c r="AI280" s="1043"/>
      <c r="AJ280" s="1043"/>
      <c r="AK280" s="1043"/>
      <c r="AL280" s="1043"/>
      <c r="AM280" s="1043"/>
      <c r="AN280" s="1043"/>
      <c r="AO280" s="735"/>
      <c r="AP280" s="735"/>
      <c r="AQ280" s="736"/>
      <c r="BA280" s="626"/>
    </row>
    <row r="281" spans="13:53" ht="18" x14ac:dyDescent="0.25">
      <c r="M281" s="327"/>
      <c r="AA281" s="327"/>
      <c r="AI281" s="1053"/>
      <c r="AJ281" s="1053"/>
      <c r="AK281" s="1053"/>
      <c r="AL281" s="1053"/>
      <c r="AM281" s="1053"/>
      <c r="AN281" s="629"/>
      <c r="AO281" s="736"/>
      <c r="AP281" s="736"/>
      <c r="AQ281" s="735"/>
      <c r="AZ281" s="626"/>
      <c r="BA281" s="735"/>
    </row>
    <row r="282" spans="13:53" ht="18" x14ac:dyDescent="0.25">
      <c r="M282" s="327"/>
      <c r="AA282" s="327"/>
      <c r="AI282" s="1043"/>
      <c r="AJ282" s="1043"/>
      <c r="AK282" s="1043"/>
      <c r="AL282" s="1043"/>
      <c r="AM282" s="1043"/>
      <c r="AN282" s="1043"/>
      <c r="AO282" s="735"/>
      <c r="AP282" s="735"/>
      <c r="AQ282" s="737"/>
      <c r="AZ282" s="735"/>
      <c r="BA282" s="626"/>
    </row>
    <row r="283" spans="13:53" ht="18" x14ac:dyDescent="0.25">
      <c r="M283" s="327"/>
      <c r="AA283" s="327"/>
      <c r="AI283" s="1043"/>
      <c r="AJ283" s="1043"/>
      <c r="AK283" s="1043"/>
      <c r="AL283" s="1043"/>
      <c r="AM283" s="1043"/>
      <c r="AN283" s="1043"/>
      <c r="AO283" s="737"/>
      <c r="AP283" s="737"/>
      <c r="AQ283" s="737"/>
      <c r="AZ283" s="626"/>
      <c r="BA283" s="626"/>
    </row>
    <row r="284" spans="13:53" ht="18" x14ac:dyDescent="0.25">
      <c r="M284" s="327"/>
      <c r="AA284" s="327"/>
      <c r="AI284" s="734"/>
      <c r="AJ284" s="734"/>
      <c r="AK284" s="734"/>
      <c r="AL284" s="734"/>
      <c r="AM284" s="734"/>
      <c r="AQ284" s="737"/>
      <c r="AZ284" s="626"/>
      <c r="BA284" s="626"/>
    </row>
    <row r="285" spans="13:53" ht="18" x14ac:dyDescent="0.25">
      <c r="M285" s="327"/>
      <c r="AA285" s="327"/>
      <c r="AI285" s="734"/>
      <c r="AJ285" s="734"/>
      <c r="AK285" s="734"/>
      <c r="AL285" s="734"/>
      <c r="AM285" s="734"/>
      <c r="AQ285" s="737"/>
      <c r="AZ285" s="626"/>
      <c r="BA285" s="626"/>
    </row>
    <row r="286" spans="13:53" ht="18" x14ac:dyDescent="0.25">
      <c r="M286" s="327"/>
      <c r="AA286" s="327"/>
      <c r="AI286" s="734"/>
      <c r="AJ286" s="734"/>
      <c r="AK286" s="734"/>
      <c r="AL286" s="734"/>
      <c r="AM286" s="734"/>
      <c r="AQ286" s="737"/>
      <c r="AZ286" s="626"/>
      <c r="BA286" s="626"/>
    </row>
    <row r="287" spans="13:53" ht="18" x14ac:dyDescent="0.25">
      <c r="M287" s="327"/>
      <c r="AA287" s="327"/>
      <c r="AI287" s="734"/>
      <c r="AJ287" s="734"/>
      <c r="AK287" s="734"/>
      <c r="AL287" s="734"/>
      <c r="AM287" s="734"/>
      <c r="AQ287" s="737"/>
      <c r="AZ287" s="626"/>
      <c r="BA287" s="626"/>
    </row>
    <row r="288" spans="13:53" ht="18" x14ac:dyDescent="0.25">
      <c r="M288" s="327"/>
      <c r="AA288" s="327"/>
      <c r="AI288" s="734"/>
      <c r="AJ288" s="734"/>
      <c r="AK288" s="734"/>
      <c r="AL288" s="734"/>
      <c r="AM288" s="734"/>
      <c r="AQ288" s="737"/>
      <c r="AZ288" s="626"/>
      <c r="BA288" s="626"/>
    </row>
    <row r="289" spans="13:58" ht="18" x14ac:dyDescent="0.25">
      <c r="M289" s="327"/>
      <c r="AA289" s="327"/>
      <c r="AI289" s="734"/>
      <c r="AJ289" s="734"/>
      <c r="AK289" s="734"/>
      <c r="AL289" s="734"/>
      <c r="AM289" s="734"/>
      <c r="AQ289" s="737"/>
      <c r="AZ289" s="626"/>
      <c r="BA289" s="626"/>
    </row>
    <row r="290" spans="13:58" ht="18" x14ac:dyDescent="0.25">
      <c r="M290" s="327"/>
      <c r="AA290" s="327"/>
      <c r="AI290" s="734"/>
      <c r="AJ290" s="734"/>
      <c r="AK290" s="734"/>
      <c r="AL290" s="734"/>
      <c r="AM290" s="734"/>
      <c r="AQ290" s="737"/>
      <c r="AZ290" s="626"/>
      <c r="BA290" s="626"/>
    </row>
    <row r="291" spans="13:58" ht="18" x14ac:dyDescent="0.25">
      <c r="M291" s="327"/>
      <c r="AA291" s="327"/>
      <c r="AI291" s="734"/>
      <c r="AJ291" s="734"/>
      <c r="AK291" s="734"/>
      <c r="AL291" s="734"/>
      <c r="AM291" s="734"/>
      <c r="AQ291" s="737"/>
      <c r="AZ291" s="626"/>
      <c r="BA291" s="626"/>
    </row>
    <row r="292" spans="13:58" ht="18" x14ac:dyDescent="0.25">
      <c r="M292" s="327"/>
      <c r="AA292" s="327"/>
      <c r="AI292" s="734"/>
      <c r="AJ292" s="734"/>
      <c r="AK292" s="734"/>
      <c r="AL292" s="734"/>
      <c r="AM292" s="734"/>
      <c r="AQ292" s="737"/>
      <c r="AZ292" s="626"/>
      <c r="BA292" s="626"/>
    </row>
    <row r="293" spans="13:58" ht="18" x14ac:dyDescent="0.25">
      <c r="M293" s="327"/>
      <c r="AA293" s="327"/>
      <c r="AI293" s="734"/>
      <c r="AJ293" s="734"/>
      <c r="AK293" s="734"/>
      <c r="AL293" s="734"/>
      <c r="AM293" s="734"/>
      <c r="AQ293" s="737"/>
      <c r="AZ293" s="626"/>
      <c r="BA293" s="626"/>
      <c r="BF293" s="738" t="s">
        <v>958</v>
      </c>
    </row>
  </sheetData>
  <mergeCells count="643">
    <mergeCell ref="A1:CI1"/>
    <mergeCell ref="BG3:BJ7"/>
    <mergeCell ref="CF3:CG3"/>
    <mergeCell ref="BQ8:BR8"/>
    <mergeCell ref="BG23:BG24"/>
    <mergeCell ref="BH25:BJ25"/>
    <mergeCell ref="CC31:CE32"/>
    <mergeCell ref="AQ32:AW39"/>
    <mergeCell ref="BS33:BU33"/>
    <mergeCell ref="AD34:AK34"/>
    <mergeCell ref="BH26:BJ26"/>
    <mergeCell ref="BW26:BX26"/>
    <mergeCell ref="CC26:CE27"/>
    <mergeCell ref="BH27:BJ27"/>
    <mergeCell ref="BW27:BX27"/>
    <mergeCell ref="BH28:BJ28"/>
    <mergeCell ref="P20:V20"/>
    <mergeCell ref="J20:N20"/>
    <mergeCell ref="M40:N40"/>
    <mergeCell ref="BN40:BO40"/>
    <mergeCell ref="S44:AA54"/>
    <mergeCell ref="AD46:AL48"/>
    <mergeCell ref="AJ49:AL52"/>
    <mergeCell ref="AB51:AI54"/>
    <mergeCell ref="AJ53:AL54"/>
    <mergeCell ref="A29:B29"/>
    <mergeCell ref="BH29:BJ29"/>
    <mergeCell ref="BH30:BJ30"/>
    <mergeCell ref="AP31:AS31"/>
    <mergeCell ref="O36:Q36"/>
    <mergeCell ref="P40:R73"/>
    <mergeCell ref="W82:X82"/>
    <mergeCell ref="Y82:Z82"/>
    <mergeCell ref="A80:I80"/>
    <mergeCell ref="J80:M80"/>
    <mergeCell ref="Q80:T80"/>
    <mergeCell ref="W80:Z80"/>
    <mergeCell ref="Q81:R81"/>
    <mergeCell ref="S81:T81"/>
    <mergeCell ref="W81:X81"/>
    <mergeCell ref="Y81:Z81"/>
    <mergeCell ref="U83:V83"/>
    <mergeCell ref="A84:D84"/>
    <mergeCell ref="A85:D85"/>
    <mergeCell ref="A87:D87"/>
    <mergeCell ref="A88:D88"/>
    <mergeCell ref="A89:D89"/>
    <mergeCell ref="A82:F82"/>
    <mergeCell ref="G82:I82"/>
    <mergeCell ref="Q82:R82"/>
    <mergeCell ref="S82:T82"/>
    <mergeCell ref="A92:Z92"/>
    <mergeCell ref="D93:H93"/>
    <mergeCell ref="I93:J93"/>
    <mergeCell ref="Q93:U93"/>
    <mergeCell ref="V93:W93"/>
    <mergeCell ref="AC93:AF94"/>
    <mergeCell ref="D94:H94"/>
    <mergeCell ref="I94:J94"/>
    <mergeCell ref="Q94:U94"/>
    <mergeCell ref="V94:W94"/>
    <mergeCell ref="AI94:AN94"/>
    <mergeCell ref="AR94:AW94"/>
    <mergeCell ref="D95:H95"/>
    <mergeCell ref="I95:J95"/>
    <mergeCell ref="Q95:U95"/>
    <mergeCell ref="V95:W95"/>
    <mergeCell ref="AC95:AD95"/>
    <mergeCell ref="AI95:AM95"/>
    <mergeCell ref="AR95:AV95"/>
    <mergeCell ref="AI98:AM98"/>
    <mergeCell ref="AR98:AV98"/>
    <mergeCell ref="A99:I99"/>
    <mergeCell ref="N99:V99"/>
    <mergeCell ref="AI99:AM99"/>
    <mergeCell ref="AR99:AV99"/>
    <mergeCell ref="AR96:AV96"/>
    <mergeCell ref="D97:H97"/>
    <mergeCell ref="I97:J97"/>
    <mergeCell ref="Q97:U97"/>
    <mergeCell ref="V97:W97"/>
    <mergeCell ref="AI97:AM97"/>
    <mergeCell ref="AR97:AV97"/>
    <mergeCell ref="D96:H96"/>
    <mergeCell ref="I96:J96"/>
    <mergeCell ref="Q96:U96"/>
    <mergeCell ref="V96:W96"/>
    <mergeCell ref="AC96:AF96"/>
    <mergeCell ref="AI96:AM96"/>
    <mergeCell ref="A101:C101"/>
    <mergeCell ref="G101:I101"/>
    <mergeCell ref="N101:P101"/>
    <mergeCell ref="T101:V101"/>
    <mergeCell ref="AI101:AM101"/>
    <mergeCell ref="AR101:AV101"/>
    <mergeCell ref="A100:C100"/>
    <mergeCell ref="G100:I100"/>
    <mergeCell ref="N100:P100"/>
    <mergeCell ref="T100:V100"/>
    <mergeCell ref="AI100:AM100"/>
    <mergeCell ref="AR100:AV100"/>
    <mergeCell ref="A103:C103"/>
    <mergeCell ref="G103:I103"/>
    <mergeCell ref="N103:P103"/>
    <mergeCell ref="T103:V103"/>
    <mergeCell ref="AI103:AM103"/>
    <mergeCell ref="AR103:AV103"/>
    <mergeCell ref="A102:C102"/>
    <mergeCell ref="G102:I102"/>
    <mergeCell ref="N102:P102"/>
    <mergeCell ref="T102:V102"/>
    <mergeCell ref="AI102:AM102"/>
    <mergeCell ref="AR102:AV102"/>
    <mergeCell ref="A105:C105"/>
    <mergeCell ref="G105:I105"/>
    <mergeCell ref="N105:P105"/>
    <mergeCell ref="T105:V105"/>
    <mergeCell ref="AI105:AM105"/>
    <mergeCell ref="AR105:AV105"/>
    <mergeCell ref="A104:C104"/>
    <mergeCell ref="G104:I104"/>
    <mergeCell ref="N104:P104"/>
    <mergeCell ref="T104:V104"/>
    <mergeCell ref="AI104:AM104"/>
    <mergeCell ref="AR104:AV104"/>
    <mergeCell ref="A107:C107"/>
    <mergeCell ref="G107:I107"/>
    <mergeCell ref="N107:P107"/>
    <mergeCell ref="T107:V107"/>
    <mergeCell ref="AI107:AM107"/>
    <mergeCell ref="AR107:AV107"/>
    <mergeCell ref="A106:C106"/>
    <mergeCell ref="G106:I106"/>
    <mergeCell ref="N106:P106"/>
    <mergeCell ref="T106:V106"/>
    <mergeCell ref="AI106:AM106"/>
    <mergeCell ref="AR106:AV106"/>
    <mergeCell ref="A109:C109"/>
    <mergeCell ref="G109:I109"/>
    <mergeCell ref="N109:P109"/>
    <mergeCell ref="T109:V109"/>
    <mergeCell ref="AI109:AM109"/>
    <mergeCell ref="AR109:AV109"/>
    <mergeCell ref="A108:C108"/>
    <mergeCell ref="G108:I108"/>
    <mergeCell ref="N108:P108"/>
    <mergeCell ref="T108:V108"/>
    <mergeCell ref="AI108:AM108"/>
    <mergeCell ref="AR108:AV108"/>
    <mergeCell ref="A111:C111"/>
    <mergeCell ref="G111:I111"/>
    <mergeCell ref="N111:P111"/>
    <mergeCell ref="T111:V111"/>
    <mergeCell ref="AI111:AM111"/>
    <mergeCell ref="AR111:AV111"/>
    <mergeCell ref="A110:C110"/>
    <mergeCell ref="G110:I110"/>
    <mergeCell ref="N110:P110"/>
    <mergeCell ref="T110:V110"/>
    <mergeCell ref="AI110:AM110"/>
    <mergeCell ref="AR110:AV110"/>
    <mergeCell ref="A113:C113"/>
    <mergeCell ref="G113:I113"/>
    <mergeCell ref="N113:P113"/>
    <mergeCell ref="T113:V113"/>
    <mergeCell ref="AI113:AM113"/>
    <mergeCell ref="AR113:AV113"/>
    <mergeCell ref="A112:C112"/>
    <mergeCell ref="G112:I112"/>
    <mergeCell ref="N112:P112"/>
    <mergeCell ref="T112:V112"/>
    <mergeCell ref="AI112:AM112"/>
    <mergeCell ref="AR112:AV112"/>
    <mergeCell ref="A115:C115"/>
    <mergeCell ref="G115:I115"/>
    <mergeCell ref="N115:P115"/>
    <mergeCell ref="T115:V115"/>
    <mergeCell ref="AI115:AM115"/>
    <mergeCell ref="AR115:AV115"/>
    <mergeCell ref="A114:C114"/>
    <mergeCell ref="G114:I114"/>
    <mergeCell ref="N114:P114"/>
    <mergeCell ref="T114:V114"/>
    <mergeCell ref="AI114:AM114"/>
    <mergeCell ref="AR114:AV114"/>
    <mergeCell ref="A117:C117"/>
    <mergeCell ref="G117:I117"/>
    <mergeCell ref="N117:P117"/>
    <mergeCell ref="T117:V117"/>
    <mergeCell ref="AI117:AM117"/>
    <mergeCell ref="AR117:AV117"/>
    <mergeCell ref="A116:C116"/>
    <mergeCell ref="G116:I116"/>
    <mergeCell ref="N116:P116"/>
    <mergeCell ref="T116:V116"/>
    <mergeCell ref="AI116:AM116"/>
    <mergeCell ref="AR116:AV116"/>
    <mergeCell ref="A119:C119"/>
    <mergeCell ref="G119:I119"/>
    <mergeCell ref="N119:P119"/>
    <mergeCell ref="T119:V119"/>
    <mergeCell ref="AI119:AM119"/>
    <mergeCell ref="AR119:AV119"/>
    <mergeCell ref="A118:C118"/>
    <mergeCell ref="G118:I118"/>
    <mergeCell ref="N118:P118"/>
    <mergeCell ref="T118:V118"/>
    <mergeCell ref="AI118:AM118"/>
    <mergeCell ref="AR118:AV118"/>
    <mergeCell ref="AR120:AV120"/>
    <mergeCell ref="A121:E121"/>
    <mergeCell ref="G121:I121"/>
    <mergeCell ref="N121:R121"/>
    <mergeCell ref="T121:V121"/>
    <mergeCell ref="AI121:AM121"/>
    <mergeCell ref="AR121:AV121"/>
    <mergeCell ref="A120:C120"/>
    <mergeCell ref="G120:I120"/>
    <mergeCell ref="N120:P120"/>
    <mergeCell ref="T120:V120"/>
    <mergeCell ref="AC120:AF120"/>
    <mergeCell ref="AI120:AM120"/>
    <mergeCell ref="A122:I122"/>
    <mergeCell ref="N122:V122"/>
    <mergeCell ref="AI122:AM122"/>
    <mergeCell ref="AR122:AV122"/>
    <mergeCell ref="A123:C123"/>
    <mergeCell ref="G123:I123"/>
    <mergeCell ref="N123:P123"/>
    <mergeCell ref="T123:V123"/>
    <mergeCell ref="AI123:AM123"/>
    <mergeCell ref="AR123:AV123"/>
    <mergeCell ref="A125:C125"/>
    <mergeCell ref="G125:I125"/>
    <mergeCell ref="N125:P125"/>
    <mergeCell ref="T125:V125"/>
    <mergeCell ref="AI125:AM125"/>
    <mergeCell ref="AR125:AV125"/>
    <mergeCell ref="A124:C124"/>
    <mergeCell ref="G124:I124"/>
    <mergeCell ref="N124:P124"/>
    <mergeCell ref="T124:V124"/>
    <mergeCell ref="AI124:AM124"/>
    <mergeCell ref="AR124:AV124"/>
    <mergeCell ref="A127:C127"/>
    <mergeCell ref="G127:I127"/>
    <mergeCell ref="N127:P127"/>
    <mergeCell ref="T127:V127"/>
    <mergeCell ref="AI127:AM127"/>
    <mergeCell ref="AR127:AV127"/>
    <mergeCell ref="A126:C126"/>
    <mergeCell ref="G126:I126"/>
    <mergeCell ref="N126:P126"/>
    <mergeCell ref="T126:V126"/>
    <mergeCell ref="AI126:AM126"/>
    <mergeCell ref="AR126:AV126"/>
    <mergeCell ref="A129:C129"/>
    <mergeCell ref="G129:I129"/>
    <mergeCell ref="N129:P129"/>
    <mergeCell ref="T129:V129"/>
    <mergeCell ref="AI129:AM129"/>
    <mergeCell ref="AR129:AV129"/>
    <mergeCell ref="A128:C128"/>
    <mergeCell ref="G128:I128"/>
    <mergeCell ref="N128:P128"/>
    <mergeCell ref="T128:V128"/>
    <mergeCell ref="AI128:AM128"/>
    <mergeCell ref="AR128:AV128"/>
    <mergeCell ref="A131:C131"/>
    <mergeCell ref="G131:I131"/>
    <mergeCell ref="N131:P131"/>
    <mergeCell ref="T131:V131"/>
    <mergeCell ref="AI131:AM131"/>
    <mergeCell ref="AR131:AV131"/>
    <mergeCell ref="A130:C130"/>
    <mergeCell ref="G130:I130"/>
    <mergeCell ref="N130:P130"/>
    <mergeCell ref="T130:V130"/>
    <mergeCell ref="AI130:AM130"/>
    <mergeCell ref="AR130:AV130"/>
    <mergeCell ref="A133:C133"/>
    <mergeCell ref="G133:I133"/>
    <mergeCell ref="N133:P133"/>
    <mergeCell ref="T133:V133"/>
    <mergeCell ref="AI133:AM133"/>
    <mergeCell ref="AR133:AV133"/>
    <mergeCell ref="A132:C132"/>
    <mergeCell ref="G132:I132"/>
    <mergeCell ref="N132:P132"/>
    <mergeCell ref="T132:V132"/>
    <mergeCell ref="AI132:AM132"/>
    <mergeCell ref="AR132:AV132"/>
    <mergeCell ref="A135:C135"/>
    <mergeCell ref="G135:I135"/>
    <mergeCell ref="N135:P135"/>
    <mergeCell ref="T135:V135"/>
    <mergeCell ref="AI135:AM135"/>
    <mergeCell ref="AR135:AV135"/>
    <mergeCell ref="A134:C134"/>
    <mergeCell ref="G134:I134"/>
    <mergeCell ref="N134:P134"/>
    <mergeCell ref="T134:V134"/>
    <mergeCell ref="AI134:AM134"/>
    <mergeCell ref="AR134:AV134"/>
    <mergeCell ref="AR137:AW137"/>
    <mergeCell ref="A138:C138"/>
    <mergeCell ref="G138:I138"/>
    <mergeCell ref="N138:P138"/>
    <mergeCell ref="T138:V138"/>
    <mergeCell ref="AI138:AM138"/>
    <mergeCell ref="AR138:AV138"/>
    <mergeCell ref="A136:E136"/>
    <mergeCell ref="G136:I136"/>
    <mergeCell ref="N136:R136"/>
    <mergeCell ref="T136:V136"/>
    <mergeCell ref="AI136:AM136"/>
    <mergeCell ref="A137:I137"/>
    <mergeCell ref="N137:V137"/>
    <mergeCell ref="AI137:AM137"/>
    <mergeCell ref="A140:E140"/>
    <mergeCell ref="G140:I140"/>
    <mergeCell ref="N140:R140"/>
    <mergeCell ref="T140:V140"/>
    <mergeCell ref="AI140:AM140"/>
    <mergeCell ref="AR140:AV140"/>
    <mergeCell ref="A139:C139"/>
    <mergeCell ref="G139:I139"/>
    <mergeCell ref="N139:P139"/>
    <mergeCell ref="T139:V139"/>
    <mergeCell ref="AI139:AM139"/>
    <mergeCell ref="AR139:AV139"/>
    <mergeCell ref="A143:C143"/>
    <mergeCell ref="G143:I143"/>
    <mergeCell ref="N143:P143"/>
    <mergeCell ref="T143:V143"/>
    <mergeCell ref="AI143:AM143"/>
    <mergeCell ref="AR143:AV143"/>
    <mergeCell ref="A141:I141"/>
    <mergeCell ref="N141:V141"/>
    <mergeCell ref="AI141:AM141"/>
    <mergeCell ref="AR141:AV141"/>
    <mergeCell ref="A142:C142"/>
    <mergeCell ref="G142:I142"/>
    <mergeCell ref="N142:P142"/>
    <mergeCell ref="T142:V142"/>
    <mergeCell ref="AI142:AM142"/>
    <mergeCell ref="AR142:AV142"/>
    <mergeCell ref="A145:C145"/>
    <mergeCell ref="G145:I145"/>
    <mergeCell ref="N145:P145"/>
    <mergeCell ref="T145:V145"/>
    <mergeCell ref="AI145:AM145"/>
    <mergeCell ref="AR145:AV145"/>
    <mergeCell ref="A144:C144"/>
    <mergeCell ref="G144:I144"/>
    <mergeCell ref="N144:P144"/>
    <mergeCell ref="T144:V144"/>
    <mergeCell ref="AI144:AM144"/>
    <mergeCell ref="AR144:AV144"/>
    <mergeCell ref="A147:C147"/>
    <mergeCell ref="G147:I147"/>
    <mergeCell ref="N147:P147"/>
    <mergeCell ref="T147:V147"/>
    <mergeCell ref="AI147:AM147"/>
    <mergeCell ref="AR147:AV147"/>
    <mergeCell ref="A146:C146"/>
    <mergeCell ref="G146:I146"/>
    <mergeCell ref="N146:P146"/>
    <mergeCell ref="T146:V146"/>
    <mergeCell ref="AI146:AM146"/>
    <mergeCell ref="AR146:AV146"/>
    <mergeCell ref="A149:C149"/>
    <mergeCell ref="G149:I149"/>
    <mergeCell ref="N149:P149"/>
    <mergeCell ref="T149:V149"/>
    <mergeCell ref="AI149:AM149"/>
    <mergeCell ref="AR149:AV149"/>
    <mergeCell ref="A148:C148"/>
    <mergeCell ref="G148:I148"/>
    <mergeCell ref="N148:P148"/>
    <mergeCell ref="T148:V148"/>
    <mergeCell ref="AI148:AM148"/>
    <mergeCell ref="AR148:AV148"/>
    <mergeCell ref="A151:C151"/>
    <mergeCell ref="G151:I151"/>
    <mergeCell ref="N151:P151"/>
    <mergeCell ref="T151:V151"/>
    <mergeCell ref="AI151:AM151"/>
    <mergeCell ref="AR151:AV151"/>
    <mergeCell ref="A150:C150"/>
    <mergeCell ref="G150:I150"/>
    <mergeCell ref="N150:P150"/>
    <mergeCell ref="T150:V150"/>
    <mergeCell ref="AI150:AM150"/>
    <mergeCell ref="AR150:AV150"/>
    <mergeCell ref="A153:C153"/>
    <mergeCell ref="G153:I153"/>
    <mergeCell ref="N153:P153"/>
    <mergeCell ref="T153:V153"/>
    <mergeCell ref="AI153:AM153"/>
    <mergeCell ref="AR153:AV153"/>
    <mergeCell ref="A152:C152"/>
    <mergeCell ref="G152:I152"/>
    <mergeCell ref="N152:P152"/>
    <mergeCell ref="T152:V152"/>
    <mergeCell ref="AI152:AM152"/>
    <mergeCell ref="AR152:AV152"/>
    <mergeCell ref="A155:C155"/>
    <mergeCell ref="G155:I155"/>
    <mergeCell ref="N155:P155"/>
    <mergeCell ref="T155:V155"/>
    <mergeCell ref="AI155:AM155"/>
    <mergeCell ref="AR155:AV155"/>
    <mergeCell ref="A154:C154"/>
    <mergeCell ref="G154:I154"/>
    <mergeCell ref="N154:P154"/>
    <mergeCell ref="T154:V154"/>
    <mergeCell ref="AI154:AM154"/>
    <mergeCell ref="AR154:AV154"/>
    <mergeCell ref="A157:C157"/>
    <mergeCell ref="G157:I157"/>
    <mergeCell ref="N157:P157"/>
    <mergeCell ref="T157:V157"/>
    <mergeCell ref="AI157:AM157"/>
    <mergeCell ref="AR157:AV157"/>
    <mergeCell ref="A156:C156"/>
    <mergeCell ref="G156:I156"/>
    <mergeCell ref="N156:P156"/>
    <mergeCell ref="T156:V156"/>
    <mergeCell ref="AI156:AM156"/>
    <mergeCell ref="AR156:AV156"/>
    <mergeCell ref="A159:E159"/>
    <mergeCell ref="G159:I159"/>
    <mergeCell ref="N159:R159"/>
    <mergeCell ref="T159:V159"/>
    <mergeCell ref="AI159:AM159"/>
    <mergeCell ref="AR159:AV159"/>
    <mergeCell ref="A158:C158"/>
    <mergeCell ref="G158:I158"/>
    <mergeCell ref="N158:P158"/>
    <mergeCell ref="T158:V158"/>
    <mergeCell ref="AI158:AM158"/>
    <mergeCell ref="AR158:AV158"/>
    <mergeCell ref="AI161:AM161"/>
    <mergeCell ref="AR161:AV161"/>
    <mergeCell ref="AI162:AM162"/>
    <mergeCell ref="AR162:AV162"/>
    <mergeCell ref="AI163:AM163"/>
    <mergeCell ref="AR163:AV163"/>
    <mergeCell ref="A160:E160"/>
    <mergeCell ref="G160:I160"/>
    <mergeCell ref="N160:R160"/>
    <mergeCell ref="T160:V160"/>
    <mergeCell ref="AI160:AM160"/>
    <mergeCell ref="AR160:AV160"/>
    <mergeCell ref="AI167:AM167"/>
    <mergeCell ref="AR167:AV167"/>
    <mergeCell ref="AR168:AV168"/>
    <mergeCell ref="AI169:AN169"/>
    <mergeCell ref="AR169:AV169"/>
    <mergeCell ref="AI170:AM170"/>
    <mergeCell ref="AR170:AV170"/>
    <mergeCell ref="AI164:AM164"/>
    <mergeCell ref="AR164:AV164"/>
    <mergeCell ref="AI165:AM165"/>
    <mergeCell ref="AR165:AV165"/>
    <mergeCell ref="AI166:AM166"/>
    <mergeCell ref="AR166:AV166"/>
    <mergeCell ref="AI174:AM174"/>
    <mergeCell ref="AR174:AV174"/>
    <mergeCell ref="AI175:AM175"/>
    <mergeCell ref="AR175:AV175"/>
    <mergeCell ref="AI176:AM176"/>
    <mergeCell ref="AR176:AV176"/>
    <mergeCell ref="AI171:AM171"/>
    <mergeCell ref="AR171:AV171"/>
    <mergeCell ref="AI172:AM172"/>
    <mergeCell ref="AR172:AV172"/>
    <mergeCell ref="AI173:AM173"/>
    <mergeCell ref="AR173:AV173"/>
    <mergeCell ref="AI180:AM180"/>
    <mergeCell ref="AR180:AV180"/>
    <mergeCell ref="AI181:AM181"/>
    <mergeCell ref="AR181:AV181"/>
    <mergeCell ref="AI182:AM182"/>
    <mergeCell ref="AR182:AV182"/>
    <mergeCell ref="AI177:AM177"/>
    <mergeCell ref="AR177:AV177"/>
    <mergeCell ref="AI178:AM178"/>
    <mergeCell ref="AR178:AV178"/>
    <mergeCell ref="AI179:AM179"/>
    <mergeCell ref="AR179:AV179"/>
    <mergeCell ref="AI187:AM187"/>
    <mergeCell ref="AR187:AV187"/>
    <mergeCell ref="AI188:AM188"/>
    <mergeCell ref="AR188:AV188"/>
    <mergeCell ref="AI189:AM189"/>
    <mergeCell ref="AR189:AV189"/>
    <mergeCell ref="AI183:AM183"/>
    <mergeCell ref="AI184:AM184"/>
    <mergeCell ref="AR184:AW184"/>
    <mergeCell ref="AI185:AM185"/>
    <mergeCell ref="AR185:AV185"/>
    <mergeCell ref="AI186:AM186"/>
    <mergeCell ref="AR186:AV186"/>
    <mergeCell ref="AI193:AM193"/>
    <mergeCell ref="AR193:AV193"/>
    <mergeCell ref="AI194:AM194"/>
    <mergeCell ref="AR194:AV194"/>
    <mergeCell ref="AI195:AM195"/>
    <mergeCell ref="AR195:AV195"/>
    <mergeCell ref="AI190:AM190"/>
    <mergeCell ref="AR190:AV190"/>
    <mergeCell ref="AI191:AM191"/>
    <mergeCell ref="AR191:AV191"/>
    <mergeCell ref="AI192:AM192"/>
    <mergeCell ref="AR192:AV192"/>
    <mergeCell ref="AR199:AV199"/>
    <mergeCell ref="AR200:AV200"/>
    <mergeCell ref="AI201:AN201"/>
    <mergeCell ref="AR201:AV201"/>
    <mergeCell ref="AI202:AM202"/>
    <mergeCell ref="AR202:AV202"/>
    <mergeCell ref="AI196:AM196"/>
    <mergeCell ref="AR196:AV196"/>
    <mergeCell ref="AI197:AM197"/>
    <mergeCell ref="AR197:AV197"/>
    <mergeCell ref="AI198:AM198"/>
    <mergeCell ref="AR198:AV198"/>
    <mergeCell ref="AI207:AN207"/>
    <mergeCell ref="AR207:AV207"/>
    <mergeCell ref="AI208:AM208"/>
    <mergeCell ref="AR208:AV208"/>
    <mergeCell ref="AI209:AM209"/>
    <mergeCell ref="AR209:AV209"/>
    <mergeCell ref="AI203:AM203"/>
    <mergeCell ref="AR203:AV203"/>
    <mergeCell ref="AI204:AM204"/>
    <mergeCell ref="AR204:AV204"/>
    <mergeCell ref="AR205:AV205"/>
    <mergeCell ref="AR206:AV206"/>
    <mergeCell ref="AI213:AM213"/>
    <mergeCell ref="AR213:AV213"/>
    <mergeCell ref="AI214:AM214"/>
    <mergeCell ref="AR214:AV214"/>
    <mergeCell ref="AI215:AM215"/>
    <mergeCell ref="AR215:AV215"/>
    <mergeCell ref="AI210:AM210"/>
    <mergeCell ref="AR210:AV210"/>
    <mergeCell ref="AI211:AM211"/>
    <mergeCell ref="AR211:AV211"/>
    <mergeCell ref="AI212:AM212"/>
    <mergeCell ref="AR212:AV212"/>
    <mergeCell ref="AI220:AM220"/>
    <mergeCell ref="AR220:AV220"/>
    <mergeCell ref="AI221:AM221"/>
    <mergeCell ref="AR221:AV221"/>
    <mergeCell ref="AI222:AM222"/>
    <mergeCell ref="AR222:AV222"/>
    <mergeCell ref="AR216:AV216"/>
    <mergeCell ref="AR217:AV217"/>
    <mergeCell ref="AI218:AN218"/>
    <mergeCell ref="AR218:AV218"/>
    <mergeCell ref="AI219:AM219"/>
    <mergeCell ref="AR219:AV219"/>
    <mergeCell ref="AI227:AM227"/>
    <mergeCell ref="AR227:AV227"/>
    <mergeCell ref="AI228:AM228"/>
    <mergeCell ref="AR228:AV228"/>
    <mergeCell ref="AI229:AM229"/>
    <mergeCell ref="AI230:AM230"/>
    <mergeCell ref="AR230:AW230"/>
    <mergeCell ref="AI223:AM223"/>
    <mergeCell ref="AR223:AV223"/>
    <mergeCell ref="AI224:AM224"/>
    <mergeCell ref="AI225:AM225"/>
    <mergeCell ref="AR225:AW225"/>
    <mergeCell ref="AI226:AM226"/>
    <mergeCell ref="AR226:AV226"/>
    <mergeCell ref="AI234:AM234"/>
    <mergeCell ref="AR234:AV234"/>
    <mergeCell ref="AI235:AM235"/>
    <mergeCell ref="AR235:AV235"/>
    <mergeCell ref="AR236:AV236"/>
    <mergeCell ref="AI237:AN237"/>
    <mergeCell ref="AR237:AV237"/>
    <mergeCell ref="AI231:AM231"/>
    <mergeCell ref="AR231:AV231"/>
    <mergeCell ref="AI232:AM232"/>
    <mergeCell ref="AR232:AV232"/>
    <mergeCell ref="AI233:AM233"/>
    <mergeCell ref="AR233:AV233"/>
    <mergeCell ref="AI243:AM243"/>
    <mergeCell ref="AR243:AW243"/>
    <mergeCell ref="AI244:AM244"/>
    <mergeCell ref="AR244:AV244"/>
    <mergeCell ref="AI245:AM245"/>
    <mergeCell ref="AR245:AV245"/>
    <mergeCell ref="AI238:AM238"/>
    <mergeCell ref="AI239:AM239"/>
    <mergeCell ref="AR239:AW239"/>
    <mergeCell ref="AR240:AV240"/>
    <mergeCell ref="AR241:AV241"/>
    <mergeCell ref="AI242:AN242"/>
    <mergeCell ref="AI250:AN250"/>
    <mergeCell ref="AI251:AM251"/>
    <mergeCell ref="AR251:AW251"/>
    <mergeCell ref="AI252:AM252"/>
    <mergeCell ref="AR252:AV252"/>
    <mergeCell ref="AI253:AM253"/>
    <mergeCell ref="AR253:AV253"/>
    <mergeCell ref="AI246:AM246"/>
    <mergeCell ref="AI247:AM247"/>
    <mergeCell ref="AR247:AW247"/>
    <mergeCell ref="AI248:AM248"/>
    <mergeCell ref="AR248:AV248"/>
    <mergeCell ref="AR249:AV249"/>
    <mergeCell ref="AI258:AM258"/>
    <mergeCell ref="AR258:AV258"/>
    <mergeCell ref="AI259:AM259"/>
    <mergeCell ref="AR259:AV259"/>
    <mergeCell ref="AI260:AM260"/>
    <mergeCell ref="AR260:AV260"/>
    <mergeCell ref="AI255:AN255"/>
    <mergeCell ref="AR255:AW255"/>
    <mergeCell ref="AI256:AM256"/>
    <mergeCell ref="AR256:AV256"/>
    <mergeCell ref="AI257:AM257"/>
    <mergeCell ref="AR257:AV257"/>
    <mergeCell ref="AI282:AN282"/>
    <mergeCell ref="AI283:AN283"/>
    <mergeCell ref="AI268:AN268"/>
    <mergeCell ref="AI269:AM269"/>
    <mergeCell ref="AI270:AM270"/>
    <mergeCell ref="AI271:AM271"/>
    <mergeCell ref="AI280:AN280"/>
    <mergeCell ref="AI281:AM281"/>
    <mergeCell ref="AI261:AM261"/>
    <mergeCell ref="AI262:AM262"/>
    <mergeCell ref="AI263:AM263"/>
    <mergeCell ref="AI264:AM264"/>
    <mergeCell ref="AI265:AM265"/>
    <mergeCell ref="AI266:AM266"/>
  </mergeCells>
  <phoneticPr fontId="0" type="noConversion"/>
  <conditionalFormatting sqref="A150">
    <cfRule type="expression" dxfId="177" priority="124">
      <formula>IF(D150="DESC",1,0)</formula>
    </cfRule>
  </conditionalFormatting>
  <conditionalFormatting sqref="A147">
    <cfRule type="expression" dxfId="176" priority="123">
      <formula>IF(D147="DESC",1,0)</formula>
    </cfRule>
  </conditionalFormatting>
  <conditionalFormatting sqref="N151:N158 N148 N142 N144:N146">
    <cfRule type="expression" dxfId="175" priority="121">
      <formula>IF(Q142="DESC",1,0)</formula>
    </cfRule>
  </conditionalFormatting>
  <conditionalFormatting sqref="N150">
    <cfRule type="expression" dxfId="174" priority="119">
      <formula>IF(Q150="DESC",1,0)</formula>
    </cfRule>
  </conditionalFormatting>
  <conditionalFormatting sqref="N147">
    <cfRule type="expression" dxfId="173" priority="118">
      <formula>IF(Q147="DESC",1,0)</formula>
    </cfRule>
  </conditionalFormatting>
  <conditionalFormatting sqref="A132 A135 A128:A129 A123:A126">
    <cfRule type="expression" dxfId="172" priority="116">
      <formula>IF(D123="DESC",1,0)</formula>
    </cfRule>
  </conditionalFormatting>
  <conditionalFormatting sqref="A133">
    <cfRule type="expression" dxfId="171" priority="113">
      <formula>IF(D133="DESC",1,0)</formula>
    </cfRule>
  </conditionalFormatting>
  <conditionalFormatting sqref="A134">
    <cfRule type="expression" dxfId="170" priority="112">
      <formula>IF(D134="DESC",1,0)</formula>
    </cfRule>
  </conditionalFormatting>
  <conditionalFormatting sqref="A127">
    <cfRule type="expression" dxfId="169" priority="111">
      <formula>IF(D127="DESC",1,0)</formula>
    </cfRule>
  </conditionalFormatting>
  <conditionalFormatting sqref="N138:N139">
    <cfRule type="expression" dxfId="168" priority="102">
      <formula>IF(Q138="DESC",1,0)</formula>
    </cfRule>
  </conditionalFormatting>
  <conditionalFormatting sqref="A130">
    <cfRule type="expression" dxfId="167" priority="114">
      <formula>IF(D130="DESC",1,0)</formula>
    </cfRule>
  </conditionalFormatting>
  <conditionalFormatting sqref="N135 N128:N129 N123:N126">
    <cfRule type="expression" dxfId="166" priority="110">
      <formula>IF(Q123="DESC",1,0)</formula>
    </cfRule>
  </conditionalFormatting>
  <conditionalFormatting sqref="N131">
    <cfRule type="expression" dxfId="165" priority="109">
      <formula>IF(Q131="DESC",1,0)</formula>
    </cfRule>
  </conditionalFormatting>
  <conditionalFormatting sqref="N130">
    <cfRule type="expression" dxfId="164" priority="108">
      <formula>IF(Q130="DESC",1,0)</formula>
    </cfRule>
  </conditionalFormatting>
  <conditionalFormatting sqref="N133">
    <cfRule type="expression" dxfId="163" priority="107">
      <formula>IF(Q133="DESC",1,0)</formula>
    </cfRule>
  </conditionalFormatting>
  <conditionalFormatting sqref="N134">
    <cfRule type="expression" dxfId="162" priority="106">
      <formula>IF(Q134="DESC",1,0)</formula>
    </cfRule>
  </conditionalFormatting>
  <conditionalFormatting sqref="N127">
    <cfRule type="expression" dxfId="161" priority="105">
      <formula>IF(Q127="DESC",1,0)</formula>
    </cfRule>
  </conditionalFormatting>
  <conditionalFormatting sqref="N132">
    <cfRule type="expression" dxfId="160" priority="104">
      <formula>IF(Q132="DESC",1,0)</formula>
    </cfRule>
  </conditionalFormatting>
  <conditionalFormatting sqref="A138:A139">
    <cfRule type="expression" dxfId="159" priority="103">
      <formula>IF(D138="DESC",1,0)</formula>
    </cfRule>
  </conditionalFormatting>
  <conditionalFormatting sqref="A100:A107 A110:A120">
    <cfRule type="expression" dxfId="158" priority="135">
      <formula>IF(D100="DESC",1,0)</formula>
    </cfRule>
  </conditionalFormatting>
  <conditionalFormatting sqref="F113">
    <cfRule type="expression" dxfId="157" priority="136">
      <formula>IF(D113="DESC",1,0)</formula>
    </cfRule>
  </conditionalFormatting>
  <conditionalFormatting sqref="A109">
    <cfRule type="expression" dxfId="156" priority="134">
      <formula>IF(D109="DESC",1,0)</formula>
    </cfRule>
  </conditionalFormatting>
  <conditionalFormatting sqref="F109">
    <cfRule type="expression" dxfId="155" priority="133">
      <formula>IF(D109="DESC",1,0)</formula>
    </cfRule>
  </conditionalFormatting>
  <conditionalFormatting sqref="A108">
    <cfRule type="expression" dxfId="154" priority="132">
      <formula>IF(D108="DESC",1,0)</formula>
    </cfRule>
  </conditionalFormatting>
  <conditionalFormatting sqref="N100:N107 N110:N120">
    <cfRule type="expression" dxfId="153" priority="130">
      <formula>IF(Q100="DESC",1,0)</formula>
    </cfRule>
  </conditionalFormatting>
  <conditionalFormatting sqref="S113">
    <cfRule type="expression" dxfId="152" priority="131">
      <formula>IF(Q113="DESC",1,0)</formula>
    </cfRule>
  </conditionalFormatting>
  <conditionalFormatting sqref="N109">
    <cfRule type="expression" dxfId="151" priority="129">
      <formula>IF(Q109="DESC",1,0)</formula>
    </cfRule>
  </conditionalFormatting>
  <conditionalFormatting sqref="S109">
    <cfRule type="expression" dxfId="150" priority="128">
      <formula>IF(Q109="DESC",1,0)</formula>
    </cfRule>
  </conditionalFormatting>
  <conditionalFormatting sqref="N108">
    <cfRule type="expression" dxfId="149" priority="127">
      <formula>IF(Q108="DESC",1,0)</formula>
    </cfRule>
  </conditionalFormatting>
  <conditionalFormatting sqref="A149">
    <cfRule type="expression" dxfId="148" priority="125">
      <formula>IF(D149="DESC",1,0)</formula>
    </cfRule>
  </conditionalFormatting>
  <conditionalFormatting sqref="A151:A158 A148 A142 A144:A146">
    <cfRule type="expression" dxfId="147" priority="126">
      <formula>IF(D142="DESC",1,0)</formula>
    </cfRule>
  </conditionalFormatting>
  <conditionalFormatting sqref="A143">
    <cfRule type="expression" dxfId="146" priority="122">
      <formula>IF(D143="DESC",1,0)</formula>
    </cfRule>
  </conditionalFormatting>
  <conditionalFormatting sqref="N149">
    <cfRule type="expression" dxfId="145" priority="120">
      <formula>IF(Q149="DESC",1,0)</formula>
    </cfRule>
  </conditionalFormatting>
  <conditionalFormatting sqref="N143">
    <cfRule type="expression" dxfId="144" priority="117">
      <formula>IF(Q143="DESC",1,0)</formula>
    </cfRule>
  </conditionalFormatting>
  <conditionalFormatting sqref="A131">
    <cfRule type="expression" dxfId="143" priority="115">
      <formula>IF(D131="DESC",1,0)</formula>
    </cfRule>
  </conditionalFormatting>
  <conditionalFormatting sqref="AD125">
    <cfRule type="duplicateValues" dxfId="142" priority="63"/>
  </conditionalFormatting>
  <conditionalFormatting sqref="AD150">
    <cfRule type="duplicateValues" dxfId="141" priority="62"/>
  </conditionalFormatting>
  <conditionalFormatting sqref="AD148">
    <cfRule type="duplicateValues" dxfId="140" priority="61"/>
  </conditionalFormatting>
  <conditionalFormatting sqref="AD133">
    <cfRule type="duplicateValues" dxfId="139" priority="60"/>
  </conditionalFormatting>
  <conditionalFormatting sqref="AD165">
    <cfRule type="duplicateValues" dxfId="138" priority="59"/>
  </conditionalFormatting>
  <conditionalFormatting sqref="AD181">
    <cfRule type="duplicateValues" dxfId="137" priority="58"/>
  </conditionalFormatting>
  <conditionalFormatting sqref="AD114">
    <cfRule type="duplicateValues" dxfId="136" priority="57"/>
  </conditionalFormatting>
  <conditionalFormatting sqref="AD123">
    <cfRule type="duplicateValues" dxfId="135" priority="56"/>
  </conditionalFormatting>
  <conditionalFormatting sqref="AD195:AD196 AD151:AD164 AD121:AD122 AD126:AD132 AD134:AD147 AD149 AD166:AD180 AD182:AD184 AD124 AD186:AD193">
    <cfRule type="duplicateValues" dxfId="134" priority="64"/>
  </conditionalFormatting>
  <conditionalFormatting sqref="AD185">
    <cfRule type="duplicateValues" dxfId="133" priority="55"/>
  </conditionalFormatting>
  <conditionalFormatting sqref="AD18">
    <cfRule type="duplicateValues" dxfId="132" priority="46"/>
  </conditionalFormatting>
  <conditionalFormatting sqref="AF18">
    <cfRule type="duplicateValues" dxfId="131" priority="45"/>
  </conditionalFormatting>
  <conditionalFormatting sqref="AO18">
    <cfRule type="duplicateValues" dxfId="130" priority="44"/>
  </conditionalFormatting>
  <conditionalFormatting sqref="AU18">
    <cfRule type="duplicateValues" dxfId="129" priority="43"/>
  </conditionalFormatting>
  <conditionalFormatting sqref="AV18">
    <cfRule type="duplicateValues" dxfId="128" priority="42"/>
  </conditionalFormatting>
  <conditionalFormatting sqref="AP18">
    <cfRule type="duplicateValues" dxfId="127" priority="41"/>
  </conditionalFormatting>
  <conditionalFormatting sqref="AB18">
    <cfRule type="duplicateValues" dxfId="126" priority="40"/>
  </conditionalFormatting>
  <conditionalFormatting sqref="Z18">
    <cfRule type="duplicateValues" dxfId="125" priority="39"/>
  </conditionalFormatting>
  <conditionalFormatting sqref="X18">
    <cfRule type="duplicateValues" dxfId="124" priority="38"/>
  </conditionalFormatting>
  <conditionalFormatting sqref="V18">
    <cfRule type="duplicateValues" dxfId="123" priority="37"/>
  </conditionalFormatting>
  <conditionalFormatting sqref="F21">
    <cfRule type="duplicateValues" dxfId="122" priority="36"/>
  </conditionalFormatting>
  <conditionalFormatting sqref="G21">
    <cfRule type="duplicateValues" dxfId="121" priority="35"/>
  </conditionalFormatting>
  <conditionalFormatting sqref="H21">
    <cfRule type="duplicateValues" dxfId="120" priority="34"/>
  </conditionalFormatting>
  <conditionalFormatting sqref="H22">
    <cfRule type="duplicateValues" dxfId="119" priority="33"/>
  </conditionalFormatting>
  <conditionalFormatting sqref="G22">
    <cfRule type="duplicateValues" dxfId="118" priority="32"/>
  </conditionalFormatting>
  <conditionalFormatting sqref="F22">
    <cfRule type="duplicateValues" dxfId="117" priority="31"/>
  </conditionalFormatting>
  <conditionalFormatting sqref="N22">
    <cfRule type="duplicateValues" dxfId="116" priority="30"/>
  </conditionalFormatting>
  <conditionalFormatting sqref="L22">
    <cfRule type="duplicateValues" dxfId="115" priority="29"/>
  </conditionalFormatting>
  <conditionalFormatting sqref="J22">
    <cfRule type="duplicateValues" dxfId="114" priority="28"/>
  </conditionalFormatting>
  <conditionalFormatting sqref="J21">
    <cfRule type="duplicateValues" dxfId="113" priority="27"/>
  </conditionalFormatting>
  <conditionalFormatting sqref="L21">
    <cfRule type="duplicateValues" dxfId="112" priority="26"/>
  </conditionalFormatting>
  <conditionalFormatting sqref="N21">
    <cfRule type="duplicateValues" dxfId="111" priority="25"/>
  </conditionalFormatting>
  <conditionalFormatting sqref="S37">
    <cfRule type="duplicateValues" dxfId="110" priority="24"/>
  </conditionalFormatting>
  <conditionalFormatting sqref="U37">
    <cfRule type="duplicateValues" dxfId="109" priority="23"/>
  </conditionalFormatting>
  <conditionalFormatting sqref="W37">
    <cfRule type="duplicateValues" dxfId="108" priority="22"/>
  </conditionalFormatting>
  <conditionalFormatting sqref="S38">
    <cfRule type="duplicateValues" dxfId="107" priority="21"/>
  </conditionalFormatting>
  <conditionalFormatting sqref="U38">
    <cfRule type="duplicateValues" dxfId="106" priority="20"/>
  </conditionalFormatting>
  <conditionalFormatting sqref="W38">
    <cfRule type="duplicateValues" dxfId="105" priority="19"/>
  </conditionalFormatting>
  <conditionalFormatting sqref="AA37">
    <cfRule type="duplicateValues" dxfId="104" priority="18"/>
  </conditionalFormatting>
  <conditionalFormatting sqref="Y37">
    <cfRule type="duplicateValues" dxfId="103" priority="17"/>
  </conditionalFormatting>
  <conditionalFormatting sqref="AA38">
    <cfRule type="duplicateValues" dxfId="102" priority="16"/>
  </conditionalFormatting>
  <conditionalFormatting sqref="Y38">
    <cfRule type="duplicateValues" dxfId="101" priority="15"/>
  </conditionalFormatting>
  <conditionalFormatting sqref="BU23">
    <cfRule type="duplicateValues" dxfId="100" priority="14"/>
  </conditionalFormatting>
  <conditionalFormatting sqref="BU24">
    <cfRule type="duplicateValues" dxfId="99" priority="13"/>
  </conditionalFormatting>
  <conditionalFormatting sqref="BV24">
    <cfRule type="duplicateValues" dxfId="98" priority="12"/>
  </conditionalFormatting>
  <conditionalFormatting sqref="BW24">
    <cfRule type="duplicateValues" dxfId="97" priority="11"/>
  </conditionalFormatting>
  <conditionalFormatting sqref="BX24">
    <cfRule type="duplicateValues" dxfId="96" priority="10"/>
  </conditionalFormatting>
  <conditionalFormatting sqref="BX23">
    <cfRule type="duplicateValues" dxfId="95" priority="9"/>
  </conditionalFormatting>
  <conditionalFormatting sqref="BW23">
    <cfRule type="duplicateValues" dxfId="94" priority="8"/>
  </conditionalFormatting>
  <conditionalFormatting sqref="BV23">
    <cfRule type="duplicateValues" dxfId="93" priority="7"/>
  </conditionalFormatting>
  <conditionalFormatting sqref="CI9">
    <cfRule type="duplicateValues" dxfId="92" priority="3"/>
  </conditionalFormatting>
  <conditionalFormatting sqref="CI10">
    <cfRule type="duplicateValues" dxfId="91" priority="2"/>
  </conditionalFormatting>
  <conditionalFormatting sqref="CI11">
    <cfRule type="duplicateValues" dxfId="90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3">
    <tabColor theme="1"/>
  </sheetPr>
  <dimension ref="A1:CR83"/>
  <sheetViews>
    <sheetView topLeftCell="AZ1" zoomScale="60" zoomScaleNormal="60" workbookViewId="0">
      <selection activeCell="BQ11" sqref="BQ11:BR25"/>
    </sheetView>
  </sheetViews>
  <sheetFormatPr baseColWidth="10" defaultColWidth="16.7109375" defaultRowHeight="15" x14ac:dyDescent="0.25"/>
  <cols>
    <col min="1" max="11" width="16.7109375" style="3"/>
    <col min="12" max="16" width="1.7109375" style="3" customWidth="1"/>
    <col min="17" max="16384" width="16.7109375" style="3"/>
  </cols>
  <sheetData>
    <row r="1" spans="1:96" ht="34.5" thickBot="1" x14ac:dyDescent="0.3">
      <c r="A1" s="1031" t="s">
        <v>102</v>
      </c>
      <c r="B1" s="1032"/>
      <c r="C1" s="1032"/>
      <c r="D1" s="1032"/>
      <c r="E1" s="1032"/>
      <c r="F1" s="1032"/>
      <c r="G1" s="1032"/>
      <c r="H1" s="1032"/>
      <c r="I1" s="1032"/>
      <c r="J1" s="1032"/>
      <c r="K1" s="1032"/>
      <c r="L1" s="1032"/>
      <c r="M1" s="1032"/>
      <c r="N1" s="1032"/>
      <c r="O1" s="1032"/>
      <c r="P1" s="1032"/>
      <c r="Q1" s="1032"/>
      <c r="R1" s="1032"/>
      <c r="S1" s="1032"/>
      <c r="T1" s="1032"/>
      <c r="U1" s="1032"/>
      <c r="V1" s="1032"/>
      <c r="W1" s="1032"/>
      <c r="X1" s="1032"/>
      <c r="Y1" s="1032"/>
      <c r="Z1" s="1032"/>
      <c r="AA1" s="1032"/>
      <c r="AB1" s="1032"/>
      <c r="AC1" s="1032"/>
      <c r="AD1" s="1032"/>
      <c r="AE1" s="1032"/>
      <c r="AF1" s="1032"/>
      <c r="AG1" s="1032"/>
      <c r="AH1" s="1032"/>
      <c r="AI1" s="1032"/>
      <c r="AJ1" s="1032"/>
      <c r="AK1" s="1032"/>
      <c r="AL1" s="1032"/>
      <c r="AM1" s="1032"/>
      <c r="AN1" s="1032"/>
      <c r="AO1" s="1032"/>
      <c r="AP1" s="1032"/>
      <c r="AQ1" s="1032"/>
      <c r="AR1" s="1032"/>
      <c r="AS1" s="1032"/>
      <c r="AT1" s="1032"/>
      <c r="AU1" s="1032"/>
      <c r="AV1" s="1032"/>
      <c r="AW1" s="1032"/>
      <c r="AX1" s="1032"/>
      <c r="AY1" s="1032"/>
      <c r="AZ1" s="1032"/>
      <c r="BA1" s="1032"/>
      <c r="BB1" s="1032"/>
      <c r="BC1" s="1032"/>
      <c r="BD1" s="1032"/>
      <c r="BE1" s="1032"/>
      <c r="BF1" s="1032"/>
      <c r="BG1" s="1032"/>
      <c r="BH1" s="1032"/>
      <c r="BI1" s="1032"/>
      <c r="BJ1" s="1032"/>
      <c r="BK1" s="1032"/>
      <c r="BL1" s="1032"/>
      <c r="BM1" s="1032"/>
      <c r="BN1" s="1032"/>
      <c r="BO1" s="1032"/>
      <c r="BP1" s="1032"/>
      <c r="BQ1" s="1032"/>
      <c r="BR1" s="1032"/>
      <c r="BS1" s="1032"/>
      <c r="BT1" s="1032"/>
      <c r="BU1" s="1032"/>
      <c r="BV1" s="1032"/>
      <c r="BW1" s="1032"/>
      <c r="BX1" s="1032"/>
      <c r="BY1" s="1032"/>
      <c r="BZ1" s="1032"/>
      <c r="CA1" s="1032"/>
      <c r="CB1" s="1032"/>
      <c r="CC1" s="1032"/>
      <c r="CD1" s="1032"/>
      <c r="CE1" s="1032"/>
      <c r="CF1" s="1032"/>
      <c r="CG1" s="1032"/>
      <c r="CH1" s="1032"/>
      <c r="CI1" s="1032"/>
      <c r="CJ1" s="50"/>
      <c r="CK1" s="51"/>
      <c r="CL1" s="51"/>
      <c r="CM1" s="51"/>
      <c r="CN1" s="50"/>
      <c r="CO1" s="50"/>
      <c r="CP1" s="50"/>
      <c r="CQ1" s="50"/>
      <c r="CR1" s="50"/>
    </row>
    <row r="2" spans="1:96" ht="15.75" thickBo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4"/>
      <c r="CJ2" s="55"/>
      <c r="CK2" s="51"/>
      <c r="CL2" s="51"/>
      <c r="CM2" s="51"/>
      <c r="CN2" s="50"/>
      <c r="CO2" s="50"/>
      <c r="CP2" s="50"/>
      <c r="CQ2" s="50"/>
      <c r="CR2" s="50"/>
    </row>
    <row r="3" spans="1:96" ht="15" customHeight="1" thickBot="1" x14ac:dyDescent="0.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6"/>
      <c r="BE3" s="56"/>
      <c r="BF3" s="57"/>
      <c r="BG3" s="975" t="s">
        <v>103</v>
      </c>
      <c r="BH3" s="976"/>
      <c r="BI3" s="976"/>
      <c r="BJ3" s="977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1033"/>
      <c r="CG3" s="1034"/>
      <c r="CH3" s="58"/>
      <c r="CI3" s="59"/>
      <c r="CJ3" s="55"/>
      <c r="CK3" s="51"/>
      <c r="CL3" s="51"/>
      <c r="CM3" s="51"/>
      <c r="CN3" s="50"/>
      <c r="CO3" s="50"/>
      <c r="CP3" s="50"/>
      <c r="CQ3" s="50"/>
      <c r="CR3" s="50"/>
    </row>
    <row r="4" spans="1:96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6"/>
      <c r="BE4" s="56"/>
      <c r="BF4" s="60"/>
      <c r="BG4" s="978"/>
      <c r="BH4" s="979"/>
      <c r="BI4" s="979"/>
      <c r="BJ4" s="980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59"/>
      <c r="CJ4" s="55"/>
      <c r="CK4" s="51"/>
      <c r="CL4" s="51"/>
      <c r="CM4" s="51"/>
      <c r="CN4" s="50"/>
      <c r="CO4" s="50"/>
      <c r="CP4" s="50"/>
      <c r="CQ4" s="50"/>
      <c r="CR4" s="50"/>
    </row>
    <row r="5" spans="1:96" ht="15.75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6"/>
      <c r="BE5" s="56"/>
      <c r="BF5" s="60"/>
      <c r="BG5" s="978"/>
      <c r="BH5" s="979"/>
      <c r="BI5" s="979"/>
      <c r="BJ5" s="980"/>
      <c r="BK5" s="52"/>
      <c r="BL5" s="52"/>
      <c r="BM5" s="52"/>
      <c r="BN5" s="52"/>
      <c r="BO5" s="52"/>
      <c r="BP5" s="50"/>
      <c r="BQ5" s="50"/>
      <c r="BR5" s="50"/>
      <c r="BS5" s="50"/>
      <c r="BT5" s="50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740"/>
      <c r="CJ5" s="55"/>
      <c r="CK5" s="51"/>
      <c r="CL5" s="51"/>
      <c r="CM5" s="51"/>
      <c r="CN5" s="50"/>
      <c r="CO5" s="50"/>
      <c r="CP5" s="50"/>
      <c r="CQ5" s="50"/>
      <c r="CR5" s="50"/>
    </row>
    <row r="6" spans="1:96" ht="15.75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6"/>
      <c r="BE6" s="56"/>
      <c r="BF6" s="60"/>
      <c r="BG6" s="978"/>
      <c r="BH6" s="979"/>
      <c r="BI6" s="979"/>
      <c r="BJ6" s="980"/>
      <c r="BK6" s="52"/>
      <c r="BL6" s="52"/>
      <c r="BM6" s="52"/>
      <c r="BN6" s="52"/>
      <c r="BO6" s="52"/>
      <c r="BT6" s="50"/>
      <c r="CC6" s="741"/>
      <c r="CF6" s="61"/>
      <c r="CG6" s="61"/>
      <c r="CH6" s="61"/>
      <c r="CI6" s="740"/>
      <c r="CJ6" s="55"/>
      <c r="CK6" s="51"/>
      <c r="CL6" s="51"/>
      <c r="CM6" s="51"/>
      <c r="CN6" s="50"/>
      <c r="CO6" s="50"/>
      <c r="CP6" s="50"/>
      <c r="CQ6" s="50"/>
      <c r="CR6" s="50"/>
    </row>
    <row r="7" spans="1:96" ht="16.5" thickBot="1" x14ac:dyDescent="0.3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6"/>
      <c r="BE7" s="56"/>
      <c r="BF7" s="60"/>
      <c r="BG7" s="981"/>
      <c r="BH7" s="982"/>
      <c r="BI7" s="982"/>
      <c r="BJ7" s="983"/>
      <c r="BK7" s="52"/>
      <c r="BL7" s="52"/>
      <c r="BM7" s="52"/>
      <c r="BN7" s="52"/>
      <c r="BO7" s="52"/>
      <c r="BT7" s="50"/>
      <c r="BU7" s="61"/>
      <c r="BV7" s="61"/>
      <c r="BW7" s="742"/>
      <c r="CB7" s="741"/>
      <c r="CD7" s="741"/>
      <c r="CF7" s="2"/>
      <c r="CG7" s="2"/>
      <c r="CH7" s="2"/>
      <c r="CI7" s="740"/>
      <c r="CJ7" s="55"/>
      <c r="CK7" s="51"/>
      <c r="CL7" s="51"/>
      <c r="CM7" s="51"/>
      <c r="CN7" s="50"/>
      <c r="CO7" s="50"/>
      <c r="CP7" s="50"/>
      <c r="CQ7" s="50"/>
      <c r="CR7" s="50"/>
    </row>
    <row r="8" spans="1:96" ht="21" x14ac:dyDescent="0.3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6"/>
      <c r="BE8" s="56"/>
      <c r="BF8" s="60"/>
      <c r="BG8" s="61"/>
      <c r="BH8" s="61"/>
      <c r="BI8" s="61"/>
      <c r="BJ8" s="61"/>
      <c r="BK8" s="61"/>
      <c r="BL8" s="61"/>
      <c r="BM8" s="61"/>
      <c r="BO8" s="50"/>
      <c r="BP8" s="65"/>
      <c r="BQ8" s="1035" t="s">
        <v>108</v>
      </c>
      <c r="BR8" s="1035"/>
      <c r="BS8" s="66"/>
      <c r="BT8" s="50"/>
      <c r="BU8" s="61"/>
      <c r="BV8" s="742"/>
      <c r="BW8" s="61"/>
      <c r="BX8" s="742"/>
      <c r="CA8" s="741"/>
      <c r="CE8" s="741"/>
      <c r="CF8" s="2"/>
      <c r="CG8" s="2"/>
      <c r="CH8" s="2"/>
      <c r="CI8" s="192"/>
      <c r="CJ8" s="50"/>
      <c r="CK8" s="51"/>
      <c r="CL8" s="51"/>
      <c r="CM8" s="51"/>
      <c r="CN8" s="50"/>
      <c r="CO8" s="50"/>
      <c r="CP8" s="50"/>
      <c r="CQ8" s="50"/>
      <c r="CR8" s="50"/>
    </row>
    <row r="9" spans="1:96" ht="15.75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6"/>
      <c r="BE9" s="56"/>
      <c r="BF9" s="60"/>
      <c r="BG9" s="61"/>
      <c r="BH9" s="61"/>
      <c r="BI9" s="61"/>
      <c r="BJ9" s="61"/>
      <c r="BK9" s="61"/>
      <c r="BL9" s="61"/>
      <c r="BM9" s="61"/>
      <c r="BO9" s="50"/>
      <c r="BP9" s="68"/>
      <c r="BQ9" s="69"/>
      <c r="BR9" s="69"/>
      <c r="BS9" s="70"/>
      <c r="BT9" s="52"/>
      <c r="BU9" s="61"/>
      <c r="BV9" s="742"/>
      <c r="BX9" s="742"/>
      <c r="CB9" s="741"/>
      <c r="CD9" s="741"/>
      <c r="CF9" s="2"/>
      <c r="CG9" s="2"/>
      <c r="CH9" s="2"/>
      <c r="CI9" s="742"/>
      <c r="CJ9" s="50"/>
      <c r="CK9" s="51"/>
      <c r="CL9" s="51"/>
      <c r="CM9" s="51"/>
      <c r="CN9" s="50"/>
      <c r="CO9" s="50"/>
      <c r="CP9" s="50"/>
      <c r="CQ9" s="50"/>
      <c r="CR9" s="50"/>
    </row>
    <row r="10" spans="1:96" ht="18.75" x14ac:dyDescent="0.3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6"/>
      <c r="BE10" s="56"/>
      <c r="BF10" s="60"/>
      <c r="BG10" s="61"/>
      <c r="BH10" s="61"/>
      <c r="BI10" s="61"/>
      <c r="BJ10" s="743"/>
      <c r="BK10" s="743"/>
      <c r="BL10" s="61"/>
      <c r="BM10" s="61"/>
      <c r="BO10" s="50"/>
      <c r="BP10" s="72" t="s">
        <v>110</v>
      </c>
      <c r="BQ10" s="73"/>
      <c r="BR10" s="73"/>
      <c r="BS10" s="74"/>
      <c r="BT10" s="52"/>
      <c r="BU10" s="61"/>
      <c r="BW10" s="742"/>
      <c r="CC10" s="741"/>
      <c r="CF10" s="2"/>
      <c r="CG10" s="2"/>
      <c r="CH10" s="2"/>
      <c r="CI10" s="742"/>
      <c r="CJ10" s="50"/>
      <c r="CK10" s="51"/>
      <c r="CL10" s="51"/>
      <c r="CM10" s="51"/>
      <c r="CN10" s="50"/>
      <c r="CO10" s="50"/>
      <c r="CP10" s="50"/>
      <c r="CQ10" s="50"/>
      <c r="CR10" s="50"/>
    </row>
    <row r="11" spans="1:96" ht="18.75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6"/>
      <c r="BE11" s="56"/>
      <c r="BF11" s="60"/>
      <c r="BG11" s="61"/>
      <c r="BH11" s="61"/>
      <c r="BI11" s="61"/>
      <c r="BJ11" s="149"/>
      <c r="BK11" s="744"/>
      <c r="BL11" s="61"/>
      <c r="BM11" s="61"/>
      <c r="BN11" s="61"/>
      <c r="BO11" s="77"/>
      <c r="BP11" s="78"/>
      <c r="BQ11" s="225" t="s">
        <v>959</v>
      </c>
      <c r="BR11" s="225" t="s">
        <v>960</v>
      </c>
      <c r="BS11" s="81"/>
      <c r="BT11" s="82"/>
      <c r="CF11" s="2"/>
      <c r="CG11" s="2"/>
      <c r="CH11" s="2"/>
      <c r="CI11" s="742"/>
      <c r="CJ11" s="50"/>
      <c r="CK11" s="51"/>
      <c r="CL11" s="51"/>
      <c r="CM11" s="51"/>
      <c r="CN11" s="50"/>
      <c r="CO11" s="50"/>
      <c r="CP11" s="50"/>
      <c r="CQ11" s="50"/>
      <c r="CR11" s="50"/>
    </row>
    <row r="12" spans="1:96" ht="15.75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0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6"/>
      <c r="BE12" s="56"/>
      <c r="BF12" s="60"/>
      <c r="BG12" s="61"/>
      <c r="BJ12" s="744"/>
      <c r="BK12" s="744"/>
      <c r="BL12" s="61"/>
      <c r="BM12" s="61"/>
      <c r="BN12" s="61"/>
      <c r="BO12" s="50"/>
      <c r="BP12" s="83"/>
      <c r="BQ12" s="50"/>
      <c r="BR12" s="50"/>
      <c r="BS12" s="70"/>
      <c r="BT12" s="50"/>
      <c r="CF12" s="2"/>
      <c r="CG12" s="2"/>
      <c r="CH12" s="2"/>
      <c r="CI12" s="745"/>
      <c r="CJ12" s="50"/>
      <c r="CK12" s="51"/>
      <c r="CL12" s="51"/>
      <c r="CM12" s="51"/>
      <c r="CN12" s="50"/>
      <c r="CO12" s="50"/>
      <c r="CP12" s="50"/>
      <c r="CQ12" s="50"/>
      <c r="CR12" s="50"/>
    </row>
    <row r="13" spans="1:96" ht="19.5" thickBot="1" x14ac:dyDescent="0.3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0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6"/>
      <c r="BE13" s="56"/>
      <c r="BF13" s="60"/>
      <c r="BG13" s="61"/>
      <c r="BJ13" s="743"/>
      <c r="BK13" s="743"/>
      <c r="BL13" s="61"/>
      <c r="BM13" s="61"/>
      <c r="BN13" s="61"/>
      <c r="BO13" s="77"/>
      <c r="BP13" s="85"/>
      <c r="BQ13" s="225" t="s">
        <v>961</v>
      </c>
      <c r="BR13" s="225" t="s">
        <v>962</v>
      </c>
      <c r="BS13" s="88"/>
      <c r="BT13" s="82"/>
      <c r="CF13" s="2"/>
      <c r="CG13" s="2"/>
      <c r="CH13" s="2"/>
      <c r="CI13" s="745"/>
      <c r="CJ13" s="50"/>
      <c r="CK13" s="51"/>
      <c r="CL13" s="51"/>
      <c r="CM13" s="51"/>
      <c r="CN13" s="50"/>
      <c r="CO13" s="50"/>
      <c r="CP13" s="50"/>
      <c r="CQ13" s="50"/>
      <c r="CR13" s="50"/>
    </row>
    <row r="14" spans="1:96" ht="15.75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6"/>
      <c r="BE14" s="56"/>
      <c r="BF14" s="60"/>
      <c r="BG14" s="61"/>
      <c r="BK14" s="61"/>
      <c r="BL14" s="61"/>
      <c r="BM14" s="61"/>
      <c r="BN14" s="61"/>
      <c r="BO14" s="50"/>
      <c r="CF14" s="2"/>
      <c r="CG14" s="2"/>
      <c r="CH14" s="2"/>
      <c r="CI14" s="745"/>
      <c r="CJ14" s="50"/>
      <c r="CK14" s="51"/>
      <c r="CL14" s="51"/>
      <c r="CM14" s="51"/>
      <c r="CN14" s="50"/>
      <c r="CO14" s="50"/>
      <c r="CP14" s="50"/>
      <c r="CQ14" s="50"/>
      <c r="CR14" s="50"/>
    </row>
    <row r="15" spans="1:96" ht="18.75" x14ac:dyDescent="0.3">
      <c r="A15" s="89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2"/>
      <c r="BB15" s="52"/>
      <c r="BC15" s="52"/>
      <c r="BD15" s="56"/>
      <c r="BE15" s="56"/>
      <c r="BF15" s="60"/>
      <c r="BG15" s="61"/>
      <c r="BK15" s="61"/>
      <c r="BL15" s="61"/>
      <c r="BM15" s="61"/>
      <c r="BN15" s="61"/>
      <c r="BO15" s="77"/>
      <c r="BP15" s="91" t="s">
        <v>113</v>
      </c>
      <c r="BQ15" s="225" t="s">
        <v>963</v>
      </c>
      <c r="BR15" s="225" t="s">
        <v>964</v>
      </c>
      <c r="BS15" s="91" t="s">
        <v>113</v>
      </c>
      <c r="BT15" s="82"/>
      <c r="BU15" s="743"/>
      <c r="BW15" s="92"/>
      <c r="BX15" s="92"/>
      <c r="BY15" s="93"/>
      <c r="CF15" s="2"/>
      <c r="CG15" s="2"/>
      <c r="CH15" s="2"/>
      <c r="CI15" s="746"/>
      <c r="CJ15" s="50"/>
      <c r="CK15" s="51"/>
      <c r="CL15" s="51"/>
      <c r="CM15" s="51"/>
      <c r="CN15" s="50"/>
      <c r="CO15" s="50"/>
      <c r="CP15" s="50"/>
      <c r="CQ15" s="50"/>
      <c r="CR15" s="50"/>
    </row>
    <row r="16" spans="1:96" ht="15.75" x14ac:dyDescent="0.25">
      <c r="A16" s="89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90"/>
      <c r="N16" s="90"/>
      <c r="O16" s="90"/>
      <c r="P16" s="90"/>
      <c r="Q16" s="90"/>
      <c r="R16" s="90"/>
      <c r="S16" s="90"/>
      <c r="T16" s="50"/>
      <c r="U16" s="90"/>
      <c r="V16" s="90"/>
      <c r="W16" s="90"/>
      <c r="X16" s="90"/>
      <c r="Y16" s="90"/>
      <c r="Z16" s="90"/>
      <c r="AA16" s="90"/>
      <c r="AB16" s="90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2"/>
      <c r="BB16" s="52"/>
      <c r="BC16" s="52"/>
      <c r="BD16" s="56"/>
      <c r="BE16" s="56"/>
      <c r="BF16" s="60"/>
      <c r="BG16" s="61"/>
      <c r="BH16" s="61"/>
      <c r="BI16" s="741"/>
      <c r="BJ16" s="61"/>
      <c r="BK16" s="167"/>
      <c r="BL16" s="167"/>
      <c r="BM16" s="167"/>
      <c r="BN16" s="167"/>
      <c r="BO16" s="77"/>
      <c r="BP16" s="50"/>
      <c r="BQ16" s="50"/>
      <c r="BT16" s="82"/>
      <c r="BU16" s="747"/>
      <c r="BV16" s="747"/>
      <c r="BW16" s="748"/>
      <c r="BX16" s="748"/>
      <c r="BY16" s="368"/>
      <c r="CF16" s="2"/>
      <c r="CG16" s="2"/>
      <c r="CH16" s="99"/>
      <c r="CI16" s="746"/>
      <c r="CJ16" s="50"/>
      <c r="CK16" s="51"/>
      <c r="CL16" s="51"/>
      <c r="CM16" s="51"/>
      <c r="CN16" s="50"/>
      <c r="CO16" s="50"/>
      <c r="CP16" s="50"/>
      <c r="CQ16" s="50"/>
      <c r="CR16" s="50"/>
    </row>
    <row r="17" spans="1:96" ht="19.5" thickBot="1" x14ac:dyDescent="0.3">
      <c r="A17" s="89"/>
      <c r="B17" s="100"/>
      <c r="C17" s="100"/>
      <c r="D17" s="100"/>
      <c r="E17" s="100"/>
      <c r="F17" s="100"/>
      <c r="G17" s="100"/>
      <c r="H17" s="100"/>
      <c r="I17" s="101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1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1"/>
      <c r="AL17" s="102"/>
      <c r="AM17" s="103"/>
      <c r="AN17" s="103"/>
      <c r="AO17" s="100"/>
      <c r="AP17" s="100"/>
      <c r="AQ17" s="100"/>
      <c r="AR17" s="101"/>
      <c r="AS17" s="102"/>
      <c r="AT17" s="103"/>
      <c r="AU17" s="100"/>
      <c r="AV17" s="100"/>
      <c r="AW17" s="100"/>
      <c r="AX17" s="100"/>
      <c r="AY17" s="100"/>
      <c r="AZ17" s="100"/>
      <c r="BA17" s="104"/>
      <c r="BB17" s="104"/>
      <c r="BC17" s="104"/>
      <c r="BD17" s="105"/>
      <c r="BE17" s="105"/>
      <c r="BF17" s="106"/>
      <c r="BG17" s="61"/>
      <c r="BH17" s="741"/>
      <c r="BI17" s="61"/>
      <c r="BJ17" s="741"/>
      <c r="BK17" s="167"/>
      <c r="BL17" s="749"/>
      <c r="BM17" s="749"/>
      <c r="BN17" s="167"/>
      <c r="BO17" s="77"/>
      <c r="BP17" s="91" t="s">
        <v>113</v>
      </c>
      <c r="BQ17" s="225" t="s">
        <v>965</v>
      </c>
      <c r="BR17" s="225" t="s">
        <v>966</v>
      </c>
      <c r="BS17" s="91" t="s">
        <v>113</v>
      </c>
      <c r="BT17" s="82"/>
      <c r="BU17" s="149"/>
      <c r="BV17" s="149"/>
      <c r="BW17" s="149"/>
      <c r="BX17" s="149"/>
      <c r="BY17" s="368"/>
      <c r="CF17" s="2"/>
      <c r="CG17" s="2"/>
      <c r="CH17" s="99"/>
      <c r="CI17" s="746"/>
      <c r="CJ17" s="50"/>
      <c r="CK17" s="51"/>
      <c r="CL17" s="51"/>
      <c r="CM17" s="51"/>
      <c r="CN17" s="50"/>
      <c r="CO17" s="50"/>
      <c r="CP17" s="50"/>
      <c r="CQ17" s="50"/>
      <c r="CR17" s="50"/>
    </row>
    <row r="18" spans="1:96" ht="21.75" thickBot="1" x14ac:dyDescent="0.3">
      <c r="A18" s="109"/>
      <c r="B18" s="52"/>
      <c r="C18" s="110"/>
      <c r="D18" s="225" t="s">
        <v>967</v>
      </c>
      <c r="E18" s="91"/>
      <c r="F18" s="225" t="s">
        <v>968</v>
      </c>
      <c r="G18" s="91"/>
      <c r="H18" s="225" t="s">
        <v>969</v>
      </c>
      <c r="I18" s="91"/>
      <c r="J18" s="225" t="s">
        <v>970</v>
      </c>
      <c r="K18" s="110"/>
      <c r="L18" s="750"/>
      <c r="M18" s="750"/>
      <c r="N18" s="750"/>
      <c r="P18" s="750"/>
      <c r="R18" s="750"/>
      <c r="T18" s="750"/>
      <c r="V18" s="750"/>
      <c r="X18" s="750"/>
      <c r="Z18" s="750"/>
      <c r="AB18" s="750"/>
      <c r="AD18" s="751"/>
      <c r="AF18" s="751"/>
      <c r="AH18" s="751"/>
      <c r="AJ18" s="751"/>
      <c r="AL18" s="751"/>
      <c r="AN18" s="751"/>
      <c r="AP18" s="741"/>
      <c r="AQ18" s="752"/>
      <c r="AR18" s="741"/>
      <c r="AS18" s="752"/>
      <c r="AT18" s="126"/>
      <c r="AU18" s="63"/>
      <c r="AV18" s="63"/>
      <c r="AW18" s="148"/>
      <c r="AX18" s="148"/>
      <c r="AY18" s="148"/>
      <c r="AZ18" s="148"/>
      <c r="BA18" s="148"/>
      <c r="BB18" s="148"/>
      <c r="BC18" s="148"/>
      <c r="BD18" s="148"/>
      <c r="BE18" s="227"/>
      <c r="BF18" s="227"/>
      <c r="BG18" s="753"/>
      <c r="BH18" s="741"/>
      <c r="BI18" s="61"/>
      <c r="BJ18" s="741"/>
      <c r="BK18" s="167"/>
      <c r="BL18" s="167"/>
      <c r="BM18" s="167"/>
      <c r="BN18" s="167"/>
      <c r="BO18" s="77"/>
      <c r="BP18" s="50"/>
      <c r="BQ18" s="50"/>
      <c r="BT18" s="82"/>
      <c r="BU18" s="92"/>
      <c r="BV18" s="92"/>
      <c r="BW18" s="92"/>
      <c r="BX18" s="92"/>
      <c r="BY18" s="118"/>
      <c r="BZ18" s="2"/>
      <c r="CA18" s="2"/>
      <c r="CB18" s="2"/>
      <c r="CC18" s="167"/>
      <c r="CD18" s="2"/>
      <c r="CE18" s="2"/>
      <c r="CF18" s="2"/>
      <c r="CG18" s="2"/>
      <c r="CH18" s="119"/>
      <c r="CI18" s="754"/>
      <c r="CJ18" s="50"/>
      <c r="CK18" s="51"/>
      <c r="CL18" s="51"/>
      <c r="CM18" s="51"/>
      <c r="CN18" s="50"/>
      <c r="CO18" s="50"/>
      <c r="CP18" s="50"/>
      <c r="CQ18" s="50"/>
      <c r="CR18" s="50"/>
    </row>
    <row r="19" spans="1:96" ht="21" x14ac:dyDescent="0.25">
      <c r="A19" s="109"/>
      <c r="B19" s="52"/>
      <c r="C19" s="110"/>
      <c r="D19" s="91" t="s">
        <v>159</v>
      </c>
      <c r="E19" s="110"/>
      <c r="F19" s="91" t="s">
        <v>159</v>
      </c>
      <c r="G19" s="110"/>
      <c r="H19" s="91" t="s">
        <v>159</v>
      </c>
      <c r="I19" s="110"/>
      <c r="J19" s="91" t="s">
        <v>159</v>
      </c>
      <c r="K19" s="121" t="s">
        <v>126</v>
      </c>
      <c r="L19" s="55"/>
      <c r="M19" s="55"/>
      <c r="N19" s="55"/>
      <c r="O19" s="55"/>
      <c r="W19" s="55"/>
      <c r="X19" s="52"/>
      <c r="Y19" s="52"/>
      <c r="Z19" s="52"/>
      <c r="AA19" s="55"/>
      <c r="AB19" s="55"/>
      <c r="AC19" s="50"/>
      <c r="AD19" s="55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126"/>
      <c r="AQ19" s="126"/>
      <c r="AR19" s="122"/>
      <c r="AS19" s="122"/>
      <c r="AT19" s="126"/>
      <c r="AU19" s="114"/>
      <c r="AV19" s="110"/>
      <c r="AW19" s="110"/>
      <c r="AX19" s="110"/>
      <c r="AY19" s="116"/>
      <c r="AZ19" s="114"/>
      <c r="BA19" s="123"/>
      <c r="BB19" s="123"/>
      <c r="BC19" s="123"/>
      <c r="BD19" s="123"/>
      <c r="BE19" s="123"/>
      <c r="BF19" s="124"/>
      <c r="BG19" s="125"/>
      <c r="BH19" s="741"/>
      <c r="BI19" s="61"/>
      <c r="BJ19" s="741"/>
      <c r="BK19" s="126"/>
      <c r="BL19" s="755"/>
      <c r="BM19" s="755"/>
      <c r="BN19" s="126"/>
      <c r="BO19" s="77"/>
      <c r="BP19" s="73" t="s">
        <v>113</v>
      </c>
      <c r="BQ19" s="225" t="s">
        <v>971</v>
      </c>
      <c r="BR19" s="225" t="s">
        <v>972</v>
      </c>
      <c r="BS19" s="128" t="s">
        <v>113</v>
      </c>
      <c r="BT19" s="129"/>
      <c r="BX19" s="130"/>
      <c r="BY19" s="131"/>
      <c r="BZ19" s="132"/>
      <c r="CA19" s="132"/>
      <c r="CB19" s="132"/>
      <c r="CC19" s="132"/>
      <c r="CD19" s="133"/>
      <c r="CE19" s="281"/>
      <c r="CF19" s="281"/>
      <c r="CG19" s="281"/>
      <c r="CH19" s="756"/>
      <c r="CI19" s="757"/>
      <c r="CJ19" s="50"/>
      <c r="CK19" s="51"/>
      <c r="CL19" s="51"/>
      <c r="CM19" s="51"/>
      <c r="CN19" s="50"/>
      <c r="CO19" s="50"/>
      <c r="CP19" s="50"/>
      <c r="CQ19" s="50"/>
      <c r="CR19" s="50"/>
    </row>
    <row r="20" spans="1:96" ht="21" x14ac:dyDescent="0.3">
      <c r="A20" s="109"/>
      <c r="B20" s="52"/>
      <c r="C20" s="50"/>
      <c r="D20" s="110"/>
      <c r="F20" s="110"/>
      <c r="H20" s="110"/>
      <c r="J20" s="110"/>
      <c r="K20" s="116"/>
      <c r="L20" s="55"/>
      <c r="M20" s="55"/>
      <c r="N20" s="55"/>
      <c r="X20" s="1"/>
      <c r="Z20" s="758"/>
      <c r="AA20" s="138"/>
      <c r="AB20" s="758"/>
      <c r="AC20" s="138"/>
      <c r="AD20" s="139"/>
      <c r="AF20" s="92"/>
      <c r="AH20" s="758"/>
      <c r="AL20" s="759"/>
      <c r="AM20" s="758"/>
      <c r="AN20" s="759"/>
      <c r="AP20" s="93"/>
      <c r="AR20" s="743"/>
      <c r="AS20" s="743"/>
      <c r="AU20" s="121"/>
      <c r="AV20" s="91"/>
      <c r="AW20" s="91"/>
      <c r="AX20" s="91"/>
      <c r="AY20" s="121" t="s">
        <v>131</v>
      </c>
      <c r="AZ20" s="123"/>
      <c r="BA20" s="73"/>
      <c r="BB20" s="73"/>
      <c r="BC20" s="73"/>
      <c r="BD20" s="73"/>
      <c r="BE20" s="73"/>
      <c r="BF20" s="123"/>
      <c r="BG20" s="125"/>
      <c r="BH20" s="61"/>
      <c r="BI20" s="741"/>
      <c r="BJ20" s="167"/>
      <c r="BK20" s="167"/>
      <c r="BL20" s="167"/>
      <c r="BM20" s="167"/>
      <c r="BN20" s="167"/>
      <c r="BO20" s="77"/>
      <c r="BP20" s="73"/>
      <c r="BQ20" s="50"/>
      <c r="BT20" s="129"/>
      <c r="BU20" s="760"/>
      <c r="BV20" s="760"/>
      <c r="BW20" s="760"/>
      <c r="BX20" s="761"/>
      <c r="BY20" s="142"/>
      <c r="BZ20" s="143"/>
      <c r="CA20" s="143"/>
      <c r="CB20" s="143"/>
      <c r="CC20" s="143"/>
      <c r="CD20" s="144"/>
      <c r="CE20" s="116"/>
      <c r="CF20" s="116"/>
      <c r="CG20" s="116"/>
      <c r="CH20" s="114"/>
      <c r="CI20" s="67"/>
      <c r="CJ20" s="50"/>
      <c r="CK20" s="51"/>
      <c r="CL20" s="51"/>
      <c r="CM20" s="51"/>
      <c r="CN20" s="50"/>
      <c r="CO20" s="50"/>
      <c r="CP20" s="50"/>
      <c r="CQ20" s="50"/>
      <c r="CR20" s="50"/>
    </row>
    <row r="21" spans="1:96" ht="18.75" x14ac:dyDescent="0.25">
      <c r="A21" s="109"/>
      <c r="B21" s="52"/>
      <c r="C21" s="50"/>
      <c r="D21" s="50"/>
      <c r="E21" s="50"/>
      <c r="F21" s="167"/>
      <c r="G21" s="149"/>
      <c r="H21" s="149"/>
      <c r="I21" s="149"/>
      <c r="J21" s="167"/>
      <c r="K21" s="167"/>
      <c r="L21" s="761"/>
      <c r="M21" s="762"/>
      <c r="P21" s="55"/>
      <c r="Q21" s="55"/>
      <c r="R21" s="55"/>
      <c r="S21" s="55"/>
      <c r="U21" s="55"/>
      <c r="X21" s="149"/>
      <c r="Z21" s="763"/>
      <c r="AA21" s="151"/>
      <c r="AB21" s="764"/>
      <c r="AC21" s="151"/>
      <c r="AD21" s="764"/>
      <c r="AF21" s="747"/>
      <c r="AH21" s="765"/>
      <c r="AJ21" s="149"/>
      <c r="AL21" s="156"/>
      <c r="AN21" s="765"/>
      <c r="AP21" s="766"/>
      <c r="AR21" s="744"/>
      <c r="AS21" s="744"/>
      <c r="AU21" s="91"/>
      <c r="AV21" s="225" t="s">
        <v>973</v>
      </c>
      <c r="AW21" s="55"/>
      <c r="AX21" s="225" t="s">
        <v>974</v>
      </c>
      <c r="AY21" s="91"/>
      <c r="AZ21" s="73"/>
      <c r="BA21" s="225" t="s">
        <v>975</v>
      </c>
      <c r="BB21" s="225" t="s">
        <v>976</v>
      </c>
      <c r="BC21" s="225" t="s">
        <v>977</v>
      </c>
      <c r="BD21" s="225" t="s">
        <v>978</v>
      </c>
      <c r="BE21" s="225" t="s">
        <v>979</v>
      </c>
      <c r="BF21" s="73"/>
      <c r="BG21" s="125"/>
      <c r="BH21" s="61"/>
      <c r="BI21" s="61"/>
      <c r="BJ21" s="61"/>
      <c r="BK21" s="126"/>
      <c r="BL21" s="767"/>
      <c r="BM21" s="768"/>
      <c r="BN21" s="126"/>
      <c r="BO21" s="77"/>
      <c r="BP21" s="73" t="s">
        <v>113</v>
      </c>
      <c r="BQ21" s="225" t="s">
        <v>980</v>
      </c>
      <c r="BR21" s="225" t="s">
        <v>981</v>
      </c>
      <c r="BS21" s="128" t="s">
        <v>113</v>
      </c>
      <c r="BT21" s="82"/>
      <c r="BU21" s="760"/>
      <c r="BV21" s="760"/>
      <c r="BW21" s="760"/>
      <c r="BX21" s="761"/>
      <c r="BY21" s="166"/>
      <c r="BZ21" s="144"/>
      <c r="CA21" s="144"/>
      <c r="CB21" s="144"/>
      <c r="CC21" s="144"/>
      <c r="CD21" s="50"/>
      <c r="CE21" s="116"/>
      <c r="CF21" s="116"/>
      <c r="CG21" s="116"/>
      <c r="CH21" s="114"/>
      <c r="CI21" s="67"/>
      <c r="CJ21" s="50"/>
      <c r="CK21" s="51"/>
      <c r="CL21" s="51"/>
      <c r="CM21" s="51"/>
      <c r="CN21" s="50"/>
      <c r="CO21" s="50"/>
      <c r="CP21" s="50"/>
      <c r="CQ21" s="50"/>
      <c r="CR21" s="50"/>
    </row>
    <row r="22" spans="1:96" ht="19.5" thickBot="1" x14ac:dyDescent="0.3">
      <c r="A22" s="109"/>
      <c r="B22" s="52"/>
      <c r="C22" s="50"/>
      <c r="D22" s="50"/>
      <c r="E22" s="50"/>
      <c r="F22" s="167"/>
      <c r="G22" s="149"/>
      <c r="H22" s="149"/>
      <c r="I22" s="149"/>
      <c r="J22" s="167"/>
      <c r="K22" s="167"/>
      <c r="L22" s="761"/>
      <c r="M22" s="762"/>
      <c r="P22" s="55"/>
      <c r="Q22" s="167"/>
      <c r="R22" s="55"/>
      <c r="S22" s="167"/>
      <c r="U22" s="167"/>
      <c r="X22" s="747"/>
      <c r="Z22" s="747"/>
      <c r="AA22" s="151"/>
      <c r="AB22" s="764"/>
      <c r="AC22" s="151"/>
      <c r="AD22" s="747"/>
      <c r="AF22" s="747"/>
      <c r="AH22" s="769"/>
      <c r="AJ22" s="769"/>
      <c r="AL22" s="763"/>
      <c r="AN22" s="763"/>
      <c r="AP22" s="770"/>
      <c r="AR22" s="744"/>
      <c r="AS22" s="744"/>
      <c r="AU22" s="91"/>
      <c r="AV22" s="225" t="s">
        <v>982</v>
      </c>
      <c r="AW22" s="167"/>
      <c r="AX22" s="225" t="s">
        <v>983</v>
      </c>
      <c r="AY22" s="91"/>
      <c r="AZ22" s="73"/>
      <c r="BA22" s="225" t="s">
        <v>984</v>
      </c>
      <c r="BB22" s="225" t="s">
        <v>985</v>
      </c>
      <c r="BC22" s="225" t="s">
        <v>986</v>
      </c>
      <c r="BD22" s="225" t="s">
        <v>987</v>
      </c>
      <c r="BE22" s="225" t="s">
        <v>988</v>
      </c>
      <c r="BF22" s="73"/>
      <c r="BG22" s="125"/>
      <c r="BH22" s="61"/>
      <c r="BI22" s="61"/>
      <c r="BJ22" s="61"/>
      <c r="BK22" s="167"/>
      <c r="BL22" s="167"/>
      <c r="BM22" s="167"/>
      <c r="BN22" s="167"/>
      <c r="BO22" s="77"/>
      <c r="BP22" s="73"/>
      <c r="BQ22" s="50"/>
      <c r="BT22" s="82"/>
      <c r="BU22" s="92"/>
      <c r="BV22" s="92"/>
      <c r="BW22" s="92"/>
      <c r="BX22" s="174"/>
      <c r="BY22" s="166"/>
      <c r="BZ22" s="144"/>
      <c r="CA22" s="144"/>
      <c r="CB22" s="144"/>
      <c r="CC22" s="144"/>
      <c r="CD22" s="50"/>
      <c r="CE22" s="116"/>
      <c r="CF22" s="116"/>
      <c r="CG22" s="116"/>
      <c r="CH22" s="114"/>
      <c r="CI22" s="67"/>
      <c r="CJ22" s="50"/>
      <c r="CK22" s="51"/>
      <c r="CL22" s="51"/>
      <c r="CM22" s="51"/>
      <c r="CN22" s="50"/>
      <c r="CO22" s="50"/>
      <c r="CP22" s="50"/>
      <c r="CQ22" s="50"/>
      <c r="CR22" s="50"/>
    </row>
    <row r="23" spans="1:96" ht="21" customHeight="1" x14ac:dyDescent="0.3">
      <c r="A23" s="109"/>
      <c r="B23" s="52"/>
      <c r="C23" s="50"/>
      <c r="D23" s="50"/>
      <c r="E23" s="50"/>
      <c r="F23" s="167"/>
      <c r="H23" s="167"/>
      <c r="I23" s="2"/>
      <c r="J23" s="2"/>
      <c r="K23" s="167"/>
      <c r="L23" s="771"/>
      <c r="M23" s="771"/>
      <c r="N23" s="176"/>
      <c r="X23" s="1"/>
      <c r="AB23" s="138"/>
      <c r="AC23" s="138"/>
      <c r="AD23" s="177"/>
      <c r="AH23" s="178"/>
      <c r="AI23" s="92"/>
      <c r="AL23" s="92"/>
      <c r="AN23" s="92"/>
      <c r="AP23" s="93"/>
      <c r="AQ23" s="179"/>
      <c r="AR23" s="743"/>
      <c r="AS23" s="743"/>
      <c r="AT23" s="180"/>
      <c r="AU23" s="110"/>
      <c r="AV23" s="181" t="s">
        <v>113</v>
      </c>
      <c r="AW23" s="181"/>
      <c r="AX23" s="181" t="s">
        <v>113</v>
      </c>
      <c r="AY23" s="110"/>
      <c r="AZ23" s="121" t="s">
        <v>149</v>
      </c>
      <c r="BA23" s="73"/>
      <c r="BB23" s="73"/>
      <c r="BC23" s="73"/>
      <c r="BD23" s="73"/>
      <c r="BE23" s="73"/>
      <c r="BF23" s="123"/>
      <c r="BG23" s="1036"/>
      <c r="BH23" s="61"/>
      <c r="BI23" s="61"/>
      <c r="BJ23" s="61"/>
      <c r="BK23" s="126"/>
      <c r="BL23" s="767"/>
      <c r="BM23" s="768"/>
      <c r="BN23" s="126"/>
      <c r="BO23" s="77"/>
      <c r="BP23" s="73" t="s">
        <v>113</v>
      </c>
      <c r="BQ23" s="225" t="s">
        <v>989</v>
      </c>
      <c r="BR23" s="225" t="s">
        <v>990</v>
      </c>
      <c r="BS23" s="128" t="s">
        <v>113</v>
      </c>
      <c r="BT23" s="129"/>
      <c r="BU23" s="772"/>
      <c r="BV23" s="772"/>
      <c r="BW23" s="772"/>
      <c r="BX23" s="772"/>
      <c r="BY23" s="166"/>
      <c r="BZ23" s="144"/>
      <c r="CA23" s="144"/>
      <c r="CB23" s="144"/>
      <c r="CC23" s="144"/>
      <c r="CD23" s="50"/>
      <c r="CE23" s="116"/>
      <c r="CF23" s="116"/>
      <c r="CG23" s="116"/>
      <c r="CH23" s="114"/>
      <c r="CI23" s="67"/>
      <c r="CJ23" s="50"/>
      <c r="CK23" s="51"/>
      <c r="CL23" s="51"/>
      <c r="CM23" s="51"/>
      <c r="CN23" s="50"/>
      <c r="CO23" s="50"/>
      <c r="CP23" s="50"/>
      <c r="CQ23" s="50"/>
      <c r="CR23" s="50"/>
    </row>
    <row r="24" spans="1:96" ht="21.75" thickBot="1" x14ac:dyDescent="0.3">
      <c r="A24" s="109"/>
      <c r="B24" s="52"/>
      <c r="C24" s="50"/>
      <c r="D24" s="50"/>
      <c r="E24" s="50"/>
      <c r="F24" s="167"/>
      <c r="H24" s="2"/>
      <c r="L24" s="771"/>
      <c r="M24" s="771"/>
      <c r="N24" s="277"/>
      <c r="O24" s="50"/>
      <c r="R24" s="121" t="s">
        <v>152</v>
      </c>
      <c r="S24" s="110"/>
      <c r="T24" s="110"/>
      <c r="U24" s="110"/>
      <c r="W24" s="50"/>
      <c r="X24" s="52"/>
      <c r="Y24" s="121" t="s">
        <v>153</v>
      </c>
      <c r="Z24" s="184"/>
      <c r="AA24" s="184"/>
      <c r="AB24" s="185" t="s">
        <v>154</v>
      </c>
      <c r="AC24" s="52"/>
      <c r="AD24" s="52"/>
      <c r="AE24" s="121" t="s">
        <v>155</v>
      </c>
      <c r="AF24" s="184"/>
      <c r="AG24" s="178"/>
      <c r="AH24" s="186"/>
      <c r="AI24" s="99"/>
      <c r="AJ24" s="187" t="s">
        <v>156</v>
      </c>
      <c r="AK24" s="188"/>
      <c r="AL24" s="73"/>
      <c r="AM24" s="73"/>
      <c r="AN24" s="188" t="s">
        <v>125</v>
      </c>
      <c r="AO24" s="187" t="s">
        <v>157</v>
      </c>
      <c r="AP24" s="188"/>
      <c r="AQ24" s="189"/>
      <c r="AR24" s="189"/>
      <c r="AS24" s="190"/>
      <c r="AT24" s="116"/>
      <c r="AU24" s="116"/>
      <c r="AV24" s="110"/>
      <c r="AW24" s="110"/>
      <c r="AX24" s="110"/>
      <c r="AY24" s="50"/>
      <c r="AZ24" s="116"/>
      <c r="BA24" s="123"/>
      <c r="BB24" s="123"/>
      <c r="BC24" s="123"/>
      <c r="BD24" s="123"/>
      <c r="BE24" s="123"/>
      <c r="BF24" s="191"/>
      <c r="BG24" s="1037"/>
      <c r="BH24" s="61"/>
      <c r="BI24" s="61"/>
      <c r="BJ24" s="61"/>
      <c r="BL24" s="61"/>
      <c r="BM24" s="167"/>
      <c r="BN24" s="61"/>
      <c r="BO24" s="77"/>
      <c r="BP24" s="73"/>
      <c r="BQ24" s="50"/>
      <c r="BT24" s="129"/>
      <c r="BU24" s="772"/>
      <c r="BV24" s="772"/>
      <c r="BW24" s="772"/>
      <c r="BX24" s="772"/>
      <c r="BY24" s="142"/>
      <c r="BZ24" s="50"/>
      <c r="CA24" s="50"/>
      <c r="CB24" s="50"/>
      <c r="CC24" s="50"/>
      <c r="CD24" s="144"/>
      <c r="CE24" s="116"/>
      <c r="CF24" s="116"/>
      <c r="CG24" s="116"/>
      <c r="CH24" s="114"/>
      <c r="CI24" s="192"/>
      <c r="CJ24" s="50"/>
      <c r="CK24" s="51"/>
      <c r="CL24" s="51"/>
      <c r="CM24" s="51"/>
      <c r="CN24" s="50"/>
      <c r="CO24" s="50"/>
      <c r="CP24" s="50"/>
      <c r="CQ24" s="50"/>
      <c r="CR24" s="50"/>
    </row>
    <row r="25" spans="1:96" ht="26.25" x14ac:dyDescent="0.25">
      <c r="A25" s="109"/>
      <c r="B25" s="52"/>
      <c r="C25" s="116"/>
      <c r="D25" s="116"/>
      <c r="E25" s="116"/>
      <c r="F25" s="167"/>
      <c r="G25" s="167"/>
      <c r="H25" s="2"/>
      <c r="I25" s="773"/>
      <c r="J25" s="773"/>
      <c r="K25" s="92"/>
      <c r="L25" s="774"/>
      <c r="M25" s="744"/>
      <c r="N25" s="92"/>
      <c r="R25" s="195"/>
      <c r="S25" s="73"/>
      <c r="T25" s="73"/>
      <c r="U25" s="195"/>
      <c r="V25" s="196"/>
      <c r="W25" s="196"/>
      <c r="X25" s="186"/>
      <c r="Y25" s="73"/>
      <c r="Z25" s="73"/>
      <c r="AA25" s="73"/>
      <c r="AB25" s="73"/>
      <c r="AC25" s="186"/>
      <c r="AD25" s="186"/>
      <c r="AE25" s="73"/>
      <c r="AF25" s="73"/>
      <c r="AG25" s="73"/>
      <c r="AH25" s="197"/>
      <c r="AI25" s="186"/>
      <c r="AJ25" s="186"/>
      <c r="AK25" s="91" t="s">
        <v>159</v>
      </c>
      <c r="AL25" s="225" t="s">
        <v>991</v>
      </c>
      <c r="AM25" s="225" t="s">
        <v>992</v>
      </c>
      <c r="AN25" s="91" t="s">
        <v>159</v>
      </c>
      <c r="AO25" s="199"/>
      <c r="AP25" s="91"/>
      <c r="AQ25" s="225" t="s">
        <v>993</v>
      </c>
      <c r="AR25" s="225" t="s">
        <v>994</v>
      </c>
      <c r="AS25" s="91"/>
      <c r="AT25" s="199"/>
      <c r="AU25" s="116"/>
      <c r="AV25" s="114"/>
      <c r="AW25" s="114"/>
      <c r="AX25" s="114"/>
      <c r="AY25" s="116"/>
      <c r="AZ25" s="201"/>
      <c r="BA25" s="201"/>
      <c r="BB25" s="201"/>
      <c r="BC25" s="201"/>
      <c r="BD25" s="51"/>
      <c r="BE25" s="51"/>
      <c r="BF25" s="202"/>
      <c r="BG25" s="125"/>
      <c r="BH25" s="1010"/>
      <c r="BI25" s="1010"/>
      <c r="BJ25" s="1010"/>
      <c r="BK25" s="167"/>
      <c r="BL25" s="749"/>
      <c r="BM25" s="775"/>
      <c r="BN25" s="167"/>
      <c r="BO25" s="77"/>
      <c r="BP25" s="73" t="s">
        <v>113</v>
      </c>
      <c r="BQ25" s="225" t="s">
        <v>995</v>
      </c>
      <c r="BR25" s="225" t="s">
        <v>996</v>
      </c>
      <c r="BS25" s="128" t="s">
        <v>113</v>
      </c>
      <c r="BT25" s="129"/>
      <c r="BU25" s="92"/>
      <c r="BV25" s="92"/>
      <c r="BW25" s="92"/>
      <c r="BX25" s="92"/>
      <c r="BY25" s="166"/>
      <c r="BZ25" s="144"/>
      <c r="CA25" s="144"/>
      <c r="CB25" s="144"/>
      <c r="CC25" s="144"/>
      <c r="CD25" s="50"/>
      <c r="CE25" s="116"/>
      <c r="CF25" s="50"/>
      <c r="CG25" s="116"/>
      <c r="CH25" s="114"/>
      <c r="CI25" s="67"/>
      <c r="CJ25" s="50"/>
      <c r="CK25" s="51"/>
      <c r="CL25" s="51"/>
      <c r="CM25" s="51"/>
      <c r="CN25" s="50"/>
      <c r="CO25" s="50"/>
      <c r="CP25" s="50"/>
      <c r="CQ25" s="50"/>
      <c r="CR25" s="50"/>
    </row>
    <row r="26" spans="1:96" ht="27" thickBot="1" x14ac:dyDescent="0.3">
      <c r="A26" s="109"/>
      <c r="B26" s="52"/>
      <c r="C26" s="116"/>
      <c r="D26" s="116"/>
      <c r="E26" s="205"/>
      <c r="F26" s="776"/>
      <c r="G26" s="2"/>
      <c r="H26" s="2"/>
      <c r="I26" s="773"/>
      <c r="J26" s="773"/>
      <c r="N26" s="207"/>
      <c r="O26" s="748"/>
      <c r="P26" s="748"/>
      <c r="Q26" s="186"/>
      <c r="R26" s="73" t="s">
        <v>159</v>
      </c>
      <c r="S26" s="225" t="s">
        <v>997</v>
      </c>
      <c r="T26" s="225" t="s">
        <v>998</v>
      </c>
      <c r="U26" s="73" t="s">
        <v>159</v>
      </c>
      <c r="V26" s="186"/>
      <c r="W26" s="50"/>
      <c r="X26" s="186"/>
      <c r="Y26" s="73"/>
      <c r="Z26" s="225" t="s">
        <v>999</v>
      </c>
      <c r="AA26" s="225" t="s">
        <v>1000</v>
      </c>
      <c r="AB26" s="73"/>
      <c r="AC26" s="186"/>
      <c r="AD26" s="186"/>
      <c r="AE26" s="73"/>
      <c r="AF26" s="225" t="s">
        <v>1001</v>
      </c>
      <c r="AG26" s="225" t="s">
        <v>1002</v>
      </c>
      <c r="AH26" s="197"/>
      <c r="AI26" s="186"/>
      <c r="AJ26" s="186"/>
      <c r="AK26" s="50"/>
      <c r="AL26" s="50"/>
      <c r="AM26" s="50"/>
      <c r="AN26" s="50"/>
      <c r="AO26" s="199"/>
      <c r="AT26" s="199"/>
      <c r="AU26" s="116"/>
      <c r="AW26" s="50"/>
      <c r="AX26" s="114"/>
      <c r="AY26" s="116"/>
      <c r="AZ26" s="51"/>
      <c r="BA26" s="50"/>
      <c r="BB26" s="50"/>
      <c r="BC26" s="50"/>
      <c r="BD26" s="50"/>
      <c r="BE26" s="50"/>
      <c r="BF26" s="202"/>
      <c r="BG26" s="125"/>
      <c r="BH26" s="1010"/>
      <c r="BI26" s="1010"/>
      <c r="BJ26" s="1010"/>
      <c r="BK26" s="61"/>
      <c r="BP26" s="69"/>
      <c r="BQ26" s="73"/>
      <c r="BR26" s="73"/>
      <c r="BS26" s="69"/>
      <c r="BT26" s="116"/>
      <c r="BU26" s="777"/>
      <c r="BV26" s="777"/>
      <c r="BW26" s="1038"/>
      <c r="BX26" s="1039"/>
      <c r="BY26" s="213"/>
      <c r="BZ26" s="55"/>
      <c r="CA26" s="50"/>
      <c r="CB26" s="50"/>
      <c r="CC26" s="1012" t="s">
        <v>161</v>
      </c>
      <c r="CD26" s="1040"/>
      <c r="CE26" s="1014"/>
      <c r="CF26" s="50"/>
      <c r="CG26" s="116"/>
      <c r="CH26" s="114"/>
      <c r="CI26" s="192"/>
      <c r="CJ26" s="50"/>
      <c r="CK26" s="51"/>
      <c r="CL26" s="51"/>
      <c r="CM26" s="51"/>
      <c r="CN26" s="50"/>
      <c r="CO26" s="50"/>
      <c r="CP26" s="50"/>
      <c r="CQ26" s="50"/>
      <c r="CR26" s="50"/>
    </row>
    <row r="27" spans="1:96" ht="27" thickBot="1" x14ac:dyDescent="0.3">
      <c r="A27" s="109"/>
      <c r="B27" s="52"/>
      <c r="C27" s="214"/>
      <c r="D27" s="116"/>
      <c r="E27" s="205"/>
      <c r="F27" s="776"/>
      <c r="G27" s="2"/>
      <c r="H27" s="2"/>
      <c r="I27" s="773"/>
      <c r="J27" s="773"/>
      <c r="K27" s="92"/>
      <c r="L27" s="774"/>
      <c r="M27" s="744"/>
      <c r="N27" s="92"/>
      <c r="Q27" s="186"/>
      <c r="R27" s="73"/>
      <c r="U27" s="73"/>
      <c r="V27" s="186"/>
      <c r="W27" s="50"/>
      <c r="X27" s="186"/>
      <c r="Y27" s="73"/>
      <c r="AB27" s="73"/>
      <c r="AC27" s="186"/>
      <c r="AD27" s="186"/>
      <c r="AE27" s="73"/>
      <c r="AH27" s="197"/>
      <c r="AI27" s="186"/>
      <c r="AJ27" s="186"/>
      <c r="AK27" s="91" t="s">
        <v>159</v>
      </c>
      <c r="AL27" s="225" t="s">
        <v>1003</v>
      </c>
      <c r="AM27" s="225" t="s">
        <v>1004</v>
      </c>
      <c r="AN27" s="91" t="s">
        <v>159</v>
      </c>
      <c r="AO27" s="199"/>
      <c r="AP27" s="91"/>
      <c r="AQ27" s="225" t="s">
        <v>1005</v>
      </c>
      <c r="AR27" s="225" t="s">
        <v>1006</v>
      </c>
      <c r="AS27" s="91"/>
      <c r="AT27" s="199"/>
      <c r="AU27" s="116"/>
      <c r="AV27" s="114"/>
      <c r="AW27" s="114"/>
      <c r="AX27" s="114"/>
      <c r="AY27" s="51"/>
      <c r="AZ27" s="52"/>
      <c r="BA27" s="50"/>
      <c r="BB27" s="50"/>
      <c r="BC27" s="50"/>
      <c r="BD27" s="50"/>
      <c r="BE27" s="50"/>
      <c r="BF27" s="218"/>
      <c r="BG27" s="125"/>
      <c r="BH27" s="1010"/>
      <c r="BI27" s="1010"/>
      <c r="BJ27" s="1010"/>
      <c r="BK27" s="61"/>
      <c r="BL27" s="61"/>
      <c r="BM27" s="167"/>
      <c r="BN27" s="778"/>
      <c r="BP27" s="52"/>
      <c r="BQ27" s="69"/>
      <c r="BR27" s="69"/>
      <c r="BS27" s="52"/>
      <c r="BT27" s="52"/>
      <c r="BU27" s="52"/>
      <c r="BV27" s="52"/>
      <c r="BW27" s="1041"/>
      <c r="BX27" s="1042"/>
      <c r="BY27" s="220"/>
      <c r="BZ27" s="221"/>
      <c r="CA27" s="187"/>
      <c r="CB27" s="50"/>
      <c r="CC27" s="1015"/>
      <c r="CD27" s="1016"/>
      <c r="CE27" s="1017"/>
      <c r="CF27" s="50"/>
      <c r="CG27" s="116"/>
      <c r="CH27" s="114"/>
      <c r="CI27" s="67"/>
      <c r="CJ27" s="50"/>
      <c r="CK27" s="51"/>
      <c r="CL27" s="51"/>
      <c r="CM27" s="51"/>
      <c r="CN27" s="50"/>
      <c r="CO27" s="50"/>
      <c r="CP27" s="50"/>
      <c r="CQ27" s="50"/>
      <c r="CR27" s="50"/>
    </row>
    <row r="28" spans="1:96" ht="26.25" x14ac:dyDescent="0.25">
      <c r="A28" s="109"/>
      <c r="B28" s="222"/>
      <c r="C28" s="51"/>
      <c r="D28" s="223"/>
      <c r="E28" s="205"/>
      <c r="F28" s="776"/>
      <c r="G28" s="2"/>
      <c r="H28" s="2"/>
      <c r="I28" s="773"/>
      <c r="J28" s="773"/>
      <c r="N28" s="207"/>
      <c r="O28" s="748"/>
      <c r="P28" s="744"/>
      <c r="Q28" s="186"/>
      <c r="R28" s="73" t="s">
        <v>159</v>
      </c>
      <c r="S28" s="225" t="s">
        <v>1007</v>
      </c>
      <c r="T28" s="225" t="s">
        <v>1008</v>
      </c>
      <c r="U28" s="73" t="s">
        <v>159</v>
      </c>
      <c r="V28" s="186"/>
      <c r="W28" s="50"/>
      <c r="X28" s="186"/>
      <c r="Y28" s="73"/>
      <c r="Z28" s="225" t="s">
        <v>1009</v>
      </c>
      <c r="AA28" s="225" t="s">
        <v>1010</v>
      </c>
      <c r="AB28" s="73"/>
      <c r="AC28" s="186"/>
      <c r="AD28" s="186"/>
      <c r="AE28" s="73"/>
      <c r="AF28" s="225" t="s">
        <v>1011</v>
      </c>
      <c r="AG28" s="225" t="s">
        <v>1012</v>
      </c>
      <c r="AH28" s="197"/>
      <c r="AI28" s="186"/>
      <c r="AJ28" s="186"/>
      <c r="AK28" s="50"/>
      <c r="AL28" s="50"/>
      <c r="AM28" s="50"/>
      <c r="AN28" s="50"/>
      <c r="AO28" s="199"/>
      <c r="AT28" s="199"/>
      <c r="AU28" s="116"/>
      <c r="AV28" s="114"/>
      <c r="AW28" s="114"/>
      <c r="AX28" s="114"/>
      <c r="AY28" s="51"/>
      <c r="AZ28" s="52"/>
      <c r="BA28" s="226"/>
      <c r="BB28" s="50"/>
      <c r="BC28" s="50"/>
      <c r="BD28" s="50"/>
      <c r="BE28" s="50"/>
      <c r="BF28" s="202"/>
      <c r="BG28" s="125"/>
      <c r="BH28" s="1010"/>
      <c r="BI28" s="1010"/>
      <c r="BJ28" s="1010"/>
      <c r="BK28" s="61"/>
      <c r="BL28" s="61"/>
      <c r="BM28" s="778"/>
      <c r="BO28" s="227"/>
      <c r="BP28" s="52"/>
      <c r="BQ28" s="52"/>
      <c r="BR28" s="50"/>
      <c r="BS28" s="52"/>
      <c r="BT28" s="52"/>
      <c r="BU28" s="52"/>
      <c r="BV28" s="52"/>
      <c r="BW28" s="52"/>
      <c r="BX28" s="218"/>
      <c r="BY28" s="166"/>
      <c r="BZ28" s="50"/>
      <c r="CA28" s="50"/>
      <c r="CB28" s="50"/>
      <c r="CC28" s="55"/>
      <c r="CD28" s="55"/>
      <c r="CE28" s="50"/>
      <c r="CF28" s="50"/>
      <c r="CG28" s="50"/>
      <c r="CH28" s="114"/>
      <c r="CI28" s="192"/>
      <c r="CJ28" s="50"/>
      <c r="CK28" s="51"/>
      <c r="CL28" s="51"/>
      <c r="CM28" s="51"/>
      <c r="CN28" s="50"/>
      <c r="CO28" s="50"/>
      <c r="CP28" s="50"/>
      <c r="CQ28" s="50"/>
      <c r="CR28" s="50"/>
    </row>
    <row r="29" spans="1:96" ht="26.25" x14ac:dyDescent="0.25">
      <c r="A29" s="1009" t="s">
        <v>164</v>
      </c>
      <c r="B29" s="1009"/>
      <c r="C29" s="51"/>
      <c r="D29" s="51"/>
      <c r="E29" s="223"/>
      <c r="F29" s="2"/>
      <c r="G29" s="2"/>
      <c r="H29" s="2"/>
      <c r="K29" s="92"/>
      <c r="L29" s="774"/>
      <c r="M29" s="744"/>
      <c r="N29" s="92"/>
      <c r="Q29" s="186"/>
      <c r="R29" s="73"/>
      <c r="U29" s="73"/>
      <c r="V29" s="186"/>
      <c r="W29" s="50"/>
      <c r="X29" s="186"/>
      <c r="Y29" s="73"/>
      <c r="AB29" s="73"/>
      <c r="AC29" s="186"/>
      <c r="AD29" s="186"/>
      <c r="AE29" s="73"/>
      <c r="AH29" s="197"/>
      <c r="AI29" s="186"/>
      <c r="AJ29" s="186"/>
      <c r="AK29" s="91" t="s">
        <v>159</v>
      </c>
      <c r="AL29" s="225" t="s">
        <v>1013</v>
      </c>
      <c r="AM29" s="225" t="s">
        <v>1014</v>
      </c>
      <c r="AN29" s="91" t="s">
        <v>159</v>
      </c>
      <c r="AO29" s="199"/>
      <c r="AP29" s="91"/>
      <c r="AQ29" s="225" t="s">
        <v>1015</v>
      </c>
      <c r="AR29" s="225" t="s">
        <v>1016</v>
      </c>
      <c r="AS29" s="91"/>
      <c r="AT29" s="199"/>
      <c r="AU29" s="116"/>
      <c r="AV29" s="55"/>
      <c r="AW29" s="55"/>
      <c r="AX29" s="116"/>
      <c r="AY29" s="51"/>
      <c r="AZ29" s="201"/>
      <c r="BA29" s="50"/>
      <c r="BB29" s="50"/>
      <c r="BC29" s="50"/>
      <c r="BD29" s="50"/>
      <c r="BE29" s="50"/>
      <c r="BF29" s="202"/>
      <c r="BG29" s="125"/>
      <c r="BH29" s="1010"/>
      <c r="BI29" s="1010"/>
      <c r="BJ29" s="1010"/>
      <c r="BK29" s="61"/>
      <c r="BL29" s="778"/>
      <c r="BM29" s="167"/>
      <c r="BO29" s="52"/>
      <c r="BP29" s="227"/>
      <c r="BQ29" s="52"/>
      <c r="BR29" s="50"/>
      <c r="BS29" s="52"/>
      <c r="BT29" s="52"/>
      <c r="BU29" s="52"/>
      <c r="BV29" s="52"/>
      <c r="BW29" s="52"/>
      <c r="BX29" s="218"/>
      <c r="BY29" s="220"/>
      <c r="BZ29" s="221"/>
      <c r="CA29" s="187"/>
      <c r="CB29" s="50"/>
      <c r="CC29" s="55"/>
      <c r="CD29" s="55"/>
      <c r="CE29" s="116"/>
      <c r="CF29" s="50"/>
      <c r="CG29" s="50"/>
      <c r="CH29" s="114"/>
      <c r="CI29" s="67"/>
      <c r="CJ29" s="50"/>
      <c r="CK29" s="51"/>
      <c r="CL29" s="51"/>
      <c r="CM29" s="51"/>
      <c r="CN29" s="50"/>
      <c r="CO29" s="50"/>
      <c r="CP29" s="50"/>
      <c r="CQ29" s="50"/>
      <c r="CR29" s="50"/>
    </row>
    <row r="30" spans="1:96" ht="18.75" customHeight="1" x14ac:dyDescent="0.25">
      <c r="A30" s="229"/>
      <c r="B30" s="55"/>
      <c r="C30" s="51"/>
      <c r="D30" s="51"/>
      <c r="E30" s="51"/>
      <c r="F30" s="779"/>
      <c r="G30" s="2"/>
      <c r="H30" s="2"/>
      <c r="N30" s="92"/>
      <c r="O30" s="774"/>
      <c r="P30" s="744"/>
      <c r="Q30" s="186"/>
      <c r="R30" s="73" t="s">
        <v>159</v>
      </c>
      <c r="S30" s="225" t="s">
        <v>1017</v>
      </c>
      <c r="T30" s="225" t="s">
        <v>1018</v>
      </c>
      <c r="U30" s="73" t="s">
        <v>159</v>
      </c>
      <c r="V30" s="186"/>
      <c r="W30" s="50"/>
      <c r="X30" s="186"/>
      <c r="Y30" s="73"/>
      <c r="Z30" s="225" t="s">
        <v>1019</v>
      </c>
      <c r="AA30" s="225" t="s">
        <v>1020</v>
      </c>
      <c r="AB30" s="73"/>
      <c r="AC30" s="186"/>
      <c r="AD30" s="55"/>
      <c r="AE30" s="73"/>
      <c r="AF30" s="225" t="s">
        <v>1021</v>
      </c>
      <c r="AG30" s="225" t="s">
        <v>1022</v>
      </c>
      <c r="AH30" s="73"/>
      <c r="AI30" s="186"/>
      <c r="AJ30" s="50"/>
      <c r="AK30" s="188"/>
      <c r="AL30" s="189"/>
      <c r="AM30" s="189"/>
      <c r="AN30" s="190"/>
      <c r="AO30" s="50"/>
      <c r="AP30" s="188"/>
      <c r="AQ30" s="189"/>
      <c r="AR30" s="189"/>
      <c r="AS30" s="190"/>
      <c r="AU30" s="116"/>
      <c r="AX30" s="116"/>
      <c r="AY30" s="116"/>
      <c r="AZ30" s="201"/>
      <c r="BA30" s="50"/>
      <c r="BB30" s="50"/>
      <c r="BC30" s="50"/>
      <c r="BD30" s="50"/>
      <c r="BE30" s="50"/>
      <c r="BF30" s="202"/>
      <c r="BG30" s="125"/>
      <c r="BH30" s="1010"/>
      <c r="BI30" s="1010"/>
      <c r="BJ30" s="1010"/>
      <c r="BK30" s="61"/>
      <c r="BL30" s="61"/>
      <c r="BM30" s="778"/>
      <c r="BO30" s="227"/>
      <c r="BP30" s="116"/>
      <c r="BQ30" s="52"/>
      <c r="BR30" s="50"/>
      <c r="BS30" s="52"/>
      <c r="BT30" s="52"/>
      <c r="BU30" s="52"/>
      <c r="BV30" s="52"/>
      <c r="BW30" s="52"/>
      <c r="BX30" s="218"/>
      <c r="BY30" s="166"/>
      <c r="BZ30" s="50"/>
      <c r="CA30" s="50"/>
      <c r="CB30" s="50"/>
      <c r="CC30" s="116"/>
      <c r="CD30" s="116"/>
      <c r="CE30" s="116"/>
      <c r="CF30" s="116"/>
      <c r="CG30" s="50"/>
      <c r="CH30" s="114"/>
      <c r="CI30" s="192"/>
      <c r="CJ30" s="50"/>
      <c r="CK30" s="51"/>
      <c r="CL30" s="51"/>
      <c r="CM30" s="51"/>
      <c r="CN30" s="50"/>
      <c r="CO30" s="50"/>
      <c r="CP30" s="50"/>
      <c r="CQ30" s="50"/>
      <c r="CR30" s="50"/>
    </row>
    <row r="31" spans="1:96" ht="18" customHeight="1" thickBot="1" x14ac:dyDescent="0.3">
      <c r="A31" s="109"/>
      <c r="B31" s="55"/>
      <c r="C31" s="51"/>
      <c r="D31" s="51"/>
      <c r="E31" s="51"/>
      <c r="F31" s="2"/>
      <c r="G31" s="2"/>
      <c r="H31" s="2"/>
      <c r="L31" s="780"/>
      <c r="M31" s="780"/>
      <c r="N31" s="126"/>
      <c r="O31" s="50"/>
      <c r="P31" s="50"/>
      <c r="Q31" s="186"/>
      <c r="R31" s="73"/>
      <c r="U31" s="73"/>
      <c r="V31" s="186"/>
      <c r="W31" s="50"/>
      <c r="X31" s="186"/>
      <c r="Y31" s="73"/>
      <c r="AB31" s="73"/>
      <c r="AC31" s="186"/>
      <c r="AD31" s="52"/>
      <c r="AE31" s="73"/>
      <c r="AH31" s="73"/>
      <c r="AI31" s="50"/>
      <c r="AJ31" s="51"/>
      <c r="AO31" s="52"/>
      <c r="AP31" s="1011" t="s">
        <v>108</v>
      </c>
      <c r="AQ31" s="1011"/>
      <c r="AR31" s="1011"/>
      <c r="AS31" s="1011"/>
      <c r="AX31" s="52"/>
      <c r="AY31" s="116"/>
      <c r="AZ31" s="232"/>
      <c r="BA31" s="50"/>
      <c r="BB31" s="50"/>
      <c r="BC31" s="50"/>
      <c r="BD31" s="50"/>
      <c r="BE31" s="50"/>
      <c r="BF31" s="202"/>
      <c r="BG31" s="125"/>
      <c r="BH31" s="760"/>
      <c r="BI31" s="760"/>
      <c r="BJ31" s="760"/>
      <c r="BK31" s="760"/>
      <c r="BL31" s="61"/>
      <c r="BM31" s="167"/>
      <c r="BN31" s="778"/>
      <c r="BP31" s="116"/>
      <c r="BQ31" s="50"/>
      <c r="BR31" s="50"/>
      <c r="BS31" s="52"/>
      <c r="BT31" s="52"/>
      <c r="BU31" s="52"/>
      <c r="BV31" s="52"/>
      <c r="BW31" s="52"/>
      <c r="BX31" s="218"/>
      <c r="BY31" s="213"/>
      <c r="BZ31" s="55"/>
      <c r="CA31" s="116"/>
      <c r="CB31" s="50"/>
      <c r="CC31" s="1012" t="s">
        <v>165</v>
      </c>
      <c r="CD31" s="1013"/>
      <c r="CE31" s="1014"/>
      <c r="CF31" s="50"/>
      <c r="CG31" s="233"/>
      <c r="CH31" s="114"/>
      <c r="CI31" s="192"/>
      <c r="CJ31" s="50"/>
      <c r="CK31" s="51"/>
      <c r="CL31" s="51"/>
      <c r="CM31" s="51"/>
      <c r="CN31" s="50"/>
      <c r="CO31" s="50"/>
      <c r="CP31" s="50"/>
      <c r="CQ31" s="50"/>
      <c r="CR31" s="50"/>
    </row>
    <row r="32" spans="1:96" ht="18.75" customHeight="1" x14ac:dyDescent="0.25">
      <c r="A32" s="109"/>
      <c r="B32" s="55"/>
      <c r="C32" s="51"/>
      <c r="D32" s="51"/>
      <c r="E32" s="51"/>
      <c r="F32" s="2"/>
      <c r="G32" s="2"/>
      <c r="H32" s="2"/>
      <c r="I32" s="2"/>
      <c r="J32" s="234"/>
      <c r="K32" s="2"/>
      <c r="L32" s="126"/>
      <c r="M32" s="126"/>
      <c r="N32" s="126"/>
      <c r="O32" s="780"/>
      <c r="P32" s="780"/>
      <c r="Q32" s="186"/>
      <c r="R32" s="73" t="s">
        <v>159</v>
      </c>
      <c r="S32" s="225" t="s">
        <v>1023</v>
      </c>
      <c r="T32" s="225" t="s">
        <v>1024</v>
      </c>
      <c r="U32" s="73" t="s">
        <v>159</v>
      </c>
      <c r="V32" s="186"/>
      <c r="W32" s="50"/>
      <c r="X32" s="186"/>
      <c r="Y32" s="73"/>
      <c r="Z32" s="225" t="s">
        <v>1025</v>
      </c>
      <c r="AA32" s="225" t="s">
        <v>1026</v>
      </c>
      <c r="AB32" s="73"/>
      <c r="AC32" s="186"/>
      <c r="AD32" s="236"/>
      <c r="AE32" s="190"/>
      <c r="AF32" s="225" t="s">
        <v>1027</v>
      </c>
      <c r="AG32" s="225" t="s">
        <v>1028</v>
      </c>
      <c r="AH32" s="190"/>
      <c r="AI32" s="51"/>
      <c r="AJ32" s="51"/>
      <c r="AK32" s="51"/>
      <c r="AL32" s="51"/>
      <c r="AM32" s="52"/>
      <c r="AN32" s="52"/>
      <c r="AO32" s="50"/>
      <c r="AP32" s="52"/>
      <c r="AQ32" s="1018" t="s">
        <v>166</v>
      </c>
      <c r="AR32" s="1019"/>
      <c r="AS32" s="1019"/>
      <c r="AT32" s="1019"/>
      <c r="AU32" s="1019"/>
      <c r="AV32" s="1019"/>
      <c r="AW32" s="1020"/>
      <c r="AX32" s="116"/>
      <c r="AY32" s="116"/>
      <c r="AZ32" s="201"/>
      <c r="BA32" s="50"/>
      <c r="BB32" s="50"/>
      <c r="BC32" s="50"/>
      <c r="BD32" s="50"/>
      <c r="BE32" s="50"/>
      <c r="BF32" s="202"/>
      <c r="BG32" s="125"/>
      <c r="BH32" s="760"/>
      <c r="BI32" s="760"/>
      <c r="BJ32" s="760"/>
      <c r="BK32" s="760"/>
      <c r="BL32" s="61"/>
      <c r="BM32" s="167"/>
      <c r="BO32" s="50"/>
      <c r="BP32" s="116"/>
      <c r="BQ32" s="50"/>
      <c r="BR32" s="50"/>
      <c r="BS32" s="237"/>
      <c r="BT32" s="238" t="s">
        <v>167</v>
      </c>
      <c r="BU32" s="239"/>
      <c r="BV32" s="116"/>
      <c r="BW32" s="116"/>
      <c r="BX32" s="218"/>
      <c r="BY32" s="213"/>
      <c r="BZ32" s="116"/>
      <c r="CA32" s="116"/>
      <c r="CB32" s="50"/>
      <c r="CC32" s="1015"/>
      <c r="CD32" s="1016"/>
      <c r="CE32" s="1017"/>
      <c r="CF32" s="50"/>
      <c r="CG32" s="50"/>
      <c r="CH32" s="114"/>
      <c r="CI32" s="192"/>
      <c r="CJ32" s="50"/>
      <c r="CK32" s="51"/>
      <c r="CL32" s="51"/>
      <c r="CM32" s="51"/>
      <c r="CN32" s="50"/>
      <c r="CO32" s="50"/>
      <c r="CP32" s="50"/>
      <c r="CQ32" s="50"/>
      <c r="CR32" s="50"/>
    </row>
    <row r="33" spans="1:96" ht="18.75" thickBot="1" x14ac:dyDescent="0.3">
      <c r="A33" s="109"/>
      <c r="B33" s="240"/>
      <c r="C33" s="241"/>
      <c r="D33" s="241"/>
      <c r="E33" s="241"/>
      <c r="F33" s="241"/>
      <c r="G33" s="51"/>
      <c r="H33" s="2"/>
      <c r="I33" s="2"/>
      <c r="J33" s="125"/>
      <c r="L33" s="242"/>
      <c r="M33" s="242"/>
      <c r="N33" s="242"/>
      <c r="O33" s="242"/>
      <c r="P33" s="242"/>
      <c r="R33" s="121"/>
      <c r="S33" s="73"/>
      <c r="T33" s="73"/>
      <c r="U33" s="195"/>
      <c r="V33" s="50"/>
      <c r="W33" s="50"/>
      <c r="X33" s="50"/>
      <c r="Y33" s="243"/>
      <c r="Z33" s="73"/>
      <c r="AA33" s="73"/>
      <c r="AB33" s="244"/>
      <c r="AC33" s="50"/>
      <c r="AF33" s="73"/>
      <c r="AG33" s="73"/>
      <c r="AM33" s="52"/>
      <c r="AN33" s="116"/>
      <c r="AO33" s="50"/>
      <c r="AP33" s="116"/>
      <c r="AQ33" s="1021"/>
      <c r="AR33" s="988"/>
      <c r="AS33" s="988"/>
      <c r="AT33" s="988"/>
      <c r="AU33" s="988"/>
      <c r="AV33" s="988"/>
      <c r="AW33" s="1022"/>
      <c r="AX33" s="116"/>
      <c r="AY33" s="116"/>
      <c r="AZ33" s="201"/>
      <c r="BA33" s="50"/>
      <c r="BB33" s="50"/>
      <c r="BC33" s="50"/>
      <c r="BD33" s="50"/>
      <c r="BE33" s="50"/>
      <c r="BF33" s="60"/>
      <c r="BG33" s="61"/>
      <c r="BH33" s="61"/>
      <c r="BI33" s="61"/>
      <c r="BJ33" s="61"/>
      <c r="BK33" s="61"/>
      <c r="BL33" s="61"/>
      <c r="BM33" s="125"/>
      <c r="BO33" s="50"/>
      <c r="BP33" s="116"/>
      <c r="BQ33" s="50"/>
      <c r="BR33" s="50"/>
      <c r="BS33" s="1026" t="s">
        <v>168</v>
      </c>
      <c r="BT33" s="1027"/>
      <c r="BU33" s="1028"/>
      <c r="BV33" s="116"/>
      <c r="BW33" s="116"/>
      <c r="BX33" s="218"/>
      <c r="BY33" s="245"/>
      <c r="BZ33" s="116"/>
      <c r="CA33" s="116"/>
      <c r="CB33" s="50"/>
      <c r="CC33" s="116"/>
      <c r="CD33" s="116"/>
      <c r="CE33" s="116"/>
      <c r="CF33" s="116"/>
      <c r="CG33" s="116"/>
      <c r="CH33" s="114"/>
      <c r="CI33" s="192"/>
      <c r="CJ33" s="50"/>
      <c r="CK33" s="51"/>
      <c r="CL33" s="51"/>
      <c r="CM33" s="51"/>
      <c r="CN33" s="50"/>
      <c r="CO33" s="50"/>
      <c r="CP33" s="50"/>
      <c r="CQ33" s="50"/>
      <c r="CR33" s="50"/>
    </row>
    <row r="34" spans="1:96" ht="20.25" customHeight="1" x14ac:dyDescent="0.25">
      <c r="A34" s="109"/>
      <c r="B34" s="55"/>
      <c r="C34" s="51"/>
      <c r="D34" s="51"/>
      <c r="E34" s="51"/>
      <c r="F34" s="51"/>
      <c r="G34" s="51"/>
      <c r="H34" s="2"/>
      <c r="I34" s="2"/>
      <c r="J34" s="2"/>
      <c r="K34" s="2"/>
      <c r="L34" s="2"/>
      <c r="M34" s="2"/>
      <c r="N34" s="2"/>
      <c r="R34" s="215"/>
      <c r="S34" s="186"/>
      <c r="T34" s="186"/>
      <c r="U34" s="50"/>
      <c r="V34" s="187"/>
      <c r="W34" s="246"/>
      <c r="X34" s="246"/>
      <c r="Y34" s="246"/>
      <c r="Z34" s="246"/>
      <c r="AA34" s="246"/>
      <c r="AB34" s="52"/>
      <c r="AC34" s="50"/>
      <c r="AD34" s="1029" t="s">
        <v>108</v>
      </c>
      <c r="AE34" s="1030"/>
      <c r="AF34" s="1030"/>
      <c r="AG34" s="1030"/>
      <c r="AH34" s="1030"/>
      <c r="AI34" s="1030"/>
      <c r="AJ34" s="1030"/>
      <c r="AK34" s="1030"/>
      <c r="AL34" s="247"/>
      <c r="AM34" s="116"/>
      <c r="AN34" s="50"/>
      <c r="AO34" s="50"/>
      <c r="AP34" s="116"/>
      <c r="AQ34" s="1021"/>
      <c r="AR34" s="988"/>
      <c r="AS34" s="988"/>
      <c r="AT34" s="988"/>
      <c r="AU34" s="988"/>
      <c r="AV34" s="988"/>
      <c r="AW34" s="1022"/>
      <c r="AX34" s="116"/>
      <c r="AY34" s="116"/>
      <c r="AZ34" s="201"/>
      <c r="BA34" s="50"/>
      <c r="BB34" s="50"/>
      <c r="BC34" s="50"/>
      <c r="BD34" s="50"/>
      <c r="BE34" s="50"/>
      <c r="BF34" s="191"/>
      <c r="BG34" s="167"/>
      <c r="BH34" s="126"/>
      <c r="BI34" s="126"/>
      <c r="BJ34" s="126"/>
      <c r="BK34" s="126"/>
      <c r="BL34" s="61"/>
      <c r="BM34" s="248"/>
      <c r="BO34" s="50"/>
      <c r="BP34" s="116"/>
      <c r="BQ34" s="116"/>
      <c r="BR34" s="50"/>
      <c r="BS34" s="249"/>
      <c r="BT34" s="250"/>
      <c r="BU34" s="251"/>
      <c r="BV34" s="116"/>
      <c r="BW34" s="116"/>
      <c r="BX34" s="191"/>
      <c r="BY34" s="245"/>
      <c r="BZ34" s="116"/>
      <c r="CA34" s="116"/>
      <c r="CB34" s="50"/>
      <c r="CC34" s="116"/>
      <c r="CD34" s="116"/>
      <c r="CE34" s="116"/>
      <c r="CF34" s="116"/>
      <c r="CG34" s="116"/>
      <c r="CH34" s="114"/>
      <c r="CI34" s="192"/>
      <c r="CJ34" s="50"/>
      <c r="CK34" s="51"/>
      <c r="CL34" s="51"/>
      <c r="CM34" s="51"/>
      <c r="CN34" s="50"/>
      <c r="CO34" s="50"/>
      <c r="CP34" s="50"/>
      <c r="CQ34" s="50"/>
      <c r="CR34" s="50"/>
    </row>
    <row r="35" spans="1:96" ht="15.75" x14ac:dyDescent="0.25">
      <c r="A35" s="109"/>
      <c r="B35" s="55"/>
      <c r="C35" s="51"/>
      <c r="D35" s="51"/>
      <c r="E35" s="51"/>
      <c r="F35" s="51"/>
      <c r="G35" s="51"/>
      <c r="H35" s="2"/>
      <c r="I35" s="2"/>
      <c r="J35" s="2"/>
      <c r="K35" s="2"/>
      <c r="L35" s="2"/>
      <c r="M35" s="2"/>
      <c r="N35" s="2"/>
      <c r="Q35" s="215"/>
      <c r="R35" s="215"/>
      <c r="U35" s="50"/>
      <c r="V35" s="50"/>
      <c r="W35" s="50"/>
      <c r="X35" s="50"/>
      <c r="Y35" s="50"/>
      <c r="Z35" s="50"/>
      <c r="AA35" s="50"/>
      <c r="AB35" s="50"/>
      <c r="AC35" s="50"/>
      <c r="AD35" s="253"/>
      <c r="AE35" s="254"/>
      <c r="AF35" s="254"/>
      <c r="AG35" s="254"/>
      <c r="AH35" s="254"/>
      <c r="AI35" s="254"/>
      <c r="AJ35" s="254"/>
      <c r="AK35" s="254"/>
      <c r="AL35" s="255"/>
      <c r="AM35" s="116"/>
      <c r="AN35" s="50"/>
      <c r="AO35" s="50"/>
      <c r="AP35" s="116"/>
      <c r="AQ35" s="1021"/>
      <c r="AR35" s="988"/>
      <c r="AS35" s="988"/>
      <c r="AT35" s="988"/>
      <c r="AU35" s="988"/>
      <c r="AV35" s="988"/>
      <c r="AW35" s="1022"/>
      <c r="AX35" s="116"/>
      <c r="AY35" s="116"/>
      <c r="AZ35" s="201"/>
      <c r="BA35" s="50"/>
      <c r="BB35" s="50"/>
      <c r="BC35" s="50"/>
      <c r="BD35" s="50"/>
      <c r="BE35" s="50"/>
      <c r="BF35" s="255"/>
      <c r="BG35" s="167"/>
      <c r="BH35" s="781"/>
      <c r="BI35" s="765"/>
      <c r="BJ35" s="782"/>
      <c r="BK35" s="783"/>
      <c r="BL35" s="61"/>
      <c r="BM35" s="167"/>
      <c r="BN35" s="167"/>
      <c r="BO35" s="116"/>
      <c r="BP35" s="116"/>
      <c r="BQ35" s="116"/>
      <c r="BR35" s="50"/>
      <c r="BS35" s="116"/>
      <c r="BT35" s="116"/>
      <c r="BU35" s="116"/>
      <c r="BV35" s="116"/>
      <c r="BW35" s="116"/>
      <c r="BX35" s="191"/>
      <c r="BY35" s="245"/>
      <c r="BZ35" s="116"/>
      <c r="CA35" s="116"/>
      <c r="CB35" s="50"/>
      <c r="CC35" s="116"/>
      <c r="CD35" s="116"/>
      <c r="CE35" s="116"/>
      <c r="CF35" s="116"/>
      <c r="CG35" s="116"/>
      <c r="CH35" s="114"/>
      <c r="CI35" s="192"/>
      <c r="CJ35" s="50"/>
      <c r="CK35" s="51"/>
      <c r="CL35" s="51"/>
      <c r="CM35" s="51"/>
      <c r="CN35" s="50"/>
      <c r="CO35" s="50"/>
      <c r="CP35" s="50"/>
      <c r="CQ35" s="50"/>
      <c r="CR35" s="50"/>
    </row>
    <row r="36" spans="1:96" ht="18.75" customHeight="1" x14ac:dyDescent="0.25">
      <c r="A36" s="109"/>
      <c r="B36" s="55"/>
      <c r="C36" s="51"/>
      <c r="D36" s="51"/>
      <c r="E36" s="51"/>
      <c r="F36" s="51"/>
      <c r="G36" s="51"/>
      <c r="H36" s="2"/>
      <c r="I36" s="2"/>
      <c r="J36" s="2"/>
      <c r="K36" s="2"/>
      <c r="L36" s="2"/>
      <c r="M36" s="2"/>
      <c r="N36" s="2"/>
      <c r="Q36" s="215"/>
      <c r="R36" s="215"/>
      <c r="S36" s="784"/>
      <c r="T36" s="50"/>
      <c r="U36" s="784"/>
      <c r="V36" s="50"/>
      <c r="W36" s="784"/>
      <c r="X36" s="50"/>
      <c r="Y36" s="784"/>
      <c r="Z36" s="50"/>
      <c r="AA36" s="784"/>
      <c r="AB36" s="50"/>
      <c r="AC36" s="50"/>
      <c r="AD36" s="261" t="s">
        <v>174</v>
      </c>
      <c r="AE36" s="262"/>
      <c r="AF36" s="262"/>
      <c r="AG36" s="262"/>
      <c r="AH36" s="262"/>
      <c r="AI36" s="262"/>
      <c r="AJ36" s="262"/>
      <c r="AK36" s="262"/>
      <c r="AL36" s="185" t="s">
        <v>175</v>
      </c>
      <c r="AM36" s="116"/>
      <c r="AN36" s="50"/>
      <c r="AO36" s="50"/>
      <c r="AP36" s="116"/>
      <c r="AQ36" s="1021"/>
      <c r="AR36" s="988"/>
      <c r="AS36" s="988"/>
      <c r="AT36" s="988"/>
      <c r="AU36" s="988"/>
      <c r="AV36" s="988"/>
      <c r="AW36" s="1022"/>
      <c r="AX36" s="116"/>
      <c r="AY36" s="116"/>
      <c r="AZ36" s="55"/>
      <c r="BA36" s="50"/>
      <c r="BB36" s="50"/>
      <c r="BC36" s="50"/>
      <c r="BD36" s="50"/>
      <c r="BE36" s="50"/>
      <c r="BF36" s="255"/>
      <c r="BG36" s="167"/>
      <c r="BH36" s="765"/>
      <c r="BI36" s="765"/>
      <c r="BJ36" s="744"/>
      <c r="BK36" s="785"/>
      <c r="BL36" s="61"/>
      <c r="BM36" s="167"/>
      <c r="BN36" s="167"/>
      <c r="BO36" s="116"/>
      <c r="BP36" s="116"/>
      <c r="BQ36" s="116"/>
      <c r="BR36" s="50"/>
      <c r="BS36" s="116"/>
      <c r="BT36" s="116"/>
      <c r="BU36" s="116"/>
      <c r="BV36" s="116"/>
      <c r="BW36" s="116"/>
      <c r="BX36" s="191"/>
      <c r="BY36" s="245"/>
      <c r="BZ36" s="116"/>
      <c r="CA36" s="116"/>
      <c r="CB36" s="50"/>
      <c r="CC36" s="116"/>
      <c r="CD36" s="116"/>
      <c r="CE36" s="116"/>
      <c r="CF36" s="116"/>
      <c r="CG36" s="116"/>
      <c r="CH36" s="114"/>
      <c r="CI36" s="192"/>
      <c r="CJ36" s="50"/>
      <c r="CK36" s="51"/>
      <c r="CL36" s="51"/>
      <c r="CM36" s="51"/>
      <c r="CN36" s="50"/>
      <c r="CO36" s="50"/>
      <c r="CP36" s="50"/>
      <c r="CQ36" s="50"/>
      <c r="CR36" s="50"/>
    </row>
    <row r="37" spans="1:96" ht="18.75" customHeight="1" x14ac:dyDescent="0.25">
      <c r="A37" s="109"/>
      <c r="B37" s="55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65"/>
      <c r="P37" s="265"/>
      <c r="Q37" s="265"/>
      <c r="R37" s="144"/>
      <c r="S37" s="784"/>
      <c r="T37" s="50"/>
      <c r="U37" s="784"/>
      <c r="V37" s="50"/>
      <c r="W37" s="784"/>
      <c r="X37" s="50"/>
      <c r="Y37" s="784"/>
      <c r="Z37" s="50"/>
      <c r="AA37" s="784"/>
      <c r="AB37" s="50"/>
      <c r="AC37" s="50"/>
      <c r="AD37" s="267"/>
      <c r="AE37" s="225" t="s">
        <v>1029</v>
      </c>
      <c r="AF37" s="50"/>
      <c r="AG37" s="225" t="s">
        <v>1030</v>
      </c>
      <c r="AH37" s="50"/>
      <c r="AI37" s="225" t="s">
        <v>1031</v>
      </c>
      <c r="AJ37" s="50"/>
      <c r="AK37" s="225" t="s">
        <v>1032</v>
      </c>
      <c r="AL37" s="268"/>
      <c r="AM37" s="116"/>
      <c r="AN37" s="50"/>
      <c r="AO37" s="50"/>
      <c r="AP37" s="116"/>
      <c r="AQ37" s="1021"/>
      <c r="AR37" s="988"/>
      <c r="AS37" s="988"/>
      <c r="AT37" s="988"/>
      <c r="AU37" s="988"/>
      <c r="AV37" s="988"/>
      <c r="AW37" s="1022"/>
      <c r="AX37" s="116"/>
      <c r="AY37" s="116"/>
      <c r="AZ37" s="55"/>
      <c r="BA37" s="50"/>
      <c r="BB37" s="50"/>
      <c r="BC37" s="50"/>
      <c r="BD37" s="50"/>
      <c r="BE37" s="50"/>
      <c r="BF37" s="255"/>
      <c r="BG37" s="167"/>
      <c r="BH37" s="126"/>
      <c r="BI37" s="126"/>
      <c r="BJ37" s="126"/>
      <c r="BK37" s="126"/>
      <c r="BL37" s="61"/>
      <c r="BM37" s="167"/>
      <c r="BN37" s="167"/>
      <c r="BO37" s="116"/>
      <c r="BP37" s="116"/>
      <c r="BQ37" s="116"/>
      <c r="BR37" s="116"/>
      <c r="BS37" s="116"/>
      <c r="BT37" s="116"/>
      <c r="BU37" s="116"/>
      <c r="BV37" s="116"/>
      <c r="BW37" s="116"/>
      <c r="BX37" s="191"/>
      <c r="BY37" s="245"/>
      <c r="BZ37" s="116"/>
      <c r="CA37" s="116"/>
      <c r="CB37" s="50"/>
      <c r="CC37" s="116"/>
      <c r="CD37" s="116"/>
      <c r="CE37" s="116"/>
      <c r="CF37" s="116"/>
      <c r="CG37" s="116"/>
      <c r="CH37" s="114"/>
      <c r="CI37" s="192"/>
      <c r="CJ37" s="50"/>
      <c r="CK37" s="51"/>
      <c r="CL37" s="51"/>
      <c r="CM37" s="51"/>
      <c r="CN37" s="50"/>
      <c r="CO37" s="50"/>
      <c r="CP37" s="50"/>
      <c r="CQ37" s="50"/>
      <c r="CR37" s="50"/>
    </row>
    <row r="38" spans="1:96" ht="18.75" customHeight="1" x14ac:dyDescent="0.25">
      <c r="A38" s="109"/>
      <c r="B38" s="55"/>
      <c r="C38" s="51"/>
      <c r="D38" s="51"/>
      <c r="E38" s="51"/>
      <c r="F38" s="51"/>
      <c r="G38" s="51"/>
      <c r="H38" s="51"/>
      <c r="I38" s="51"/>
      <c r="J38" s="51"/>
      <c r="K38" s="52"/>
      <c r="L38" s="265"/>
      <c r="M38" s="265"/>
      <c r="N38" s="265"/>
      <c r="O38" s="265"/>
      <c r="P38" s="265"/>
      <c r="Q38" s="265"/>
      <c r="R38" s="269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267"/>
      <c r="AE38" s="225" t="s">
        <v>1033</v>
      </c>
      <c r="AF38" s="50"/>
      <c r="AG38" s="225" t="s">
        <v>1034</v>
      </c>
      <c r="AH38" s="50"/>
      <c r="AI38" s="225" t="s">
        <v>1035</v>
      </c>
      <c r="AJ38" s="50"/>
      <c r="AK38" s="225" t="s">
        <v>1036</v>
      </c>
      <c r="AL38" s="268"/>
      <c r="AM38" s="116"/>
      <c r="AN38" s="50"/>
      <c r="AO38" s="50"/>
      <c r="AP38" s="116"/>
      <c r="AQ38" s="1021"/>
      <c r="AR38" s="988"/>
      <c r="AS38" s="988"/>
      <c r="AT38" s="988"/>
      <c r="AU38" s="988"/>
      <c r="AV38" s="988"/>
      <c r="AW38" s="1022"/>
      <c r="AX38" s="116"/>
      <c r="AY38" s="116"/>
      <c r="AZ38" s="55"/>
      <c r="BA38" s="50"/>
      <c r="BB38" s="50"/>
      <c r="BC38" s="50"/>
      <c r="BD38" s="50"/>
      <c r="BE38" s="50"/>
      <c r="BF38" s="255"/>
      <c r="BG38" s="55"/>
      <c r="BH38" s="50"/>
      <c r="BI38" s="50"/>
      <c r="BJ38" s="50"/>
      <c r="BK38" s="50"/>
      <c r="BL38" s="50"/>
      <c r="BM38" s="55"/>
      <c r="BN38" s="55"/>
      <c r="BO38" s="116"/>
      <c r="BP38" s="116"/>
      <c r="BQ38" s="116"/>
      <c r="BR38" s="116"/>
      <c r="BS38" s="116"/>
      <c r="BT38" s="116"/>
      <c r="BU38" s="116"/>
      <c r="BV38" s="116"/>
      <c r="BW38" s="116"/>
      <c r="BX38" s="191"/>
      <c r="BY38" s="245"/>
      <c r="BZ38" s="116"/>
      <c r="CA38" s="116"/>
      <c r="CB38" s="116"/>
      <c r="CC38" s="116"/>
      <c r="CD38" s="116"/>
      <c r="CE38" s="116"/>
      <c r="CF38" s="116"/>
      <c r="CG38" s="116"/>
      <c r="CH38" s="114"/>
      <c r="CI38" s="192"/>
      <c r="CJ38" s="50"/>
      <c r="CK38" s="51"/>
      <c r="CL38" s="51"/>
      <c r="CM38" s="51"/>
      <c r="CN38" s="50"/>
      <c r="CO38" s="50"/>
      <c r="CP38" s="50"/>
      <c r="CQ38" s="50"/>
      <c r="CR38" s="50"/>
    </row>
    <row r="39" spans="1:96" ht="18.75" customHeight="1" thickBot="1" x14ac:dyDescent="0.3">
      <c r="A39" s="109"/>
      <c r="B39" s="100"/>
      <c r="C39" s="51"/>
      <c r="D39" s="55"/>
      <c r="E39" s="55"/>
      <c r="F39" s="55"/>
      <c r="G39" s="55"/>
      <c r="H39" s="55"/>
      <c r="I39" s="55"/>
      <c r="J39" s="116"/>
      <c r="K39" s="116"/>
      <c r="L39" s="55"/>
      <c r="M39" s="55"/>
      <c r="N39" s="55"/>
      <c r="O39" s="55"/>
      <c r="P39" s="55"/>
      <c r="Q39" s="55"/>
      <c r="R39" s="55"/>
      <c r="S39" s="144"/>
      <c r="T39" s="55"/>
      <c r="U39" s="55"/>
      <c r="V39" s="271"/>
      <c r="W39" s="100"/>
      <c r="X39" s="100"/>
      <c r="Y39" s="100"/>
      <c r="Z39" s="100"/>
      <c r="AA39" s="100"/>
      <c r="AB39" s="104"/>
      <c r="AC39" s="116"/>
      <c r="AD39" s="274"/>
      <c r="AE39" s="262"/>
      <c r="AF39" s="262"/>
      <c r="AG39" s="262"/>
      <c r="AH39" s="262"/>
      <c r="AI39" s="262"/>
      <c r="AJ39" s="262"/>
      <c r="AK39" s="262"/>
      <c r="AL39" s="275"/>
      <c r="AM39" s="52"/>
      <c r="AN39" s="116"/>
      <c r="AO39" s="116"/>
      <c r="AP39" s="116"/>
      <c r="AQ39" s="1023"/>
      <c r="AR39" s="1024"/>
      <c r="AS39" s="1024"/>
      <c r="AT39" s="1024"/>
      <c r="AU39" s="1024"/>
      <c r="AV39" s="1024"/>
      <c r="AW39" s="1025"/>
      <c r="AX39" s="250"/>
      <c r="AY39" s="250"/>
      <c r="AZ39" s="250"/>
      <c r="BA39" s="250"/>
      <c r="BB39" s="250"/>
      <c r="BC39" s="250"/>
      <c r="BD39" s="250"/>
      <c r="BE39" s="250"/>
      <c r="BF39" s="276"/>
      <c r="BG39" s="116"/>
      <c r="BH39" s="277"/>
      <c r="BI39" s="277"/>
      <c r="BJ39" s="277"/>
      <c r="BK39" s="277"/>
      <c r="BL39" s="277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91"/>
      <c r="BY39" s="278"/>
      <c r="BZ39" s="116"/>
      <c r="CA39" s="116"/>
      <c r="CB39" s="116"/>
      <c r="CC39" s="116"/>
      <c r="CD39" s="116"/>
      <c r="CE39" s="116"/>
      <c r="CF39" s="116"/>
      <c r="CG39" s="116"/>
      <c r="CH39" s="114"/>
      <c r="CI39" s="192"/>
      <c r="CJ39" s="50"/>
      <c r="CK39" s="51"/>
      <c r="CL39" s="51"/>
      <c r="CM39" s="51"/>
      <c r="CN39" s="50"/>
      <c r="CO39" s="50"/>
      <c r="CP39" s="50"/>
      <c r="CQ39" s="50"/>
      <c r="CR39" s="50"/>
    </row>
    <row r="40" spans="1:96" ht="19.5" customHeight="1" thickBot="1" x14ac:dyDescent="0.3">
      <c r="A40" s="109"/>
      <c r="C40" s="279"/>
      <c r="D40" s="280"/>
      <c r="E40" s="280"/>
      <c r="F40" s="280"/>
      <c r="G40" s="281"/>
      <c r="H40" s="281"/>
      <c r="I40" s="281"/>
      <c r="J40" s="281"/>
      <c r="K40" s="281"/>
      <c r="L40" s="281"/>
      <c r="M40" s="971"/>
      <c r="N40" s="972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134"/>
      <c r="AD40" s="282"/>
      <c r="AE40" s="283"/>
      <c r="AF40" s="273"/>
      <c r="AG40" s="283"/>
      <c r="AH40" s="273"/>
      <c r="AI40" s="273"/>
      <c r="AJ40" s="273"/>
      <c r="AK40" s="273"/>
      <c r="AL40" s="106"/>
      <c r="AM40" s="134"/>
      <c r="AN40" s="134"/>
      <c r="AO40" s="134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81"/>
      <c r="BB40" s="281"/>
      <c r="BC40" s="281"/>
      <c r="BD40" s="281"/>
      <c r="BE40" s="281"/>
      <c r="BF40" s="281"/>
      <c r="BG40" s="134"/>
      <c r="BH40" s="284"/>
      <c r="BI40" s="281"/>
      <c r="BJ40" s="281"/>
      <c r="BK40" s="281"/>
      <c r="BL40" s="281"/>
      <c r="BM40" s="281"/>
      <c r="BN40" s="973" t="s">
        <v>178</v>
      </c>
      <c r="BO40" s="974"/>
      <c r="BP40" s="281"/>
      <c r="BQ40" s="281"/>
      <c r="BR40" s="281"/>
      <c r="BS40" s="281"/>
      <c r="BT40" s="281"/>
      <c r="BU40" s="281"/>
      <c r="BV40" s="281"/>
      <c r="BW40" s="281"/>
      <c r="BX40" s="285"/>
      <c r="BY40" s="278"/>
      <c r="BZ40" s="116"/>
      <c r="CA40" s="116"/>
      <c r="CB40" s="116"/>
      <c r="CC40" s="116"/>
      <c r="CD40" s="116"/>
      <c r="CE40" s="116"/>
      <c r="CF40" s="116"/>
      <c r="CG40" s="116"/>
      <c r="CH40" s="114"/>
      <c r="CI40" s="192"/>
      <c r="CJ40" s="50"/>
      <c r="CK40" s="51"/>
      <c r="CL40" s="51"/>
      <c r="CM40" s="51"/>
      <c r="CN40" s="50"/>
      <c r="CO40" s="50"/>
      <c r="CP40" s="50"/>
      <c r="CQ40" s="50"/>
      <c r="CR40" s="50"/>
    </row>
    <row r="41" spans="1:96" ht="21" x14ac:dyDescent="0.25">
      <c r="A41" s="109"/>
      <c r="B41" s="786"/>
      <c r="D41" s="287"/>
      <c r="F41" s="287"/>
      <c r="G41" s="287"/>
      <c r="H41" s="287"/>
      <c r="I41" s="287"/>
      <c r="J41" s="287"/>
      <c r="K41" s="287"/>
      <c r="L41" s="287"/>
      <c r="M41" s="287"/>
      <c r="N41" s="287"/>
      <c r="O41" s="287"/>
      <c r="P41" s="50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116"/>
      <c r="AD41" s="116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288"/>
      <c r="AS41" s="288"/>
      <c r="AT41" s="288"/>
      <c r="AU41" s="288"/>
      <c r="AV41" s="288"/>
      <c r="AW41" s="288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277"/>
      <c r="BI41" s="289"/>
      <c r="BJ41" s="289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290"/>
      <c r="BY41" s="116"/>
      <c r="BZ41" s="116"/>
      <c r="CA41" s="116"/>
      <c r="CB41" s="116"/>
      <c r="CC41" s="116"/>
      <c r="CD41" s="116"/>
      <c r="CE41" s="116"/>
      <c r="CF41" s="116"/>
      <c r="CG41" s="116"/>
      <c r="CH41" s="114"/>
      <c r="CI41" s="192"/>
      <c r="CJ41" s="50"/>
      <c r="CK41" s="51"/>
      <c r="CL41" s="51"/>
      <c r="CM41" s="51"/>
      <c r="CN41" s="50"/>
      <c r="CO41" s="50"/>
      <c r="CP41" s="50"/>
      <c r="CQ41" s="50"/>
      <c r="CR41" s="50"/>
    </row>
    <row r="42" spans="1:96" ht="21" x14ac:dyDescent="0.25">
      <c r="A42" s="109"/>
      <c r="B42" s="787"/>
      <c r="D42" s="292"/>
      <c r="E42" s="287"/>
      <c r="F42" s="287"/>
      <c r="G42" s="787"/>
      <c r="H42" s="787"/>
      <c r="I42" s="287"/>
      <c r="J42" s="293"/>
      <c r="K42" s="293"/>
      <c r="L42" s="293"/>
      <c r="M42" s="744"/>
      <c r="N42" s="744"/>
      <c r="O42" s="293"/>
      <c r="AM42" s="50"/>
      <c r="AN42" s="50"/>
      <c r="AO42" s="50"/>
      <c r="AP42" s="50"/>
      <c r="AQ42" s="50"/>
      <c r="AR42" s="55"/>
      <c r="AS42" s="55"/>
      <c r="AT42" s="55"/>
      <c r="AU42" s="55"/>
      <c r="AV42" s="55"/>
      <c r="AW42" s="55"/>
      <c r="AX42" s="55"/>
      <c r="AY42" s="201"/>
      <c r="AZ42" s="201"/>
      <c r="BA42" s="116"/>
      <c r="BB42" s="116"/>
      <c r="BC42" s="116"/>
      <c r="BD42" s="116"/>
      <c r="BE42" s="116"/>
      <c r="BF42" s="116"/>
      <c r="BG42" s="55"/>
      <c r="BH42" s="116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255"/>
      <c r="BY42" s="55"/>
      <c r="BZ42" s="55"/>
      <c r="CA42" s="55"/>
      <c r="CB42" s="55"/>
      <c r="CC42" s="55"/>
      <c r="CD42" s="55"/>
      <c r="CE42" s="55"/>
      <c r="CF42" s="55"/>
      <c r="CG42" s="55"/>
      <c r="CH42" s="126"/>
      <c r="CI42" s="192"/>
      <c r="CJ42" s="50"/>
      <c r="CK42" s="51"/>
      <c r="CL42" s="51"/>
      <c r="CM42" s="51"/>
      <c r="CN42" s="50"/>
      <c r="CO42" s="50"/>
      <c r="CP42" s="50"/>
      <c r="CQ42" s="50"/>
      <c r="CR42" s="50"/>
    </row>
    <row r="43" spans="1:96" ht="15.75" customHeight="1" thickBot="1" x14ac:dyDescent="0.3">
      <c r="A43" s="109"/>
      <c r="B43" s="786"/>
      <c r="D43" s="287"/>
      <c r="E43" s="287"/>
      <c r="F43" s="287"/>
      <c r="G43" s="788"/>
      <c r="H43" s="788"/>
      <c r="I43" s="287"/>
      <c r="J43" s="287"/>
      <c r="K43" s="287"/>
      <c r="L43" s="287"/>
      <c r="M43" s="744"/>
      <c r="N43" s="744"/>
      <c r="O43" s="287"/>
      <c r="S43" s="50"/>
      <c r="T43" s="55"/>
      <c r="U43" s="55"/>
      <c r="AN43" s="232"/>
      <c r="AO43" s="50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116"/>
      <c r="BE43" s="116"/>
      <c r="BF43" s="55"/>
      <c r="BG43" s="55"/>
      <c r="BH43" s="55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2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290"/>
      <c r="CJ43" s="50"/>
      <c r="CK43" s="51"/>
      <c r="CL43" s="51"/>
      <c r="CM43" s="51"/>
      <c r="CN43" s="50"/>
      <c r="CO43" s="50"/>
      <c r="CP43" s="50"/>
      <c r="CQ43" s="50"/>
      <c r="CR43" s="50"/>
    </row>
    <row r="44" spans="1:96" ht="21" x14ac:dyDescent="0.25">
      <c r="A44" s="109"/>
      <c r="B44" s="787"/>
      <c r="D44" s="295"/>
      <c r="E44" s="287"/>
      <c r="F44" s="287"/>
      <c r="G44" s="787"/>
      <c r="H44" s="787"/>
      <c r="I44" s="287"/>
      <c r="J44" s="287"/>
      <c r="K44" s="287"/>
      <c r="L44" s="287"/>
      <c r="M44" s="287"/>
      <c r="N44" s="287"/>
      <c r="O44" s="287"/>
      <c r="S44" s="975" t="s">
        <v>180</v>
      </c>
      <c r="T44" s="976"/>
      <c r="U44" s="976"/>
      <c r="V44" s="976"/>
      <c r="W44" s="976"/>
      <c r="X44" s="976"/>
      <c r="Y44" s="976"/>
      <c r="Z44" s="976"/>
      <c r="AA44" s="977"/>
      <c r="AB44" s="52"/>
      <c r="AC44" s="52"/>
      <c r="AD44" s="52"/>
      <c r="AE44" s="296"/>
      <c r="AF44" s="50"/>
      <c r="AG44" s="52"/>
      <c r="AH44" s="52"/>
      <c r="AI44" s="232"/>
      <c r="AJ44" s="232"/>
      <c r="AK44" s="232"/>
      <c r="AL44" s="232"/>
      <c r="AN44" s="55"/>
      <c r="AO44" s="50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2"/>
      <c r="BE44" s="52"/>
      <c r="BF44" s="52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290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290"/>
      <c r="CJ44" s="50"/>
      <c r="CK44" s="51"/>
      <c r="CL44" s="51"/>
      <c r="CM44" s="51"/>
      <c r="CN44" s="50"/>
      <c r="CO44" s="50"/>
      <c r="CP44" s="50"/>
      <c r="CQ44" s="50"/>
      <c r="CR44" s="50"/>
    </row>
    <row r="45" spans="1:96" ht="16.5" customHeight="1" thickBot="1" x14ac:dyDescent="0.3">
      <c r="A45" s="109"/>
      <c r="B45" s="786"/>
      <c r="D45" s="287"/>
      <c r="E45" s="287"/>
      <c r="F45" s="287"/>
      <c r="G45" s="788"/>
      <c r="H45" s="788"/>
      <c r="I45" s="287"/>
      <c r="J45" s="287"/>
      <c r="O45" s="287"/>
      <c r="S45" s="978"/>
      <c r="T45" s="979"/>
      <c r="U45" s="979"/>
      <c r="V45" s="979"/>
      <c r="W45" s="979"/>
      <c r="X45" s="979"/>
      <c r="Y45" s="979"/>
      <c r="Z45" s="979"/>
      <c r="AA45" s="980"/>
      <c r="AB45" s="297"/>
      <c r="AC45" s="297"/>
      <c r="AD45" s="297"/>
      <c r="AE45" s="297"/>
      <c r="AF45" s="297"/>
      <c r="AG45" s="297"/>
      <c r="AH45" s="297"/>
      <c r="AI45" s="297"/>
      <c r="AJ45" s="297"/>
      <c r="AK45" s="297"/>
      <c r="AL45" s="297"/>
      <c r="AN45" s="55"/>
      <c r="AO45" s="50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2"/>
      <c r="BC45" s="55"/>
      <c r="BD45" s="52"/>
      <c r="BE45" s="52"/>
      <c r="BF45" s="52"/>
      <c r="BG45" s="55"/>
      <c r="BH45" s="55"/>
      <c r="BI45" s="55"/>
      <c r="BJ45" s="55"/>
      <c r="BK45" s="55"/>
      <c r="BL45" s="55"/>
      <c r="BM45" s="55"/>
      <c r="BN45" s="52"/>
      <c r="BO45" s="55"/>
      <c r="BP45" s="55"/>
      <c r="BQ45" s="55"/>
      <c r="BR45" s="55"/>
      <c r="BS45" s="55"/>
      <c r="BT45" s="55"/>
      <c r="BU45" s="55"/>
      <c r="BV45" s="55"/>
      <c r="BW45" s="55"/>
      <c r="BX45" s="290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298"/>
      <c r="CJ45" s="50"/>
      <c r="CK45" s="51"/>
      <c r="CL45" s="51"/>
      <c r="CM45" s="51"/>
      <c r="CN45" s="50"/>
      <c r="CO45" s="50"/>
      <c r="CP45" s="50"/>
      <c r="CQ45" s="50"/>
      <c r="CR45" s="50"/>
    </row>
    <row r="46" spans="1:96" ht="21" x14ac:dyDescent="0.25">
      <c r="A46" s="109"/>
      <c r="B46" s="787"/>
      <c r="D46" s="287"/>
      <c r="E46" s="287"/>
      <c r="F46" s="287"/>
      <c r="G46" s="787"/>
      <c r="H46" s="787"/>
      <c r="I46" s="287"/>
      <c r="J46" s="287"/>
      <c r="L46" s="287"/>
      <c r="M46" s="787"/>
      <c r="N46" s="787"/>
      <c r="O46" s="287"/>
      <c r="S46" s="978"/>
      <c r="T46" s="979"/>
      <c r="U46" s="979"/>
      <c r="V46" s="979"/>
      <c r="W46" s="979"/>
      <c r="X46" s="979"/>
      <c r="Y46" s="979"/>
      <c r="Z46" s="979"/>
      <c r="AA46" s="980"/>
      <c r="AB46" s="238"/>
      <c r="AC46" s="300"/>
      <c r="AD46" s="984" t="s">
        <v>181</v>
      </c>
      <c r="AE46" s="985"/>
      <c r="AF46" s="985"/>
      <c r="AG46" s="985"/>
      <c r="AH46" s="985"/>
      <c r="AI46" s="985"/>
      <c r="AJ46" s="985"/>
      <c r="AK46" s="985"/>
      <c r="AL46" s="986"/>
      <c r="AN46" s="55"/>
      <c r="AO46" s="50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301"/>
      <c r="BD46" s="288"/>
      <c r="BE46" s="288"/>
      <c r="BF46" s="288"/>
      <c r="BG46" s="55"/>
      <c r="BH46" s="288"/>
      <c r="BI46" s="288"/>
      <c r="BJ46" s="55"/>
      <c r="BK46" s="55"/>
      <c r="BL46" s="55"/>
      <c r="BM46" s="55"/>
      <c r="BN46" s="52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281"/>
      <c r="BZ46" s="281"/>
      <c r="CA46" s="281"/>
      <c r="CB46" s="281"/>
      <c r="CC46" s="281"/>
      <c r="CD46" s="281"/>
      <c r="CE46" s="281"/>
      <c r="CF46" s="281"/>
      <c r="CG46" s="281"/>
      <c r="CH46" s="281"/>
      <c r="CI46" s="285"/>
      <c r="CJ46" s="50"/>
      <c r="CK46" s="51"/>
      <c r="CL46" s="51"/>
      <c r="CM46" s="51"/>
      <c r="CN46" s="50"/>
      <c r="CO46" s="50"/>
      <c r="CP46" s="50"/>
      <c r="CQ46" s="50"/>
      <c r="CR46" s="50"/>
    </row>
    <row r="47" spans="1:96" ht="15.75" customHeight="1" x14ac:dyDescent="0.25">
      <c r="A47" s="109"/>
      <c r="B47" s="786"/>
      <c r="D47" s="287"/>
      <c r="E47" s="287"/>
      <c r="F47" s="287"/>
      <c r="G47" s="788"/>
      <c r="H47" s="788"/>
      <c r="I47" s="287"/>
      <c r="J47" s="287"/>
      <c r="K47" s="287"/>
      <c r="L47" s="287"/>
      <c r="M47" s="788"/>
      <c r="N47" s="788"/>
      <c r="O47" s="287"/>
      <c r="S47" s="978"/>
      <c r="T47" s="979"/>
      <c r="U47" s="979"/>
      <c r="V47" s="979"/>
      <c r="W47" s="979"/>
      <c r="X47" s="979"/>
      <c r="Y47" s="979"/>
      <c r="Z47" s="979"/>
      <c r="AA47" s="980"/>
      <c r="AB47" s="116"/>
      <c r="AC47" s="55"/>
      <c r="AD47" s="987"/>
      <c r="AE47" s="988"/>
      <c r="AF47" s="988"/>
      <c r="AG47" s="988"/>
      <c r="AH47" s="988"/>
      <c r="AI47" s="988"/>
      <c r="AJ47" s="988"/>
      <c r="AK47" s="988"/>
      <c r="AL47" s="989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2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290"/>
      <c r="CJ47" s="50"/>
      <c r="CK47" s="51"/>
      <c r="CL47" s="51"/>
      <c r="CM47" s="51"/>
      <c r="CN47" s="50"/>
      <c r="CO47" s="50"/>
      <c r="CP47" s="50"/>
      <c r="CQ47" s="50"/>
      <c r="CR47" s="50"/>
    </row>
    <row r="48" spans="1:96" ht="21" x14ac:dyDescent="0.25">
      <c r="A48" s="109"/>
      <c r="B48" s="787"/>
      <c r="D48" s="287"/>
      <c r="E48" s="287"/>
      <c r="F48" s="287"/>
      <c r="G48" s="787"/>
      <c r="H48" s="787"/>
      <c r="I48" s="287"/>
      <c r="K48" s="287"/>
      <c r="L48" s="287"/>
      <c r="M48" s="787"/>
      <c r="N48" s="787"/>
      <c r="O48" s="287"/>
      <c r="S48" s="978"/>
      <c r="T48" s="979"/>
      <c r="U48" s="979"/>
      <c r="V48" s="979"/>
      <c r="W48" s="979"/>
      <c r="X48" s="979"/>
      <c r="Y48" s="979"/>
      <c r="Z48" s="979"/>
      <c r="AA48" s="980"/>
      <c r="AB48" s="116"/>
      <c r="AC48" s="55"/>
      <c r="AD48" s="990"/>
      <c r="AE48" s="991"/>
      <c r="AF48" s="991"/>
      <c r="AG48" s="991"/>
      <c r="AH48" s="991"/>
      <c r="AI48" s="991"/>
      <c r="AJ48" s="991"/>
      <c r="AK48" s="991"/>
      <c r="AL48" s="992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290"/>
      <c r="CJ48" s="50"/>
      <c r="CK48" s="51"/>
      <c r="CL48" s="51"/>
      <c r="CM48" s="51"/>
      <c r="CN48" s="50"/>
      <c r="CO48" s="50"/>
      <c r="CP48" s="50"/>
      <c r="CQ48" s="50"/>
      <c r="CR48" s="50"/>
    </row>
    <row r="49" spans="1:96" ht="15.75" customHeight="1" x14ac:dyDescent="0.25">
      <c r="A49" s="109"/>
      <c r="B49" s="786"/>
      <c r="D49" s="287"/>
      <c r="I49" s="287"/>
      <c r="K49" s="287"/>
      <c r="L49" s="287"/>
      <c r="M49" s="788"/>
      <c r="N49" s="788"/>
      <c r="O49" s="287"/>
      <c r="S49" s="978"/>
      <c r="T49" s="979"/>
      <c r="U49" s="979"/>
      <c r="V49" s="979"/>
      <c r="W49" s="979"/>
      <c r="X49" s="979"/>
      <c r="Y49" s="979"/>
      <c r="Z49" s="979"/>
      <c r="AA49" s="980"/>
      <c r="AB49" s="116"/>
      <c r="AC49" s="55"/>
      <c r="AD49" s="55"/>
      <c r="AE49" s="55"/>
      <c r="AF49" s="55"/>
      <c r="AG49" s="55"/>
      <c r="AH49" s="55"/>
      <c r="AI49" s="55"/>
      <c r="AJ49" s="993" t="s">
        <v>184</v>
      </c>
      <c r="AK49" s="985"/>
      <c r="AL49" s="994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290"/>
      <c r="CJ49" s="50"/>
      <c r="CK49" s="51"/>
      <c r="CL49" s="51"/>
      <c r="CM49" s="51"/>
      <c r="CN49" s="50"/>
      <c r="CO49" s="50"/>
      <c r="CP49" s="50"/>
      <c r="CQ49" s="50"/>
      <c r="CR49" s="50"/>
    </row>
    <row r="50" spans="1:96" ht="21" x14ac:dyDescent="0.25">
      <c r="A50" s="109"/>
      <c r="B50" s="787"/>
      <c r="D50" s="287"/>
      <c r="I50" s="287"/>
      <c r="K50" s="287"/>
      <c r="L50" s="287"/>
      <c r="M50" s="787"/>
      <c r="N50" s="787"/>
      <c r="O50" s="287"/>
      <c r="S50" s="978"/>
      <c r="T50" s="979"/>
      <c r="U50" s="979"/>
      <c r="V50" s="979"/>
      <c r="W50" s="979"/>
      <c r="X50" s="979"/>
      <c r="Y50" s="979"/>
      <c r="Z50" s="979"/>
      <c r="AA50" s="980"/>
      <c r="AB50" s="116"/>
      <c r="AC50" s="55"/>
      <c r="AD50" s="55"/>
      <c r="AE50" s="55"/>
      <c r="AF50" s="55"/>
      <c r="AG50" s="55"/>
      <c r="AH50" s="55"/>
      <c r="AI50" s="55"/>
      <c r="AJ50" s="995"/>
      <c r="AK50" s="988"/>
      <c r="AL50" s="996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166"/>
      <c r="CK50" s="51"/>
      <c r="CL50" s="51"/>
      <c r="CM50" s="51"/>
      <c r="CN50" s="50"/>
      <c r="CO50" s="50"/>
      <c r="CP50" s="50"/>
      <c r="CQ50" s="50"/>
      <c r="CR50" s="50"/>
    </row>
    <row r="51" spans="1:96" ht="18" customHeight="1" x14ac:dyDescent="0.25">
      <c r="A51" s="109"/>
      <c r="B51" s="786"/>
      <c r="D51" s="287"/>
      <c r="K51" s="287"/>
      <c r="L51" s="287"/>
      <c r="M51" s="788"/>
      <c r="N51" s="788"/>
      <c r="O51" s="287"/>
      <c r="S51" s="978"/>
      <c r="T51" s="979"/>
      <c r="U51" s="979"/>
      <c r="V51" s="979"/>
      <c r="W51" s="979"/>
      <c r="X51" s="979"/>
      <c r="Y51" s="979"/>
      <c r="Z51" s="979"/>
      <c r="AA51" s="980"/>
      <c r="AB51" s="999" t="s">
        <v>186</v>
      </c>
      <c r="AC51" s="1000"/>
      <c r="AD51" s="1000"/>
      <c r="AE51" s="1000"/>
      <c r="AF51" s="1000"/>
      <c r="AG51" s="1000"/>
      <c r="AH51" s="1000"/>
      <c r="AI51" s="1001"/>
      <c r="AJ51" s="995"/>
      <c r="AK51" s="988"/>
      <c r="AL51" s="996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166"/>
      <c r="CK51" s="51"/>
      <c r="CL51" s="51"/>
      <c r="CM51" s="51"/>
      <c r="CN51" s="50"/>
      <c r="CO51" s="50"/>
      <c r="CP51" s="50"/>
      <c r="CQ51" s="50"/>
      <c r="CR51" s="50"/>
    </row>
    <row r="52" spans="1:96" ht="21" x14ac:dyDescent="0.25">
      <c r="A52" s="306"/>
      <c r="B52" s="787"/>
      <c r="D52" s="287"/>
      <c r="J52" s="287"/>
      <c r="K52" s="287"/>
      <c r="L52" s="287"/>
      <c r="M52" s="787"/>
      <c r="N52" s="787"/>
      <c r="S52" s="978"/>
      <c r="T52" s="979"/>
      <c r="U52" s="979"/>
      <c r="V52" s="979"/>
      <c r="W52" s="979"/>
      <c r="X52" s="979"/>
      <c r="Y52" s="979"/>
      <c r="Z52" s="979"/>
      <c r="AA52" s="980"/>
      <c r="AB52" s="978"/>
      <c r="AC52" s="979"/>
      <c r="AD52" s="979"/>
      <c r="AE52" s="979"/>
      <c r="AF52" s="979"/>
      <c r="AG52" s="979"/>
      <c r="AH52" s="979"/>
      <c r="AI52" s="1002"/>
      <c r="AJ52" s="997"/>
      <c r="AK52" s="991"/>
      <c r="AL52" s="998"/>
      <c r="CJ52" s="166"/>
      <c r="CK52" s="51"/>
      <c r="CL52" s="51"/>
      <c r="CM52" s="51"/>
      <c r="CN52" s="50"/>
      <c r="CO52" s="50"/>
      <c r="CP52" s="50"/>
      <c r="CQ52" s="50"/>
      <c r="CR52" s="50"/>
    </row>
    <row r="53" spans="1:96" ht="15" customHeight="1" x14ac:dyDescent="0.25">
      <c r="A53" s="307"/>
      <c r="D53" s="287"/>
      <c r="E53" s="287"/>
      <c r="J53" s="287"/>
      <c r="L53" s="287"/>
      <c r="S53" s="978"/>
      <c r="T53" s="979"/>
      <c r="U53" s="979"/>
      <c r="V53" s="979"/>
      <c r="W53" s="979"/>
      <c r="X53" s="979"/>
      <c r="Y53" s="979"/>
      <c r="Z53" s="979"/>
      <c r="AA53" s="980"/>
      <c r="AB53" s="978"/>
      <c r="AC53" s="979"/>
      <c r="AD53" s="979"/>
      <c r="AE53" s="979"/>
      <c r="AF53" s="979"/>
      <c r="AG53" s="979"/>
      <c r="AH53" s="979"/>
      <c r="AI53" s="1002"/>
      <c r="AJ53" s="1003" t="s">
        <v>187</v>
      </c>
      <c r="AK53" s="1004"/>
      <c r="AL53" s="1005"/>
      <c r="CJ53" s="166"/>
      <c r="CK53" s="51"/>
      <c r="CL53" s="51"/>
      <c r="CM53" s="51"/>
      <c r="CN53" s="50"/>
      <c r="CO53" s="50"/>
      <c r="CP53" s="50"/>
      <c r="CQ53" s="50"/>
      <c r="CR53" s="50"/>
    </row>
    <row r="54" spans="1:96" ht="15.75" customHeight="1" thickBot="1" x14ac:dyDescent="0.3">
      <c r="A54" s="255"/>
      <c r="B54" s="287"/>
      <c r="C54" s="287"/>
      <c r="D54" s="287"/>
      <c r="E54" s="287"/>
      <c r="I54" s="287"/>
      <c r="J54" s="287"/>
      <c r="K54" s="287"/>
      <c r="L54" s="287"/>
      <c r="M54" s="308"/>
      <c r="N54" s="308"/>
      <c r="O54" s="308"/>
      <c r="P54" s="308"/>
      <c r="Q54" s="308"/>
      <c r="R54" s="308"/>
      <c r="S54" s="981"/>
      <c r="T54" s="982"/>
      <c r="U54" s="982"/>
      <c r="V54" s="982"/>
      <c r="W54" s="982"/>
      <c r="X54" s="982"/>
      <c r="Y54" s="982"/>
      <c r="Z54" s="982"/>
      <c r="AA54" s="983"/>
      <c r="AB54" s="978"/>
      <c r="AC54" s="979"/>
      <c r="AD54" s="979"/>
      <c r="AE54" s="979"/>
      <c r="AF54" s="979"/>
      <c r="AG54" s="979"/>
      <c r="AH54" s="979"/>
      <c r="AI54" s="1002"/>
      <c r="AJ54" s="1006"/>
      <c r="AK54" s="1007"/>
      <c r="AL54" s="1008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166"/>
      <c r="CK54" s="51"/>
      <c r="CL54" s="51"/>
      <c r="CM54" s="51"/>
      <c r="CN54" s="50"/>
      <c r="CO54" s="50"/>
      <c r="CP54" s="50"/>
      <c r="CQ54" s="50"/>
      <c r="CR54" s="50"/>
    </row>
    <row r="55" spans="1:96" ht="15" customHeight="1" x14ac:dyDescent="0.25">
      <c r="A55" s="255"/>
      <c r="B55" s="309"/>
      <c r="C55" s="309"/>
      <c r="D55" s="309"/>
      <c r="E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166"/>
      <c r="T55" s="50"/>
      <c r="U55" s="50"/>
      <c r="V55" s="50"/>
      <c r="W55" s="50"/>
      <c r="X55" s="50"/>
      <c r="Y55" s="50"/>
      <c r="Z55" s="5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0"/>
      <c r="BX55" s="310"/>
      <c r="BY55" s="310"/>
      <c r="BZ55" s="310"/>
      <c r="CA55" s="310"/>
      <c r="CB55" s="310"/>
      <c r="CC55" s="310"/>
      <c r="CD55" s="310"/>
      <c r="CE55" s="310"/>
      <c r="CF55" s="310"/>
      <c r="CG55" s="310"/>
      <c r="CH55" s="310"/>
      <c r="CI55" s="31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ht="15.75" customHeight="1" x14ac:dyDescent="0.25">
      <c r="A56" s="255"/>
      <c r="D56" s="287"/>
      <c r="J56" s="287"/>
      <c r="K56" s="287"/>
      <c r="L56" s="287"/>
      <c r="M56" s="287"/>
      <c r="N56" s="287"/>
      <c r="O56" s="287"/>
      <c r="P56" s="287"/>
      <c r="Q56" s="287"/>
      <c r="R56" s="287"/>
      <c r="S56" s="166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ht="15" customHeight="1" x14ac:dyDescent="0.25">
      <c r="A57" s="255"/>
      <c r="D57" s="287"/>
      <c r="J57" s="287"/>
      <c r="K57" s="311"/>
      <c r="L57" s="311"/>
      <c r="M57" s="311"/>
      <c r="N57" s="311"/>
      <c r="Q57" s="50"/>
      <c r="R57" s="311"/>
      <c r="S57" s="166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ht="21" x14ac:dyDescent="0.25">
      <c r="A58" s="255"/>
      <c r="B58" s="292"/>
      <c r="D58" s="313"/>
      <c r="E58" s="311"/>
      <c r="G58" s="789"/>
      <c r="H58" s="789"/>
      <c r="I58" s="311"/>
      <c r="J58" s="311"/>
      <c r="K58" s="311"/>
      <c r="L58" s="311"/>
      <c r="M58" s="314"/>
      <c r="N58" s="314"/>
      <c r="Q58" s="50"/>
      <c r="R58" s="311"/>
      <c r="S58" s="166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</row>
    <row r="59" spans="1:96" ht="15.75" x14ac:dyDescent="0.25">
      <c r="A59" s="255"/>
      <c r="B59" s="786"/>
      <c r="D59" s="287"/>
      <c r="E59" s="287"/>
      <c r="G59" s="788"/>
      <c r="H59" s="788"/>
      <c r="I59" s="311"/>
      <c r="J59" s="287"/>
      <c r="K59" s="311"/>
      <c r="L59" s="311"/>
      <c r="M59" s="314"/>
      <c r="N59" s="314"/>
      <c r="Q59" s="50"/>
      <c r="R59" s="311"/>
      <c r="S59" s="166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</row>
    <row r="60" spans="1:96" x14ac:dyDescent="0.25">
      <c r="A60" s="255"/>
      <c r="B60" s="292"/>
      <c r="D60" s="287"/>
      <c r="E60" s="287"/>
      <c r="G60" s="790"/>
      <c r="H60" s="790"/>
      <c r="I60" s="311"/>
      <c r="J60" s="287"/>
      <c r="K60" s="311"/>
      <c r="L60" s="311"/>
      <c r="M60" s="314"/>
      <c r="N60" s="314"/>
      <c r="Q60" s="50"/>
      <c r="R60" s="311"/>
      <c r="S60" s="166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</row>
    <row r="61" spans="1:96" ht="15.75" x14ac:dyDescent="0.25">
      <c r="A61" s="255"/>
      <c r="B61" s="786"/>
      <c r="D61" s="287"/>
      <c r="E61" s="287"/>
      <c r="G61" s="788"/>
      <c r="H61" s="788"/>
      <c r="I61" s="311"/>
      <c r="J61" s="287"/>
      <c r="K61" s="311"/>
      <c r="Q61" s="50"/>
      <c r="S61" s="316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</row>
    <row r="62" spans="1:96" x14ac:dyDescent="0.25">
      <c r="A62" s="255"/>
      <c r="B62" s="292"/>
      <c r="D62" s="287"/>
      <c r="E62" s="287"/>
      <c r="I62" s="311"/>
      <c r="J62" s="287"/>
      <c r="K62" s="311"/>
      <c r="Q62" s="50"/>
      <c r="S62" s="166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</row>
    <row r="63" spans="1:96" ht="15.75" x14ac:dyDescent="0.25">
      <c r="A63" s="255"/>
      <c r="B63" s="786"/>
      <c r="D63" s="287"/>
      <c r="E63" s="287"/>
      <c r="G63" s="788"/>
      <c r="H63" s="788"/>
      <c r="I63" s="311"/>
      <c r="J63" s="287"/>
      <c r="K63" s="311"/>
      <c r="Q63" s="50"/>
      <c r="S63" s="166"/>
      <c r="T63" s="50"/>
      <c r="U63" s="317"/>
      <c r="V63" s="317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</row>
    <row r="64" spans="1:96" x14ac:dyDescent="0.25">
      <c r="A64" s="255"/>
      <c r="B64" s="292"/>
      <c r="I64" s="311"/>
      <c r="K64" s="311"/>
      <c r="Q64" s="50"/>
      <c r="S64" s="166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</row>
    <row r="65" spans="1:96" ht="15.75" x14ac:dyDescent="0.25">
      <c r="A65" s="255"/>
      <c r="B65" s="786"/>
      <c r="D65" s="287"/>
      <c r="E65" s="287"/>
      <c r="G65" s="788"/>
      <c r="H65" s="788"/>
      <c r="I65" s="311"/>
      <c r="J65" s="287"/>
      <c r="K65" s="311"/>
      <c r="Q65" s="50"/>
      <c r="S65" s="166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</row>
    <row r="66" spans="1:96" x14ac:dyDescent="0.25">
      <c r="A66" s="255"/>
      <c r="B66" s="292"/>
      <c r="D66" s="287"/>
      <c r="E66" s="287"/>
      <c r="G66" s="311"/>
      <c r="H66" s="311"/>
      <c r="I66" s="311"/>
      <c r="J66" s="287"/>
      <c r="K66" s="311"/>
      <c r="Q66" s="50"/>
      <c r="S66" s="166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</row>
    <row r="67" spans="1:96" ht="15.75" x14ac:dyDescent="0.25">
      <c r="A67" s="255"/>
      <c r="B67" s="786"/>
      <c r="D67" s="287"/>
      <c r="E67" s="287"/>
      <c r="G67" s="788"/>
      <c r="H67" s="788"/>
      <c r="I67" s="311"/>
      <c r="J67" s="287"/>
      <c r="K67" s="311"/>
      <c r="Q67" s="50"/>
      <c r="S67" s="166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</row>
    <row r="68" spans="1:96" x14ac:dyDescent="0.25">
      <c r="A68" s="255"/>
      <c r="B68" s="311"/>
      <c r="G68" s="311"/>
      <c r="H68" s="311"/>
      <c r="I68" s="311"/>
      <c r="K68" s="311"/>
      <c r="Q68" s="50"/>
      <c r="S68" s="166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</row>
    <row r="69" spans="1:96" ht="15.75" x14ac:dyDescent="0.25">
      <c r="A69" s="255"/>
      <c r="B69" s="786"/>
      <c r="D69" s="287"/>
      <c r="E69" s="287"/>
      <c r="G69" s="788"/>
      <c r="H69" s="788"/>
      <c r="I69" s="311"/>
      <c r="J69" s="287"/>
      <c r="K69" s="311"/>
      <c r="L69" s="311"/>
      <c r="M69" s="314"/>
      <c r="N69" s="314"/>
      <c r="Q69" s="50"/>
      <c r="R69" s="311"/>
      <c r="S69" s="166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</row>
    <row r="70" spans="1:96" ht="21" x14ac:dyDescent="0.25">
      <c r="A70" s="255"/>
      <c r="B70" s="311"/>
      <c r="C70" s="311"/>
      <c r="D70" s="313"/>
      <c r="F70" s="311"/>
      <c r="G70" s="789"/>
      <c r="H70" s="789"/>
      <c r="I70" s="311"/>
      <c r="J70" s="311"/>
      <c r="K70" s="311"/>
      <c r="L70" s="311"/>
      <c r="M70" s="314"/>
      <c r="N70" s="314"/>
      <c r="Q70" s="50"/>
      <c r="R70" s="311"/>
      <c r="S70" s="166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</row>
    <row r="71" spans="1:96" x14ac:dyDescent="0.25">
      <c r="A71" s="255"/>
      <c r="B71" s="287"/>
      <c r="C71" s="311"/>
      <c r="D71" s="311"/>
      <c r="F71" s="311"/>
      <c r="G71" s="287"/>
      <c r="H71" s="311"/>
      <c r="I71" s="311"/>
      <c r="J71" s="311"/>
      <c r="K71" s="311"/>
      <c r="L71" s="311"/>
      <c r="M71" s="314"/>
      <c r="N71" s="314"/>
      <c r="Q71" s="50"/>
      <c r="R71" s="311"/>
      <c r="S71" s="166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</row>
    <row r="72" spans="1:96" ht="21" x14ac:dyDescent="0.25">
      <c r="A72" s="255"/>
      <c r="B72" s="287"/>
      <c r="C72" s="311"/>
      <c r="D72" s="319"/>
      <c r="E72" s="287"/>
      <c r="F72" s="791"/>
      <c r="G72" s="791"/>
      <c r="I72" s="311"/>
      <c r="J72" s="311"/>
      <c r="K72" s="311"/>
      <c r="L72" s="311"/>
      <c r="M72" s="311"/>
      <c r="N72" s="320"/>
      <c r="Q72" s="50"/>
      <c r="R72" s="311"/>
      <c r="S72" s="166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</row>
    <row r="73" spans="1:96" ht="27" thickBot="1" x14ac:dyDescent="0.45">
      <c r="A73" s="321"/>
      <c r="B73" s="322"/>
      <c r="C73" s="323"/>
      <c r="D73" s="322"/>
      <c r="E73" s="792"/>
      <c r="F73" s="788"/>
      <c r="G73" s="788"/>
      <c r="H73" s="792"/>
      <c r="I73" s="322"/>
      <c r="J73" s="323"/>
      <c r="K73" s="323"/>
      <c r="L73" s="323"/>
      <c r="M73" s="324"/>
      <c r="N73" s="325"/>
      <c r="R73" s="323"/>
      <c r="S73" s="316"/>
    </row>
    <row r="74" spans="1:96" x14ac:dyDescent="0.25">
      <c r="O74" s="326"/>
      <c r="P74" s="326"/>
      <c r="Q74" s="326"/>
    </row>
    <row r="77" spans="1:96" x14ac:dyDescent="0.25">
      <c r="M77" s="327"/>
    </row>
    <row r="78" spans="1:96" x14ac:dyDescent="0.25">
      <c r="M78" s="327"/>
    </row>
    <row r="79" spans="1:96" x14ac:dyDescent="0.25">
      <c r="M79" s="327"/>
    </row>
    <row r="80" spans="1:96" ht="18" x14ac:dyDescent="0.25">
      <c r="M80" s="327"/>
      <c r="AA80" s="327"/>
      <c r="AI80" s="734"/>
      <c r="AJ80" s="734"/>
      <c r="AK80" s="734"/>
      <c r="AL80" s="734"/>
      <c r="AM80" s="734"/>
      <c r="AQ80" s="737"/>
      <c r="AZ80" s="626"/>
      <c r="BA80" s="626"/>
    </row>
    <row r="81" spans="13:58" ht="18" x14ac:dyDescent="0.25">
      <c r="M81" s="327"/>
      <c r="AA81" s="327"/>
      <c r="AI81" s="734"/>
      <c r="AJ81" s="734"/>
      <c r="AK81" s="734"/>
      <c r="AL81" s="734"/>
      <c r="AM81" s="734"/>
      <c r="AQ81" s="737"/>
      <c r="AZ81" s="626"/>
      <c r="BA81" s="626"/>
    </row>
    <row r="82" spans="13:58" ht="18" x14ac:dyDescent="0.25">
      <c r="M82" s="327"/>
      <c r="AA82" s="327"/>
      <c r="AI82" s="734"/>
      <c r="AJ82" s="734"/>
      <c r="AK82" s="734"/>
      <c r="AL82" s="734"/>
      <c r="AM82" s="734"/>
      <c r="AQ82" s="737"/>
      <c r="AZ82" s="626"/>
      <c r="BA82" s="626"/>
    </row>
    <row r="83" spans="13:58" ht="18" x14ac:dyDescent="0.25">
      <c r="M83" s="327"/>
      <c r="AA83" s="327"/>
      <c r="AI83" s="734"/>
      <c r="AJ83" s="734"/>
      <c r="AK83" s="734"/>
      <c r="AL83" s="734"/>
      <c r="AM83" s="734"/>
      <c r="AQ83" s="737"/>
      <c r="AZ83" s="626"/>
      <c r="BA83" s="626"/>
      <c r="BF83" s="738" t="s">
        <v>958</v>
      </c>
    </row>
  </sheetData>
  <mergeCells count="27">
    <mergeCell ref="BH28:BJ28"/>
    <mergeCell ref="A1:CI1"/>
    <mergeCell ref="BG3:BJ7"/>
    <mergeCell ref="CF3:CG3"/>
    <mergeCell ref="BQ8:BR8"/>
    <mergeCell ref="BG23:BG24"/>
    <mergeCell ref="BH25:BJ25"/>
    <mergeCell ref="BH26:BJ26"/>
    <mergeCell ref="BW26:BX26"/>
    <mergeCell ref="CC26:CE27"/>
    <mergeCell ref="BH27:BJ27"/>
    <mergeCell ref="BW27:BX27"/>
    <mergeCell ref="A29:B29"/>
    <mergeCell ref="BH29:BJ29"/>
    <mergeCell ref="BH30:BJ30"/>
    <mergeCell ref="AP31:AS31"/>
    <mergeCell ref="CC31:CE32"/>
    <mergeCell ref="AQ32:AW39"/>
    <mergeCell ref="BS33:BU33"/>
    <mergeCell ref="AD34:AK34"/>
    <mergeCell ref="M40:N40"/>
    <mergeCell ref="BN40:BO40"/>
    <mergeCell ref="S44:AA54"/>
    <mergeCell ref="AD46:AL48"/>
    <mergeCell ref="AJ49:AL52"/>
    <mergeCell ref="AB51:AI54"/>
    <mergeCell ref="AJ53:AL54"/>
  </mergeCells>
  <conditionalFormatting sqref="I21">
    <cfRule type="duplicateValues" dxfId="349" priority="37"/>
  </conditionalFormatting>
  <conditionalFormatting sqref="H21">
    <cfRule type="duplicateValues" dxfId="348" priority="36"/>
  </conditionalFormatting>
  <conditionalFormatting sqref="G21">
    <cfRule type="duplicateValues" dxfId="347" priority="35"/>
  </conditionalFormatting>
  <conditionalFormatting sqref="G22">
    <cfRule type="duplicateValues" dxfId="346" priority="34"/>
  </conditionalFormatting>
  <conditionalFormatting sqref="H22">
    <cfRule type="duplicateValues" dxfId="345" priority="33"/>
  </conditionalFormatting>
  <conditionalFormatting sqref="I22">
    <cfRule type="duplicateValues" dxfId="344" priority="32"/>
  </conditionalFormatting>
  <conditionalFormatting sqref="F26">
    <cfRule type="duplicateValues" dxfId="343" priority="31"/>
  </conditionalFormatting>
  <conditionalFormatting sqref="F27">
    <cfRule type="duplicateValues" dxfId="342" priority="30"/>
  </conditionalFormatting>
  <conditionalFormatting sqref="F28">
    <cfRule type="duplicateValues" dxfId="341" priority="29"/>
  </conditionalFormatting>
  <conditionalFormatting sqref="AD18">
    <cfRule type="duplicateValues" dxfId="340" priority="28"/>
  </conditionalFormatting>
  <conditionalFormatting sqref="AH18">
    <cfRule type="duplicateValues" dxfId="339" priority="27"/>
  </conditionalFormatting>
  <conditionalFormatting sqref="AF18">
    <cfRule type="duplicateValues" dxfId="338" priority="26"/>
  </conditionalFormatting>
  <conditionalFormatting sqref="AJ18">
    <cfRule type="duplicateValues" dxfId="337" priority="25"/>
  </conditionalFormatting>
  <conditionalFormatting sqref="AL18">
    <cfRule type="duplicateValues" dxfId="336" priority="24"/>
  </conditionalFormatting>
  <conditionalFormatting sqref="AN18">
    <cfRule type="duplicateValues" dxfId="335" priority="23"/>
  </conditionalFormatting>
  <conditionalFormatting sqref="AP18">
    <cfRule type="duplicateValues" dxfId="334" priority="22"/>
  </conditionalFormatting>
  <conditionalFormatting sqref="AR18">
    <cfRule type="duplicateValues" dxfId="333" priority="21"/>
  </conditionalFormatting>
  <conditionalFormatting sqref="AU18">
    <cfRule type="duplicateValues" dxfId="332" priority="20"/>
  </conditionalFormatting>
  <conditionalFormatting sqref="AV18">
    <cfRule type="duplicateValues" dxfId="331" priority="19"/>
  </conditionalFormatting>
  <conditionalFormatting sqref="BU23">
    <cfRule type="duplicateValues" dxfId="330" priority="18"/>
  </conditionalFormatting>
  <conditionalFormatting sqref="BV23">
    <cfRule type="duplicateValues" dxfId="329" priority="17"/>
  </conditionalFormatting>
  <conditionalFormatting sqref="BU24">
    <cfRule type="duplicateValues" dxfId="328" priority="16"/>
  </conditionalFormatting>
  <conditionalFormatting sqref="BV24">
    <cfRule type="duplicateValues" dxfId="327" priority="15"/>
  </conditionalFormatting>
  <conditionalFormatting sqref="BW24">
    <cfRule type="duplicateValues" dxfId="326" priority="14"/>
  </conditionalFormatting>
  <conditionalFormatting sqref="BX24">
    <cfRule type="duplicateValues" dxfId="325" priority="13"/>
  </conditionalFormatting>
  <conditionalFormatting sqref="BX23">
    <cfRule type="duplicateValues" dxfId="324" priority="12"/>
  </conditionalFormatting>
  <conditionalFormatting sqref="BW23">
    <cfRule type="duplicateValues" dxfId="323" priority="11"/>
  </conditionalFormatting>
  <conditionalFormatting sqref="S36">
    <cfRule type="duplicateValues" dxfId="322" priority="10"/>
  </conditionalFormatting>
  <conditionalFormatting sqref="U36">
    <cfRule type="duplicateValues" dxfId="321" priority="9"/>
  </conditionalFormatting>
  <conditionalFormatting sqref="W36">
    <cfRule type="duplicateValues" dxfId="320" priority="8"/>
  </conditionalFormatting>
  <conditionalFormatting sqref="S37">
    <cfRule type="duplicateValues" dxfId="319" priority="7"/>
  </conditionalFormatting>
  <conditionalFormatting sqref="U37">
    <cfRule type="duplicateValues" dxfId="318" priority="6"/>
  </conditionalFormatting>
  <conditionalFormatting sqref="W37">
    <cfRule type="duplicateValues" dxfId="317" priority="5"/>
  </conditionalFormatting>
  <conditionalFormatting sqref="AA36">
    <cfRule type="duplicateValues" dxfId="316" priority="4"/>
  </conditionalFormatting>
  <conditionalFormatting sqref="Y36">
    <cfRule type="duplicateValues" dxfId="315" priority="3"/>
  </conditionalFormatting>
  <conditionalFormatting sqref="AA37">
    <cfRule type="duplicateValues" dxfId="314" priority="2"/>
  </conditionalFormatting>
  <conditionalFormatting sqref="Y37">
    <cfRule type="duplicateValues" dxfId="313" priority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</sheetPr>
  <dimension ref="A1:CR293"/>
  <sheetViews>
    <sheetView showGridLines="0" zoomScale="35" zoomScaleNormal="40" workbookViewId="0">
      <selection activeCell="J12" sqref="J12"/>
    </sheetView>
  </sheetViews>
  <sheetFormatPr baseColWidth="10" defaultColWidth="16.7109375" defaultRowHeight="15" x14ac:dyDescent="0.25"/>
  <cols>
    <col min="1" max="16384" width="16.7109375" style="3"/>
  </cols>
  <sheetData>
    <row r="1" spans="1:96" ht="34.5" thickBot="1" x14ac:dyDescent="0.3">
      <c r="A1" s="1031" t="s">
        <v>102</v>
      </c>
      <c r="B1" s="1032"/>
      <c r="C1" s="1032"/>
      <c r="D1" s="1032"/>
      <c r="E1" s="1032"/>
      <c r="F1" s="1032"/>
      <c r="G1" s="1032"/>
      <c r="H1" s="1032"/>
      <c r="I1" s="1032"/>
      <c r="J1" s="1032"/>
      <c r="K1" s="1032"/>
      <c r="L1" s="1032"/>
      <c r="M1" s="1032"/>
      <c r="N1" s="1032"/>
      <c r="O1" s="1032"/>
      <c r="P1" s="1032"/>
      <c r="Q1" s="1032"/>
      <c r="R1" s="1032"/>
      <c r="S1" s="1032"/>
      <c r="T1" s="1032"/>
      <c r="U1" s="1032"/>
      <c r="V1" s="1032"/>
      <c r="W1" s="1032"/>
      <c r="X1" s="1032"/>
      <c r="Y1" s="1032"/>
      <c r="Z1" s="1032"/>
      <c r="AA1" s="1032"/>
      <c r="AB1" s="1032"/>
      <c r="AC1" s="1032"/>
      <c r="AD1" s="1032"/>
      <c r="AE1" s="1032"/>
      <c r="AF1" s="1032"/>
      <c r="AG1" s="1032"/>
      <c r="AH1" s="1032"/>
      <c r="AI1" s="1032"/>
      <c r="AJ1" s="1032"/>
      <c r="AK1" s="1032"/>
      <c r="AL1" s="1032"/>
      <c r="AM1" s="1032"/>
      <c r="AN1" s="1032"/>
      <c r="AO1" s="1032"/>
      <c r="AP1" s="1032"/>
      <c r="AQ1" s="1032"/>
      <c r="AR1" s="1032"/>
      <c r="AS1" s="1032"/>
      <c r="AT1" s="1032"/>
      <c r="AU1" s="1032"/>
      <c r="AV1" s="1032"/>
      <c r="AW1" s="1032"/>
      <c r="AX1" s="1032"/>
      <c r="AY1" s="1032"/>
      <c r="AZ1" s="1032"/>
      <c r="BA1" s="1032"/>
      <c r="BB1" s="1032"/>
      <c r="BC1" s="1032"/>
      <c r="BD1" s="1032"/>
      <c r="BE1" s="1032"/>
      <c r="BF1" s="1032"/>
      <c r="BG1" s="1032"/>
      <c r="BH1" s="1032"/>
      <c r="BI1" s="1032"/>
      <c r="BJ1" s="1032"/>
      <c r="BK1" s="1032"/>
      <c r="BL1" s="1032"/>
      <c r="BM1" s="1032"/>
      <c r="BN1" s="1032"/>
      <c r="BO1" s="1032"/>
      <c r="BP1" s="1032"/>
      <c r="BQ1" s="1032"/>
      <c r="BR1" s="1032"/>
      <c r="BS1" s="1032"/>
      <c r="BT1" s="1032"/>
      <c r="BU1" s="1032"/>
      <c r="BV1" s="1032"/>
      <c r="BW1" s="1032"/>
      <c r="BX1" s="1032"/>
      <c r="BY1" s="1032"/>
      <c r="BZ1" s="1032"/>
      <c r="CA1" s="1032"/>
      <c r="CB1" s="1032"/>
      <c r="CC1" s="1032"/>
      <c r="CD1" s="1032"/>
      <c r="CE1" s="1032"/>
      <c r="CF1" s="1032"/>
      <c r="CG1" s="1032"/>
      <c r="CH1" s="1032"/>
      <c r="CI1" s="1032"/>
      <c r="CJ1" s="50"/>
      <c r="CK1" s="51"/>
      <c r="CL1" s="51"/>
      <c r="CM1" s="51"/>
      <c r="CN1" s="50"/>
      <c r="CO1" s="50"/>
      <c r="CP1" s="50"/>
      <c r="CQ1" s="50"/>
      <c r="CR1" s="50"/>
    </row>
    <row r="2" spans="1:96" ht="15.75" thickBo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4"/>
      <c r="CJ2" s="55"/>
      <c r="CK2" s="51"/>
      <c r="CL2" s="51"/>
      <c r="CM2" s="51"/>
      <c r="CN2" s="50"/>
      <c r="CO2" s="50"/>
      <c r="CP2" s="50"/>
      <c r="CQ2" s="50"/>
      <c r="CR2" s="50"/>
    </row>
    <row r="3" spans="1:96" ht="15" customHeight="1" thickBot="1" x14ac:dyDescent="0.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6"/>
      <c r="BE3" s="56"/>
      <c r="BF3" s="57"/>
      <c r="BG3" s="975" t="s">
        <v>103</v>
      </c>
      <c r="BH3" s="976"/>
      <c r="BI3" s="976"/>
      <c r="BJ3" s="977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1188" t="s">
        <v>104</v>
      </c>
      <c r="CG3" s="1189"/>
      <c r="CH3" s="58"/>
      <c r="CI3" s="59"/>
      <c r="CJ3" s="55"/>
      <c r="CK3" s="51"/>
      <c r="CL3" s="51"/>
      <c r="CM3" s="51"/>
      <c r="CN3" s="50"/>
      <c r="CO3" s="50"/>
      <c r="CP3" s="50"/>
      <c r="CQ3" s="50"/>
      <c r="CR3" s="50"/>
    </row>
    <row r="4" spans="1:96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6"/>
      <c r="BE4" s="56"/>
      <c r="BF4" s="60"/>
      <c r="BG4" s="978"/>
      <c r="BH4" s="979"/>
      <c r="BI4" s="979"/>
      <c r="BJ4" s="980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59"/>
      <c r="CJ4" s="55"/>
      <c r="CK4" s="51"/>
      <c r="CL4" s="51"/>
      <c r="CM4" s="51"/>
      <c r="CN4" s="50"/>
      <c r="CO4" s="50"/>
      <c r="CP4" s="50"/>
      <c r="CQ4" s="50"/>
      <c r="CR4" s="50"/>
    </row>
    <row r="5" spans="1:96" ht="15.75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6"/>
      <c r="BE5" s="56"/>
      <c r="BF5" s="60"/>
      <c r="BG5" s="978"/>
      <c r="BH5" s="979"/>
      <c r="BI5" s="979"/>
      <c r="BJ5" s="980"/>
      <c r="BK5" s="52"/>
      <c r="BL5" s="52"/>
      <c r="BM5" s="52"/>
      <c r="BN5" s="52"/>
      <c r="BO5" s="52"/>
      <c r="BP5" s="50"/>
      <c r="BQ5" s="50"/>
      <c r="BR5" s="50"/>
      <c r="BS5" s="50"/>
      <c r="BT5" s="50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2" t="s">
        <v>105</v>
      </c>
      <c r="CJ5" s="55"/>
      <c r="CK5" s="51"/>
      <c r="CL5" s="51"/>
      <c r="CM5" s="51"/>
      <c r="CN5" s="50"/>
      <c r="CO5" s="50"/>
      <c r="CP5" s="50"/>
      <c r="CQ5" s="50"/>
      <c r="CR5" s="50"/>
    </row>
    <row r="6" spans="1:96" ht="15.75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6"/>
      <c r="BE6" s="56"/>
      <c r="BF6" s="60"/>
      <c r="BG6" s="978"/>
      <c r="BH6" s="979"/>
      <c r="BI6" s="979"/>
      <c r="BJ6" s="980"/>
      <c r="BK6" s="52"/>
      <c r="BL6" s="52"/>
      <c r="BM6" s="52"/>
      <c r="BN6" s="52"/>
      <c r="BO6" s="52"/>
      <c r="BT6" s="50"/>
      <c r="CC6" s="63" t="s">
        <v>106</v>
      </c>
      <c r="CF6" s="61"/>
      <c r="CG6" s="61"/>
      <c r="CH6" s="61"/>
      <c r="CI6" s="62" t="s">
        <v>105</v>
      </c>
      <c r="CJ6" s="55"/>
      <c r="CK6" s="51"/>
      <c r="CL6" s="51"/>
      <c r="CM6" s="51"/>
      <c r="CN6" s="50"/>
      <c r="CO6" s="50"/>
      <c r="CP6" s="50"/>
      <c r="CQ6" s="50"/>
      <c r="CR6" s="50"/>
    </row>
    <row r="7" spans="1:96" ht="16.5" thickBot="1" x14ac:dyDescent="0.3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6"/>
      <c r="BE7" s="56"/>
      <c r="BF7" s="60"/>
      <c r="BG7" s="981"/>
      <c r="BH7" s="982"/>
      <c r="BI7" s="982"/>
      <c r="BJ7" s="983"/>
      <c r="BK7" s="52"/>
      <c r="BL7" s="52"/>
      <c r="BM7" s="52"/>
      <c r="BN7" s="52"/>
      <c r="BO7" s="52"/>
      <c r="BT7" s="50"/>
      <c r="BU7" s="61"/>
      <c r="BV7" s="61"/>
      <c r="BW7" s="64" t="s">
        <v>107</v>
      </c>
      <c r="CB7" s="63" t="s">
        <v>106</v>
      </c>
      <c r="CD7" s="63" t="s">
        <v>106</v>
      </c>
      <c r="CF7" s="2"/>
      <c r="CG7" s="2"/>
      <c r="CH7" s="2"/>
      <c r="CI7" s="62" t="s">
        <v>105</v>
      </c>
      <c r="CJ7" s="55"/>
      <c r="CK7" s="51"/>
      <c r="CL7" s="51"/>
      <c r="CM7" s="51"/>
      <c r="CN7" s="50"/>
      <c r="CO7" s="50"/>
      <c r="CP7" s="50"/>
      <c r="CQ7" s="50"/>
      <c r="CR7" s="50"/>
    </row>
    <row r="8" spans="1:96" ht="21" x14ac:dyDescent="0.3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6"/>
      <c r="BE8" s="56"/>
      <c r="BF8" s="60"/>
      <c r="BG8" s="61"/>
      <c r="BH8" s="61"/>
      <c r="BI8" s="61"/>
      <c r="BJ8" s="61"/>
      <c r="BK8" s="61"/>
      <c r="BL8" s="61"/>
      <c r="BM8" s="61"/>
      <c r="BO8" s="50"/>
      <c r="BP8" s="65"/>
      <c r="BQ8" s="1035" t="s">
        <v>108</v>
      </c>
      <c r="BR8" s="1035"/>
      <c r="BS8" s="66"/>
      <c r="BT8" s="50"/>
      <c r="BU8" s="61"/>
      <c r="BV8" s="64" t="s">
        <v>107</v>
      </c>
      <c r="BW8" s="61"/>
      <c r="BX8" s="64" t="s">
        <v>107</v>
      </c>
      <c r="CA8" s="63" t="s">
        <v>106</v>
      </c>
      <c r="CE8" s="63" t="s">
        <v>106</v>
      </c>
      <c r="CF8" s="2"/>
      <c r="CG8" s="2"/>
      <c r="CH8" s="2"/>
      <c r="CI8" s="67"/>
      <c r="CJ8" s="50"/>
      <c r="CK8" s="51"/>
      <c r="CL8" s="51"/>
      <c r="CM8" s="51"/>
      <c r="CN8" s="50"/>
      <c r="CO8" s="50"/>
      <c r="CP8" s="50"/>
      <c r="CQ8" s="50"/>
      <c r="CR8" s="50"/>
    </row>
    <row r="9" spans="1:96" ht="15.75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6"/>
      <c r="BE9" s="56"/>
      <c r="BF9" s="60"/>
      <c r="BG9" s="61"/>
      <c r="BH9" s="61"/>
      <c r="BI9" s="61"/>
      <c r="BJ9" s="61"/>
      <c r="BK9" s="61"/>
      <c r="BL9" s="61"/>
      <c r="BM9" s="61"/>
      <c r="BO9" s="50"/>
      <c r="BP9" s="68"/>
      <c r="BQ9" s="69"/>
      <c r="BR9" s="69"/>
      <c r="BS9" s="70"/>
      <c r="BT9" s="52"/>
      <c r="BU9" s="61"/>
      <c r="BV9" s="64" t="s">
        <v>107</v>
      </c>
      <c r="BX9" s="64" t="s">
        <v>107</v>
      </c>
      <c r="CB9" s="63" t="s">
        <v>106</v>
      </c>
      <c r="CD9" s="63" t="s">
        <v>106</v>
      </c>
      <c r="CF9" s="2"/>
      <c r="CG9" s="2"/>
      <c r="CH9" s="2"/>
      <c r="CI9" s="64" t="s">
        <v>107</v>
      </c>
      <c r="CJ9" s="50"/>
      <c r="CK9" s="51"/>
      <c r="CL9" s="51"/>
      <c r="CM9" s="51"/>
      <c r="CN9" s="50"/>
      <c r="CO9" s="50"/>
      <c r="CP9" s="50"/>
      <c r="CQ9" s="50"/>
      <c r="CR9" s="50"/>
    </row>
    <row r="10" spans="1:96" ht="18.75" x14ac:dyDescent="0.3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6"/>
      <c r="BE10" s="56"/>
      <c r="BF10" s="60"/>
      <c r="BG10" s="61"/>
      <c r="BH10" s="61"/>
      <c r="BI10" s="61"/>
      <c r="BJ10" s="71" t="s">
        <v>109</v>
      </c>
      <c r="BK10" s="71" t="s">
        <v>109</v>
      </c>
      <c r="BL10" s="61"/>
      <c r="BM10" s="61"/>
      <c r="BO10" s="50"/>
      <c r="BP10" s="72" t="s">
        <v>110</v>
      </c>
      <c r="BQ10" s="73"/>
      <c r="BR10" s="73"/>
      <c r="BS10" s="74"/>
      <c r="BT10" s="52"/>
      <c r="BU10" s="61"/>
      <c r="BW10" s="64" t="s">
        <v>107</v>
      </c>
      <c r="CC10" s="63" t="s">
        <v>106</v>
      </c>
      <c r="CF10" s="2"/>
      <c r="CG10" s="2"/>
      <c r="CH10" s="2"/>
      <c r="CI10" s="64" t="s">
        <v>107</v>
      </c>
      <c r="CJ10" s="50"/>
      <c r="CK10" s="51"/>
      <c r="CL10" s="51"/>
      <c r="CM10" s="51"/>
      <c r="CN10" s="50"/>
      <c r="CO10" s="50"/>
      <c r="CP10" s="50"/>
      <c r="CQ10" s="50"/>
      <c r="CR10" s="50"/>
    </row>
    <row r="11" spans="1:96" ht="18.75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6"/>
      <c r="BE11" s="56"/>
      <c r="BF11" s="60"/>
      <c r="BG11" s="61"/>
      <c r="BH11" s="61"/>
      <c r="BI11" s="61"/>
      <c r="BJ11" s="75" t="s">
        <v>111</v>
      </c>
      <c r="BK11" s="76" t="s">
        <v>112</v>
      </c>
      <c r="BL11" s="61"/>
      <c r="BM11" s="61"/>
      <c r="BN11" s="61"/>
      <c r="BO11" s="77">
        <v>1</v>
      </c>
      <c r="BP11" s="78"/>
      <c r="BQ11" s="79" t="s">
        <v>26</v>
      </c>
      <c r="BR11" s="80" t="s">
        <v>4</v>
      </c>
      <c r="BS11" s="81"/>
      <c r="BT11" s="82">
        <v>16</v>
      </c>
      <c r="CF11" s="2"/>
      <c r="CG11" s="2"/>
      <c r="CH11" s="2"/>
      <c r="CI11" s="64" t="s">
        <v>107</v>
      </c>
      <c r="CJ11" s="50"/>
      <c r="CK11" s="51"/>
      <c r="CL11" s="51"/>
      <c r="CM11" s="51"/>
      <c r="CN11" s="50"/>
      <c r="CO11" s="50"/>
      <c r="CP11" s="50"/>
      <c r="CQ11" s="50"/>
      <c r="CR11" s="50"/>
    </row>
    <row r="12" spans="1:96" ht="15.75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0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6"/>
      <c r="BE12" s="56"/>
      <c r="BF12" s="60"/>
      <c r="BG12" s="61"/>
      <c r="BJ12" s="76" t="s">
        <v>112</v>
      </c>
      <c r="BK12" s="76" t="s">
        <v>112</v>
      </c>
      <c r="BL12" s="61"/>
      <c r="BM12" s="61"/>
      <c r="BN12" s="61"/>
      <c r="BO12" s="50"/>
      <c r="BP12" s="83"/>
      <c r="BQ12" s="50"/>
      <c r="BR12" s="50"/>
      <c r="BS12" s="70"/>
      <c r="BT12" s="50"/>
      <c r="CF12" s="2"/>
      <c r="CG12" s="2"/>
      <c r="CH12" s="2"/>
      <c r="CI12" s="84" t="s">
        <v>106</v>
      </c>
      <c r="CJ12" s="50"/>
      <c r="CK12" s="51"/>
      <c r="CL12" s="51"/>
      <c r="CM12" s="51"/>
      <c r="CN12" s="50"/>
      <c r="CO12" s="50"/>
      <c r="CP12" s="50"/>
      <c r="CQ12" s="50"/>
      <c r="CR12" s="50"/>
    </row>
    <row r="13" spans="1:96" ht="19.5" thickBot="1" x14ac:dyDescent="0.3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0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6"/>
      <c r="BE13" s="56"/>
      <c r="BF13" s="60"/>
      <c r="BG13" s="61"/>
      <c r="BJ13" s="71" t="s">
        <v>109</v>
      </c>
      <c r="BK13" s="71" t="s">
        <v>109</v>
      </c>
      <c r="BL13" s="61"/>
      <c r="BM13" s="61"/>
      <c r="BN13" s="61"/>
      <c r="BO13" s="77">
        <v>2</v>
      </c>
      <c r="BP13" s="85"/>
      <c r="BQ13" s="86" t="s">
        <v>70</v>
      </c>
      <c r="BR13" s="87" t="s">
        <v>4</v>
      </c>
      <c r="BS13" s="88"/>
      <c r="BT13" s="82">
        <v>15</v>
      </c>
      <c r="CF13" s="2"/>
      <c r="CG13" s="2"/>
      <c r="CH13" s="2"/>
      <c r="CI13" s="84" t="s">
        <v>106</v>
      </c>
      <c r="CJ13" s="50"/>
      <c r="CK13" s="51"/>
      <c r="CL13" s="51"/>
      <c r="CM13" s="51"/>
      <c r="CN13" s="50"/>
      <c r="CO13" s="50"/>
      <c r="CP13" s="50"/>
      <c r="CQ13" s="50"/>
      <c r="CR13" s="50"/>
    </row>
    <row r="14" spans="1:96" ht="15.75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6"/>
      <c r="BE14" s="56"/>
      <c r="BF14" s="60"/>
      <c r="BG14" s="61"/>
      <c r="BK14" s="61"/>
      <c r="BL14" s="61"/>
      <c r="BM14" s="61"/>
      <c r="BN14" s="61"/>
      <c r="BO14" s="50"/>
      <c r="CF14" s="2"/>
      <c r="CG14" s="2"/>
      <c r="CH14" s="2"/>
      <c r="CI14" s="84" t="s">
        <v>106</v>
      </c>
      <c r="CJ14" s="50"/>
      <c r="CK14" s="51"/>
      <c r="CL14" s="51"/>
      <c r="CM14" s="51"/>
      <c r="CN14" s="50"/>
      <c r="CO14" s="50"/>
      <c r="CP14" s="50"/>
      <c r="CQ14" s="50"/>
      <c r="CR14" s="50"/>
    </row>
    <row r="15" spans="1:96" ht="19.5" thickBot="1" x14ac:dyDescent="0.35">
      <c r="A15" s="89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2"/>
      <c r="BB15" s="52"/>
      <c r="BC15" s="52"/>
      <c r="BD15" s="56"/>
      <c r="BE15" s="56"/>
      <c r="BF15" s="60"/>
      <c r="BG15" s="61"/>
      <c r="BK15" s="61"/>
      <c r="BL15" s="61"/>
      <c r="BM15" s="61"/>
      <c r="BN15" s="61"/>
      <c r="BO15" s="77">
        <v>3</v>
      </c>
      <c r="BP15" s="91" t="s">
        <v>113</v>
      </c>
      <c r="BQ15" s="80" t="s">
        <v>4</v>
      </c>
      <c r="BR15" s="39" t="s">
        <v>0</v>
      </c>
      <c r="BS15" s="91" t="s">
        <v>113</v>
      </c>
      <c r="BT15" s="82">
        <v>14</v>
      </c>
      <c r="BU15" s="71" t="s">
        <v>109</v>
      </c>
      <c r="BW15" s="92"/>
      <c r="BX15" s="92"/>
      <c r="BY15" s="93" t="s">
        <v>114</v>
      </c>
      <c r="CF15" s="2"/>
      <c r="CG15" s="2"/>
      <c r="CH15" s="2"/>
      <c r="CI15" s="94" t="s">
        <v>115</v>
      </c>
      <c r="CJ15" s="50"/>
      <c r="CK15" s="51"/>
      <c r="CL15" s="51"/>
      <c r="CM15" s="51"/>
      <c r="CN15" s="50"/>
      <c r="CO15" s="50"/>
      <c r="CP15" s="50"/>
      <c r="CQ15" s="50"/>
      <c r="CR15" s="50"/>
    </row>
    <row r="16" spans="1:96" ht="15.75" x14ac:dyDescent="0.25">
      <c r="A16" s="89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90"/>
      <c r="N16" s="90"/>
      <c r="O16" s="90"/>
      <c r="P16" s="90"/>
      <c r="Q16" s="90"/>
      <c r="R16" s="90"/>
      <c r="S16" s="90"/>
      <c r="T16" s="50"/>
      <c r="U16" s="90"/>
      <c r="V16" s="90"/>
      <c r="W16" s="90"/>
      <c r="X16" s="90"/>
      <c r="Y16" s="90"/>
      <c r="Z16" s="90"/>
      <c r="AA16" s="90"/>
      <c r="AB16" s="90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2"/>
      <c r="BB16" s="52"/>
      <c r="BC16" s="52"/>
      <c r="BD16" s="56"/>
      <c r="BE16" s="56"/>
      <c r="BF16" s="60"/>
      <c r="BG16" s="61"/>
      <c r="BH16" s="61"/>
      <c r="BI16" s="63" t="s">
        <v>106</v>
      </c>
      <c r="BJ16" s="61"/>
      <c r="BK16" s="95"/>
      <c r="BL16" s="95"/>
      <c r="BM16" s="95"/>
      <c r="BN16" s="95"/>
      <c r="BO16" s="77"/>
      <c r="BP16" s="50"/>
      <c r="BQ16" s="50"/>
      <c r="BT16" s="82"/>
      <c r="BU16" s="96" t="s">
        <v>112</v>
      </c>
      <c r="BV16" s="96" t="s">
        <v>112</v>
      </c>
      <c r="BW16" s="97" t="s">
        <v>116</v>
      </c>
      <c r="BX16" s="97" t="s">
        <v>116</v>
      </c>
      <c r="BY16" s="98" t="s">
        <v>117</v>
      </c>
      <c r="CF16" s="2"/>
      <c r="CG16" s="2"/>
      <c r="CH16" s="99"/>
      <c r="CI16" s="94" t="s">
        <v>115</v>
      </c>
      <c r="CJ16" s="50"/>
      <c r="CK16" s="51"/>
      <c r="CL16" s="51"/>
      <c r="CM16" s="51"/>
      <c r="CN16" s="50"/>
      <c r="CO16" s="50"/>
      <c r="CP16" s="50"/>
      <c r="CQ16" s="50"/>
      <c r="CR16" s="50"/>
    </row>
    <row r="17" spans="1:96" ht="19.5" thickBot="1" x14ac:dyDescent="0.3">
      <c r="A17" s="89"/>
      <c r="B17" s="100"/>
      <c r="C17" s="100"/>
      <c r="D17" s="100"/>
      <c r="E17" s="100"/>
      <c r="F17" s="100"/>
      <c r="G17" s="100"/>
      <c r="H17" s="100"/>
      <c r="I17" s="101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1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1"/>
      <c r="AL17" s="102"/>
      <c r="AM17" s="103"/>
      <c r="AN17" s="103"/>
      <c r="AO17" s="100"/>
      <c r="AP17" s="100"/>
      <c r="AQ17" s="100"/>
      <c r="AR17" s="101"/>
      <c r="AS17" s="102"/>
      <c r="AT17" s="103"/>
      <c r="AU17" s="100"/>
      <c r="AV17" s="100"/>
      <c r="AW17" s="100"/>
      <c r="AX17" s="100"/>
      <c r="AY17" s="100"/>
      <c r="AZ17" s="100"/>
      <c r="BA17" s="104"/>
      <c r="BB17" s="104"/>
      <c r="BC17" s="104"/>
      <c r="BD17" s="105"/>
      <c r="BE17" s="105"/>
      <c r="BF17" s="106"/>
      <c r="BG17" s="61"/>
      <c r="BH17" s="63" t="s">
        <v>106</v>
      </c>
      <c r="BI17" s="61"/>
      <c r="BJ17" s="63" t="s">
        <v>106</v>
      </c>
      <c r="BK17" s="95" t="s">
        <v>118</v>
      </c>
      <c r="BL17" s="107" t="s">
        <v>119</v>
      </c>
      <c r="BM17" s="107" t="s">
        <v>119</v>
      </c>
      <c r="BN17" s="95" t="s">
        <v>118</v>
      </c>
      <c r="BO17" s="77">
        <v>4</v>
      </c>
      <c r="BP17" s="91" t="s">
        <v>113</v>
      </c>
      <c r="BQ17" s="79" t="s">
        <v>26</v>
      </c>
      <c r="BR17" s="39" t="s">
        <v>0</v>
      </c>
      <c r="BS17" s="91" t="s">
        <v>113</v>
      </c>
      <c r="BT17" s="82">
        <v>13</v>
      </c>
      <c r="BU17" s="75" t="s">
        <v>120</v>
      </c>
      <c r="BV17" s="75" t="s">
        <v>120</v>
      </c>
      <c r="BW17" s="108" t="s">
        <v>121</v>
      </c>
      <c r="BX17" s="108" t="s">
        <v>121</v>
      </c>
      <c r="BY17" s="98" t="s">
        <v>117</v>
      </c>
      <c r="CF17" s="2"/>
      <c r="CG17" s="2"/>
      <c r="CH17" s="99"/>
      <c r="CI17" s="94" t="s">
        <v>115</v>
      </c>
      <c r="CJ17" s="50"/>
      <c r="CK17" s="51"/>
      <c r="CL17" s="51"/>
      <c r="CM17" s="51"/>
      <c r="CN17" s="50"/>
      <c r="CO17" s="50"/>
      <c r="CP17" s="50"/>
      <c r="CQ17" s="50"/>
      <c r="CR17" s="50"/>
    </row>
    <row r="18" spans="1:96" ht="21.75" thickBot="1" x14ac:dyDescent="0.3">
      <c r="A18" s="109"/>
      <c r="B18" s="52"/>
      <c r="C18" s="110"/>
      <c r="D18" s="80" t="s">
        <v>4</v>
      </c>
      <c r="E18" s="91"/>
      <c r="F18" s="80" t="s">
        <v>4</v>
      </c>
      <c r="G18" s="91"/>
      <c r="H18" s="225" t="s">
        <v>53</v>
      </c>
      <c r="I18" s="91"/>
      <c r="J18" s="173" t="s">
        <v>66</v>
      </c>
      <c r="K18" s="110"/>
      <c r="L18" s="111" t="s">
        <v>122</v>
      </c>
      <c r="M18" s="111" t="s">
        <v>122</v>
      </c>
      <c r="N18" s="111" t="s">
        <v>122</v>
      </c>
      <c r="P18" s="111" t="s">
        <v>122</v>
      </c>
      <c r="R18" s="111" t="s">
        <v>122</v>
      </c>
      <c r="T18" s="111" t="s">
        <v>122</v>
      </c>
      <c r="V18" s="111" t="s">
        <v>122</v>
      </c>
      <c r="X18" s="111" t="s">
        <v>122</v>
      </c>
      <c r="Z18" s="111" t="s">
        <v>122</v>
      </c>
      <c r="AB18" s="111" t="s">
        <v>122</v>
      </c>
      <c r="AD18" s="112" t="s">
        <v>123</v>
      </c>
      <c r="AF18" s="112" t="s">
        <v>123</v>
      </c>
      <c r="AH18" s="112" t="s">
        <v>123</v>
      </c>
      <c r="AJ18" s="112" t="s">
        <v>123</v>
      </c>
      <c r="AL18" s="112" t="s">
        <v>123</v>
      </c>
      <c r="AN18" s="112" t="s">
        <v>123</v>
      </c>
      <c r="AP18" s="63" t="s">
        <v>106</v>
      </c>
      <c r="AQ18" s="113" t="s">
        <v>124</v>
      </c>
      <c r="AR18" s="63" t="s">
        <v>106</v>
      </c>
      <c r="AS18" s="113" t="s">
        <v>124</v>
      </c>
      <c r="AT18" s="114"/>
      <c r="AU18" s="63" t="s">
        <v>106</v>
      </c>
      <c r="AV18" s="63" t="s">
        <v>106</v>
      </c>
      <c r="AW18" s="115" t="s">
        <v>115</v>
      </c>
      <c r="AX18" s="115" t="s">
        <v>115</v>
      </c>
      <c r="AY18" s="116"/>
      <c r="AZ18" s="116"/>
      <c r="BA18" s="116"/>
      <c r="BB18" s="116"/>
      <c r="BC18" s="116"/>
      <c r="BE18" s="63" t="s">
        <v>106</v>
      </c>
      <c r="BF18" s="63" t="s">
        <v>106</v>
      </c>
      <c r="BG18" s="117"/>
      <c r="BH18" s="63" t="s">
        <v>106</v>
      </c>
      <c r="BI18" s="61"/>
      <c r="BJ18" s="63" t="s">
        <v>106</v>
      </c>
      <c r="BK18" s="95"/>
      <c r="BL18" s="95"/>
      <c r="BM18" s="95"/>
      <c r="BN18" s="95"/>
      <c r="BO18" s="77"/>
      <c r="BP18" s="50"/>
      <c r="BQ18" s="50"/>
      <c r="BT18" s="82"/>
      <c r="BU18" s="92" t="s">
        <v>114</v>
      </c>
      <c r="BV18" s="92" t="s">
        <v>125</v>
      </c>
      <c r="BW18" s="92" t="s">
        <v>125</v>
      </c>
      <c r="BX18" s="92" t="s">
        <v>125</v>
      </c>
      <c r="BY18" s="118" t="s">
        <v>114</v>
      </c>
      <c r="BZ18" s="2"/>
      <c r="CA18" s="2"/>
      <c r="CB18" s="2"/>
      <c r="CC18" s="95"/>
      <c r="CD18" s="2"/>
      <c r="CE18" s="2"/>
      <c r="CF18" s="2"/>
      <c r="CG18" s="2"/>
      <c r="CH18" s="119"/>
      <c r="CI18" s="120" t="s">
        <v>115</v>
      </c>
      <c r="CJ18" s="50"/>
      <c r="CK18" s="51"/>
      <c r="CL18" s="51"/>
      <c r="CM18" s="51"/>
      <c r="CN18" s="50"/>
      <c r="CO18" s="50"/>
      <c r="CP18" s="50"/>
      <c r="CQ18" s="50"/>
      <c r="CR18" s="50"/>
    </row>
    <row r="19" spans="1:96" ht="21" x14ac:dyDescent="0.25">
      <c r="A19" s="109"/>
      <c r="B19" s="52"/>
      <c r="C19" s="110"/>
      <c r="D19" s="91" t="s">
        <v>159</v>
      </c>
      <c r="E19" s="110"/>
      <c r="F19" s="91" t="s">
        <v>159</v>
      </c>
      <c r="G19" s="110"/>
      <c r="H19" s="91" t="s">
        <v>159</v>
      </c>
      <c r="I19" s="110"/>
      <c r="J19" s="91" t="s">
        <v>159</v>
      </c>
      <c r="K19" s="121" t="s">
        <v>126</v>
      </c>
      <c r="L19" s="116"/>
      <c r="M19" s="116"/>
      <c r="N19" s="116"/>
      <c r="O19" s="116"/>
      <c r="W19" s="116"/>
      <c r="X19" s="52"/>
      <c r="Y19" s="52"/>
      <c r="Z19" s="52"/>
      <c r="AA19" s="116"/>
      <c r="AB19" s="116"/>
      <c r="AC19" s="50"/>
      <c r="AD19" s="116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114"/>
      <c r="AQ19" s="114"/>
      <c r="AR19" s="122" t="s">
        <v>125</v>
      </c>
      <c r="AS19" s="122" t="s">
        <v>125</v>
      </c>
      <c r="AT19" s="114"/>
      <c r="AU19" s="114"/>
      <c r="AV19" s="110">
        <v>3</v>
      </c>
      <c r="AW19" s="110"/>
      <c r="AX19" s="110">
        <v>4</v>
      </c>
      <c r="AY19" s="116"/>
      <c r="AZ19" s="114"/>
      <c r="BA19" s="123">
        <v>1</v>
      </c>
      <c r="BB19" s="123">
        <v>2</v>
      </c>
      <c r="BC19" s="123">
        <v>3</v>
      </c>
      <c r="BD19" s="123">
        <v>4</v>
      </c>
      <c r="BE19" s="123"/>
      <c r="BF19" s="124"/>
      <c r="BG19" s="125"/>
      <c r="BH19" s="63" t="s">
        <v>106</v>
      </c>
      <c r="BI19" s="61"/>
      <c r="BJ19" s="63" t="s">
        <v>106</v>
      </c>
      <c r="BK19" s="126" t="s">
        <v>125</v>
      </c>
      <c r="BL19" s="127" t="s">
        <v>127</v>
      </c>
      <c r="BM19" s="127" t="s">
        <v>127</v>
      </c>
      <c r="BN19" s="126" t="s">
        <v>125</v>
      </c>
      <c r="BO19" s="77">
        <v>5</v>
      </c>
      <c r="BP19" s="73" t="s">
        <v>113</v>
      </c>
      <c r="BQ19" s="11" t="s">
        <v>50</v>
      </c>
      <c r="BR19" s="11" t="s">
        <v>50</v>
      </c>
      <c r="BS19" s="128" t="s">
        <v>113</v>
      </c>
      <c r="BT19" s="129">
        <v>12</v>
      </c>
      <c r="BX19" s="130"/>
      <c r="BY19" s="131"/>
      <c r="BZ19" s="132"/>
      <c r="CA19" s="132"/>
      <c r="CB19" s="132"/>
      <c r="CC19" s="132"/>
      <c r="CD19" s="133"/>
      <c r="CE19" s="134"/>
      <c r="CF19" s="134"/>
      <c r="CG19" s="134"/>
      <c r="CH19" s="135"/>
      <c r="CI19" s="136"/>
      <c r="CJ19" s="50"/>
      <c r="CK19" s="51"/>
      <c r="CL19" s="51"/>
      <c r="CM19" s="51"/>
      <c r="CN19" s="50"/>
      <c r="CO19" s="50"/>
      <c r="CP19" s="50"/>
      <c r="CQ19" s="50"/>
      <c r="CR19" s="50"/>
    </row>
    <row r="20" spans="1:96" ht="21" x14ac:dyDescent="0.3">
      <c r="A20" s="109"/>
      <c r="B20" s="52"/>
      <c r="C20" s="50"/>
      <c r="D20" s="110">
        <v>1</v>
      </c>
      <c r="F20" s="110">
        <v>2</v>
      </c>
      <c r="H20" s="110">
        <v>3</v>
      </c>
      <c r="J20" s="110">
        <v>4</v>
      </c>
      <c r="K20" s="116"/>
      <c r="L20" s="116"/>
      <c r="M20" s="116"/>
      <c r="N20" s="116"/>
      <c r="X20" s="1" t="s">
        <v>128</v>
      </c>
      <c r="Z20" s="137" t="s">
        <v>129</v>
      </c>
      <c r="AA20" s="138"/>
      <c r="AB20" s="137" t="s">
        <v>129</v>
      </c>
      <c r="AC20" s="138"/>
      <c r="AD20" s="139"/>
      <c r="AF20" s="92"/>
      <c r="AH20" s="137" t="s">
        <v>125</v>
      </c>
      <c r="AL20" s="140" t="s">
        <v>118</v>
      </c>
      <c r="AM20" s="137"/>
      <c r="AN20" s="140" t="s">
        <v>130</v>
      </c>
      <c r="AP20" s="93" t="s">
        <v>130</v>
      </c>
      <c r="AR20" s="71" t="s">
        <v>109</v>
      </c>
      <c r="AS20" s="71" t="s">
        <v>109</v>
      </c>
      <c r="AU20" s="121"/>
      <c r="AV20" s="91"/>
      <c r="AW20" s="91"/>
      <c r="AX20" s="91"/>
      <c r="AY20" s="121" t="s">
        <v>131</v>
      </c>
      <c r="AZ20" s="123"/>
      <c r="BA20" s="73"/>
      <c r="BB20" s="73"/>
      <c r="BC20" s="73"/>
      <c r="BD20" s="73"/>
      <c r="BE20" s="73"/>
      <c r="BF20" s="123"/>
      <c r="BG20" s="125"/>
      <c r="BH20" s="61"/>
      <c r="BI20" s="63" t="s">
        <v>106</v>
      </c>
      <c r="BJ20" s="95"/>
      <c r="BK20" s="95"/>
      <c r="BL20" s="95"/>
      <c r="BM20" s="95"/>
      <c r="BN20" s="95"/>
      <c r="BO20" s="77"/>
      <c r="BP20" s="73"/>
      <c r="BQ20" s="50"/>
      <c r="BT20" s="129"/>
      <c r="BU20" s="141" t="s">
        <v>115</v>
      </c>
      <c r="BV20" s="141" t="s">
        <v>115</v>
      </c>
      <c r="BW20" s="141" t="s">
        <v>115</v>
      </c>
      <c r="BX20" s="115" t="s">
        <v>115</v>
      </c>
      <c r="BY20" s="142"/>
      <c r="BZ20" s="143"/>
      <c r="CA20" s="143"/>
      <c r="CB20" s="143"/>
      <c r="CC20" s="143"/>
      <c r="CD20" s="144"/>
      <c r="CE20" s="116"/>
      <c r="CF20" s="116"/>
      <c r="CG20" s="116"/>
      <c r="CH20" s="114"/>
      <c r="CI20" s="67"/>
      <c r="CJ20" s="50"/>
      <c r="CK20" s="51"/>
      <c r="CL20" s="51"/>
      <c r="CM20" s="51"/>
      <c r="CN20" s="50"/>
      <c r="CO20" s="50"/>
      <c r="CP20" s="50"/>
      <c r="CQ20" s="50"/>
      <c r="CR20" s="50"/>
    </row>
    <row r="21" spans="1:96" ht="19.5" thickBot="1" x14ac:dyDescent="0.3">
      <c r="A21" s="109"/>
      <c r="B21" s="52"/>
      <c r="C21" s="50"/>
      <c r="D21" s="50"/>
      <c r="E21" s="50"/>
      <c r="F21" s="145" t="s">
        <v>132</v>
      </c>
      <c r="G21" s="145" t="s">
        <v>132</v>
      </c>
      <c r="H21" s="145" t="s">
        <v>132</v>
      </c>
      <c r="J21" s="146" t="s">
        <v>133</v>
      </c>
      <c r="K21" s="95"/>
      <c r="L21" s="146" t="s">
        <v>133</v>
      </c>
      <c r="M21" s="147"/>
      <c r="N21" s="146" t="s">
        <v>133</v>
      </c>
      <c r="P21" s="148" t="s">
        <v>134</v>
      </c>
      <c r="Q21" s="116"/>
      <c r="R21" s="148" t="s">
        <v>134</v>
      </c>
      <c r="S21" s="116"/>
      <c r="T21" s="148" t="s">
        <v>134</v>
      </c>
      <c r="U21" s="55"/>
      <c r="V21" s="148" t="s">
        <v>134</v>
      </c>
      <c r="X21" s="149" t="s">
        <v>135</v>
      </c>
      <c r="Z21" s="150" t="s">
        <v>136</v>
      </c>
      <c r="AA21" s="151"/>
      <c r="AB21" s="152" t="s">
        <v>136</v>
      </c>
      <c r="AC21" s="151"/>
      <c r="AD21" s="152" t="s">
        <v>136</v>
      </c>
      <c r="AF21" s="153" t="s">
        <v>137</v>
      </c>
      <c r="AH21" s="154" t="s">
        <v>138</v>
      </c>
      <c r="AJ21" s="155" t="s">
        <v>139</v>
      </c>
      <c r="AL21" s="156" t="s">
        <v>140</v>
      </c>
      <c r="AN21" s="154" t="s">
        <v>141</v>
      </c>
      <c r="AP21" s="157" t="s">
        <v>142</v>
      </c>
      <c r="AR21" s="76" t="s">
        <v>112</v>
      </c>
      <c r="AS21" s="76" t="s">
        <v>112</v>
      </c>
      <c r="AU21" s="91"/>
      <c r="AV21" s="158" t="s">
        <v>53</v>
      </c>
      <c r="AW21" s="55"/>
      <c r="AX21" s="159" t="s">
        <v>66</v>
      </c>
      <c r="AY21" s="91"/>
      <c r="AZ21" s="73"/>
      <c r="BA21" s="160" t="s">
        <v>6</v>
      </c>
      <c r="BB21" s="160" t="s">
        <v>6</v>
      </c>
      <c r="BC21" s="161" t="s">
        <v>2</v>
      </c>
      <c r="BD21" s="161" t="s">
        <v>2</v>
      </c>
      <c r="BE21" s="162" t="s">
        <v>25</v>
      </c>
      <c r="BF21" s="73"/>
      <c r="BG21" s="125"/>
      <c r="BH21" s="61"/>
      <c r="BI21" s="61"/>
      <c r="BJ21" s="61"/>
      <c r="BK21" s="126" t="s">
        <v>125</v>
      </c>
      <c r="BL21" s="163" t="s">
        <v>143</v>
      </c>
      <c r="BM21" s="164" t="s">
        <v>144</v>
      </c>
      <c r="BN21" s="126" t="s">
        <v>118</v>
      </c>
      <c r="BO21" s="77">
        <v>6</v>
      </c>
      <c r="BP21" s="73" t="s">
        <v>113</v>
      </c>
      <c r="BQ21" s="165" t="s">
        <v>68</v>
      </c>
      <c r="BR21" s="40" t="s">
        <v>47</v>
      </c>
      <c r="BS21" s="128" t="s">
        <v>113</v>
      </c>
      <c r="BT21" s="82">
        <v>11</v>
      </c>
      <c r="BU21" s="141" t="s">
        <v>115</v>
      </c>
      <c r="BV21" s="141" t="s">
        <v>115</v>
      </c>
      <c r="BW21" s="141" t="s">
        <v>115</v>
      </c>
      <c r="BX21" s="115" t="s">
        <v>115</v>
      </c>
      <c r="BY21" s="166"/>
      <c r="BZ21" s="144"/>
      <c r="CA21" s="144"/>
      <c r="CB21" s="144"/>
      <c r="CC21" s="144"/>
      <c r="CD21" s="50"/>
      <c r="CE21" s="116"/>
      <c r="CF21" s="116"/>
      <c r="CG21" s="116"/>
      <c r="CH21" s="114"/>
      <c r="CI21" s="67"/>
      <c r="CJ21" s="50"/>
      <c r="CK21" s="51"/>
      <c r="CL21" s="51"/>
      <c r="CM21" s="51"/>
      <c r="CN21" s="50"/>
      <c r="CO21" s="50"/>
      <c r="CP21" s="50"/>
      <c r="CQ21" s="50"/>
      <c r="CR21" s="50"/>
    </row>
    <row r="22" spans="1:96" ht="19.5" thickBot="1" x14ac:dyDescent="0.3">
      <c r="A22" s="109"/>
      <c r="B22" s="52"/>
      <c r="C22" s="50"/>
      <c r="D22" s="50"/>
      <c r="E22" s="50"/>
      <c r="F22" s="145" t="s">
        <v>132</v>
      </c>
      <c r="G22" s="145" t="s">
        <v>132</v>
      </c>
      <c r="H22" s="145" t="s">
        <v>132</v>
      </c>
      <c r="J22" s="146" t="s">
        <v>133</v>
      </c>
      <c r="K22" s="95"/>
      <c r="L22" s="146" t="s">
        <v>133</v>
      </c>
      <c r="M22" s="147"/>
      <c r="N22" s="146" t="s">
        <v>133</v>
      </c>
      <c r="P22" s="148" t="s">
        <v>134</v>
      </c>
      <c r="Q22" s="95"/>
      <c r="R22" s="148" t="s">
        <v>134</v>
      </c>
      <c r="S22" s="95"/>
      <c r="T22" s="148" t="s">
        <v>134</v>
      </c>
      <c r="U22" s="167"/>
      <c r="V22" s="148" t="s">
        <v>134</v>
      </c>
      <c r="X22" s="153" t="s">
        <v>137</v>
      </c>
      <c r="Z22" s="153" t="s">
        <v>137</v>
      </c>
      <c r="AA22" s="151"/>
      <c r="AB22" s="152" t="s">
        <v>136</v>
      </c>
      <c r="AC22" s="151"/>
      <c r="AD22" s="153" t="s">
        <v>137</v>
      </c>
      <c r="AF22" s="153" t="s">
        <v>137</v>
      </c>
      <c r="AH22" s="168" t="s">
        <v>145</v>
      </c>
      <c r="AJ22" s="168" t="s">
        <v>145</v>
      </c>
      <c r="AL22" s="169" t="s">
        <v>146</v>
      </c>
      <c r="AN22" s="169" t="s">
        <v>146</v>
      </c>
      <c r="AP22" s="170" t="s">
        <v>147</v>
      </c>
      <c r="AR22" s="76" t="s">
        <v>112</v>
      </c>
      <c r="AS22" s="76" t="s">
        <v>112</v>
      </c>
      <c r="AU22" s="91"/>
      <c r="AV22" s="171" t="s">
        <v>68</v>
      </c>
      <c r="AW22" s="167"/>
      <c r="AX22" s="172" t="s">
        <v>34</v>
      </c>
      <c r="AY22" s="91"/>
      <c r="AZ22" s="73"/>
      <c r="BA22" s="173" t="s">
        <v>66</v>
      </c>
      <c r="BB22" s="173" t="s">
        <v>66</v>
      </c>
      <c r="BC22" s="162" t="s">
        <v>25</v>
      </c>
      <c r="BD22" s="162" t="s">
        <v>25</v>
      </c>
      <c r="BE22" s="162" t="s">
        <v>25</v>
      </c>
      <c r="BF22" s="73"/>
      <c r="BG22" s="125"/>
      <c r="BH22" s="61"/>
      <c r="BI22" s="61"/>
      <c r="BJ22" s="61"/>
      <c r="BK22" s="95"/>
      <c r="BL22" s="95"/>
      <c r="BM22" s="95"/>
      <c r="BN22" s="95"/>
      <c r="BO22" s="77"/>
      <c r="BP22" s="73"/>
      <c r="BQ22" s="50"/>
      <c r="BT22" s="82"/>
      <c r="BU22" s="92"/>
      <c r="BV22" s="92"/>
      <c r="BW22" s="92"/>
      <c r="BX22" s="174"/>
      <c r="BY22" s="166"/>
      <c r="BZ22" s="144"/>
      <c r="CA22" s="144"/>
      <c r="CB22" s="144"/>
      <c r="CC22" s="144"/>
      <c r="CD22" s="50"/>
      <c r="CE22" s="116"/>
      <c r="CF22" s="116"/>
      <c r="CG22" s="116"/>
      <c r="CH22" s="114"/>
      <c r="CI22" s="67"/>
      <c r="CJ22" s="50"/>
      <c r="CK22" s="51"/>
      <c r="CL22" s="51"/>
      <c r="CM22" s="51"/>
      <c r="CN22" s="50"/>
      <c r="CO22" s="50"/>
      <c r="CP22" s="50"/>
      <c r="CQ22" s="50"/>
      <c r="CR22" s="50"/>
    </row>
    <row r="23" spans="1:96" ht="21" customHeight="1" x14ac:dyDescent="0.3">
      <c r="A23" s="109"/>
      <c r="B23" s="52"/>
      <c r="C23" s="50"/>
      <c r="D23" s="50"/>
      <c r="E23" s="50"/>
      <c r="F23" s="95"/>
      <c r="H23" s="95"/>
      <c r="I23" s="2"/>
      <c r="J23" s="2"/>
      <c r="K23" s="95"/>
      <c r="L23" s="175"/>
      <c r="M23" s="175"/>
      <c r="N23" s="176"/>
      <c r="X23" s="1" t="s">
        <v>128</v>
      </c>
      <c r="AB23" s="138"/>
      <c r="AC23" s="138"/>
      <c r="AD23" s="177"/>
      <c r="AH23" s="178"/>
      <c r="AI23" s="92"/>
      <c r="AL23" s="92" t="s">
        <v>118</v>
      </c>
      <c r="AN23" s="92" t="s">
        <v>118</v>
      </c>
      <c r="AP23" s="93" t="s">
        <v>118</v>
      </c>
      <c r="AQ23" s="179" t="s">
        <v>125</v>
      </c>
      <c r="AR23" s="71" t="s">
        <v>109</v>
      </c>
      <c r="AS23" s="71" t="s">
        <v>109</v>
      </c>
      <c r="AT23" s="180" t="s">
        <v>148</v>
      </c>
      <c r="AU23" s="110"/>
      <c r="AV23" s="181" t="s">
        <v>113</v>
      </c>
      <c r="AW23" s="181"/>
      <c r="AX23" s="181" t="s">
        <v>113</v>
      </c>
      <c r="AY23" s="110"/>
      <c r="AZ23" s="121" t="s">
        <v>149</v>
      </c>
      <c r="BA23" s="73"/>
      <c r="BB23" s="73"/>
      <c r="BC23" s="73"/>
      <c r="BD23" s="73"/>
      <c r="BE23" s="73"/>
      <c r="BF23" s="123"/>
      <c r="BG23" s="1190" t="s">
        <v>150</v>
      </c>
      <c r="BH23" s="61"/>
      <c r="BI23" s="61"/>
      <c r="BJ23" s="61"/>
      <c r="BK23" s="126" t="s">
        <v>125</v>
      </c>
      <c r="BL23" s="163" t="s">
        <v>143</v>
      </c>
      <c r="BM23" s="164" t="s">
        <v>144</v>
      </c>
      <c r="BN23" s="126" t="s">
        <v>125</v>
      </c>
      <c r="BO23" s="77">
        <v>7</v>
      </c>
      <c r="BP23" s="73" t="s">
        <v>113</v>
      </c>
      <c r="BQ23" s="173" t="s">
        <v>66</v>
      </c>
      <c r="BR23" s="46" t="s">
        <v>2</v>
      </c>
      <c r="BS23" s="128" t="s">
        <v>113</v>
      </c>
      <c r="BT23" s="129">
        <v>10</v>
      </c>
      <c r="BU23" s="182" t="s">
        <v>151</v>
      </c>
      <c r="BV23" s="182" t="s">
        <v>151</v>
      </c>
      <c r="BW23" s="182" t="s">
        <v>151</v>
      </c>
      <c r="BX23" s="182" t="s">
        <v>151</v>
      </c>
      <c r="BY23" s="166"/>
      <c r="BZ23" s="144"/>
      <c r="CA23" s="144"/>
      <c r="CB23" s="144"/>
      <c r="CC23" s="144"/>
      <c r="CD23" s="50"/>
      <c r="CE23" s="116"/>
      <c r="CF23" s="116"/>
      <c r="CG23" s="116"/>
      <c r="CH23" s="114"/>
      <c r="CI23" s="67"/>
      <c r="CJ23" s="50"/>
      <c r="CK23" s="51"/>
      <c r="CL23" s="51"/>
      <c r="CM23" s="51"/>
      <c r="CN23" s="50"/>
      <c r="CO23" s="50"/>
      <c r="CP23" s="50"/>
      <c r="CQ23" s="50"/>
      <c r="CR23" s="50"/>
    </row>
    <row r="24" spans="1:96" ht="21.75" thickBot="1" x14ac:dyDescent="0.3">
      <c r="A24" s="109"/>
      <c r="B24" s="52"/>
      <c r="C24" s="50"/>
      <c r="D24" s="50"/>
      <c r="E24" s="50"/>
      <c r="F24" s="95"/>
      <c r="H24" s="2"/>
      <c r="L24" s="175"/>
      <c r="M24" s="175"/>
      <c r="N24" s="183"/>
      <c r="O24" s="50"/>
      <c r="R24" s="121" t="s">
        <v>152</v>
      </c>
      <c r="S24" s="110"/>
      <c r="T24" s="110"/>
      <c r="U24" s="110"/>
      <c r="W24" s="50"/>
      <c r="X24" s="52"/>
      <c r="Y24" s="121" t="s">
        <v>153</v>
      </c>
      <c r="Z24" s="184"/>
      <c r="AA24" s="184"/>
      <c r="AB24" s="185" t="s">
        <v>154</v>
      </c>
      <c r="AC24" s="52"/>
      <c r="AD24" s="52"/>
      <c r="AE24" s="121" t="s">
        <v>155</v>
      </c>
      <c r="AF24" s="184"/>
      <c r="AG24" s="178"/>
      <c r="AH24" s="186"/>
      <c r="AI24" s="99"/>
      <c r="AJ24" s="187" t="s">
        <v>156</v>
      </c>
      <c r="AK24" s="188"/>
      <c r="AL24" s="73"/>
      <c r="AM24" s="73"/>
      <c r="AN24" s="188" t="s">
        <v>125</v>
      </c>
      <c r="AO24" s="187" t="s">
        <v>157</v>
      </c>
      <c r="AP24" s="188"/>
      <c r="AQ24" s="189"/>
      <c r="AR24" s="189"/>
      <c r="AS24" s="190"/>
      <c r="AT24" s="116"/>
      <c r="AU24" s="116"/>
      <c r="AV24" s="110">
        <v>3</v>
      </c>
      <c r="AW24" s="110"/>
      <c r="AX24" s="110">
        <v>4</v>
      </c>
      <c r="AY24" s="50"/>
      <c r="AZ24" s="116"/>
      <c r="BA24" s="123">
        <v>8</v>
      </c>
      <c r="BB24" s="123">
        <v>7</v>
      </c>
      <c r="BC24" s="123">
        <v>6</v>
      </c>
      <c r="BD24" s="123">
        <v>5</v>
      </c>
      <c r="BE24" s="123"/>
      <c r="BF24" s="191"/>
      <c r="BG24" s="1191"/>
      <c r="BH24" s="61"/>
      <c r="BI24" s="61"/>
      <c r="BJ24" s="61"/>
      <c r="BL24" s="61"/>
      <c r="BM24" s="95"/>
      <c r="BN24" s="61"/>
      <c r="BO24" s="77"/>
      <c r="BP24" s="73"/>
      <c r="BQ24" s="50"/>
      <c r="BT24" s="129"/>
      <c r="BU24" s="182" t="s">
        <v>151</v>
      </c>
      <c r="BV24" s="182" t="s">
        <v>151</v>
      </c>
      <c r="BW24" s="182" t="s">
        <v>151</v>
      </c>
      <c r="BX24" s="182" t="s">
        <v>151</v>
      </c>
      <c r="BY24" s="142"/>
      <c r="BZ24" s="50"/>
      <c r="CA24" s="50"/>
      <c r="CB24" s="50"/>
      <c r="CC24" s="50"/>
      <c r="CD24" s="144"/>
      <c r="CE24" s="116"/>
      <c r="CF24" s="116"/>
      <c r="CG24" s="116"/>
      <c r="CH24" s="114"/>
      <c r="CI24" s="192"/>
      <c r="CJ24" s="50"/>
      <c r="CK24" s="51"/>
      <c r="CL24" s="51"/>
      <c r="CM24" s="51"/>
      <c r="CN24" s="50"/>
      <c r="CO24" s="50"/>
      <c r="CP24" s="50"/>
      <c r="CQ24" s="50"/>
      <c r="CR24" s="50"/>
    </row>
    <row r="25" spans="1:96" ht="26.25" x14ac:dyDescent="0.25">
      <c r="A25" s="109"/>
      <c r="B25" s="52"/>
      <c r="C25" s="116"/>
      <c r="D25" s="116"/>
      <c r="E25" s="116"/>
      <c r="F25" s="95"/>
      <c r="G25" s="95"/>
      <c r="H25" s="2"/>
      <c r="I25" s="193" t="s">
        <v>158</v>
      </c>
      <c r="J25" s="193" t="s">
        <v>158</v>
      </c>
      <c r="K25" s="92" t="s">
        <v>125</v>
      </c>
      <c r="L25" s="194" t="s">
        <v>121</v>
      </c>
      <c r="M25" s="76" t="s">
        <v>112</v>
      </c>
      <c r="N25" s="92" t="s">
        <v>125</v>
      </c>
      <c r="R25" s="195"/>
      <c r="S25" s="73"/>
      <c r="T25" s="73"/>
      <c r="U25" s="195"/>
      <c r="V25" s="196"/>
      <c r="W25" s="196"/>
      <c r="X25" s="186"/>
      <c r="Y25" s="73"/>
      <c r="Z25" s="73"/>
      <c r="AA25" s="73"/>
      <c r="AB25" s="73"/>
      <c r="AC25" s="186"/>
      <c r="AD25" s="186"/>
      <c r="AE25" s="73"/>
      <c r="AF25" s="73"/>
      <c r="AG25" s="73"/>
      <c r="AH25" s="197"/>
      <c r="AI25" s="186"/>
      <c r="AJ25" s="186">
        <v>1</v>
      </c>
      <c r="AK25" s="91" t="s">
        <v>159</v>
      </c>
      <c r="AL25" s="198" t="s">
        <v>93</v>
      </c>
      <c r="AM25" s="173" t="s">
        <v>66</v>
      </c>
      <c r="AN25" s="91" t="s">
        <v>159</v>
      </c>
      <c r="AO25" s="199">
        <v>6</v>
      </c>
      <c r="AP25" s="91"/>
      <c r="AQ25" s="200" t="s">
        <v>58</v>
      </c>
      <c r="AR25" s="200" t="s">
        <v>58</v>
      </c>
      <c r="AS25" s="91"/>
      <c r="AT25" s="199">
        <v>6</v>
      </c>
      <c r="AU25" s="116"/>
      <c r="AV25" s="114"/>
      <c r="AW25" s="114"/>
      <c r="AX25" s="114"/>
      <c r="AY25" s="116"/>
      <c r="AZ25" s="201"/>
      <c r="BA25" s="201"/>
      <c r="BB25" s="201"/>
      <c r="BC25" s="201"/>
      <c r="BD25" s="51"/>
      <c r="BE25" s="51"/>
      <c r="BF25" s="202"/>
      <c r="BG25" s="125"/>
      <c r="BH25" s="1010"/>
      <c r="BI25" s="1010"/>
      <c r="BJ25" s="1010"/>
      <c r="BK25" s="95" t="s">
        <v>118</v>
      </c>
      <c r="BL25" s="107" t="s">
        <v>119</v>
      </c>
      <c r="BM25" s="203" t="s">
        <v>160</v>
      </c>
      <c r="BN25" s="95" t="s">
        <v>118</v>
      </c>
      <c r="BO25" s="77">
        <v>8</v>
      </c>
      <c r="BP25" s="73" t="s">
        <v>113</v>
      </c>
      <c r="BQ25" s="204" t="s">
        <v>46</v>
      </c>
      <c r="BR25" s="46" t="s">
        <v>2</v>
      </c>
      <c r="BS25" s="128" t="s">
        <v>113</v>
      </c>
      <c r="BT25" s="129">
        <v>9</v>
      </c>
      <c r="BU25" s="92"/>
      <c r="BV25" s="92"/>
      <c r="BW25" s="92"/>
      <c r="BX25" s="92"/>
      <c r="BY25" s="166"/>
      <c r="BZ25" s="144"/>
      <c r="CA25" s="144"/>
      <c r="CB25" s="144"/>
      <c r="CC25" s="144"/>
      <c r="CD25" s="50"/>
      <c r="CE25" s="116"/>
      <c r="CF25" s="50"/>
      <c r="CG25" s="116"/>
      <c r="CH25" s="114"/>
      <c r="CI25" s="67"/>
      <c r="CJ25" s="50"/>
      <c r="CK25" s="51"/>
      <c r="CL25" s="51"/>
      <c r="CM25" s="51"/>
      <c r="CN25" s="50"/>
      <c r="CO25" s="50"/>
      <c r="CP25" s="50"/>
      <c r="CQ25" s="50"/>
      <c r="CR25" s="50"/>
    </row>
    <row r="26" spans="1:96" ht="27" thickBot="1" x14ac:dyDescent="0.3">
      <c r="A26" s="109"/>
      <c r="B26" s="52"/>
      <c r="C26" s="116"/>
      <c r="D26" s="116"/>
      <c r="E26" s="205"/>
      <c r="F26" s="206" t="s">
        <v>107</v>
      </c>
      <c r="G26" s="2"/>
      <c r="H26" s="2"/>
      <c r="I26" s="193" t="s">
        <v>158</v>
      </c>
      <c r="J26" s="193" t="s">
        <v>158</v>
      </c>
      <c r="N26" s="207">
        <v>1</v>
      </c>
      <c r="O26" s="97" t="s">
        <v>116</v>
      </c>
      <c r="P26" s="97" t="s">
        <v>116</v>
      </c>
      <c r="Q26" s="186"/>
      <c r="R26" s="73" t="s">
        <v>159</v>
      </c>
      <c r="S26" s="208" t="s">
        <v>53</v>
      </c>
      <c r="T26" s="209" t="s">
        <v>9</v>
      </c>
      <c r="U26" s="73" t="s">
        <v>159</v>
      </c>
      <c r="V26" s="186"/>
      <c r="W26" s="50"/>
      <c r="X26" s="186"/>
      <c r="Y26" s="73"/>
      <c r="Z26" s="210" t="s">
        <v>11</v>
      </c>
      <c r="AA26" s="204" t="s">
        <v>46</v>
      </c>
      <c r="AB26" s="73"/>
      <c r="AC26" s="186"/>
      <c r="AD26" s="186"/>
      <c r="AE26" s="73"/>
      <c r="AF26" s="211" t="s">
        <v>9</v>
      </c>
      <c r="AG26" s="80" t="s">
        <v>4</v>
      </c>
      <c r="AH26" s="197"/>
      <c r="AI26" s="186"/>
      <c r="AJ26" s="186">
        <v>2</v>
      </c>
      <c r="AK26" s="91" t="s">
        <v>159</v>
      </c>
      <c r="AL26" s="216" t="s">
        <v>91</v>
      </c>
      <c r="AM26" s="173" t="s">
        <v>66</v>
      </c>
      <c r="AN26" s="91" t="s">
        <v>159</v>
      </c>
      <c r="AO26" s="199">
        <v>5</v>
      </c>
      <c r="AP26" s="91"/>
      <c r="AQ26" s="200" t="s">
        <v>58</v>
      </c>
      <c r="AR26" s="217" t="s">
        <v>60</v>
      </c>
      <c r="AS26" s="91"/>
      <c r="AT26" s="199">
        <v>5</v>
      </c>
      <c r="AU26" s="116"/>
      <c r="AW26" s="50"/>
      <c r="AX26" s="114"/>
      <c r="AY26" s="116"/>
      <c r="AZ26" s="51"/>
      <c r="BA26" s="50"/>
      <c r="BB26" s="50"/>
      <c r="BC26" s="50"/>
      <c r="BD26" s="50"/>
      <c r="BE26" s="50"/>
      <c r="BF26" s="202"/>
      <c r="BG26" s="125"/>
      <c r="BH26" s="1010"/>
      <c r="BI26" s="1010"/>
      <c r="BJ26" s="1010"/>
      <c r="BK26" s="61"/>
      <c r="BP26" s="69"/>
      <c r="BQ26" s="73"/>
      <c r="BR26" s="73"/>
      <c r="BS26" s="69"/>
      <c r="BT26" s="116"/>
      <c r="BU26" s="212"/>
      <c r="BV26" s="212"/>
      <c r="BW26" s="1192"/>
      <c r="BX26" s="1193"/>
      <c r="BY26" s="213"/>
      <c r="BZ26" s="55"/>
      <c r="CA26" s="50"/>
      <c r="CB26" s="50"/>
      <c r="CC26" s="1012" t="s">
        <v>161</v>
      </c>
      <c r="CD26" s="1040"/>
      <c r="CE26" s="1014"/>
      <c r="CF26" s="50"/>
      <c r="CG26" s="116"/>
      <c r="CH26" s="114"/>
      <c r="CI26" s="192"/>
      <c r="CJ26" s="50"/>
      <c r="CK26" s="51"/>
      <c r="CL26" s="51"/>
      <c r="CM26" s="51"/>
      <c r="CN26" s="50"/>
      <c r="CO26" s="50"/>
      <c r="CP26" s="50"/>
      <c r="CQ26" s="50"/>
      <c r="CR26" s="50"/>
    </row>
    <row r="27" spans="1:96" ht="27" thickBot="1" x14ac:dyDescent="0.3">
      <c r="A27" s="109"/>
      <c r="B27" s="52"/>
      <c r="C27" s="214"/>
      <c r="D27" s="116"/>
      <c r="E27" s="205"/>
      <c r="F27" s="206" t="s">
        <v>107</v>
      </c>
      <c r="G27" s="2"/>
      <c r="H27" s="2"/>
      <c r="I27" s="193" t="s">
        <v>158</v>
      </c>
      <c r="J27" s="193" t="s">
        <v>158</v>
      </c>
      <c r="K27" s="92" t="s">
        <v>125</v>
      </c>
      <c r="L27" s="194" t="s">
        <v>121</v>
      </c>
      <c r="M27" s="76" t="s">
        <v>112</v>
      </c>
      <c r="N27" s="92" t="s">
        <v>125</v>
      </c>
      <c r="Q27" s="186"/>
      <c r="R27" s="73"/>
      <c r="U27" s="73"/>
      <c r="V27" s="186"/>
      <c r="W27" s="50"/>
      <c r="X27" s="186"/>
      <c r="Y27" s="73"/>
      <c r="AB27" s="73"/>
      <c r="AC27" s="186"/>
      <c r="AD27" s="186"/>
      <c r="AE27" s="73"/>
      <c r="AF27" s="215"/>
      <c r="AG27" s="215"/>
      <c r="AH27" s="197"/>
      <c r="AI27" s="186"/>
      <c r="AJ27" s="186">
        <v>3</v>
      </c>
      <c r="AK27" s="91" t="s">
        <v>159</v>
      </c>
      <c r="AL27" s="216" t="s">
        <v>91</v>
      </c>
      <c r="AM27" s="216" t="s">
        <v>91</v>
      </c>
      <c r="AN27" s="91" t="s">
        <v>159</v>
      </c>
      <c r="AO27" s="199">
        <v>4</v>
      </c>
      <c r="AP27" s="91"/>
      <c r="AQ27" s="217" t="s">
        <v>60</v>
      </c>
      <c r="AR27" s="217" t="s">
        <v>60</v>
      </c>
      <c r="AS27" s="91"/>
      <c r="AT27" s="199">
        <v>4</v>
      </c>
      <c r="AU27" s="116"/>
      <c r="AV27" s="114"/>
      <c r="AW27" s="114"/>
      <c r="AX27" s="114"/>
      <c r="AY27" s="51"/>
      <c r="AZ27" s="52"/>
      <c r="BA27" s="50"/>
      <c r="BB27" s="50"/>
      <c r="BC27" s="50"/>
      <c r="BD27" s="50"/>
      <c r="BE27" s="50"/>
      <c r="BF27" s="218"/>
      <c r="BG27" s="125"/>
      <c r="BH27" s="1010"/>
      <c r="BI27" s="1010"/>
      <c r="BJ27" s="1010"/>
      <c r="BK27" s="61"/>
      <c r="BL27" s="61"/>
      <c r="BM27" s="95"/>
      <c r="BN27" s="219" t="s">
        <v>162</v>
      </c>
      <c r="BP27" s="52"/>
      <c r="BQ27" s="69"/>
      <c r="BR27" s="69"/>
      <c r="BS27" s="52"/>
      <c r="BT27" s="52"/>
      <c r="BU27" s="52"/>
      <c r="BV27" s="52"/>
      <c r="BW27" s="1194" t="s">
        <v>163</v>
      </c>
      <c r="BX27" s="1195"/>
      <c r="BY27" s="220"/>
      <c r="BZ27" s="221"/>
      <c r="CA27" s="187"/>
      <c r="CB27" s="50"/>
      <c r="CC27" s="1015"/>
      <c r="CD27" s="1016"/>
      <c r="CE27" s="1017"/>
      <c r="CF27" s="50"/>
      <c r="CG27" s="116"/>
      <c r="CH27" s="114"/>
      <c r="CI27" s="67"/>
      <c r="CJ27" s="50"/>
      <c r="CK27" s="51"/>
      <c r="CL27" s="51"/>
      <c r="CM27" s="51"/>
      <c r="CN27" s="50"/>
      <c r="CO27" s="50"/>
      <c r="CP27" s="50"/>
      <c r="CQ27" s="50"/>
      <c r="CR27" s="50"/>
    </row>
    <row r="28" spans="1:96" ht="26.25" x14ac:dyDescent="0.25">
      <c r="A28" s="109"/>
      <c r="B28" s="222"/>
      <c r="C28" s="51"/>
      <c r="D28" s="223"/>
      <c r="E28" s="205"/>
      <c r="F28" s="206" t="s">
        <v>107</v>
      </c>
      <c r="G28" s="2"/>
      <c r="H28" s="2"/>
      <c r="I28" s="193" t="s">
        <v>158</v>
      </c>
      <c r="J28" s="193" t="s">
        <v>158</v>
      </c>
      <c r="N28" s="207">
        <v>1</v>
      </c>
      <c r="O28" s="97" t="s">
        <v>116</v>
      </c>
      <c r="P28" s="224" t="s">
        <v>120</v>
      </c>
      <c r="Q28" s="186"/>
      <c r="R28" s="73" t="s">
        <v>159</v>
      </c>
      <c r="S28" s="225" t="s">
        <v>53</v>
      </c>
      <c r="T28" s="211" t="s">
        <v>9</v>
      </c>
      <c r="U28" s="73" t="s">
        <v>159</v>
      </c>
      <c r="V28" s="186"/>
      <c r="W28" s="50"/>
      <c r="X28" s="186"/>
      <c r="Y28" s="73"/>
      <c r="Z28" s="210" t="s">
        <v>11</v>
      </c>
      <c r="AA28" s="204" t="s">
        <v>46</v>
      </c>
      <c r="AB28" s="73"/>
      <c r="AC28" s="186"/>
      <c r="AD28" s="186"/>
      <c r="AE28" s="73"/>
      <c r="AF28" s="211" t="s">
        <v>9</v>
      </c>
      <c r="AG28" s="80" t="s">
        <v>4</v>
      </c>
      <c r="AH28" s="197"/>
      <c r="AI28" s="186"/>
      <c r="AJ28" s="186"/>
      <c r="AK28" s="50"/>
      <c r="AL28" s="50"/>
      <c r="AM28" s="50"/>
      <c r="AN28" s="50"/>
      <c r="AO28" s="199"/>
      <c r="AT28" s="199"/>
      <c r="AU28" s="116"/>
      <c r="AV28" s="114"/>
      <c r="AW28" s="114"/>
      <c r="AX28" s="114"/>
      <c r="AY28" s="51"/>
      <c r="AZ28" s="52"/>
      <c r="BA28" s="226"/>
      <c r="BB28" s="50"/>
      <c r="BC28" s="50"/>
      <c r="BD28" s="50"/>
      <c r="BE28" s="50"/>
      <c r="BF28" s="202"/>
      <c r="BG28" s="125"/>
      <c r="BH28" s="1010"/>
      <c r="BI28" s="1010"/>
      <c r="BJ28" s="1010"/>
      <c r="BK28" s="61"/>
      <c r="BL28" s="61"/>
      <c r="BM28" s="219" t="s">
        <v>162</v>
      </c>
      <c r="BO28" s="227" t="s">
        <v>162</v>
      </c>
      <c r="BP28" s="52"/>
      <c r="BQ28" s="52"/>
      <c r="BR28" s="50"/>
      <c r="BS28" s="52"/>
      <c r="BT28" s="52"/>
      <c r="BU28" s="52"/>
      <c r="BV28" s="52"/>
      <c r="BW28" s="52"/>
      <c r="BX28" s="218"/>
      <c r="BY28" s="166"/>
      <c r="BZ28" s="50"/>
      <c r="CA28" s="50"/>
      <c r="CB28" s="50"/>
      <c r="CC28" s="55"/>
      <c r="CD28" s="55"/>
      <c r="CE28" s="50"/>
      <c r="CF28" s="50"/>
      <c r="CG28" s="50"/>
      <c r="CH28" s="114"/>
      <c r="CI28" s="192"/>
      <c r="CJ28" s="50"/>
      <c r="CK28" s="51"/>
      <c r="CL28" s="51"/>
      <c r="CM28" s="51"/>
      <c r="CN28" s="50"/>
      <c r="CO28" s="50"/>
      <c r="CP28" s="50"/>
      <c r="CQ28" s="50"/>
      <c r="CR28" s="50"/>
    </row>
    <row r="29" spans="1:96" ht="26.25" x14ac:dyDescent="0.25">
      <c r="A29" s="1009" t="s">
        <v>164</v>
      </c>
      <c r="B29" s="1009"/>
      <c r="C29" s="51"/>
      <c r="D29" s="51"/>
      <c r="E29" s="223"/>
      <c r="F29" s="2"/>
      <c r="G29" s="2"/>
      <c r="H29" s="2"/>
      <c r="K29" s="92" t="s">
        <v>125</v>
      </c>
      <c r="L29" s="228" t="s">
        <v>117</v>
      </c>
      <c r="M29" s="76" t="s">
        <v>112</v>
      </c>
      <c r="N29" s="92" t="s">
        <v>125</v>
      </c>
      <c r="Q29" s="186"/>
      <c r="R29" s="73"/>
      <c r="U29" s="73"/>
      <c r="V29" s="186"/>
      <c r="W29" s="50"/>
      <c r="X29" s="186"/>
      <c r="Y29" s="73"/>
      <c r="AB29" s="73"/>
      <c r="AC29" s="186"/>
      <c r="AD29" s="186"/>
      <c r="AE29" s="73"/>
      <c r="AF29" s="215"/>
      <c r="AG29" s="215"/>
      <c r="AH29" s="197"/>
      <c r="AI29" s="186"/>
      <c r="AJ29" s="186"/>
      <c r="AK29" s="50"/>
      <c r="AL29" s="50"/>
      <c r="AM29" s="50"/>
      <c r="AN29" s="50"/>
      <c r="AO29" s="199"/>
      <c r="AP29" s="50"/>
      <c r="AQ29" s="50"/>
      <c r="AR29" s="50"/>
      <c r="AS29" s="50"/>
      <c r="AT29" s="199"/>
      <c r="AU29" s="116"/>
      <c r="AV29" s="55"/>
      <c r="AW29" s="55"/>
      <c r="AX29" s="116"/>
      <c r="AY29" s="51"/>
      <c r="AZ29" s="201"/>
      <c r="BA29" s="50"/>
      <c r="BB29" s="50"/>
      <c r="BC29" s="50"/>
      <c r="BD29" s="50"/>
      <c r="BE29" s="50"/>
      <c r="BF29" s="202"/>
      <c r="BG29" s="125"/>
      <c r="BH29" s="1010"/>
      <c r="BI29" s="1010"/>
      <c r="BJ29" s="1010"/>
      <c r="BK29" s="61"/>
      <c r="BL29" s="219" t="s">
        <v>162</v>
      </c>
      <c r="BM29" s="95"/>
      <c r="BO29" s="52"/>
      <c r="BP29" s="227" t="s">
        <v>162</v>
      </c>
      <c r="BQ29" s="52"/>
      <c r="BR29" s="50"/>
      <c r="BS29" s="52"/>
      <c r="BT29" s="52"/>
      <c r="BU29" s="52"/>
      <c r="BV29" s="52"/>
      <c r="BW29" s="52"/>
      <c r="BX29" s="218"/>
      <c r="BY29" s="220"/>
      <c r="BZ29" s="221"/>
      <c r="CA29" s="187"/>
      <c r="CB29" s="50"/>
      <c r="CC29" s="55"/>
      <c r="CD29" s="55"/>
      <c r="CE29" s="116"/>
      <c r="CF29" s="50"/>
      <c r="CG29" s="50"/>
      <c r="CH29" s="114"/>
      <c r="CI29" s="67"/>
      <c r="CJ29" s="50"/>
      <c r="CK29" s="51"/>
      <c r="CL29" s="51"/>
      <c r="CM29" s="51"/>
      <c r="CN29" s="50"/>
      <c r="CO29" s="50"/>
      <c r="CP29" s="50"/>
      <c r="CQ29" s="50"/>
      <c r="CR29" s="50"/>
    </row>
    <row r="30" spans="1:96" ht="18.75" customHeight="1" x14ac:dyDescent="0.25">
      <c r="A30" s="229"/>
      <c r="B30" s="55"/>
      <c r="C30" s="51"/>
      <c r="D30" s="51"/>
      <c r="E30" s="51"/>
      <c r="F30" s="230"/>
      <c r="G30" s="2"/>
      <c r="H30" s="2"/>
      <c r="N30" s="92" t="s">
        <v>125</v>
      </c>
      <c r="O30" s="228" t="s">
        <v>117</v>
      </c>
      <c r="P30" s="224" t="s">
        <v>120</v>
      </c>
      <c r="Q30" s="186"/>
      <c r="R30" s="73" t="s">
        <v>159</v>
      </c>
      <c r="S30" s="225" t="s">
        <v>53</v>
      </c>
      <c r="T30" s="173" t="s">
        <v>66</v>
      </c>
      <c r="U30" s="73" t="s">
        <v>159</v>
      </c>
      <c r="V30" s="186"/>
      <c r="W30" s="50"/>
      <c r="X30" s="186"/>
      <c r="Y30" s="73"/>
      <c r="Z30" s="162" t="s">
        <v>25</v>
      </c>
      <c r="AA30" s="204" t="s">
        <v>46</v>
      </c>
      <c r="AB30" s="73"/>
      <c r="AC30" s="186"/>
      <c r="AD30" s="55"/>
      <c r="AE30" s="73"/>
      <c r="AF30" s="204" t="s">
        <v>46</v>
      </c>
      <c r="AG30" s="162" t="s">
        <v>25</v>
      </c>
      <c r="AH30" s="73"/>
      <c r="AI30" s="186"/>
      <c r="AJ30" s="50"/>
      <c r="AK30" s="188"/>
      <c r="AL30" s="189"/>
      <c r="AM30" s="189"/>
      <c r="AN30" s="190"/>
      <c r="AO30" s="50"/>
      <c r="AP30" s="188"/>
      <c r="AQ30" s="189"/>
      <c r="AR30" s="189"/>
      <c r="AS30" s="190"/>
      <c r="AU30" s="116"/>
      <c r="AX30" s="116"/>
      <c r="AY30" s="116"/>
      <c r="AZ30" s="201"/>
      <c r="BA30" s="50"/>
      <c r="BB30" s="50"/>
      <c r="BC30" s="50"/>
      <c r="BD30" s="50"/>
      <c r="BE30" s="50"/>
      <c r="BF30" s="202"/>
      <c r="BG30" s="125"/>
      <c r="BH30" s="1010"/>
      <c r="BI30" s="1010"/>
      <c r="BJ30" s="1010"/>
      <c r="BK30" s="61"/>
      <c r="BL30" s="61"/>
      <c r="BM30" s="219" t="s">
        <v>162</v>
      </c>
      <c r="BO30" s="227" t="s">
        <v>162</v>
      </c>
      <c r="BP30" s="116"/>
      <c r="BQ30" s="52"/>
      <c r="BR30" s="50"/>
      <c r="BS30" s="52"/>
      <c r="BT30" s="52"/>
      <c r="BU30" s="52"/>
      <c r="BV30" s="52"/>
      <c r="BW30" s="52"/>
      <c r="BX30" s="218"/>
      <c r="BY30" s="166"/>
      <c r="BZ30" s="50"/>
      <c r="CA30" s="50"/>
      <c r="CB30" s="50"/>
      <c r="CC30" s="116"/>
      <c r="CD30" s="116"/>
      <c r="CE30" s="116"/>
      <c r="CF30" s="116"/>
      <c r="CG30" s="50"/>
      <c r="CH30" s="114"/>
      <c r="CI30" s="192"/>
      <c r="CJ30" s="50"/>
      <c r="CK30" s="51"/>
      <c r="CL30" s="51"/>
      <c r="CM30" s="51"/>
      <c r="CN30" s="50"/>
      <c r="CO30" s="50"/>
      <c r="CP30" s="50"/>
      <c r="CQ30" s="50"/>
      <c r="CR30" s="50"/>
    </row>
    <row r="31" spans="1:96" ht="18" customHeight="1" thickBot="1" x14ac:dyDescent="0.3">
      <c r="A31" s="109"/>
      <c r="B31" s="55"/>
      <c r="C31" s="51"/>
      <c r="D31" s="51"/>
      <c r="E31" s="51"/>
      <c r="F31" s="2"/>
      <c r="G31" s="2"/>
      <c r="H31" s="2"/>
      <c r="L31" s="231"/>
      <c r="M31" s="231"/>
      <c r="N31" s="126"/>
      <c r="O31" s="50"/>
      <c r="P31" s="50"/>
      <c r="Q31" s="186"/>
      <c r="R31" s="73"/>
      <c r="U31" s="73"/>
      <c r="V31" s="186"/>
      <c r="W31" s="50"/>
      <c r="X31" s="186"/>
      <c r="Y31" s="73"/>
      <c r="AB31" s="73"/>
      <c r="AC31" s="186"/>
      <c r="AD31" s="52"/>
      <c r="AE31" s="73"/>
      <c r="AH31" s="73"/>
      <c r="AI31" s="50"/>
      <c r="AJ31" s="51"/>
      <c r="AO31" s="52"/>
      <c r="AP31" s="1011" t="s">
        <v>108</v>
      </c>
      <c r="AQ31" s="1011"/>
      <c r="AR31" s="1011"/>
      <c r="AS31" s="1011"/>
      <c r="AX31" s="52"/>
      <c r="AY31" s="116"/>
      <c r="AZ31" s="232"/>
      <c r="BA31" s="50"/>
      <c r="BB31" s="50"/>
      <c r="BC31" s="50"/>
      <c r="BD31" s="50"/>
      <c r="BE31" s="50"/>
      <c r="BF31" s="202"/>
      <c r="BG31" s="125"/>
      <c r="BH31" s="141" t="s">
        <v>115</v>
      </c>
      <c r="BI31" s="141" t="s">
        <v>115</v>
      </c>
      <c r="BJ31" s="141" t="s">
        <v>115</v>
      </c>
      <c r="BK31" s="141" t="s">
        <v>115</v>
      </c>
      <c r="BL31" s="61"/>
      <c r="BM31" s="95"/>
      <c r="BN31" s="219" t="s">
        <v>162</v>
      </c>
      <c r="BP31" s="116"/>
      <c r="BQ31" s="50"/>
      <c r="BR31" s="50"/>
      <c r="BS31" s="52"/>
      <c r="BT31" s="52"/>
      <c r="BU31" s="52"/>
      <c r="BV31" s="52"/>
      <c r="BW31" s="52"/>
      <c r="BX31" s="218"/>
      <c r="BY31" s="213"/>
      <c r="BZ31" s="55"/>
      <c r="CA31" s="116"/>
      <c r="CB31" s="50"/>
      <c r="CC31" s="1012" t="s">
        <v>165</v>
      </c>
      <c r="CD31" s="1013"/>
      <c r="CE31" s="1014"/>
      <c r="CF31" s="50"/>
      <c r="CG31" s="233"/>
      <c r="CH31" s="114"/>
      <c r="CI31" s="192"/>
      <c r="CJ31" s="50"/>
      <c r="CK31" s="51"/>
      <c r="CL31" s="51"/>
      <c r="CM31" s="51"/>
      <c r="CN31" s="50"/>
      <c r="CO31" s="50"/>
      <c r="CP31" s="50"/>
      <c r="CQ31" s="50"/>
      <c r="CR31" s="50"/>
    </row>
    <row r="32" spans="1:96" ht="18.75" customHeight="1" x14ac:dyDescent="0.25">
      <c r="A32" s="109"/>
      <c r="B32" s="55"/>
      <c r="C32" s="51"/>
      <c r="D32" s="51"/>
      <c r="E32" s="51"/>
      <c r="F32" s="2"/>
      <c r="G32" s="2"/>
      <c r="H32" s="2"/>
      <c r="I32" s="2"/>
      <c r="J32" s="234"/>
      <c r="K32" s="2"/>
      <c r="L32" s="126"/>
      <c r="M32" s="126"/>
      <c r="N32" s="126"/>
      <c r="O32" s="231"/>
      <c r="P32" s="231"/>
      <c r="Q32" s="186"/>
      <c r="R32" s="73" t="s">
        <v>159</v>
      </c>
      <c r="S32" s="173" t="s">
        <v>66</v>
      </c>
      <c r="T32" s="173" t="s">
        <v>66</v>
      </c>
      <c r="U32" s="73" t="s">
        <v>159</v>
      </c>
      <c r="V32" s="186"/>
      <c r="W32" s="50"/>
      <c r="X32" s="186"/>
      <c r="Y32" s="73"/>
      <c r="Z32" s="225" t="s">
        <v>53</v>
      </c>
      <c r="AA32" s="235" t="s">
        <v>34</v>
      </c>
      <c r="AB32" s="73"/>
      <c r="AC32" s="186"/>
      <c r="AD32" s="236"/>
      <c r="AE32" s="190"/>
      <c r="AF32" s="225" t="s">
        <v>53</v>
      </c>
      <c r="AG32" s="204" t="s">
        <v>46</v>
      </c>
      <c r="AH32" s="190"/>
      <c r="AI32" s="51"/>
      <c r="AJ32" s="51"/>
      <c r="AK32" s="51"/>
      <c r="AL32" s="51"/>
      <c r="AM32" s="52"/>
      <c r="AN32" s="52"/>
      <c r="AO32" s="50"/>
      <c r="AP32" s="52"/>
      <c r="AQ32" s="1018" t="s">
        <v>166</v>
      </c>
      <c r="AR32" s="1019"/>
      <c r="AS32" s="1019"/>
      <c r="AT32" s="1019"/>
      <c r="AU32" s="1019"/>
      <c r="AV32" s="1019"/>
      <c r="AW32" s="1020"/>
      <c r="AX32" s="116"/>
      <c r="AY32" s="116"/>
      <c r="AZ32" s="201"/>
      <c r="BA32" s="50"/>
      <c r="BB32" s="50"/>
      <c r="BC32" s="50"/>
      <c r="BD32" s="50"/>
      <c r="BE32" s="50"/>
      <c r="BF32" s="202"/>
      <c r="BG32" s="125"/>
      <c r="BH32" s="141" t="s">
        <v>115</v>
      </c>
      <c r="BI32" s="141" t="s">
        <v>115</v>
      </c>
      <c r="BJ32" s="141" t="s">
        <v>115</v>
      </c>
      <c r="BK32" s="141" t="s">
        <v>115</v>
      </c>
      <c r="BL32" s="61"/>
      <c r="BM32" s="95"/>
      <c r="BO32" s="50"/>
      <c r="BP32" s="116"/>
      <c r="BQ32" s="50"/>
      <c r="BR32" s="50"/>
      <c r="BS32" s="237"/>
      <c r="BT32" s="238" t="s">
        <v>167</v>
      </c>
      <c r="BU32" s="239"/>
      <c r="BV32" s="116"/>
      <c r="BW32" s="116"/>
      <c r="BX32" s="218"/>
      <c r="BY32" s="213"/>
      <c r="BZ32" s="116"/>
      <c r="CA32" s="116"/>
      <c r="CB32" s="50"/>
      <c r="CC32" s="1015"/>
      <c r="CD32" s="1016"/>
      <c r="CE32" s="1017"/>
      <c r="CF32" s="50"/>
      <c r="CG32" s="50"/>
      <c r="CH32" s="114"/>
      <c r="CI32" s="192"/>
      <c r="CJ32" s="50"/>
      <c r="CK32" s="51"/>
      <c r="CL32" s="51"/>
      <c r="CM32" s="51"/>
      <c r="CN32" s="50"/>
      <c r="CO32" s="50"/>
      <c r="CP32" s="50"/>
      <c r="CQ32" s="50"/>
      <c r="CR32" s="50"/>
    </row>
    <row r="33" spans="1:96" ht="18.75" thickBot="1" x14ac:dyDescent="0.3">
      <c r="A33" s="109"/>
      <c r="B33" s="240"/>
      <c r="C33" s="241"/>
      <c r="D33" s="241"/>
      <c r="E33" s="241"/>
      <c r="F33" s="241"/>
      <c r="G33" s="51"/>
      <c r="H33" s="2"/>
      <c r="I33" s="2"/>
      <c r="J33" s="125"/>
      <c r="L33" s="242"/>
      <c r="M33" s="242"/>
      <c r="N33" s="242"/>
      <c r="O33" s="242"/>
      <c r="P33" s="242"/>
      <c r="R33" s="121"/>
      <c r="S33" s="73"/>
      <c r="T33" s="73"/>
      <c r="U33" s="195"/>
      <c r="V33" s="50"/>
      <c r="W33" s="50"/>
      <c r="X33" s="50"/>
      <c r="Y33" s="243"/>
      <c r="Z33" s="73"/>
      <c r="AA33" s="73"/>
      <c r="AB33" s="244"/>
      <c r="AC33" s="50"/>
      <c r="AF33" s="73"/>
      <c r="AG33" s="73"/>
      <c r="AM33" s="52"/>
      <c r="AN33" s="116"/>
      <c r="AO33" s="50"/>
      <c r="AP33" s="116"/>
      <c r="AQ33" s="1021"/>
      <c r="AR33" s="988"/>
      <c r="AS33" s="988"/>
      <c r="AT33" s="988"/>
      <c r="AU33" s="988"/>
      <c r="AV33" s="988"/>
      <c r="AW33" s="1022"/>
      <c r="AX33" s="116"/>
      <c r="AY33" s="116"/>
      <c r="AZ33" s="201"/>
      <c r="BA33" s="50"/>
      <c r="BB33" s="50"/>
      <c r="BC33" s="50"/>
      <c r="BD33" s="50"/>
      <c r="BE33" s="50"/>
      <c r="BF33" s="60"/>
      <c r="BG33" s="61"/>
      <c r="BH33" s="61"/>
      <c r="BI33" s="61"/>
      <c r="BJ33" s="61"/>
      <c r="BK33" s="61"/>
      <c r="BL33" s="61"/>
      <c r="BM33" s="125"/>
      <c r="BO33" s="50"/>
      <c r="BP33" s="116"/>
      <c r="BQ33" s="50"/>
      <c r="BR33" s="50"/>
      <c r="BS33" s="1026" t="s">
        <v>168</v>
      </c>
      <c r="BT33" s="1027"/>
      <c r="BU33" s="1028"/>
      <c r="BV33" s="116"/>
      <c r="BW33" s="116"/>
      <c r="BX33" s="218"/>
      <c r="BY33" s="245"/>
      <c r="BZ33" s="116"/>
      <c r="CA33" s="116"/>
      <c r="CB33" s="50"/>
      <c r="CC33" s="116"/>
      <c r="CD33" s="116"/>
      <c r="CE33" s="116"/>
      <c r="CF33" s="116"/>
      <c r="CG33" s="116"/>
      <c r="CH33" s="114"/>
      <c r="CI33" s="192"/>
      <c r="CJ33" s="50"/>
      <c r="CK33" s="51"/>
      <c r="CL33" s="51"/>
      <c r="CM33" s="51"/>
      <c r="CN33" s="50"/>
      <c r="CO33" s="50"/>
      <c r="CP33" s="50"/>
      <c r="CQ33" s="50"/>
      <c r="CR33" s="50"/>
    </row>
    <row r="34" spans="1:96" ht="20.25" customHeight="1" x14ac:dyDescent="0.25">
      <c r="A34" s="109"/>
      <c r="B34" s="55"/>
      <c r="C34" s="51"/>
      <c r="D34" s="51"/>
      <c r="E34" s="51"/>
      <c r="F34" s="51"/>
      <c r="G34" s="51"/>
      <c r="H34" s="2"/>
      <c r="I34" s="2"/>
      <c r="J34" s="2"/>
      <c r="K34" s="2"/>
      <c r="L34" s="2"/>
      <c r="M34" s="2"/>
      <c r="N34" s="2"/>
      <c r="R34" s="215"/>
      <c r="S34" s="186"/>
      <c r="T34" s="186"/>
      <c r="U34" s="50"/>
      <c r="V34" s="187"/>
      <c r="W34" s="246"/>
      <c r="X34" s="246"/>
      <c r="Y34" s="246"/>
      <c r="Z34" s="246"/>
      <c r="AA34" s="246"/>
      <c r="AB34" s="52"/>
      <c r="AC34" s="50"/>
      <c r="AD34" s="1029" t="s">
        <v>108</v>
      </c>
      <c r="AE34" s="1030"/>
      <c r="AF34" s="1030"/>
      <c r="AG34" s="1030"/>
      <c r="AH34" s="1030"/>
      <c r="AI34" s="1030"/>
      <c r="AJ34" s="1030"/>
      <c r="AK34" s="1030"/>
      <c r="AL34" s="247"/>
      <c r="AM34" s="116"/>
      <c r="AN34" s="50"/>
      <c r="AO34" s="50"/>
      <c r="AP34" s="116"/>
      <c r="AQ34" s="1021"/>
      <c r="AR34" s="988"/>
      <c r="AS34" s="988"/>
      <c r="AT34" s="988"/>
      <c r="AU34" s="988"/>
      <c r="AV34" s="988"/>
      <c r="AW34" s="1022"/>
      <c r="AX34" s="116"/>
      <c r="AY34" s="116"/>
      <c r="AZ34" s="201"/>
      <c r="BA34" s="50"/>
      <c r="BB34" s="50"/>
      <c r="BC34" s="50"/>
      <c r="BD34" s="50"/>
      <c r="BE34" s="50"/>
      <c r="BF34" s="191"/>
      <c r="BG34" s="95"/>
      <c r="BH34" s="126" t="s">
        <v>118</v>
      </c>
      <c r="BI34" s="126" t="s">
        <v>118</v>
      </c>
      <c r="BJ34" s="126" t="s">
        <v>118</v>
      </c>
      <c r="BK34" s="126" t="s">
        <v>118</v>
      </c>
      <c r="BL34" s="61"/>
      <c r="BM34" s="248"/>
      <c r="BO34" s="50"/>
      <c r="BP34" s="116"/>
      <c r="BQ34" s="116"/>
      <c r="BR34" s="50"/>
      <c r="BS34" s="249"/>
      <c r="BT34" s="250"/>
      <c r="BU34" s="251"/>
      <c r="BV34" s="116"/>
      <c r="BW34" s="116"/>
      <c r="BX34" s="191"/>
      <c r="BY34" s="245"/>
      <c r="BZ34" s="116"/>
      <c r="CA34" s="116"/>
      <c r="CB34" s="50"/>
      <c r="CC34" s="116"/>
      <c r="CD34" s="116"/>
      <c r="CE34" s="116"/>
      <c r="CF34" s="116"/>
      <c r="CG34" s="116"/>
      <c r="CH34" s="114"/>
      <c r="CI34" s="192"/>
      <c r="CJ34" s="50"/>
      <c r="CK34" s="51"/>
      <c r="CL34" s="51"/>
      <c r="CM34" s="51"/>
      <c r="CN34" s="50"/>
      <c r="CO34" s="50"/>
      <c r="CP34" s="50"/>
      <c r="CQ34" s="50"/>
      <c r="CR34" s="50"/>
    </row>
    <row r="35" spans="1:96" ht="15.75" x14ac:dyDescent="0.25">
      <c r="A35" s="109"/>
      <c r="B35" s="55"/>
      <c r="C35" s="51"/>
      <c r="D35" s="51"/>
      <c r="E35" s="51"/>
      <c r="F35" s="51"/>
      <c r="G35" s="51"/>
      <c r="H35" s="2"/>
      <c r="I35" s="2"/>
      <c r="J35" s="2"/>
      <c r="K35" s="2"/>
      <c r="L35" s="2"/>
      <c r="M35" s="2"/>
      <c r="N35" s="2"/>
      <c r="Q35" s="215"/>
      <c r="R35" s="215"/>
      <c r="U35" s="50"/>
      <c r="V35" s="50"/>
      <c r="W35" s="50"/>
      <c r="X35" s="50"/>
      <c r="Y35" s="50"/>
      <c r="Z35" s="50"/>
      <c r="AA35" s="50"/>
      <c r="AB35" s="50"/>
      <c r="AC35" s="50"/>
      <c r="AD35" s="253"/>
      <c r="AE35" s="254">
        <v>1</v>
      </c>
      <c r="AF35" s="254"/>
      <c r="AG35" s="254">
        <v>2</v>
      </c>
      <c r="AH35" s="254"/>
      <c r="AI35" s="254">
        <v>3</v>
      </c>
      <c r="AJ35" s="254"/>
      <c r="AK35" s="254">
        <v>4</v>
      </c>
      <c r="AL35" s="255"/>
      <c r="AM35" s="116"/>
      <c r="AN35" s="50"/>
      <c r="AO35" s="50"/>
      <c r="AP35" s="116"/>
      <c r="AQ35" s="1021"/>
      <c r="AR35" s="988"/>
      <c r="AS35" s="988"/>
      <c r="AT35" s="988"/>
      <c r="AU35" s="988"/>
      <c r="AV35" s="988"/>
      <c r="AW35" s="1022"/>
      <c r="AX35" s="116"/>
      <c r="AY35" s="116"/>
      <c r="AZ35" s="201"/>
      <c r="BA35" s="50"/>
      <c r="BB35" s="50"/>
      <c r="BC35" s="50"/>
      <c r="BD35" s="50"/>
      <c r="BE35" s="50"/>
      <c r="BF35" s="255"/>
      <c r="BG35" s="95"/>
      <c r="BH35" s="256" t="s">
        <v>169</v>
      </c>
      <c r="BI35" s="257" t="s">
        <v>170</v>
      </c>
      <c r="BJ35" s="258" t="s">
        <v>171</v>
      </c>
      <c r="BK35" s="259" t="s">
        <v>172</v>
      </c>
      <c r="BL35" s="61"/>
      <c r="BM35" s="95"/>
      <c r="BN35" s="95"/>
      <c r="BO35" s="116"/>
      <c r="BP35" s="116"/>
      <c r="BQ35" s="116"/>
      <c r="BR35" s="50"/>
      <c r="BS35" s="116"/>
      <c r="BT35" s="116"/>
      <c r="BU35" s="116"/>
      <c r="BV35" s="116"/>
      <c r="BW35" s="116"/>
      <c r="BX35" s="191"/>
      <c r="BY35" s="245"/>
      <c r="BZ35" s="116"/>
      <c r="CA35" s="116"/>
      <c r="CB35" s="50"/>
      <c r="CC35" s="116"/>
      <c r="CD35" s="116"/>
      <c r="CE35" s="116"/>
      <c r="CF35" s="116"/>
      <c r="CG35" s="116"/>
      <c r="CH35" s="114"/>
      <c r="CI35" s="192"/>
      <c r="CJ35" s="50"/>
      <c r="CK35" s="51"/>
      <c r="CL35" s="51"/>
      <c r="CM35" s="51"/>
      <c r="CN35" s="50"/>
      <c r="CO35" s="50"/>
      <c r="CP35" s="50"/>
      <c r="CQ35" s="50"/>
      <c r="CR35" s="50"/>
    </row>
    <row r="36" spans="1:96" ht="18.75" customHeight="1" x14ac:dyDescent="0.25">
      <c r="A36" s="109"/>
      <c r="B36" s="55"/>
      <c r="C36" s="51"/>
      <c r="D36" s="51"/>
      <c r="E36" s="51"/>
      <c r="F36" s="51"/>
      <c r="G36" s="51"/>
      <c r="H36" s="2"/>
      <c r="I36" s="2"/>
      <c r="J36" s="2"/>
      <c r="K36" s="2"/>
      <c r="L36" s="2"/>
      <c r="M36" s="2"/>
      <c r="N36" s="2"/>
      <c r="Q36" s="215"/>
      <c r="R36" s="215"/>
      <c r="S36" s="260" t="s">
        <v>173</v>
      </c>
      <c r="T36" s="50"/>
      <c r="U36" s="260" t="s">
        <v>173</v>
      </c>
      <c r="V36" s="50"/>
      <c r="W36" s="260" t="s">
        <v>173</v>
      </c>
      <c r="X36" s="50"/>
      <c r="Y36" s="260" t="s">
        <v>173</v>
      </c>
      <c r="Z36" s="50"/>
      <c r="AA36" s="260" t="s">
        <v>173</v>
      </c>
      <c r="AB36" s="50"/>
      <c r="AC36" s="50"/>
      <c r="AD36" s="261" t="s">
        <v>174</v>
      </c>
      <c r="AE36" s="262"/>
      <c r="AF36" s="262"/>
      <c r="AG36" s="262"/>
      <c r="AH36" s="262"/>
      <c r="AI36" s="262"/>
      <c r="AJ36" s="262"/>
      <c r="AK36" s="262"/>
      <c r="AL36" s="185" t="s">
        <v>175</v>
      </c>
      <c r="AM36" s="116"/>
      <c r="AN36" s="50"/>
      <c r="AO36" s="50"/>
      <c r="AP36" s="116"/>
      <c r="AQ36" s="1021"/>
      <c r="AR36" s="988"/>
      <c r="AS36" s="988"/>
      <c r="AT36" s="988"/>
      <c r="AU36" s="988"/>
      <c r="AV36" s="988"/>
      <c r="AW36" s="1022"/>
      <c r="AX36" s="116"/>
      <c r="AY36" s="116"/>
      <c r="AZ36" s="55"/>
      <c r="BA36" s="50"/>
      <c r="BB36" s="50"/>
      <c r="BC36" s="50"/>
      <c r="BD36" s="50"/>
      <c r="BE36" s="50"/>
      <c r="BF36" s="255"/>
      <c r="BG36" s="95"/>
      <c r="BH36" s="263" t="s">
        <v>176</v>
      </c>
      <c r="BI36" s="263" t="s">
        <v>176</v>
      </c>
      <c r="BJ36" s="76" t="s">
        <v>112</v>
      </c>
      <c r="BK36" s="264" t="s">
        <v>172</v>
      </c>
      <c r="BL36" s="61"/>
      <c r="BM36" s="95"/>
      <c r="BN36" s="95"/>
      <c r="BO36" s="116"/>
      <c r="BP36" s="116"/>
      <c r="BQ36" s="116"/>
      <c r="BR36" s="50"/>
      <c r="BS36" s="116"/>
      <c r="BT36" s="116"/>
      <c r="BU36" s="116"/>
      <c r="BV36" s="116"/>
      <c r="BW36" s="116"/>
      <c r="BX36" s="191"/>
      <c r="BY36" s="245"/>
      <c r="BZ36" s="116"/>
      <c r="CA36" s="116"/>
      <c r="CB36" s="50"/>
      <c r="CC36" s="116"/>
      <c r="CD36" s="116"/>
      <c r="CE36" s="116"/>
      <c r="CF36" s="116"/>
      <c r="CG36" s="116"/>
      <c r="CH36" s="114"/>
      <c r="CI36" s="192"/>
      <c r="CJ36" s="50"/>
      <c r="CK36" s="51"/>
      <c r="CL36" s="51"/>
      <c r="CM36" s="51"/>
      <c r="CN36" s="50"/>
      <c r="CO36" s="50"/>
      <c r="CP36" s="50"/>
      <c r="CQ36" s="50"/>
      <c r="CR36" s="50"/>
    </row>
    <row r="37" spans="1:96" ht="18.75" customHeight="1" x14ac:dyDescent="0.25">
      <c r="A37" s="109"/>
      <c r="B37" s="55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65"/>
      <c r="P37" s="265"/>
      <c r="Q37" s="265"/>
      <c r="R37" s="144"/>
      <c r="S37" s="260" t="s">
        <v>173</v>
      </c>
      <c r="T37" s="50"/>
      <c r="U37" s="260" t="s">
        <v>173</v>
      </c>
      <c r="V37" s="50"/>
      <c r="W37" s="260" t="s">
        <v>173</v>
      </c>
      <c r="X37" s="50"/>
      <c r="Y37" s="260" t="s">
        <v>173</v>
      </c>
      <c r="Z37" s="50"/>
      <c r="AA37" s="260" t="s">
        <v>173</v>
      </c>
      <c r="AB37" s="50"/>
      <c r="AC37" s="50"/>
      <c r="AD37" s="267"/>
      <c r="AE37" s="217" t="s">
        <v>60</v>
      </c>
      <c r="AF37" s="50"/>
      <c r="AG37" s="217" t="s">
        <v>60</v>
      </c>
      <c r="AH37" s="50"/>
      <c r="AI37" s="200" t="s">
        <v>58</v>
      </c>
      <c r="AJ37" s="50"/>
      <c r="AK37" s="200" t="s">
        <v>58</v>
      </c>
      <c r="AL37" s="268"/>
      <c r="AM37" s="116"/>
      <c r="AN37" s="50"/>
      <c r="AO37" s="50"/>
      <c r="AP37" s="116"/>
      <c r="AQ37" s="1021"/>
      <c r="AR37" s="988"/>
      <c r="AS37" s="988"/>
      <c r="AT37" s="988"/>
      <c r="AU37" s="988"/>
      <c r="AV37" s="988"/>
      <c r="AW37" s="1022"/>
      <c r="AX37" s="116"/>
      <c r="AY37" s="116"/>
      <c r="AZ37" s="55"/>
      <c r="BA37" s="50"/>
      <c r="BB37" s="50"/>
      <c r="BC37" s="50"/>
      <c r="BD37" s="50"/>
      <c r="BE37" s="50"/>
      <c r="BF37" s="255"/>
      <c r="BG37" s="95"/>
      <c r="BH37" s="126" t="s">
        <v>130</v>
      </c>
      <c r="BI37" s="126" t="s">
        <v>130</v>
      </c>
      <c r="BJ37" s="126" t="s">
        <v>130</v>
      </c>
      <c r="BK37" s="126" t="s">
        <v>118</v>
      </c>
      <c r="BL37" s="61"/>
      <c r="BM37" s="95"/>
      <c r="BN37" s="95"/>
      <c r="BO37" s="116"/>
      <c r="BP37" s="116"/>
      <c r="BQ37" s="116"/>
      <c r="BR37" s="116"/>
      <c r="BS37" s="116"/>
      <c r="BT37" s="116"/>
      <c r="BU37" s="116"/>
      <c r="BV37" s="116"/>
      <c r="BW37" s="116"/>
      <c r="BX37" s="191"/>
      <c r="BY37" s="245"/>
      <c r="BZ37" s="116"/>
      <c r="CA37" s="116"/>
      <c r="CB37" s="50"/>
      <c r="CC37" s="116"/>
      <c r="CD37" s="116"/>
      <c r="CE37" s="116"/>
      <c r="CF37" s="116"/>
      <c r="CG37" s="116"/>
      <c r="CH37" s="114"/>
      <c r="CI37" s="192"/>
      <c r="CJ37" s="50"/>
      <c r="CK37" s="51"/>
      <c r="CL37" s="51"/>
      <c r="CM37" s="51"/>
      <c r="CN37" s="50"/>
      <c r="CO37" s="50"/>
      <c r="CP37" s="50"/>
      <c r="CQ37" s="50"/>
      <c r="CR37" s="50"/>
    </row>
    <row r="38" spans="1:96" ht="18.75" customHeight="1" x14ac:dyDescent="0.25">
      <c r="A38" s="109"/>
      <c r="B38" s="55"/>
      <c r="C38" s="51"/>
      <c r="D38" s="51"/>
      <c r="E38" s="51"/>
      <c r="F38" s="51"/>
      <c r="G38" s="51"/>
      <c r="H38" s="51"/>
      <c r="I38" s="51"/>
      <c r="J38" s="51"/>
      <c r="K38" s="52"/>
      <c r="L38" s="265"/>
      <c r="M38" s="265"/>
      <c r="N38" s="265"/>
      <c r="O38" s="265"/>
      <c r="P38" s="265"/>
      <c r="Q38" s="265"/>
      <c r="R38" s="269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267"/>
      <c r="AE38" s="200" t="s">
        <v>58</v>
      </c>
      <c r="AF38" s="50"/>
      <c r="AG38" s="200" t="s">
        <v>58</v>
      </c>
      <c r="AH38" s="50"/>
      <c r="AI38" s="200" t="s">
        <v>58</v>
      </c>
      <c r="AJ38" s="50"/>
      <c r="AK38" s="270" t="s">
        <v>74</v>
      </c>
      <c r="AL38" s="268"/>
      <c r="AM38" s="116"/>
      <c r="AN38" s="50"/>
      <c r="AO38" s="50"/>
      <c r="AP38" s="116"/>
      <c r="AQ38" s="1021"/>
      <c r="AR38" s="988"/>
      <c r="AS38" s="988"/>
      <c r="AT38" s="988"/>
      <c r="AU38" s="988"/>
      <c r="AV38" s="988"/>
      <c r="AW38" s="1022"/>
      <c r="AX38" s="116"/>
      <c r="AY38" s="116"/>
      <c r="AZ38" s="55"/>
      <c r="BA38" s="50"/>
      <c r="BB38" s="50"/>
      <c r="BC38" s="50"/>
      <c r="BD38" s="50"/>
      <c r="BE38" s="50"/>
      <c r="BF38" s="255"/>
      <c r="BG38" s="116"/>
      <c r="BH38" s="50"/>
      <c r="BI38" s="50"/>
      <c r="BJ38" s="50"/>
      <c r="BK38" s="50"/>
      <c r="BL38" s="50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91"/>
      <c r="BY38" s="245"/>
      <c r="BZ38" s="116"/>
      <c r="CA38" s="116"/>
      <c r="CB38" s="116"/>
      <c r="CC38" s="116"/>
      <c r="CD38" s="116"/>
      <c r="CE38" s="116"/>
      <c r="CF38" s="116"/>
      <c r="CG38" s="116"/>
      <c r="CH38" s="114"/>
      <c r="CI38" s="192"/>
      <c r="CJ38" s="50"/>
      <c r="CK38" s="51"/>
      <c r="CL38" s="51"/>
      <c r="CM38" s="51"/>
      <c r="CN38" s="50"/>
      <c r="CO38" s="50"/>
      <c r="CP38" s="50"/>
      <c r="CQ38" s="50"/>
      <c r="CR38" s="50"/>
    </row>
    <row r="39" spans="1:96" ht="18.75" customHeight="1" thickBot="1" x14ac:dyDescent="0.3">
      <c r="A39" s="109"/>
      <c r="B39" s="100"/>
      <c r="C39" s="51"/>
      <c r="D39" s="55"/>
      <c r="E39" s="55"/>
      <c r="F39" s="55"/>
      <c r="G39" s="55"/>
      <c r="H39" s="55"/>
      <c r="I39" s="55"/>
      <c r="J39" s="116"/>
      <c r="K39" s="116"/>
      <c r="L39" s="55"/>
      <c r="M39" s="55"/>
      <c r="N39" s="55"/>
      <c r="O39" s="55"/>
      <c r="P39" s="55"/>
      <c r="Q39" s="55"/>
      <c r="R39" s="55"/>
      <c r="S39" s="144"/>
      <c r="T39" s="55"/>
      <c r="U39" s="55"/>
      <c r="V39" s="271"/>
      <c r="W39" s="272"/>
      <c r="X39" s="272"/>
      <c r="Y39" s="272"/>
      <c r="Z39" s="272"/>
      <c r="AA39" s="272"/>
      <c r="AB39" s="104"/>
      <c r="AC39" s="116"/>
      <c r="AD39" s="274"/>
      <c r="AE39" s="262"/>
      <c r="AF39" s="262"/>
      <c r="AG39" s="262"/>
      <c r="AH39" s="262"/>
      <c r="AI39" s="262"/>
      <c r="AJ39" s="262"/>
      <c r="AK39" s="262"/>
      <c r="AL39" s="275"/>
      <c r="AM39" s="52"/>
      <c r="AN39" s="116"/>
      <c r="AO39" s="116"/>
      <c r="AP39" s="116"/>
      <c r="AQ39" s="1023"/>
      <c r="AR39" s="1024"/>
      <c r="AS39" s="1024"/>
      <c r="AT39" s="1024"/>
      <c r="AU39" s="1024"/>
      <c r="AV39" s="1024"/>
      <c r="AW39" s="1025"/>
      <c r="AX39" s="250"/>
      <c r="AY39" s="250"/>
      <c r="AZ39" s="250"/>
      <c r="BA39" s="250"/>
      <c r="BB39" s="250"/>
      <c r="BC39" s="250"/>
      <c r="BD39" s="250"/>
      <c r="BE39" s="250"/>
      <c r="BF39" s="276"/>
      <c r="BG39" s="116"/>
      <c r="BH39" s="277"/>
      <c r="BI39" s="277"/>
      <c r="BJ39" s="277"/>
      <c r="BK39" s="277"/>
      <c r="BL39" s="277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91"/>
      <c r="BY39" s="278"/>
      <c r="BZ39" s="116"/>
      <c r="CA39" s="116"/>
      <c r="CB39" s="116"/>
      <c r="CC39" s="116"/>
      <c r="CD39" s="116"/>
      <c r="CE39" s="116"/>
      <c r="CF39" s="116"/>
      <c r="CG39" s="116"/>
      <c r="CH39" s="114"/>
      <c r="CI39" s="192"/>
      <c r="CJ39" s="50"/>
      <c r="CK39" s="51"/>
      <c r="CL39" s="51"/>
      <c r="CM39" s="51"/>
      <c r="CN39" s="50"/>
      <c r="CO39" s="50"/>
      <c r="CP39" s="50"/>
      <c r="CQ39" s="50"/>
      <c r="CR39" s="50"/>
    </row>
    <row r="40" spans="1:96" ht="19.5" customHeight="1" thickBot="1" x14ac:dyDescent="0.3">
      <c r="A40" s="109"/>
      <c r="C40" s="279"/>
      <c r="D40" s="280"/>
      <c r="E40" s="280"/>
      <c r="F40" s="280"/>
      <c r="G40" s="281"/>
      <c r="H40" s="281"/>
      <c r="I40" s="281"/>
      <c r="J40" s="134"/>
      <c r="K40" s="134"/>
      <c r="L40" s="281"/>
      <c r="M40" s="1186" t="s">
        <v>177</v>
      </c>
      <c r="N40" s="1187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134"/>
      <c r="AD40" s="282"/>
      <c r="AE40" s="283">
        <v>8</v>
      </c>
      <c r="AF40" s="273"/>
      <c r="AG40" s="283">
        <v>7</v>
      </c>
      <c r="AH40" s="273"/>
      <c r="AI40" s="273">
        <v>6</v>
      </c>
      <c r="AJ40" s="273"/>
      <c r="AK40" s="273">
        <v>5</v>
      </c>
      <c r="AL40" s="106"/>
      <c r="AM40" s="134"/>
      <c r="AN40" s="134"/>
      <c r="AO40" s="134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81"/>
      <c r="BB40" s="281"/>
      <c r="BC40" s="281"/>
      <c r="BD40" s="281"/>
      <c r="BE40" s="281"/>
      <c r="BF40" s="281"/>
      <c r="BG40" s="134"/>
      <c r="BH40" s="284"/>
      <c r="BI40" s="281"/>
      <c r="BJ40" s="281"/>
      <c r="BK40" s="281"/>
      <c r="BL40" s="281"/>
      <c r="BM40" s="281"/>
      <c r="BN40" s="973" t="s">
        <v>178</v>
      </c>
      <c r="BO40" s="974"/>
      <c r="BP40" s="281"/>
      <c r="BQ40" s="281"/>
      <c r="BR40" s="281"/>
      <c r="BS40" s="281"/>
      <c r="BT40" s="281"/>
      <c r="BU40" s="281"/>
      <c r="BV40" s="281"/>
      <c r="BW40" s="281"/>
      <c r="BX40" s="285"/>
      <c r="BY40" s="278"/>
      <c r="BZ40" s="116"/>
      <c r="CA40" s="116"/>
      <c r="CB40" s="116"/>
      <c r="CC40" s="116"/>
      <c r="CD40" s="116"/>
      <c r="CE40" s="116"/>
      <c r="CF40" s="116"/>
      <c r="CG40" s="116"/>
      <c r="CH40" s="114"/>
      <c r="CI40" s="192"/>
      <c r="CJ40" s="50"/>
      <c r="CK40" s="51"/>
      <c r="CL40" s="51"/>
      <c r="CM40" s="51"/>
      <c r="CN40" s="50"/>
      <c r="CO40" s="50"/>
      <c r="CP40" s="50"/>
      <c r="CQ40" s="50"/>
      <c r="CR40" s="50"/>
    </row>
    <row r="41" spans="1:96" ht="21" x14ac:dyDescent="0.25">
      <c r="A41" s="109"/>
      <c r="B41" s="286" t="s">
        <v>48</v>
      </c>
      <c r="C41" s="3" t="s">
        <v>179</v>
      </c>
      <c r="D41" s="287"/>
      <c r="F41" s="287"/>
      <c r="G41" s="287"/>
      <c r="H41" s="287"/>
      <c r="I41" s="287"/>
      <c r="J41" s="287"/>
      <c r="K41" s="287"/>
      <c r="L41" s="287"/>
      <c r="M41" s="287"/>
      <c r="N41" s="287"/>
      <c r="O41" s="287"/>
      <c r="P41" s="50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116"/>
      <c r="AD41" s="116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288"/>
      <c r="AS41" s="288"/>
      <c r="AT41" s="288"/>
      <c r="AU41" s="288"/>
      <c r="AV41" s="288"/>
      <c r="AW41" s="288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277"/>
      <c r="BI41" s="289"/>
      <c r="BJ41" s="289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290"/>
      <c r="BY41" s="116"/>
      <c r="BZ41" s="116"/>
      <c r="CA41" s="116"/>
      <c r="CB41" s="116"/>
      <c r="CC41" s="116"/>
      <c r="CD41" s="116"/>
      <c r="CE41" s="116"/>
      <c r="CF41" s="116"/>
      <c r="CG41" s="116"/>
      <c r="CH41" s="114"/>
      <c r="CI41" s="192"/>
      <c r="CJ41" s="50"/>
      <c r="CK41" s="51"/>
      <c r="CL41" s="51"/>
      <c r="CM41" s="51"/>
      <c r="CN41" s="50"/>
      <c r="CO41" s="50"/>
      <c r="CP41" s="50"/>
      <c r="CQ41" s="50"/>
      <c r="CR41" s="50"/>
    </row>
    <row r="42" spans="1:96" ht="21" x14ac:dyDescent="0.25">
      <c r="A42" s="109"/>
      <c r="B42" s="291"/>
      <c r="D42" s="292"/>
      <c r="E42" s="287"/>
      <c r="F42" s="287"/>
      <c r="G42" s="291"/>
      <c r="H42" s="291"/>
      <c r="I42" s="287"/>
      <c r="J42" s="293"/>
      <c r="K42" s="293"/>
      <c r="L42" s="293"/>
      <c r="M42" s="76" t="s">
        <v>112</v>
      </c>
      <c r="N42" s="76" t="s">
        <v>112</v>
      </c>
      <c r="O42" s="293"/>
      <c r="AM42" s="50"/>
      <c r="AN42" s="50"/>
      <c r="AO42" s="50"/>
      <c r="AP42" s="50"/>
      <c r="AQ42" s="50"/>
      <c r="AR42" s="55"/>
      <c r="AS42" s="55"/>
      <c r="AT42" s="55"/>
      <c r="AU42" s="55"/>
      <c r="AV42" s="55"/>
      <c r="AW42" s="55"/>
      <c r="AX42" s="55"/>
      <c r="AY42" s="201"/>
      <c r="AZ42" s="201"/>
      <c r="BA42" s="116"/>
      <c r="BB42" s="116"/>
      <c r="BC42" s="116"/>
      <c r="BD42" s="116"/>
      <c r="BE42" s="116"/>
      <c r="BF42" s="116"/>
      <c r="BG42" s="55"/>
      <c r="BH42" s="116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255"/>
      <c r="BY42" s="55"/>
      <c r="BZ42" s="55"/>
      <c r="CA42" s="55"/>
      <c r="CB42" s="55"/>
      <c r="CC42" s="55"/>
      <c r="CD42" s="55"/>
      <c r="CE42" s="55"/>
      <c r="CF42" s="55"/>
      <c r="CG42" s="55"/>
      <c r="CH42" s="126"/>
      <c r="CI42" s="192"/>
      <c r="CJ42" s="50"/>
      <c r="CK42" s="51"/>
      <c r="CL42" s="51"/>
      <c r="CM42" s="51"/>
      <c r="CN42" s="50"/>
      <c r="CO42" s="50"/>
      <c r="CP42" s="50"/>
      <c r="CQ42" s="50"/>
      <c r="CR42" s="50"/>
    </row>
    <row r="43" spans="1:96" ht="15.75" customHeight="1" thickBot="1" x14ac:dyDescent="0.3">
      <c r="A43" s="109"/>
      <c r="B43" s="286" t="s">
        <v>48</v>
      </c>
      <c r="C43" s="3" t="s">
        <v>179</v>
      </c>
      <c r="D43" s="287"/>
      <c r="E43" s="287"/>
      <c r="F43" s="3" t="s">
        <v>100</v>
      </c>
      <c r="G43" s="294" t="s">
        <v>48</v>
      </c>
      <c r="H43" s="294" t="s">
        <v>48</v>
      </c>
      <c r="I43" s="3" t="s">
        <v>100</v>
      </c>
      <c r="J43" s="287"/>
      <c r="K43" s="287"/>
      <c r="L43" s="287"/>
      <c r="M43" s="76" t="s">
        <v>112</v>
      </c>
      <c r="N43" s="76" t="s">
        <v>112</v>
      </c>
      <c r="O43" s="287"/>
      <c r="S43" s="50"/>
      <c r="T43" s="55"/>
      <c r="U43" s="55"/>
      <c r="AN43" s="232"/>
      <c r="AO43" s="50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116"/>
      <c r="BE43" s="116"/>
      <c r="BF43" s="55"/>
      <c r="BG43" s="55"/>
      <c r="BH43" s="55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2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290"/>
      <c r="CJ43" s="50"/>
      <c r="CK43" s="51"/>
      <c r="CL43" s="51"/>
      <c r="CM43" s="51"/>
      <c r="CN43" s="50"/>
      <c r="CO43" s="50"/>
      <c r="CP43" s="50"/>
      <c r="CQ43" s="50"/>
      <c r="CR43" s="50"/>
    </row>
    <row r="44" spans="1:96" ht="21" x14ac:dyDescent="0.25">
      <c r="A44" s="109"/>
      <c r="B44" s="291"/>
      <c r="D44" s="295"/>
      <c r="E44" s="287"/>
      <c r="F44" s="287"/>
      <c r="G44" s="291"/>
      <c r="H44" s="291"/>
      <c r="I44" s="287"/>
      <c r="J44" s="287"/>
      <c r="K44" s="287"/>
      <c r="L44" s="287"/>
      <c r="M44" s="287"/>
      <c r="N44" s="287"/>
      <c r="O44" s="287"/>
      <c r="S44" s="975" t="s">
        <v>180</v>
      </c>
      <c r="T44" s="976"/>
      <c r="U44" s="976"/>
      <c r="V44" s="976"/>
      <c r="W44" s="976"/>
      <c r="X44" s="976"/>
      <c r="Y44" s="976"/>
      <c r="Z44" s="976"/>
      <c r="AA44" s="977"/>
      <c r="AB44" s="52"/>
      <c r="AC44" s="52"/>
      <c r="AD44" s="52"/>
      <c r="AE44" s="296"/>
      <c r="AF44" s="50"/>
      <c r="AG44" s="52"/>
      <c r="AH44" s="52"/>
      <c r="AI44" s="232"/>
      <c r="AJ44" s="232"/>
      <c r="AK44" s="232"/>
      <c r="AL44" s="232"/>
      <c r="AN44" s="55"/>
      <c r="AO44" s="50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2"/>
      <c r="BE44" s="52"/>
      <c r="BF44" s="52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290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290"/>
      <c r="CJ44" s="50"/>
      <c r="CK44" s="51"/>
      <c r="CL44" s="51"/>
      <c r="CM44" s="51"/>
      <c r="CN44" s="50"/>
      <c r="CO44" s="50"/>
      <c r="CP44" s="50"/>
      <c r="CQ44" s="50"/>
      <c r="CR44" s="50"/>
    </row>
    <row r="45" spans="1:96" ht="16.5" customHeight="1" thickBot="1" x14ac:dyDescent="0.3">
      <c r="A45" s="109"/>
      <c r="B45" s="286" t="s">
        <v>48</v>
      </c>
      <c r="C45" s="3" t="s">
        <v>179</v>
      </c>
      <c r="D45" s="287"/>
      <c r="E45" s="287"/>
      <c r="F45" s="3" t="s">
        <v>100</v>
      </c>
      <c r="G45" s="294" t="s">
        <v>48</v>
      </c>
      <c r="H45" s="294" t="s">
        <v>48</v>
      </c>
      <c r="I45" s="3" t="s">
        <v>100</v>
      </c>
      <c r="J45" s="287"/>
      <c r="O45" s="287"/>
      <c r="S45" s="978"/>
      <c r="T45" s="979"/>
      <c r="U45" s="979"/>
      <c r="V45" s="979"/>
      <c r="W45" s="979"/>
      <c r="X45" s="979"/>
      <c r="Y45" s="979"/>
      <c r="Z45" s="979"/>
      <c r="AA45" s="980"/>
      <c r="AB45" s="297"/>
      <c r="AC45" s="297"/>
      <c r="AD45" s="297"/>
      <c r="AE45" s="297"/>
      <c r="AF45" s="297"/>
      <c r="AG45" s="297"/>
      <c r="AH45" s="297"/>
      <c r="AI45" s="297"/>
      <c r="AJ45" s="297"/>
      <c r="AK45" s="297"/>
      <c r="AL45" s="297"/>
      <c r="AN45" s="55"/>
      <c r="AO45" s="50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2"/>
      <c r="BC45" s="55"/>
      <c r="BD45" s="52"/>
      <c r="BE45" s="52"/>
      <c r="BF45" s="52"/>
      <c r="BG45" s="55"/>
      <c r="BH45" s="55"/>
      <c r="BI45" s="55"/>
      <c r="BJ45" s="55"/>
      <c r="BK45" s="55"/>
      <c r="BL45" s="55"/>
      <c r="BM45" s="55"/>
      <c r="BN45" s="52"/>
      <c r="BO45" s="55"/>
      <c r="BP45" s="55"/>
      <c r="BQ45" s="55"/>
      <c r="BR45" s="55"/>
      <c r="BS45" s="55"/>
      <c r="BT45" s="55"/>
      <c r="BU45" s="55"/>
      <c r="BV45" s="55"/>
      <c r="BW45" s="55"/>
      <c r="BX45" s="290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298"/>
      <c r="CJ45" s="50"/>
      <c r="CK45" s="51"/>
      <c r="CL45" s="51"/>
      <c r="CM45" s="51"/>
      <c r="CN45" s="50"/>
      <c r="CO45" s="50"/>
      <c r="CP45" s="50"/>
      <c r="CQ45" s="50"/>
      <c r="CR45" s="50"/>
    </row>
    <row r="46" spans="1:96" ht="21" x14ac:dyDescent="0.25">
      <c r="A46" s="109"/>
      <c r="B46" s="291"/>
      <c r="D46" s="287"/>
      <c r="E46" s="287"/>
      <c r="F46" s="287"/>
      <c r="G46" s="291"/>
      <c r="H46" s="291"/>
      <c r="I46" s="287"/>
      <c r="J46" s="287"/>
      <c r="L46" s="287"/>
      <c r="M46" s="299"/>
      <c r="N46" s="299"/>
      <c r="O46" s="287"/>
      <c r="S46" s="978"/>
      <c r="T46" s="979"/>
      <c r="U46" s="979"/>
      <c r="V46" s="979"/>
      <c r="W46" s="979"/>
      <c r="X46" s="979"/>
      <c r="Y46" s="979"/>
      <c r="Z46" s="979"/>
      <c r="AA46" s="980"/>
      <c r="AB46" s="739"/>
      <c r="AC46" s="300"/>
      <c r="AD46" s="984" t="s">
        <v>181</v>
      </c>
      <c r="AE46" s="985"/>
      <c r="AF46" s="985"/>
      <c r="AG46" s="985"/>
      <c r="AH46" s="985"/>
      <c r="AI46" s="985"/>
      <c r="AJ46" s="985"/>
      <c r="AK46" s="985"/>
      <c r="AL46" s="986"/>
      <c r="AN46" s="55"/>
      <c r="AO46" s="50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301"/>
      <c r="BD46" s="288"/>
      <c r="BE46" s="288"/>
      <c r="BF46" s="288"/>
      <c r="BG46" s="55"/>
      <c r="BH46" s="288"/>
      <c r="BI46" s="288"/>
      <c r="BJ46" s="55"/>
      <c r="BK46" s="55"/>
      <c r="BL46" s="55"/>
      <c r="BM46" s="55"/>
      <c r="BN46" s="52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281"/>
      <c r="BZ46" s="281"/>
      <c r="CA46" s="281"/>
      <c r="CB46" s="281"/>
      <c r="CC46" s="281"/>
      <c r="CD46" s="281"/>
      <c r="CE46" s="281"/>
      <c r="CF46" s="281"/>
      <c r="CG46" s="281"/>
      <c r="CH46" s="281"/>
      <c r="CI46" s="285"/>
      <c r="CJ46" s="50"/>
      <c r="CK46" s="51"/>
      <c r="CL46" s="51"/>
      <c r="CM46" s="51"/>
      <c r="CN46" s="50"/>
      <c r="CO46" s="50"/>
      <c r="CP46" s="50"/>
      <c r="CQ46" s="50"/>
      <c r="CR46" s="50"/>
    </row>
    <row r="47" spans="1:96" ht="15.75" customHeight="1" x14ac:dyDescent="0.25">
      <c r="A47" s="109"/>
      <c r="B47" s="286" t="s">
        <v>48</v>
      </c>
      <c r="C47" s="3" t="s">
        <v>179</v>
      </c>
      <c r="D47" s="287"/>
      <c r="E47" s="287"/>
      <c r="F47" s="3" t="s">
        <v>100</v>
      </c>
      <c r="G47" s="294" t="s">
        <v>48</v>
      </c>
      <c r="H47" s="294" t="s">
        <v>48</v>
      </c>
      <c r="I47" s="3" t="s">
        <v>100</v>
      </c>
      <c r="J47" s="287"/>
      <c r="K47" s="287"/>
      <c r="L47" s="302" t="s">
        <v>182</v>
      </c>
      <c r="M47" s="294" t="s">
        <v>48</v>
      </c>
      <c r="N47" s="294" t="s">
        <v>48</v>
      </c>
      <c r="O47" s="303" t="s">
        <v>182</v>
      </c>
      <c r="S47" s="978"/>
      <c r="T47" s="979"/>
      <c r="U47" s="979"/>
      <c r="V47" s="979"/>
      <c r="W47" s="979"/>
      <c r="X47" s="979"/>
      <c r="Y47" s="979"/>
      <c r="Z47" s="979"/>
      <c r="AA47" s="980"/>
      <c r="AB47" s="116"/>
      <c r="AC47" s="55"/>
      <c r="AD47" s="987"/>
      <c r="AE47" s="988"/>
      <c r="AF47" s="988"/>
      <c r="AG47" s="988"/>
      <c r="AH47" s="988"/>
      <c r="AI47" s="988"/>
      <c r="AJ47" s="988"/>
      <c r="AK47" s="988"/>
      <c r="AL47" s="989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2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290"/>
      <c r="CJ47" s="50"/>
      <c r="CK47" s="51"/>
      <c r="CL47" s="51"/>
      <c r="CM47" s="51"/>
      <c r="CN47" s="50"/>
      <c r="CO47" s="50"/>
      <c r="CP47" s="50"/>
      <c r="CQ47" s="50"/>
      <c r="CR47" s="50"/>
    </row>
    <row r="48" spans="1:96" ht="21" x14ac:dyDescent="0.25">
      <c r="A48" s="109"/>
      <c r="B48" s="291"/>
      <c r="D48" s="287"/>
      <c r="E48" s="287"/>
      <c r="F48" s="287"/>
      <c r="G48" s="291"/>
      <c r="H48" s="291"/>
      <c r="I48" s="287"/>
      <c r="K48" s="287"/>
      <c r="L48" s="302"/>
      <c r="M48" s="299"/>
      <c r="N48" s="299"/>
      <c r="O48" s="303"/>
      <c r="S48" s="978"/>
      <c r="T48" s="979"/>
      <c r="U48" s="979"/>
      <c r="V48" s="979"/>
      <c r="W48" s="979"/>
      <c r="X48" s="979"/>
      <c r="Y48" s="979"/>
      <c r="Z48" s="979"/>
      <c r="AA48" s="980"/>
      <c r="AB48" s="116"/>
      <c r="AC48" s="55"/>
      <c r="AD48" s="990"/>
      <c r="AE48" s="991"/>
      <c r="AF48" s="991"/>
      <c r="AG48" s="991"/>
      <c r="AH48" s="991"/>
      <c r="AI48" s="991"/>
      <c r="AJ48" s="991"/>
      <c r="AK48" s="991"/>
      <c r="AL48" s="992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290"/>
      <c r="CJ48" s="50"/>
      <c r="CK48" s="51"/>
      <c r="CL48" s="51"/>
      <c r="CM48" s="51"/>
      <c r="CN48" s="50"/>
      <c r="CO48" s="50"/>
      <c r="CP48" s="50"/>
      <c r="CQ48" s="50"/>
      <c r="CR48" s="50"/>
    </row>
    <row r="49" spans="1:96" ht="15.75" customHeight="1" x14ac:dyDescent="0.25">
      <c r="A49" s="109"/>
      <c r="B49" s="286" t="s">
        <v>48</v>
      </c>
      <c r="C49" s="3" t="s">
        <v>179</v>
      </c>
      <c r="D49" s="287"/>
      <c r="I49" s="287"/>
      <c r="K49" s="287"/>
      <c r="L49" s="302" t="s">
        <v>183</v>
      </c>
      <c r="M49" s="294" t="s">
        <v>48</v>
      </c>
      <c r="N49" s="294" t="s">
        <v>48</v>
      </c>
      <c r="O49" s="303" t="s">
        <v>182</v>
      </c>
      <c r="S49" s="978"/>
      <c r="T49" s="979"/>
      <c r="U49" s="979"/>
      <c r="V49" s="979"/>
      <c r="W49" s="979"/>
      <c r="X49" s="979"/>
      <c r="Y49" s="979"/>
      <c r="Z49" s="979"/>
      <c r="AA49" s="980"/>
      <c r="AB49" s="116"/>
      <c r="AC49" s="55"/>
      <c r="AD49" s="55"/>
      <c r="AE49" s="55"/>
      <c r="AF49" s="55"/>
      <c r="AG49" s="55"/>
      <c r="AH49" s="55"/>
      <c r="AI49" s="55"/>
      <c r="AJ49" s="993" t="s">
        <v>184</v>
      </c>
      <c r="AK49" s="985"/>
      <c r="AL49" s="994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290"/>
      <c r="CJ49" s="50"/>
      <c r="CK49" s="51"/>
      <c r="CL49" s="51"/>
      <c r="CM49" s="51"/>
      <c r="CN49" s="50"/>
      <c r="CO49" s="50"/>
      <c r="CP49" s="50"/>
      <c r="CQ49" s="50"/>
      <c r="CR49" s="50"/>
    </row>
    <row r="50" spans="1:96" ht="21" x14ac:dyDescent="0.25">
      <c r="A50" s="109"/>
      <c r="B50" s="291"/>
      <c r="D50" s="287"/>
      <c r="G50" s="304"/>
      <c r="H50" s="304"/>
      <c r="I50" s="287"/>
      <c r="K50" s="287"/>
      <c r="L50" s="302"/>
      <c r="M50" s="299"/>
      <c r="N50" s="299"/>
      <c r="O50" s="287"/>
      <c r="S50" s="978"/>
      <c r="T50" s="979"/>
      <c r="U50" s="979"/>
      <c r="V50" s="979"/>
      <c r="W50" s="979"/>
      <c r="X50" s="979"/>
      <c r="Y50" s="979"/>
      <c r="Z50" s="979"/>
      <c r="AA50" s="980"/>
      <c r="AB50" s="116"/>
      <c r="AC50" s="55"/>
      <c r="AD50" s="55"/>
      <c r="AE50" s="55"/>
      <c r="AF50" s="55"/>
      <c r="AG50" s="55"/>
      <c r="AH50" s="55"/>
      <c r="AI50" s="55"/>
      <c r="AJ50" s="995"/>
      <c r="AK50" s="988"/>
      <c r="AL50" s="996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166"/>
      <c r="CK50" s="51"/>
      <c r="CL50" s="51"/>
      <c r="CM50" s="51"/>
      <c r="CN50" s="50"/>
      <c r="CO50" s="50"/>
      <c r="CP50" s="50"/>
      <c r="CQ50" s="50"/>
      <c r="CR50" s="50"/>
    </row>
    <row r="51" spans="1:96" ht="18" customHeight="1" x14ac:dyDescent="0.25">
      <c r="A51" s="109"/>
      <c r="B51" s="286" t="s">
        <v>48</v>
      </c>
      <c r="C51" s="3" t="s">
        <v>179</v>
      </c>
      <c r="D51" s="287"/>
      <c r="F51" s="305" t="s">
        <v>185</v>
      </c>
      <c r="G51" s="294" t="s">
        <v>48</v>
      </c>
      <c r="H51" s="294" t="s">
        <v>48</v>
      </c>
      <c r="I51" s="3" t="s">
        <v>185</v>
      </c>
      <c r="K51" s="287"/>
      <c r="L51" s="287"/>
      <c r="O51" s="287"/>
      <c r="S51" s="978"/>
      <c r="T51" s="979"/>
      <c r="U51" s="979"/>
      <c r="V51" s="979"/>
      <c r="W51" s="979"/>
      <c r="X51" s="979"/>
      <c r="Y51" s="979"/>
      <c r="Z51" s="979"/>
      <c r="AA51" s="980"/>
      <c r="AB51" s="999" t="s">
        <v>186</v>
      </c>
      <c r="AC51" s="1000"/>
      <c r="AD51" s="1000"/>
      <c r="AE51" s="1000"/>
      <c r="AF51" s="1000"/>
      <c r="AG51" s="1000"/>
      <c r="AH51" s="1000"/>
      <c r="AI51" s="1001"/>
      <c r="AJ51" s="995"/>
      <c r="AK51" s="988"/>
      <c r="AL51" s="996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166"/>
      <c r="CK51" s="51"/>
      <c r="CL51" s="51"/>
      <c r="CM51" s="51"/>
      <c r="CN51" s="50"/>
      <c r="CO51" s="50"/>
      <c r="CP51" s="50"/>
      <c r="CQ51" s="50"/>
      <c r="CR51" s="50"/>
    </row>
    <row r="52" spans="1:96" ht="21" x14ac:dyDescent="0.25">
      <c r="A52" s="306"/>
      <c r="B52" s="291"/>
      <c r="D52" s="287"/>
      <c r="F52" s="305"/>
      <c r="G52" s="304"/>
      <c r="H52" s="304"/>
      <c r="J52" s="287"/>
      <c r="K52" s="287"/>
      <c r="L52" s="287"/>
      <c r="O52" s="287"/>
      <c r="S52" s="978"/>
      <c r="T52" s="979"/>
      <c r="U52" s="979"/>
      <c r="V52" s="979"/>
      <c r="W52" s="979"/>
      <c r="X52" s="979"/>
      <c r="Y52" s="979"/>
      <c r="Z52" s="979"/>
      <c r="AA52" s="980"/>
      <c r="AB52" s="978"/>
      <c r="AC52" s="979"/>
      <c r="AD52" s="979"/>
      <c r="AE52" s="979"/>
      <c r="AF52" s="979"/>
      <c r="AG52" s="979"/>
      <c r="AH52" s="979"/>
      <c r="AI52" s="1002"/>
      <c r="AJ52" s="997"/>
      <c r="AK52" s="991"/>
      <c r="AL52" s="998"/>
      <c r="CJ52" s="166"/>
      <c r="CK52" s="51"/>
      <c r="CL52" s="51"/>
      <c r="CM52" s="51"/>
      <c r="CN52" s="50"/>
      <c r="CO52" s="50"/>
      <c r="CP52" s="50"/>
      <c r="CQ52" s="50"/>
      <c r="CR52" s="50"/>
    </row>
    <row r="53" spans="1:96" ht="15" customHeight="1" x14ac:dyDescent="0.25">
      <c r="A53" s="307"/>
      <c r="D53" s="287"/>
      <c r="E53" s="287"/>
      <c r="F53" s="305" t="s">
        <v>185</v>
      </c>
      <c r="G53" s="294" t="s">
        <v>48</v>
      </c>
      <c r="H53" s="294" t="s">
        <v>48</v>
      </c>
      <c r="I53" s="3" t="s">
        <v>185</v>
      </c>
      <c r="J53" s="287"/>
      <c r="L53" s="287"/>
      <c r="S53" s="978"/>
      <c r="T53" s="979"/>
      <c r="U53" s="979"/>
      <c r="V53" s="979"/>
      <c r="W53" s="979"/>
      <c r="X53" s="979"/>
      <c r="Y53" s="979"/>
      <c r="Z53" s="979"/>
      <c r="AA53" s="980"/>
      <c r="AB53" s="978"/>
      <c r="AC53" s="979"/>
      <c r="AD53" s="979"/>
      <c r="AE53" s="979"/>
      <c r="AF53" s="979"/>
      <c r="AG53" s="979"/>
      <c r="AH53" s="979"/>
      <c r="AI53" s="1002"/>
      <c r="AJ53" s="1003" t="s">
        <v>187</v>
      </c>
      <c r="AK53" s="1004"/>
      <c r="AL53" s="1005"/>
      <c r="CJ53" s="166"/>
      <c r="CK53" s="51"/>
      <c r="CL53" s="51"/>
      <c r="CM53" s="51"/>
      <c r="CN53" s="50"/>
      <c r="CO53" s="50"/>
      <c r="CP53" s="50"/>
      <c r="CQ53" s="50"/>
      <c r="CR53" s="50"/>
    </row>
    <row r="54" spans="1:96" ht="15.75" customHeight="1" thickBot="1" x14ac:dyDescent="0.3">
      <c r="A54" s="255"/>
      <c r="B54" s="287"/>
      <c r="C54" s="287"/>
      <c r="D54" s="287"/>
      <c r="E54" s="287"/>
      <c r="F54" s="305"/>
      <c r="G54" s="304"/>
      <c r="H54" s="304"/>
      <c r="K54" s="287"/>
      <c r="L54" s="287"/>
      <c r="M54" s="308"/>
      <c r="N54" s="308"/>
      <c r="O54" s="308"/>
      <c r="P54" s="308"/>
      <c r="Q54" s="308"/>
      <c r="R54" s="308"/>
      <c r="S54" s="981"/>
      <c r="T54" s="982"/>
      <c r="U54" s="982"/>
      <c r="V54" s="982"/>
      <c r="W54" s="982"/>
      <c r="X54" s="982"/>
      <c r="Y54" s="982"/>
      <c r="Z54" s="982"/>
      <c r="AA54" s="983"/>
      <c r="AB54" s="978"/>
      <c r="AC54" s="979"/>
      <c r="AD54" s="979"/>
      <c r="AE54" s="979"/>
      <c r="AF54" s="979"/>
      <c r="AG54" s="979"/>
      <c r="AH54" s="979"/>
      <c r="AI54" s="1002"/>
      <c r="AJ54" s="1006"/>
      <c r="AK54" s="1007"/>
      <c r="AL54" s="1008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166"/>
      <c r="CK54" s="51"/>
      <c r="CL54" s="51"/>
      <c r="CM54" s="51"/>
      <c r="CN54" s="50"/>
      <c r="CO54" s="50"/>
      <c r="CP54" s="50"/>
      <c r="CQ54" s="50"/>
      <c r="CR54" s="50"/>
    </row>
    <row r="55" spans="1:96" ht="15" customHeight="1" x14ac:dyDescent="0.25">
      <c r="A55" s="255"/>
      <c r="B55" s="309"/>
      <c r="C55" s="309"/>
      <c r="D55" s="309"/>
      <c r="E55" s="309"/>
      <c r="F55" s="305" t="s">
        <v>185</v>
      </c>
      <c r="G55" s="294" t="s">
        <v>48</v>
      </c>
      <c r="H55" s="294" t="s">
        <v>48</v>
      </c>
      <c r="I55" s="3" t="s">
        <v>185</v>
      </c>
      <c r="K55" s="309"/>
      <c r="L55" s="309"/>
      <c r="M55" s="309"/>
      <c r="N55" s="309"/>
      <c r="O55" s="309"/>
      <c r="P55" s="309"/>
      <c r="Q55" s="309"/>
      <c r="R55" s="309"/>
      <c r="S55" s="166"/>
      <c r="T55" s="50"/>
      <c r="U55" s="50"/>
      <c r="V55" s="50"/>
      <c r="W55" s="50"/>
      <c r="X55" s="50"/>
      <c r="Y55" s="50"/>
      <c r="Z55" s="5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0"/>
      <c r="BX55" s="310"/>
      <c r="BY55" s="310"/>
      <c r="BZ55" s="310"/>
      <c r="CA55" s="310"/>
      <c r="CB55" s="310"/>
      <c r="CC55" s="310"/>
      <c r="CD55" s="310"/>
      <c r="CE55" s="310"/>
      <c r="CF55" s="310"/>
      <c r="CG55" s="310"/>
      <c r="CH55" s="310"/>
      <c r="CI55" s="31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ht="15.75" customHeight="1" x14ac:dyDescent="0.25">
      <c r="A56" s="255"/>
      <c r="D56" s="287"/>
      <c r="F56" s="305"/>
      <c r="G56" s="304"/>
      <c r="H56" s="304"/>
      <c r="J56" s="287"/>
      <c r="K56" s="287"/>
      <c r="L56" s="287"/>
      <c r="M56" s="287"/>
      <c r="N56" s="287"/>
      <c r="O56" s="287"/>
      <c r="P56" s="287"/>
      <c r="Q56" s="287"/>
      <c r="R56" s="287"/>
      <c r="S56" s="166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ht="15" customHeight="1" x14ac:dyDescent="0.25">
      <c r="A57" s="255"/>
      <c r="D57" s="287"/>
      <c r="F57" s="305"/>
      <c r="J57" s="287"/>
      <c r="K57" s="311"/>
      <c r="L57" s="311"/>
      <c r="M57" s="311"/>
      <c r="N57" s="311"/>
      <c r="Q57" s="50"/>
      <c r="R57" s="311"/>
      <c r="S57" s="166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x14ac:dyDescent="0.25">
      <c r="A58" s="255"/>
      <c r="B58" s="312"/>
      <c r="D58" s="313"/>
      <c r="E58" s="311"/>
      <c r="F58" s="305"/>
      <c r="I58" s="311"/>
      <c r="J58" s="311"/>
      <c r="K58" s="311"/>
      <c r="L58" s="311"/>
      <c r="M58" s="314"/>
      <c r="N58" s="314"/>
      <c r="Q58" s="50"/>
      <c r="R58" s="311"/>
      <c r="S58" s="166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</row>
    <row r="59" spans="1:96" ht="21" x14ac:dyDescent="0.25">
      <c r="A59" s="255"/>
      <c r="B59" s="286" t="s">
        <v>48</v>
      </c>
      <c r="C59" s="3" t="s">
        <v>101</v>
      </c>
      <c r="D59" s="287"/>
      <c r="E59" s="287"/>
      <c r="F59" s="305"/>
      <c r="G59" s="299"/>
      <c r="H59" s="299"/>
      <c r="I59" s="311"/>
      <c r="J59" s="287"/>
      <c r="K59" s="311"/>
      <c r="L59" s="311"/>
      <c r="M59" s="314"/>
      <c r="N59" s="314"/>
      <c r="Q59" s="50"/>
      <c r="R59" s="311"/>
      <c r="S59" s="166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</row>
    <row r="60" spans="1:96" ht="15.75" x14ac:dyDescent="0.25">
      <c r="A60" s="255"/>
      <c r="B60" s="312"/>
      <c r="D60" s="287"/>
      <c r="E60" s="287"/>
      <c r="F60" s="305" t="s">
        <v>182</v>
      </c>
      <c r="G60" s="294" t="s">
        <v>48</v>
      </c>
      <c r="H60" s="294" t="s">
        <v>48</v>
      </c>
      <c r="I60" s="315" t="s">
        <v>182</v>
      </c>
      <c r="J60" s="287"/>
      <c r="K60" s="311"/>
      <c r="L60" s="311"/>
      <c r="M60" s="314"/>
      <c r="N60" s="314"/>
      <c r="Q60" s="50"/>
      <c r="R60" s="311"/>
      <c r="S60" s="166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</row>
    <row r="61" spans="1:96" ht="15.75" x14ac:dyDescent="0.25">
      <c r="A61" s="255"/>
      <c r="B61" s="286" t="s">
        <v>48</v>
      </c>
      <c r="C61" s="3" t="s">
        <v>101</v>
      </c>
      <c r="D61" s="287"/>
      <c r="E61" s="287"/>
      <c r="F61" s="305"/>
      <c r="I61" s="311"/>
      <c r="J61" s="287"/>
      <c r="K61" s="311"/>
      <c r="Q61" s="50"/>
      <c r="S61" s="316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</row>
    <row r="62" spans="1:96" x14ac:dyDescent="0.25">
      <c r="A62" s="255"/>
      <c r="B62" s="312"/>
      <c r="D62" s="287"/>
      <c r="E62" s="287"/>
      <c r="F62" s="305"/>
      <c r="I62" s="311"/>
      <c r="J62" s="287"/>
      <c r="K62" s="311"/>
      <c r="Q62" s="50"/>
      <c r="S62" s="166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</row>
    <row r="63" spans="1:96" ht="15.75" x14ac:dyDescent="0.25">
      <c r="A63" s="255"/>
      <c r="B63" s="286" t="s">
        <v>48</v>
      </c>
      <c r="C63" s="3" t="s">
        <v>101</v>
      </c>
      <c r="D63" s="287"/>
      <c r="E63" s="287"/>
      <c r="F63" s="305" t="s">
        <v>182</v>
      </c>
      <c r="G63" s="294" t="s">
        <v>48</v>
      </c>
      <c r="H63" s="294" t="s">
        <v>48</v>
      </c>
      <c r="I63" s="315" t="s">
        <v>182</v>
      </c>
      <c r="J63" s="287"/>
      <c r="K63" s="311"/>
      <c r="Q63" s="50"/>
      <c r="S63" s="166"/>
      <c r="T63" s="50"/>
      <c r="U63" s="317"/>
      <c r="V63" s="317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</row>
    <row r="64" spans="1:96" x14ac:dyDescent="0.25">
      <c r="A64" s="255"/>
      <c r="B64" s="312"/>
      <c r="F64" s="305"/>
      <c r="I64" s="311"/>
      <c r="K64" s="311"/>
      <c r="Q64" s="50"/>
      <c r="S64" s="166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</row>
    <row r="65" spans="1:96" ht="15.75" x14ac:dyDescent="0.25">
      <c r="A65" s="255"/>
      <c r="B65" s="286" t="s">
        <v>48</v>
      </c>
      <c r="C65" s="3" t="s">
        <v>101</v>
      </c>
      <c r="D65" s="287"/>
      <c r="E65" s="287"/>
      <c r="F65" s="305"/>
      <c r="I65" s="311"/>
      <c r="J65" s="287"/>
      <c r="K65" s="311"/>
      <c r="Q65" s="50"/>
      <c r="S65" s="166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</row>
    <row r="66" spans="1:96" ht="15.75" x14ac:dyDescent="0.25">
      <c r="A66" s="255"/>
      <c r="B66" s="312"/>
      <c r="D66" s="287"/>
      <c r="E66" s="287"/>
      <c r="F66" s="305" t="s">
        <v>182</v>
      </c>
      <c r="G66" s="294" t="s">
        <v>48</v>
      </c>
      <c r="H66" s="294" t="s">
        <v>48</v>
      </c>
      <c r="I66" s="315" t="s">
        <v>182</v>
      </c>
      <c r="J66" s="287"/>
      <c r="K66" s="311"/>
      <c r="Q66" s="50"/>
      <c r="S66" s="166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</row>
    <row r="67" spans="1:96" ht="21" x14ac:dyDescent="0.25">
      <c r="A67" s="255"/>
      <c r="B67" s="286" t="s">
        <v>48</v>
      </c>
      <c r="C67" s="3" t="s">
        <v>188</v>
      </c>
      <c r="D67" s="287"/>
      <c r="E67" s="287"/>
      <c r="G67" s="299"/>
      <c r="H67" s="299"/>
      <c r="I67" s="311"/>
      <c r="J67" s="287"/>
      <c r="K67" s="311"/>
      <c r="Q67" s="50"/>
      <c r="S67" s="166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</row>
    <row r="68" spans="1:96" x14ac:dyDescent="0.25">
      <c r="A68" s="255"/>
      <c r="B68" s="311"/>
      <c r="I68" s="311"/>
      <c r="K68" s="311"/>
      <c r="Q68" s="50"/>
      <c r="S68" s="166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</row>
    <row r="69" spans="1:96" ht="15.75" x14ac:dyDescent="0.25">
      <c r="A69" s="255"/>
      <c r="B69" s="286" t="s">
        <v>48</v>
      </c>
      <c r="C69" s="3" t="s">
        <v>188</v>
      </c>
      <c r="D69" s="287"/>
      <c r="E69" s="287"/>
      <c r="I69" s="311"/>
      <c r="J69" s="287"/>
      <c r="K69" s="311"/>
      <c r="L69" s="311"/>
      <c r="M69" s="314"/>
      <c r="N69" s="314"/>
      <c r="Q69" s="50"/>
      <c r="R69" s="311"/>
      <c r="S69" s="166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</row>
    <row r="70" spans="1:96" x14ac:dyDescent="0.25">
      <c r="A70" s="255"/>
      <c r="B70" s="311"/>
      <c r="C70" s="311"/>
      <c r="D70" s="313"/>
      <c r="F70" s="311"/>
      <c r="I70" s="311"/>
      <c r="J70" s="311"/>
      <c r="K70" s="311"/>
      <c r="L70" s="311"/>
      <c r="M70" s="314"/>
      <c r="N70" s="314"/>
      <c r="Q70" s="50"/>
      <c r="R70" s="311"/>
      <c r="S70" s="166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</row>
    <row r="71" spans="1:96" x14ac:dyDescent="0.25">
      <c r="A71" s="255"/>
      <c r="B71" s="287"/>
      <c r="C71" s="311"/>
      <c r="D71" s="311"/>
      <c r="F71" s="315" t="s">
        <v>182</v>
      </c>
      <c r="G71" s="318" t="s">
        <v>183</v>
      </c>
      <c r="H71" s="311"/>
      <c r="I71" s="311"/>
      <c r="J71" s="311"/>
      <c r="K71" s="311"/>
      <c r="L71" s="311"/>
      <c r="M71" s="314"/>
      <c r="N71" s="314"/>
      <c r="Q71" s="50"/>
      <c r="R71" s="311"/>
      <c r="S71" s="166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</row>
    <row r="72" spans="1:96" ht="21" x14ac:dyDescent="0.25">
      <c r="A72" s="255"/>
      <c r="B72" s="287"/>
      <c r="C72" s="311"/>
      <c r="D72" s="319"/>
      <c r="E72" s="287"/>
      <c r="F72" s="299"/>
      <c r="G72" s="299"/>
      <c r="I72" s="311"/>
      <c r="J72" s="311"/>
      <c r="K72" s="311"/>
      <c r="L72" s="311"/>
      <c r="M72" s="311"/>
      <c r="N72" s="320"/>
      <c r="Q72" s="50"/>
      <c r="R72" s="311"/>
      <c r="S72" s="166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</row>
    <row r="73" spans="1:96" ht="27" thickBot="1" x14ac:dyDescent="0.45">
      <c r="A73" s="321"/>
      <c r="B73" s="322"/>
      <c r="C73" s="323"/>
      <c r="D73" s="322"/>
      <c r="E73" s="299"/>
      <c r="F73" s="294" t="s">
        <v>48</v>
      </c>
      <c r="G73" s="294" t="s">
        <v>48</v>
      </c>
      <c r="H73" s="299"/>
      <c r="I73" s="322"/>
      <c r="J73" s="323"/>
      <c r="K73" s="323"/>
      <c r="L73" s="323"/>
      <c r="M73" s="324" t="s">
        <v>189</v>
      </c>
      <c r="N73" s="325"/>
      <c r="R73" s="323"/>
      <c r="S73" s="316"/>
    </row>
    <row r="74" spans="1:96" x14ac:dyDescent="0.25">
      <c r="O74" s="326"/>
      <c r="P74" s="326"/>
      <c r="Q74" s="326"/>
    </row>
    <row r="77" spans="1:96" x14ac:dyDescent="0.25">
      <c r="M77" s="327"/>
    </row>
    <row r="78" spans="1:96" x14ac:dyDescent="0.25">
      <c r="M78" s="327"/>
    </row>
    <row r="79" spans="1:96" ht="15.75" thickBot="1" x14ac:dyDescent="0.3">
      <c r="M79" s="327"/>
    </row>
    <row r="80" spans="1:96" ht="29.25" thickBot="1" x14ac:dyDescent="0.3">
      <c r="A80" s="1178" t="s">
        <v>190</v>
      </c>
      <c r="B80" s="1179"/>
      <c r="C80" s="1179"/>
      <c r="D80" s="1179"/>
      <c r="E80" s="1179"/>
      <c r="F80" s="1179"/>
      <c r="G80" s="1179"/>
      <c r="H80" s="1179"/>
      <c r="I80" s="1180"/>
      <c r="J80" s="1181">
        <f>IFERROR(SUM(AE97:AE216)+G82,"")</f>
        <v>320</v>
      </c>
      <c r="K80" s="1182"/>
      <c r="L80" s="1182"/>
      <c r="M80" s="1183"/>
      <c r="Q80" s="1184" t="s">
        <v>191</v>
      </c>
      <c r="R80" s="1184"/>
      <c r="S80" s="1184"/>
      <c r="T80" s="1184"/>
      <c r="W80" s="1184" t="s">
        <v>192</v>
      </c>
      <c r="X80" s="1184"/>
      <c r="Y80" s="1184"/>
      <c r="Z80" s="1184"/>
      <c r="AB80" s="328"/>
      <c r="AC80" s="328"/>
      <c r="AD80" s="328"/>
      <c r="AE80" s="328"/>
      <c r="AF80" s="328"/>
      <c r="AG80" s="328"/>
    </row>
    <row r="81" spans="1:58" ht="24" thickBot="1" x14ac:dyDescent="0.35">
      <c r="A81" s="329" t="s">
        <v>193</v>
      </c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Q81" s="1185" t="s">
        <v>194</v>
      </c>
      <c r="R81" s="1185"/>
      <c r="S81" s="1185" t="s">
        <v>195</v>
      </c>
      <c r="T81" s="1185"/>
      <c r="W81" s="1185" t="s">
        <v>194</v>
      </c>
      <c r="X81" s="1185"/>
      <c r="Y81" s="1185" t="s">
        <v>195</v>
      </c>
      <c r="Z81" s="1185"/>
      <c r="AB81" s="332"/>
      <c r="AC81" s="332"/>
      <c r="AD81" s="332"/>
      <c r="AE81" s="332"/>
      <c r="AF81" s="332"/>
      <c r="AG81" s="332"/>
    </row>
    <row r="82" spans="1:58" ht="24" thickBot="1" x14ac:dyDescent="0.35">
      <c r="A82" s="1170" t="s">
        <v>196</v>
      </c>
      <c r="B82" s="1171"/>
      <c r="C82" s="1171"/>
      <c r="D82" s="1171"/>
      <c r="E82" s="1171"/>
      <c r="F82" s="1172"/>
      <c r="G82" s="1173">
        <f>I97+V97</f>
        <v>78</v>
      </c>
      <c r="H82" s="1174"/>
      <c r="I82" s="1175"/>
      <c r="Q82" s="1176">
        <v>44293</v>
      </c>
      <c r="R82" s="1176"/>
      <c r="S82" s="1177" t="s">
        <v>197</v>
      </c>
      <c r="T82" s="1177"/>
      <c r="W82" s="1176">
        <v>44419</v>
      </c>
      <c r="X82" s="1176"/>
      <c r="Y82" s="1177" t="s">
        <v>198</v>
      </c>
      <c r="Z82" s="1177"/>
      <c r="AB82" s="332"/>
      <c r="AC82" s="332"/>
      <c r="AD82" s="332"/>
      <c r="AE82" s="332"/>
      <c r="AF82" s="332"/>
      <c r="AG82" s="332"/>
    </row>
    <row r="83" spans="1:58" ht="24" thickBot="1" x14ac:dyDescent="0.4">
      <c r="A83" s="333"/>
      <c r="B83" s="333"/>
      <c r="C83" s="333"/>
      <c r="D83" s="333"/>
      <c r="E83" s="333"/>
      <c r="F83" s="333"/>
      <c r="G83" s="333"/>
      <c r="H83" s="333"/>
      <c r="I83" s="333"/>
      <c r="Q83" s="334" t="s">
        <v>199</v>
      </c>
      <c r="R83" s="335" t="s">
        <v>200</v>
      </c>
      <c r="S83" s="336" t="s">
        <v>201</v>
      </c>
      <c r="T83" s="336" t="s">
        <v>202</v>
      </c>
      <c r="U83" s="1163" t="s">
        <v>203</v>
      </c>
      <c r="V83" s="1164"/>
      <c r="W83" s="334" t="s">
        <v>199</v>
      </c>
      <c r="X83" s="335" t="s">
        <v>200</v>
      </c>
      <c r="Y83" s="336" t="s">
        <v>201</v>
      </c>
      <c r="Z83" s="336" t="s">
        <v>202</v>
      </c>
      <c r="AF83" s="337"/>
      <c r="AG83" s="337"/>
    </row>
    <row r="84" spans="1:58" ht="22.5" thickTop="1" thickBot="1" x14ac:dyDescent="0.3">
      <c r="A84" s="1165" t="s">
        <v>204</v>
      </c>
      <c r="B84" s="1166"/>
      <c r="C84" s="1166"/>
      <c r="D84" s="1166"/>
      <c r="E84" s="338">
        <f>I93+V93</f>
        <v>0</v>
      </c>
      <c r="F84" s="333"/>
      <c r="G84" s="333"/>
      <c r="H84" s="333"/>
      <c r="I84" s="333"/>
      <c r="Q84" s="339" t="s">
        <v>205</v>
      </c>
      <c r="R84" s="340" t="str">
        <f>IF(ISBLANK(Q83)," ",IFERROR(VLOOKUP("TOTAL",#REF!,13,0),""))</f>
        <v/>
      </c>
      <c r="S84" s="340" t="str">
        <f>IF(ISBLANK(Q83)," ",IFERROR(VLOOKUP("TOTAL F POWER",#REF!,13,0),""))</f>
        <v/>
      </c>
      <c r="T84" s="340" t="str">
        <f>IF(ISBLANK(Q83)," ",IFERROR(VLOOKUP("TOTAL SIN F POWER",#REF!,13,0),""))</f>
        <v/>
      </c>
      <c r="W84" s="339" t="s">
        <v>205</v>
      </c>
      <c r="X84" s="340" t="str">
        <f>IF(ISBLANK(W83)," ",IFERROR(VLOOKUP("TOTAL",#REF!,13,0),""))</f>
        <v/>
      </c>
      <c r="Y84" s="340" t="str">
        <f>IF(ISBLANK(W83)," ",IFERROR(VLOOKUP("TOTAL F POWER",#REF!,13,0),""))</f>
        <v/>
      </c>
      <c r="Z84" s="340" t="str">
        <f>IF(ISBLANK(W83)," ",IFERROR(VLOOKUP("TOTAL SIN F POWER",#REF!,13,0),""))</f>
        <v/>
      </c>
      <c r="AF84" s="341"/>
      <c r="AG84" s="341"/>
    </row>
    <row r="85" spans="1:58" ht="23.25" thickTop="1" thickBot="1" x14ac:dyDescent="0.3">
      <c r="A85" s="1165" t="s">
        <v>206</v>
      </c>
      <c r="B85" s="1166"/>
      <c r="C85" s="1166"/>
      <c r="D85" s="1166"/>
      <c r="E85" s="338">
        <f>I94+V94</f>
        <v>32</v>
      </c>
      <c r="F85" s="333"/>
      <c r="G85" s="333"/>
      <c r="H85" s="333"/>
      <c r="I85" s="342"/>
      <c r="Q85" s="343" t="s">
        <v>207</v>
      </c>
      <c r="R85" s="344" t="str">
        <f>IF(ISBLANK(Q83)," ",IFERROR(VLOOKUP("TOTAL",#REF!,4,0),""))</f>
        <v/>
      </c>
      <c r="S85" s="344" t="str">
        <f>IF(ISBLANK(Q83)," ",IFERROR(VLOOKUP("TOTAL F POWER",#REF!,4,0),""))</f>
        <v/>
      </c>
      <c r="T85" s="344" t="str">
        <f>IF(ISBLANK(Q83)," ",IFERROR(VLOOKUP("TOTAL SIN F POWER",#REF!,4,0),""))</f>
        <v/>
      </c>
      <c r="W85" s="343" t="s">
        <v>207</v>
      </c>
      <c r="X85" s="345" t="str">
        <f>IF(ISBLANK(W83)," ",IFERROR(VLOOKUP("TOTAL",#REF!,4,0),""))</f>
        <v/>
      </c>
      <c r="Y85" s="345" t="str">
        <f>IF(ISBLANK(W83)," ",IFERROR(VLOOKUP("TOTAL F POWER",#REF!,4,0),""))</f>
        <v/>
      </c>
      <c r="Z85" s="345" t="str">
        <f>IF(ISBLANK(W83)," ",IFERROR(VLOOKUP("TOTAL SIN F POWER",#REF!,4,0),""))</f>
        <v/>
      </c>
      <c r="AF85" s="341"/>
      <c r="AG85" s="341"/>
    </row>
    <row r="86" spans="1:58" ht="47.25" thickBot="1" x14ac:dyDescent="0.3">
      <c r="F86" s="346"/>
      <c r="G86" s="333"/>
      <c r="H86" s="333"/>
      <c r="I86" s="333"/>
      <c r="Q86" s="347" t="s">
        <v>208</v>
      </c>
      <c r="R86" s="348" t="str">
        <f>IF(ISBLANK(Q84)," ",IFERROR(VLOOKUP("TOTAL",#REF!,14,0),""))</f>
        <v/>
      </c>
      <c r="S86" s="348" t="str">
        <f>IF(ISBLANK(Q84)," ",IFERROR(VLOOKUP("TOTAL F POWER",#REF!,14,0),""))</f>
        <v/>
      </c>
      <c r="T86" s="348" t="str">
        <f>IF(ISBLANK(Q84)," ",IFERROR(VLOOKUP("TOTAL SIN F POWER",#REF!,14,0),""))</f>
        <v/>
      </c>
      <c r="W86" s="347" t="s">
        <v>208</v>
      </c>
      <c r="X86" s="348" t="str">
        <f>IF(ISBLANK(W83)," ",IFERROR(VLOOKUP("TOTAL",#REF!,14,0),""))</f>
        <v/>
      </c>
      <c r="Y86" s="348" t="str">
        <f>IF(ISBLANK(W83)," ",IFERROR(VLOOKUP("TOTAL F POWER",#REF!,14,0),""))</f>
        <v/>
      </c>
      <c r="Z86" s="348" t="str">
        <f>IF(ISBLANK(W83)," ",IFERROR(VLOOKUP("TOTAL SIN F POWER",#REF!,14,0),""))</f>
        <v/>
      </c>
      <c r="AF86" s="349"/>
      <c r="AG86" s="349"/>
    </row>
    <row r="87" spans="1:58" ht="21.75" thickBot="1" x14ac:dyDescent="0.3">
      <c r="A87" s="1167" t="s">
        <v>209</v>
      </c>
      <c r="B87" s="1168"/>
      <c r="C87" s="1168"/>
      <c r="D87" s="1169"/>
      <c r="E87" s="350">
        <f>K160+X160</f>
        <v>54</v>
      </c>
      <c r="F87" s="333"/>
      <c r="G87" s="333"/>
      <c r="H87" s="333"/>
      <c r="I87" s="333"/>
      <c r="Q87" s="351" t="s">
        <v>210</v>
      </c>
      <c r="R87" s="352" t="str">
        <f>IF(ISBLANK(Q83)," ",IFERROR(VLOOKUP("TOTAL",#REF!,11,0),""))</f>
        <v/>
      </c>
      <c r="S87" s="352" t="str">
        <f>IF(ISBLANK(Q83)," ",IFERROR(VLOOKUP("TOTAL F POWER",#REF!,11,0),""))</f>
        <v/>
      </c>
      <c r="T87" s="352" t="str">
        <f>IF(ISBLANK(Q83)," ",IFERROR(VLOOKUP("TOTAL SIN F POWER",#REF!,11,0),""))</f>
        <v/>
      </c>
      <c r="W87" s="351" t="s">
        <v>210</v>
      </c>
      <c r="X87" s="353" t="str">
        <f>IF(ISBLANK(W83)," ",IFERROR(VLOOKUP("TOTAL",#REF!,11,0),""))</f>
        <v/>
      </c>
      <c r="Y87" s="353" t="str">
        <f>IF(ISBLANK(W83)," ",IFERROR(VLOOKUP("TOTAL F POWER",#REF!,11,0),""))</f>
        <v/>
      </c>
      <c r="Z87" s="353" t="str">
        <f>IF(ISBLANK(W83)," ",IFERROR(VLOOKUP("TOTAL SIN F POWER",#REF!,11,0),""))</f>
        <v/>
      </c>
    </row>
    <row r="88" spans="1:58" ht="21.75" thickBot="1" x14ac:dyDescent="0.3">
      <c r="A88" s="1167" t="s">
        <v>211</v>
      </c>
      <c r="B88" s="1168"/>
      <c r="C88" s="1168"/>
      <c r="D88" s="1169"/>
      <c r="E88" s="354">
        <f>L160+Y160</f>
        <v>-16</v>
      </c>
      <c r="F88" s="333"/>
      <c r="G88" s="333"/>
      <c r="H88" s="333"/>
      <c r="I88" s="333"/>
      <c r="Q88" s="355" t="s">
        <v>212</v>
      </c>
      <c r="R88" s="356" t="str">
        <f>IF(ISBLANK(Q83)," ",IFERROR(VLOOKUP("TOTAL",#REF!,15,0),""))</f>
        <v/>
      </c>
      <c r="S88" s="356" t="str">
        <f>IF(ISBLANK(Q83)," ",IFERROR(VLOOKUP("TOTAL F POWER",#REF!,15,0),""))</f>
        <v/>
      </c>
      <c r="T88" s="356" t="str">
        <f>IF(ISBLANK(Q83)," ",IFERROR(VLOOKUP("TOTAL SIN F POWER",#REF!,15,0),""))</f>
        <v/>
      </c>
      <c r="W88" s="355" t="s">
        <v>212</v>
      </c>
      <c r="X88" s="357" t="str">
        <f>IF(ISBLANK(W83)," ",IFERROR(VLOOKUP("TOTAL",#REF!,15,0),""))</f>
        <v/>
      </c>
      <c r="Y88" s="357" t="str">
        <f>IF(ISBLANK(W83)," ",IFERROR(VLOOKUP("TOTAL F POWER",#REF!,15,0),""))</f>
        <v/>
      </c>
      <c r="Z88" s="357" t="str">
        <f>IF(ISBLANK(W83)," ",IFERROR(VLOOKUP("TOTAL SIN F POWER",#REF!,15,0),""))</f>
        <v/>
      </c>
    </row>
    <row r="89" spans="1:58" ht="30.75" thickBot="1" x14ac:dyDescent="0.3">
      <c r="A89" s="1167" t="s">
        <v>213</v>
      </c>
      <c r="B89" s="1168"/>
      <c r="C89" s="1168"/>
      <c r="D89" s="1169"/>
      <c r="E89" s="358">
        <f>J160+W160</f>
        <v>40</v>
      </c>
      <c r="Q89" s="359" t="s">
        <v>214</v>
      </c>
      <c r="R89" s="360" t="str">
        <f>IF(ISBLANK(Q83)," ",IFERROR(VLOOKUP("TOTAL",#REF!,16,0),""))</f>
        <v/>
      </c>
      <c r="S89" s="360" t="str">
        <f>IF(ISBLANK(Q83)," ",IFERROR(VLOOKUP("TOTAL F POWER",#REF!,16,0),""))</f>
        <v/>
      </c>
      <c r="T89" s="360" t="str">
        <f>IF(ISBLANK(Q83)," ",IFERROR(VLOOKUP("TOTAL SIN F POWER",#REF!,16,0),""))</f>
        <v/>
      </c>
      <c r="W89" s="359" t="s">
        <v>214</v>
      </c>
      <c r="X89" s="361" t="str">
        <f>IF(ISBLANK(W83)," ",IFERROR(VLOOKUP("TOTAL",#REF!,16,0),""))</f>
        <v/>
      </c>
      <c r="Y89" s="361" t="str">
        <f>IF(ISBLANK(W83)," ",IFERROR(VLOOKUP("TOTAL F POWER",#REF!,16,0),""))</f>
        <v/>
      </c>
      <c r="Z89" s="361" t="str">
        <f>IF(ISBLANK(W83)," ",IFERROR(VLOOKUP("TOTAL SIN F POWER",#REF!,16,0),""))</f>
        <v/>
      </c>
    </row>
    <row r="92" spans="1:58" ht="47.25" thickBot="1" x14ac:dyDescent="0.75">
      <c r="A92" s="1153" t="s">
        <v>215</v>
      </c>
      <c r="B92" s="1154"/>
      <c r="C92" s="1154"/>
      <c r="D92" s="1154"/>
      <c r="E92" s="1154"/>
      <c r="F92" s="1154"/>
      <c r="G92" s="1154"/>
      <c r="H92" s="1154"/>
      <c r="I92" s="1154"/>
      <c r="J92" s="1154"/>
      <c r="K92" s="1154"/>
      <c r="L92" s="1154"/>
      <c r="M92" s="1154"/>
      <c r="N92" s="1154"/>
      <c r="O92" s="1154"/>
      <c r="P92" s="1154"/>
      <c r="Q92" s="1154"/>
      <c r="R92" s="1154"/>
      <c r="S92" s="1154"/>
      <c r="T92" s="1154"/>
      <c r="U92" s="1154"/>
      <c r="V92" s="1154"/>
      <c r="W92" s="1154"/>
      <c r="X92" s="1154"/>
      <c r="Y92" s="1154"/>
      <c r="Z92" s="1154"/>
      <c r="AA92" s="331"/>
    </row>
    <row r="93" spans="1:58" ht="27.75" thickTop="1" thickBot="1" x14ac:dyDescent="0.45">
      <c r="D93" s="1141" t="s">
        <v>216</v>
      </c>
      <c r="E93" s="1142"/>
      <c r="F93" s="1142"/>
      <c r="G93" s="1143"/>
      <c r="H93" s="1143"/>
      <c r="I93" s="1155">
        <f>COUNTIF($B$18:$BF$52,"25C")+COUNTIF($BY$19:$CI$45,"25C")</f>
        <v>0</v>
      </c>
      <c r="J93" s="1156"/>
      <c r="M93" s="327"/>
      <c r="Q93" s="1141" t="s">
        <v>217</v>
      </c>
      <c r="R93" s="1142"/>
      <c r="S93" s="1142"/>
      <c r="T93" s="1143"/>
      <c r="U93" s="1143"/>
      <c r="V93" s="1155">
        <f>COUNTIF($BG$3:$BX$39,"25C")+COUNTIF($BY$3:$CI$18,"25C")</f>
        <v>0</v>
      </c>
      <c r="W93" s="1156"/>
      <c r="AA93" s="362"/>
      <c r="AB93" s="363"/>
      <c r="AC93" s="1157" t="s">
        <v>218</v>
      </c>
      <c r="AD93" s="1158"/>
      <c r="AE93" s="1158"/>
      <c r="AF93" s="1159"/>
      <c r="AG93" s="363"/>
      <c r="AI93" s="364"/>
      <c r="AJ93" s="365"/>
      <c r="AK93" s="365"/>
      <c r="AL93" s="365"/>
      <c r="AM93" s="365"/>
      <c r="AN93" s="365"/>
      <c r="AO93" s="365"/>
      <c r="AP93" s="365"/>
      <c r="AQ93" s="365"/>
      <c r="AR93" s="365"/>
      <c r="AS93" s="365"/>
      <c r="AT93" s="365"/>
      <c r="AU93" s="365"/>
      <c r="AV93" s="365"/>
      <c r="AW93" s="365"/>
      <c r="AX93" s="365"/>
      <c r="AY93" s="365"/>
      <c r="AZ93" s="365"/>
      <c r="BA93" s="366"/>
    </row>
    <row r="94" spans="1:58" ht="22.5" thickTop="1" thickBot="1" x14ac:dyDescent="0.4">
      <c r="D94" s="1141" t="s">
        <v>219</v>
      </c>
      <c r="E94" s="1142"/>
      <c r="F94" s="1142"/>
      <c r="G94" s="1143"/>
      <c r="H94" s="1143"/>
      <c r="I94" s="1155">
        <f>COUNTIF($B$18:$BF$52,"50C")+COUNTIF($BY$19:$CI$45,"50C")</f>
        <v>20</v>
      </c>
      <c r="J94" s="1156"/>
      <c r="M94" s="327"/>
      <c r="Q94" s="1141" t="s">
        <v>220</v>
      </c>
      <c r="R94" s="1142"/>
      <c r="S94" s="1142"/>
      <c r="T94" s="1143"/>
      <c r="U94" s="1143"/>
      <c r="V94" s="1155">
        <f>COUNTIF($BG$3:$BX$39,"50C")+COUNTIF($BY$3:$CI$18,"50C")</f>
        <v>12</v>
      </c>
      <c r="W94" s="1156"/>
      <c r="AA94" s="362"/>
      <c r="AC94" s="1160"/>
      <c r="AD94" s="1161"/>
      <c r="AE94" s="1161"/>
      <c r="AF94" s="1162"/>
      <c r="AH94" s="367"/>
      <c r="AI94" s="1148" t="s">
        <v>221</v>
      </c>
      <c r="AJ94" s="1149"/>
      <c r="AK94" s="1149"/>
      <c r="AL94" s="1149"/>
      <c r="AM94" s="1149"/>
      <c r="AN94" s="1150"/>
      <c r="AO94" s="368" t="s">
        <v>200</v>
      </c>
      <c r="AP94" s="369"/>
      <c r="AQ94" s="367"/>
      <c r="AR94" s="1060" t="s">
        <v>222</v>
      </c>
      <c r="AS94" s="1061"/>
      <c r="AT94" s="1061"/>
      <c r="AU94" s="1061"/>
      <c r="AV94" s="1061"/>
      <c r="AW94" s="1046"/>
      <c r="AX94" s="368" t="s">
        <v>200</v>
      </c>
      <c r="AY94" s="369"/>
      <c r="AZ94" s="367"/>
      <c r="BA94" s="370"/>
    </row>
    <row r="95" spans="1:58" ht="27" thickBot="1" x14ac:dyDescent="0.45">
      <c r="A95" s="330"/>
      <c r="B95" s="330"/>
      <c r="C95" s="330"/>
      <c r="D95" s="1141" t="s">
        <v>223</v>
      </c>
      <c r="E95" s="1142"/>
      <c r="F95" s="1142"/>
      <c r="G95" s="1143"/>
      <c r="H95" s="1144"/>
      <c r="I95" s="1145">
        <f>G121</f>
        <v>47</v>
      </c>
      <c r="J95" s="1146"/>
      <c r="K95" s="330"/>
      <c r="L95" s="371"/>
      <c r="M95" s="362"/>
      <c r="N95" s="362"/>
      <c r="O95" s="372"/>
      <c r="P95" s="372"/>
      <c r="Q95" s="1141" t="s">
        <v>224</v>
      </c>
      <c r="R95" s="1142"/>
      <c r="S95" s="1142"/>
      <c r="T95" s="1142"/>
      <c r="U95" s="1147"/>
      <c r="V95" s="1145">
        <f>T121</f>
        <v>5</v>
      </c>
      <c r="W95" s="1146"/>
      <c r="X95" s="372"/>
      <c r="Y95" s="372"/>
      <c r="Z95" s="373"/>
      <c r="AA95" s="362"/>
      <c r="AC95" s="1151" t="s">
        <v>225</v>
      </c>
      <c r="AD95" s="1152"/>
      <c r="AE95" s="374" t="s">
        <v>226</v>
      </c>
      <c r="AF95" s="375" t="s">
        <v>227</v>
      </c>
      <c r="AH95" s="367"/>
      <c r="AI95" s="1047" t="s">
        <v>228</v>
      </c>
      <c r="AJ95" s="1048"/>
      <c r="AK95" s="1048"/>
      <c r="AL95" s="1048"/>
      <c r="AM95" s="1048"/>
      <c r="AN95" s="376" t="s">
        <v>229</v>
      </c>
      <c r="AO95" s="377">
        <f>COUNTIF($A$1:$CI$60,AN95)</f>
        <v>0</v>
      </c>
      <c r="AP95" s="378"/>
      <c r="AQ95" s="367"/>
      <c r="AR95" s="1063" t="s">
        <v>230</v>
      </c>
      <c r="AS95" s="1064"/>
      <c r="AT95" s="1064"/>
      <c r="AU95" s="1064"/>
      <c r="AV95" s="1064"/>
      <c r="AW95" s="379" t="s">
        <v>231</v>
      </c>
      <c r="AX95" s="377">
        <f>COUNTIF($A$1:$CI$60,AW95)</f>
        <v>0</v>
      </c>
      <c r="AY95" s="380"/>
      <c r="AZ95" s="367"/>
      <c r="BA95" s="370"/>
      <c r="BC95" s="381"/>
      <c r="BD95" s="381"/>
      <c r="BE95" s="381"/>
      <c r="BF95" s="381"/>
    </row>
    <row r="96" spans="1:58" ht="21.75" thickBot="1" x14ac:dyDescent="0.4">
      <c r="C96" s="382" t="b">
        <v>0</v>
      </c>
      <c r="D96" s="1141" t="s">
        <v>232</v>
      </c>
      <c r="E96" s="1142"/>
      <c r="F96" s="1142"/>
      <c r="G96" s="1143"/>
      <c r="H96" s="1144"/>
      <c r="I96" s="1145">
        <f>G140</f>
        <v>0</v>
      </c>
      <c r="J96" s="1146"/>
      <c r="M96" s="327"/>
      <c r="Q96" s="1141" t="s">
        <v>233</v>
      </c>
      <c r="R96" s="1142"/>
      <c r="S96" s="1142"/>
      <c r="T96" s="1142"/>
      <c r="U96" s="1147"/>
      <c r="V96" s="1145">
        <f>T140</f>
        <v>0</v>
      </c>
      <c r="W96" s="1146"/>
      <c r="AA96" s="382"/>
      <c r="AC96" s="1131" t="s">
        <v>234</v>
      </c>
      <c r="AD96" s="1132"/>
      <c r="AE96" s="1132"/>
      <c r="AF96" s="1132"/>
      <c r="AH96" s="367"/>
      <c r="AI96" s="1047" t="s">
        <v>235</v>
      </c>
      <c r="AJ96" s="1048"/>
      <c r="AK96" s="1048"/>
      <c r="AL96" s="1048"/>
      <c r="AM96" s="1048"/>
      <c r="AN96" s="108" t="s">
        <v>121</v>
      </c>
      <c r="AO96" s="377">
        <f t="shared" ref="AO96:AO159" si="0">COUNTIF($A$1:$CI$60,AN96)</f>
        <v>4</v>
      </c>
      <c r="AP96" s="378"/>
      <c r="AQ96" s="367"/>
      <c r="AR96" s="1063" t="s">
        <v>236</v>
      </c>
      <c r="AS96" s="1064"/>
      <c r="AT96" s="1064"/>
      <c r="AU96" s="1064"/>
      <c r="AV96" s="1064"/>
      <c r="AW96" s="383" t="s">
        <v>237</v>
      </c>
      <c r="AX96" s="377">
        <f t="shared" ref="AX96:AX134" si="1">COUNTIF($A$1:$CI$60,AW96)</f>
        <v>0</v>
      </c>
      <c r="AY96" s="384"/>
      <c r="AZ96" s="367"/>
      <c r="BA96" s="370"/>
      <c r="BC96" s="385"/>
      <c r="BD96" s="385"/>
      <c r="BE96" s="386"/>
      <c r="BF96" s="386"/>
    </row>
    <row r="97" spans="1:58" ht="21.75" thickBot="1" x14ac:dyDescent="0.4">
      <c r="C97" s="382" t="b">
        <v>0</v>
      </c>
      <c r="D97" s="1136" t="s">
        <v>238</v>
      </c>
      <c r="E97" s="1137"/>
      <c r="F97" s="1137"/>
      <c r="G97" s="1137"/>
      <c r="H97" s="1138"/>
      <c r="I97" s="1139">
        <f>G160</f>
        <v>62</v>
      </c>
      <c r="J97" s="1140"/>
      <c r="M97" s="327"/>
      <c r="Q97" s="1136" t="s">
        <v>239</v>
      </c>
      <c r="R97" s="1137"/>
      <c r="S97" s="1137"/>
      <c r="T97" s="1137"/>
      <c r="U97" s="1138"/>
      <c r="V97" s="1139">
        <f>T160</f>
        <v>16</v>
      </c>
      <c r="W97" s="1140"/>
      <c r="AA97" s="327"/>
      <c r="AC97" s="387" t="s">
        <v>221</v>
      </c>
      <c r="AD97" s="388" t="s">
        <v>221</v>
      </c>
      <c r="AE97" s="389">
        <f>AO166</f>
        <v>42</v>
      </c>
      <c r="AF97" s="390">
        <f>IFERROR(AE97/J80,"")</f>
        <v>0.13125000000000001</v>
      </c>
      <c r="AH97" s="367"/>
      <c r="AI97" s="1047" t="s">
        <v>240</v>
      </c>
      <c r="AJ97" s="1048"/>
      <c r="AK97" s="1048"/>
      <c r="AL97" s="1048"/>
      <c r="AM97" s="1048"/>
      <c r="AN97" s="391" t="s">
        <v>241</v>
      </c>
      <c r="AO97" s="377">
        <f t="shared" si="0"/>
        <v>0</v>
      </c>
      <c r="AP97" s="378"/>
      <c r="AQ97" s="367"/>
      <c r="AR97" s="1063" t="s">
        <v>242</v>
      </c>
      <c r="AS97" s="1064"/>
      <c r="AT97" s="1064"/>
      <c r="AU97" s="1064"/>
      <c r="AV97" s="1064"/>
      <c r="AW97" s="392" t="s">
        <v>243</v>
      </c>
      <c r="AX97" s="377">
        <f t="shared" si="1"/>
        <v>0</v>
      </c>
      <c r="AY97" s="384"/>
      <c r="AZ97" s="367"/>
      <c r="BA97" s="370"/>
      <c r="BC97" s="385"/>
      <c r="BD97" s="385"/>
      <c r="BE97" s="386"/>
      <c r="BF97" s="386"/>
    </row>
    <row r="98" spans="1:58" ht="21" x14ac:dyDescent="0.35">
      <c r="A98" s="393"/>
      <c r="B98" s="393"/>
      <c r="C98" s="394"/>
      <c r="D98" s="395"/>
      <c r="E98" s="395"/>
      <c r="F98" s="395"/>
      <c r="G98" s="395"/>
      <c r="H98" s="395"/>
      <c r="I98" s="396"/>
      <c r="J98" s="396"/>
      <c r="K98" s="393"/>
      <c r="L98" s="393"/>
      <c r="M98" s="397"/>
      <c r="N98" s="393"/>
      <c r="O98" s="393"/>
      <c r="P98" s="393"/>
      <c r="Q98" s="395"/>
      <c r="R98" s="395"/>
      <c r="S98" s="395"/>
      <c r="T98" s="395"/>
      <c r="U98" s="395"/>
      <c r="V98" s="396"/>
      <c r="W98" s="396"/>
      <c r="X98" s="393"/>
      <c r="Y98" s="393"/>
      <c r="Z98" s="393"/>
      <c r="AA98" s="382"/>
      <c r="AC98" s="387" t="s">
        <v>244</v>
      </c>
      <c r="AD98" s="398" t="s">
        <v>245</v>
      </c>
      <c r="AE98" s="389">
        <f>AX260</f>
        <v>0</v>
      </c>
      <c r="AF98" s="390">
        <f>IFERROR(AE98/J80,"")</f>
        <v>0</v>
      </c>
      <c r="AH98" s="367"/>
      <c r="AI98" s="1047" t="s">
        <v>246</v>
      </c>
      <c r="AJ98" s="1048"/>
      <c r="AK98" s="1048"/>
      <c r="AL98" s="1048"/>
      <c r="AM98" s="1048"/>
      <c r="AN98" s="399" t="s">
        <v>247</v>
      </c>
      <c r="AO98" s="377">
        <f t="shared" si="0"/>
        <v>0</v>
      </c>
      <c r="AP98" s="378"/>
      <c r="AQ98" s="367"/>
      <c r="AR98" s="1063" t="s">
        <v>248</v>
      </c>
      <c r="AS98" s="1064"/>
      <c r="AT98" s="1064"/>
      <c r="AU98" s="1064"/>
      <c r="AV98" s="1064"/>
      <c r="AW98" s="400" t="s">
        <v>249</v>
      </c>
      <c r="AX98" s="377">
        <f t="shared" si="1"/>
        <v>0</v>
      </c>
      <c r="AY98" s="384"/>
      <c r="AZ98" s="367"/>
      <c r="BA98" s="370"/>
      <c r="BC98" s="401"/>
      <c r="BD98" s="401"/>
      <c r="BE98" s="402"/>
      <c r="BF98" s="402"/>
    </row>
    <row r="99" spans="1:58" ht="18.75" thickBot="1" x14ac:dyDescent="0.3">
      <c r="A99" s="1133" t="s">
        <v>250</v>
      </c>
      <c r="B99" s="1134"/>
      <c r="C99" s="1134"/>
      <c r="D99" s="1134"/>
      <c r="E99" s="1134"/>
      <c r="F99" s="1134"/>
      <c r="G99" s="1134"/>
      <c r="H99" s="1134"/>
      <c r="I99" s="1135"/>
      <c r="J99" s="403" t="s">
        <v>251</v>
      </c>
      <c r="K99" s="403" t="s">
        <v>252</v>
      </c>
      <c r="L99" s="403" t="s">
        <v>253</v>
      </c>
      <c r="M99" s="382"/>
      <c r="N99" s="1133" t="s">
        <v>250</v>
      </c>
      <c r="O99" s="1134"/>
      <c r="P99" s="1134"/>
      <c r="Q99" s="1134"/>
      <c r="R99" s="1134"/>
      <c r="S99" s="1134"/>
      <c r="T99" s="1134"/>
      <c r="U99" s="1134"/>
      <c r="V99" s="1135"/>
      <c r="W99" s="404" t="s">
        <v>251</v>
      </c>
      <c r="X99" s="404" t="s">
        <v>252</v>
      </c>
      <c r="Y99" s="404" t="s">
        <v>253</v>
      </c>
      <c r="Z99" s="404" t="s">
        <v>254</v>
      </c>
      <c r="AA99" s="382"/>
      <c r="AC99" s="387" t="s">
        <v>255</v>
      </c>
      <c r="AD99" s="405" t="s">
        <v>256</v>
      </c>
      <c r="AE99" s="389">
        <f>AO198</f>
        <v>10</v>
      </c>
      <c r="AF99" s="390">
        <f>IFERROR(AE99/J80,"")</f>
        <v>3.125E-2</v>
      </c>
      <c r="AH99" s="367"/>
      <c r="AI99" s="1047" t="s">
        <v>257</v>
      </c>
      <c r="AJ99" s="1048"/>
      <c r="AK99" s="1048"/>
      <c r="AL99" s="1048"/>
      <c r="AM99" s="1048"/>
      <c r="AN99" s="406" t="s">
        <v>258</v>
      </c>
      <c r="AO99" s="377">
        <f t="shared" si="0"/>
        <v>0</v>
      </c>
      <c r="AP99" s="378"/>
      <c r="AQ99" s="367"/>
      <c r="AR99" s="1063" t="s">
        <v>259</v>
      </c>
      <c r="AS99" s="1064"/>
      <c r="AT99" s="1064"/>
      <c r="AU99" s="1064"/>
      <c r="AV99" s="1064"/>
      <c r="AW99" s="400" t="s">
        <v>260</v>
      </c>
      <c r="AX99" s="377">
        <f t="shared" si="1"/>
        <v>0</v>
      </c>
      <c r="AY99" s="384"/>
      <c r="AZ99" s="367"/>
      <c r="BA99" s="370"/>
      <c r="BC99" s="385"/>
      <c r="BD99" s="385"/>
      <c r="BE99" s="407"/>
      <c r="BF99" s="407"/>
    </row>
    <row r="100" spans="1:58" ht="18.75" thickBot="1" x14ac:dyDescent="0.3">
      <c r="A100" s="1100" t="s">
        <v>52</v>
      </c>
      <c r="B100" s="1101"/>
      <c r="C100" s="1102"/>
      <c r="D100" s="408" t="s">
        <v>25</v>
      </c>
      <c r="E100" s="409"/>
      <c r="F100" s="5" t="s">
        <v>51</v>
      </c>
      <c r="G100" s="1103">
        <f>COUNTIF($B$18:$BF$73,F100)+COUNTIF($BY$19:$CI$45,F100)</f>
        <v>0</v>
      </c>
      <c r="H100" s="1104"/>
      <c r="I100" s="1105"/>
      <c r="J100" s="410">
        <v>0</v>
      </c>
      <c r="K100" s="411">
        <v>0</v>
      </c>
      <c r="L100" s="412">
        <f>G100-K100-J100</f>
        <v>0</v>
      </c>
      <c r="M100" s="382"/>
      <c r="N100" s="1100" t="s">
        <v>52</v>
      </c>
      <c r="O100" s="1101"/>
      <c r="P100" s="1102"/>
      <c r="Q100" s="408" t="s">
        <v>25</v>
      </c>
      <c r="R100" s="409"/>
      <c r="S100" s="5" t="s">
        <v>51</v>
      </c>
      <c r="T100" s="1106">
        <f>COUNTIF($BG$3:$BX$39,S100)+COUNTIF($BY$3:$CI$18,S100)</f>
        <v>0</v>
      </c>
      <c r="U100" s="1106"/>
      <c r="V100" s="1106"/>
      <c r="W100" s="410">
        <v>0</v>
      </c>
      <c r="X100" s="411">
        <v>0</v>
      </c>
      <c r="Y100" s="412">
        <f t="shared" ref="Y100:Y120" si="2">T100-X100-W100</f>
        <v>0</v>
      </c>
      <c r="Z100" s="413">
        <f t="shared" ref="Z100:Z159" si="3">T100+G100</f>
        <v>0</v>
      </c>
      <c r="AA100" s="382"/>
      <c r="AC100" s="387" t="s">
        <v>261</v>
      </c>
      <c r="AD100" s="414" t="s">
        <v>262</v>
      </c>
      <c r="AE100" s="389">
        <f>AX236</f>
        <v>0</v>
      </c>
      <c r="AF100" s="390">
        <f>IFERROR(AE100/J80,"")</f>
        <v>0</v>
      </c>
      <c r="AH100" s="367"/>
      <c r="AI100" s="1047" t="s">
        <v>263</v>
      </c>
      <c r="AJ100" s="1048"/>
      <c r="AK100" s="1048"/>
      <c r="AL100" s="1048"/>
      <c r="AM100" s="1048"/>
      <c r="AN100" s="415" t="s">
        <v>264</v>
      </c>
      <c r="AO100" s="377">
        <f t="shared" si="0"/>
        <v>0</v>
      </c>
      <c r="AP100" s="378"/>
      <c r="AQ100" s="367"/>
      <c r="AR100" s="1063" t="s">
        <v>265</v>
      </c>
      <c r="AS100" s="1064"/>
      <c r="AT100" s="1064"/>
      <c r="AU100" s="1064"/>
      <c r="AV100" s="1064"/>
      <c r="AW100" s="416" t="s">
        <v>266</v>
      </c>
      <c r="AX100" s="377">
        <f t="shared" si="1"/>
        <v>0</v>
      </c>
      <c r="AY100" s="384"/>
      <c r="AZ100" s="367"/>
      <c r="BA100" s="370"/>
      <c r="BC100" s="385"/>
      <c r="BD100" s="385"/>
      <c r="BE100" s="385"/>
      <c r="BF100" s="385"/>
    </row>
    <row r="101" spans="1:58" ht="18.75" thickBot="1" x14ac:dyDescent="0.3">
      <c r="A101" s="1100" t="s">
        <v>28</v>
      </c>
      <c r="B101" s="1101"/>
      <c r="C101" s="1102"/>
      <c r="D101" s="408"/>
      <c r="E101" s="409" t="s">
        <v>267</v>
      </c>
      <c r="F101" s="6" t="s">
        <v>25</v>
      </c>
      <c r="G101" s="1103">
        <f t="shared" ref="G101:G120" si="4">COUNTIF($B$18:$BF$52,F101)+COUNTIF($BY$19:$CI$45,F101)</f>
        <v>6</v>
      </c>
      <c r="H101" s="1104"/>
      <c r="I101" s="1105"/>
      <c r="J101" s="410">
        <v>0</v>
      </c>
      <c r="K101" s="411">
        <v>8</v>
      </c>
      <c r="L101" s="412">
        <f t="shared" ref="L101:L120" si="5">G101-K101-J101</f>
        <v>-2</v>
      </c>
      <c r="M101" s="382"/>
      <c r="N101" s="1100" t="s">
        <v>28</v>
      </c>
      <c r="O101" s="1101"/>
      <c r="P101" s="1102"/>
      <c r="Q101" s="408"/>
      <c r="R101" s="409" t="s">
        <v>267</v>
      </c>
      <c r="S101" s="6" t="s">
        <v>25</v>
      </c>
      <c r="T101" s="1106">
        <f t="shared" ref="T101:T120" si="6">COUNTIF($BG$3:$BX$39,S101)+COUNTIF($BY$3:$CI$18,S101)</f>
        <v>0</v>
      </c>
      <c r="U101" s="1106"/>
      <c r="V101" s="1106"/>
      <c r="W101" s="410">
        <v>0</v>
      </c>
      <c r="X101" s="411">
        <v>0</v>
      </c>
      <c r="Y101" s="412">
        <f t="shared" si="2"/>
        <v>0</v>
      </c>
      <c r="Z101" s="413">
        <f t="shared" si="3"/>
        <v>6</v>
      </c>
      <c r="AA101" s="382"/>
      <c r="AC101" s="387" t="s">
        <v>268</v>
      </c>
      <c r="AD101" s="417" t="s">
        <v>268</v>
      </c>
      <c r="AE101" s="389">
        <f>AX182</f>
        <v>20</v>
      </c>
      <c r="AF101" s="390">
        <f>IFERROR(AE101/J80,"")</f>
        <v>6.25E-2</v>
      </c>
      <c r="AH101" s="367"/>
      <c r="AI101" s="1047" t="s">
        <v>269</v>
      </c>
      <c r="AJ101" s="1048"/>
      <c r="AK101" s="1048"/>
      <c r="AL101" s="1048"/>
      <c r="AM101" s="1048"/>
      <c r="AN101" s="418" t="s">
        <v>270</v>
      </c>
      <c r="AO101" s="377">
        <f t="shared" si="0"/>
        <v>0</v>
      </c>
      <c r="AP101" s="378"/>
      <c r="AQ101" s="367"/>
      <c r="AR101" s="1063" t="s">
        <v>271</v>
      </c>
      <c r="AS101" s="1064"/>
      <c r="AT101" s="1064"/>
      <c r="AU101" s="1064"/>
      <c r="AV101" s="1064"/>
      <c r="AW101" s="419" t="s">
        <v>272</v>
      </c>
      <c r="AX101" s="377">
        <f t="shared" si="1"/>
        <v>0</v>
      </c>
      <c r="AY101" s="384"/>
      <c r="AZ101" s="367"/>
      <c r="BA101" s="370"/>
      <c r="BC101" s="385"/>
      <c r="BD101" s="385"/>
      <c r="BE101" s="386"/>
      <c r="BF101" s="386"/>
    </row>
    <row r="102" spans="1:58" ht="18.75" thickBot="1" x14ac:dyDescent="0.3">
      <c r="A102" s="1100" t="s">
        <v>22</v>
      </c>
      <c r="B102" s="1101"/>
      <c r="C102" s="1102"/>
      <c r="D102" s="408"/>
      <c r="E102" s="409" t="s">
        <v>267</v>
      </c>
      <c r="F102" s="7" t="s">
        <v>53</v>
      </c>
      <c r="G102" s="1103">
        <f t="shared" si="4"/>
        <v>7</v>
      </c>
      <c r="H102" s="1104"/>
      <c r="I102" s="1105"/>
      <c r="J102" s="410">
        <v>3</v>
      </c>
      <c r="K102" s="411">
        <v>8</v>
      </c>
      <c r="L102" s="412">
        <f t="shared" si="5"/>
        <v>-4</v>
      </c>
      <c r="M102" s="382"/>
      <c r="N102" s="1100" t="s">
        <v>22</v>
      </c>
      <c r="O102" s="1101"/>
      <c r="P102" s="1102"/>
      <c r="Q102" s="408"/>
      <c r="R102" s="409" t="s">
        <v>267</v>
      </c>
      <c r="S102" s="7" t="s">
        <v>53</v>
      </c>
      <c r="T102" s="1106">
        <f t="shared" si="6"/>
        <v>0</v>
      </c>
      <c r="U102" s="1106"/>
      <c r="V102" s="1106"/>
      <c r="W102" s="410">
        <v>0</v>
      </c>
      <c r="X102" s="411">
        <v>0</v>
      </c>
      <c r="Y102" s="412">
        <f t="shared" si="2"/>
        <v>0</v>
      </c>
      <c r="Z102" s="413">
        <f t="shared" si="3"/>
        <v>7</v>
      </c>
      <c r="AA102" s="382"/>
      <c r="AC102" s="387" t="s">
        <v>273</v>
      </c>
      <c r="AD102" s="420" t="s">
        <v>273</v>
      </c>
      <c r="AE102" s="389">
        <f>AO204</f>
        <v>0</v>
      </c>
      <c r="AF102" s="390">
        <f>IFERROR(AE102/J80,"")</f>
        <v>0</v>
      </c>
      <c r="AH102" s="367"/>
      <c r="AI102" s="1047" t="s">
        <v>274</v>
      </c>
      <c r="AJ102" s="1048"/>
      <c r="AK102" s="1048"/>
      <c r="AL102" s="1048"/>
      <c r="AM102" s="1048"/>
      <c r="AN102" s="421" t="s">
        <v>275</v>
      </c>
      <c r="AO102" s="377">
        <f t="shared" si="0"/>
        <v>0</v>
      </c>
      <c r="AP102" s="378"/>
      <c r="AQ102" s="367"/>
      <c r="AR102" s="1063" t="s">
        <v>276</v>
      </c>
      <c r="AS102" s="1064"/>
      <c r="AT102" s="1064"/>
      <c r="AU102" s="1064"/>
      <c r="AV102" s="1064"/>
      <c r="AW102" s="422" t="s">
        <v>277</v>
      </c>
      <c r="AX102" s="377">
        <f t="shared" si="1"/>
        <v>0</v>
      </c>
      <c r="AY102" s="384"/>
      <c r="AZ102" s="367"/>
      <c r="BA102" s="370"/>
      <c r="BC102" s="401"/>
      <c r="BD102" s="401"/>
      <c r="BE102" s="423"/>
      <c r="BF102" s="423"/>
    </row>
    <row r="103" spans="1:58" ht="18.75" thickBot="1" x14ac:dyDescent="0.3">
      <c r="A103" s="1100" t="s">
        <v>55</v>
      </c>
      <c r="B103" s="1101"/>
      <c r="C103" s="1102"/>
      <c r="D103" s="408" t="s">
        <v>278</v>
      </c>
      <c r="E103" s="409" t="s">
        <v>267</v>
      </c>
      <c r="F103" s="8" t="s">
        <v>54</v>
      </c>
      <c r="G103" s="1103">
        <f t="shared" si="4"/>
        <v>0</v>
      </c>
      <c r="H103" s="1104"/>
      <c r="I103" s="1105"/>
      <c r="J103" s="410">
        <v>0</v>
      </c>
      <c r="K103" s="411">
        <v>0</v>
      </c>
      <c r="L103" s="412">
        <f t="shared" si="5"/>
        <v>0</v>
      </c>
      <c r="M103" s="382"/>
      <c r="N103" s="1100" t="s">
        <v>55</v>
      </c>
      <c r="O103" s="1101"/>
      <c r="P103" s="1102"/>
      <c r="Q103" s="408" t="s">
        <v>278</v>
      </c>
      <c r="R103" s="409" t="s">
        <v>267</v>
      </c>
      <c r="S103" s="8" t="s">
        <v>54</v>
      </c>
      <c r="T103" s="1106">
        <f t="shared" si="6"/>
        <v>0</v>
      </c>
      <c r="U103" s="1106"/>
      <c r="V103" s="1106"/>
      <c r="W103" s="410">
        <v>0</v>
      </c>
      <c r="X103" s="411">
        <v>0</v>
      </c>
      <c r="Y103" s="412">
        <f t="shared" si="2"/>
        <v>0</v>
      </c>
      <c r="Z103" s="413">
        <f t="shared" si="3"/>
        <v>0</v>
      </c>
      <c r="AA103" s="382"/>
      <c r="AC103" s="387" t="s">
        <v>279</v>
      </c>
      <c r="AD103" s="424" t="s">
        <v>222</v>
      </c>
      <c r="AE103" s="389">
        <f>AX135</f>
        <v>0</v>
      </c>
      <c r="AF103" s="390">
        <f>IFERROR(AE103/J80,"")</f>
        <v>0</v>
      </c>
      <c r="AH103" s="367"/>
      <c r="AI103" s="1047" t="s">
        <v>280</v>
      </c>
      <c r="AJ103" s="1048"/>
      <c r="AK103" s="1048"/>
      <c r="AL103" s="1048"/>
      <c r="AM103" s="1048"/>
      <c r="AN103" s="75" t="s">
        <v>281</v>
      </c>
      <c r="AO103" s="377">
        <f t="shared" si="0"/>
        <v>0</v>
      </c>
      <c r="AP103" s="378"/>
      <c r="AQ103" s="367"/>
      <c r="AR103" s="1063" t="s">
        <v>282</v>
      </c>
      <c r="AS103" s="1064"/>
      <c r="AT103" s="1064"/>
      <c r="AU103" s="1064"/>
      <c r="AV103" s="1064"/>
      <c r="AW103" s="425" t="s">
        <v>283</v>
      </c>
      <c r="AX103" s="377">
        <f t="shared" si="1"/>
        <v>0</v>
      </c>
      <c r="AY103" s="384"/>
      <c r="AZ103" s="367"/>
      <c r="BA103" s="370"/>
    </row>
    <row r="104" spans="1:58" ht="18.75" thickBot="1" x14ac:dyDescent="0.3">
      <c r="A104" s="1100" t="s">
        <v>45</v>
      </c>
      <c r="B104" s="1101"/>
      <c r="C104" s="1102"/>
      <c r="D104" s="408"/>
      <c r="E104" s="409" t="s">
        <v>267</v>
      </c>
      <c r="F104" s="9" t="s">
        <v>46</v>
      </c>
      <c r="G104" s="1103">
        <f t="shared" si="4"/>
        <v>5</v>
      </c>
      <c r="H104" s="1104"/>
      <c r="I104" s="1105"/>
      <c r="J104" s="410">
        <v>0</v>
      </c>
      <c r="K104" s="411">
        <v>8</v>
      </c>
      <c r="L104" s="412">
        <f t="shared" si="5"/>
        <v>-3</v>
      </c>
      <c r="M104" s="382"/>
      <c r="N104" s="1100" t="s">
        <v>45</v>
      </c>
      <c r="O104" s="1101"/>
      <c r="P104" s="1102"/>
      <c r="Q104" s="408"/>
      <c r="R104" s="409" t="s">
        <v>267</v>
      </c>
      <c r="S104" s="9" t="s">
        <v>46</v>
      </c>
      <c r="T104" s="1106">
        <f t="shared" si="6"/>
        <v>1</v>
      </c>
      <c r="U104" s="1106"/>
      <c r="V104" s="1106"/>
      <c r="W104" s="410">
        <v>0</v>
      </c>
      <c r="X104" s="411">
        <v>1</v>
      </c>
      <c r="Y104" s="412">
        <f t="shared" si="2"/>
        <v>0</v>
      </c>
      <c r="Z104" s="413">
        <f t="shared" si="3"/>
        <v>6</v>
      </c>
      <c r="AA104" s="382" t="b">
        <f>IFERROR(T106&gt;0.5,FALSE)</f>
        <v>0</v>
      </c>
      <c r="AC104" s="387" t="s">
        <v>284</v>
      </c>
      <c r="AD104" s="426" t="s">
        <v>285</v>
      </c>
      <c r="AE104" s="389">
        <f>AO215</f>
        <v>0</v>
      </c>
      <c r="AF104" s="390">
        <f>IFERROR(AE104/J80,"")</f>
        <v>0</v>
      </c>
      <c r="AH104" s="367"/>
      <c r="AI104" s="1047" t="s">
        <v>286</v>
      </c>
      <c r="AJ104" s="1048"/>
      <c r="AK104" s="1048"/>
      <c r="AL104" s="1048"/>
      <c r="AM104" s="1048"/>
      <c r="AN104" s="427" t="s">
        <v>287</v>
      </c>
      <c r="AO104" s="377">
        <f t="shared" si="0"/>
        <v>0</v>
      </c>
      <c r="AP104" s="378"/>
      <c r="AQ104" s="367"/>
      <c r="AR104" s="1063" t="s">
        <v>288</v>
      </c>
      <c r="AS104" s="1064"/>
      <c r="AT104" s="1064"/>
      <c r="AU104" s="1064"/>
      <c r="AV104" s="1064"/>
      <c r="AW104" s="428" t="s">
        <v>289</v>
      </c>
      <c r="AX104" s="377">
        <f t="shared" si="1"/>
        <v>0</v>
      </c>
      <c r="AY104" s="384"/>
      <c r="AZ104" s="367"/>
      <c r="BA104" s="370"/>
    </row>
    <row r="105" spans="1:58" ht="18.75" thickBot="1" x14ac:dyDescent="0.3">
      <c r="A105" s="1100" t="s">
        <v>57</v>
      </c>
      <c r="B105" s="1101"/>
      <c r="C105" s="1102"/>
      <c r="D105" s="408" t="s">
        <v>290</v>
      </c>
      <c r="E105" s="409" t="s">
        <v>267</v>
      </c>
      <c r="F105" s="10" t="s">
        <v>56</v>
      </c>
      <c r="G105" s="1103">
        <f t="shared" si="4"/>
        <v>0</v>
      </c>
      <c r="H105" s="1104"/>
      <c r="I105" s="1105"/>
      <c r="J105" s="410">
        <v>0</v>
      </c>
      <c r="K105" s="411">
        <v>0</v>
      </c>
      <c r="L105" s="412">
        <f t="shared" si="5"/>
        <v>0</v>
      </c>
      <c r="M105" s="382"/>
      <c r="N105" s="1100" t="s">
        <v>57</v>
      </c>
      <c r="O105" s="1101"/>
      <c r="P105" s="1102"/>
      <c r="Q105" s="408" t="s">
        <v>290</v>
      </c>
      <c r="R105" s="409" t="s">
        <v>267</v>
      </c>
      <c r="S105" s="10" t="s">
        <v>56</v>
      </c>
      <c r="T105" s="1106">
        <f t="shared" si="6"/>
        <v>0</v>
      </c>
      <c r="U105" s="1106"/>
      <c r="V105" s="1106"/>
      <c r="W105" s="410">
        <v>0</v>
      </c>
      <c r="X105" s="411">
        <v>0</v>
      </c>
      <c r="Y105" s="412">
        <f t="shared" si="2"/>
        <v>0</v>
      </c>
      <c r="Z105" s="413">
        <f t="shared" si="3"/>
        <v>0</v>
      </c>
      <c r="AA105" s="382" t="b">
        <f>IFERROR(T107&gt;0.5,FALSE)</f>
        <v>0</v>
      </c>
      <c r="AC105" s="387" t="s">
        <v>291</v>
      </c>
      <c r="AD105" s="429" t="s">
        <v>292</v>
      </c>
      <c r="AE105" s="389">
        <f>AO271</f>
        <v>0</v>
      </c>
      <c r="AF105" s="390">
        <f>IFERROR(AE105/J80,"")</f>
        <v>0</v>
      </c>
      <c r="AH105" s="367"/>
      <c r="AI105" s="1047" t="s">
        <v>293</v>
      </c>
      <c r="AJ105" s="1048"/>
      <c r="AK105" s="1048"/>
      <c r="AL105" s="1048"/>
      <c r="AM105" s="1048"/>
      <c r="AN105" s="430" t="s">
        <v>294</v>
      </c>
      <c r="AO105" s="377">
        <f t="shared" si="0"/>
        <v>0</v>
      </c>
      <c r="AP105" s="378"/>
      <c r="AQ105" s="367"/>
      <c r="AR105" s="1063" t="s">
        <v>295</v>
      </c>
      <c r="AS105" s="1064"/>
      <c r="AT105" s="1064"/>
      <c r="AU105" s="1064"/>
      <c r="AV105" s="1064"/>
      <c r="AW105" s="431" t="s">
        <v>296</v>
      </c>
      <c r="AX105" s="377">
        <f t="shared" si="1"/>
        <v>0</v>
      </c>
      <c r="AY105" s="384"/>
      <c r="AZ105" s="367"/>
      <c r="BA105" s="370"/>
    </row>
    <row r="106" spans="1:58" ht="18.75" thickBot="1" x14ac:dyDescent="0.3">
      <c r="A106" s="1100" t="s">
        <v>8</v>
      </c>
      <c r="B106" s="1101"/>
      <c r="C106" s="1102"/>
      <c r="D106" s="408"/>
      <c r="E106" s="409" t="s">
        <v>267</v>
      </c>
      <c r="F106" s="11" t="s">
        <v>9</v>
      </c>
      <c r="G106" s="1103">
        <f t="shared" si="4"/>
        <v>4</v>
      </c>
      <c r="H106" s="1104"/>
      <c r="I106" s="1105"/>
      <c r="J106" s="410">
        <v>0</v>
      </c>
      <c r="K106" s="411">
        <v>5</v>
      </c>
      <c r="L106" s="412">
        <f t="shared" si="5"/>
        <v>-1</v>
      </c>
      <c r="M106" s="382"/>
      <c r="N106" s="1100" t="s">
        <v>8</v>
      </c>
      <c r="O106" s="1101"/>
      <c r="P106" s="1102"/>
      <c r="Q106" s="408"/>
      <c r="R106" s="409" t="s">
        <v>267</v>
      </c>
      <c r="S106" s="11" t="s">
        <v>9</v>
      </c>
      <c r="T106" s="1106">
        <f t="shared" si="6"/>
        <v>0</v>
      </c>
      <c r="U106" s="1106"/>
      <c r="V106" s="1106"/>
      <c r="W106" s="410">
        <v>0</v>
      </c>
      <c r="X106" s="411">
        <v>0</v>
      </c>
      <c r="Y106" s="412">
        <f t="shared" si="2"/>
        <v>0</v>
      </c>
      <c r="Z106" s="413">
        <f t="shared" si="3"/>
        <v>4</v>
      </c>
      <c r="AA106" s="382"/>
      <c r="AC106" s="387" t="s">
        <v>297</v>
      </c>
      <c r="AD106" s="432" t="s">
        <v>298</v>
      </c>
      <c r="AE106" s="389">
        <f>AO235</f>
        <v>0</v>
      </c>
      <c r="AF106" s="390">
        <f>IFERROR(AE106/J80,"")</f>
        <v>0</v>
      </c>
      <c r="AH106" s="367"/>
      <c r="AI106" s="1047" t="s">
        <v>299</v>
      </c>
      <c r="AJ106" s="1048"/>
      <c r="AK106" s="1048"/>
      <c r="AL106" s="1048"/>
      <c r="AM106" s="1048"/>
      <c r="AN106" s="433" t="s">
        <v>300</v>
      </c>
      <c r="AO106" s="377">
        <f t="shared" si="0"/>
        <v>0</v>
      </c>
      <c r="AP106" s="378"/>
      <c r="AQ106" s="367"/>
      <c r="AR106" s="1063" t="s">
        <v>301</v>
      </c>
      <c r="AS106" s="1064"/>
      <c r="AT106" s="1064"/>
      <c r="AU106" s="1064"/>
      <c r="AV106" s="1064"/>
      <c r="AW106" s="434" t="s">
        <v>302</v>
      </c>
      <c r="AX106" s="377">
        <f t="shared" si="1"/>
        <v>0</v>
      </c>
      <c r="AY106" s="384"/>
      <c r="AZ106" s="367"/>
      <c r="BA106" s="370"/>
    </row>
    <row r="107" spans="1:58" ht="18.75" thickBot="1" x14ac:dyDescent="0.3">
      <c r="A107" s="1100" t="s">
        <v>15</v>
      </c>
      <c r="B107" s="1101"/>
      <c r="C107" s="1102"/>
      <c r="D107" s="408"/>
      <c r="E107" s="409"/>
      <c r="F107" s="12" t="s">
        <v>14</v>
      </c>
      <c r="G107" s="1103">
        <f t="shared" si="4"/>
        <v>0</v>
      </c>
      <c r="H107" s="1104"/>
      <c r="I107" s="1105"/>
      <c r="J107" s="410">
        <v>0</v>
      </c>
      <c r="K107" s="411">
        <v>0</v>
      </c>
      <c r="L107" s="412">
        <f t="shared" si="5"/>
        <v>0</v>
      </c>
      <c r="M107" s="382"/>
      <c r="N107" s="1100" t="s">
        <v>15</v>
      </c>
      <c r="O107" s="1101"/>
      <c r="P107" s="1102"/>
      <c r="Q107" s="408"/>
      <c r="R107" s="409"/>
      <c r="S107" s="12" t="s">
        <v>14</v>
      </c>
      <c r="T107" s="1106">
        <f t="shared" si="6"/>
        <v>0</v>
      </c>
      <c r="U107" s="1106"/>
      <c r="V107" s="1106"/>
      <c r="W107" s="410">
        <v>0</v>
      </c>
      <c r="X107" s="411">
        <v>0</v>
      </c>
      <c r="Y107" s="412">
        <f t="shared" si="2"/>
        <v>0</v>
      </c>
      <c r="Z107" s="413">
        <f t="shared" si="3"/>
        <v>0</v>
      </c>
      <c r="AA107" s="382"/>
      <c r="AC107" s="387" t="s">
        <v>303</v>
      </c>
      <c r="AD107" s="435" t="s">
        <v>49</v>
      </c>
      <c r="AE107" s="389">
        <f>AX223</f>
        <v>0</v>
      </c>
      <c r="AF107" s="390">
        <f>IFERROR(AE107/J80,"")</f>
        <v>0</v>
      </c>
      <c r="AH107" s="367"/>
      <c r="AI107" s="1047" t="s">
        <v>304</v>
      </c>
      <c r="AJ107" s="1048"/>
      <c r="AK107" s="1048"/>
      <c r="AL107" s="1048"/>
      <c r="AM107" s="1048"/>
      <c r="AN107" s="433" t="s">
        <v>305</v>
      </c>
      <c r="AO107" s="377">
        <f t="shared" si="0"/>
        <v>0</v>
      </c>
      <c r="AP107" s="378"/>
      <c r="AQ107" s="367"/>
      <c r="AR107" s="1063" t="s">
        <v>306</v>
      </c>
      <c r="AS107" s="1064"/>
      <c r="AT107" s="1064"/>
      <c r="AU107" s="1064"/>
      <c r="AV107" s="1064"/>
      <c r="AW107" s="436" t="s">
        <v>307</v>
      </c>
      <c r="AX107" s="377">
        <f t="shared" si="1"/>
        <v>0</v>
      </c>
      <c r="AY107" s="384"/>
      <c r="AZ107" s="367"/>
      <c r="BA107" s="370"/>
    </row>
    <row r="108" spans="1:58" ht="18.75" thickBot="1" x14ac:dyDescent="0.3">
      <c r="A108" s="1100" t="s">
        <v>29</v>
      </c>
      <c r="B108" s="1101"/>
      <c r="C108" s="1102"/>
      <c r="D108" s="408"/>
      <c r="E108" s="409"/>
      <c r="F108" s="13" t="s">
        <v>26</v>
      </c>
      <c r="G108" s="1103">
        <f t="shared" si="4"/>
        <v>0</v>
      </c>
      <c r="H108" s="1104"/>
      <c r="I108" s="1105"/>
      <c r="J108" s="410">
        <v>1</v>
      </c>
      <c r="K108" s="411">
        <v>0</v>
      </c>
      <c r="L108" s="412">
        <f t="shared" si="5"/>
        <v>-1</v>
      </c>
      <c r="M108" s="382"/>
      <c r="N108" s="1100" t="s">
        <v>29</v>
      </c>
      <c r="O108" s="1101"/>
      <c r="P108" s="1102"/>
      <c r="Q108" s="408"/>
      <c r="R108" s="409"/>
      <c r="S108" s="13" t="s">
        <v>26</v>
      </c>
      <c r="T108" s="1106">
        <f t="shared" si="6"/>
        <v>2</v>
      </c>
      <c r="U108" s="1106"/>
      <c r="V108" s="1106"/>
      <c r="W108" s="410">
        <v>1</v>
      </c>
      <c r="X108" s="411">
        <v>0</v>
      </c>
      <c r="Y108" s="412">
        <f t="shared" si="2"/>
        <v>1</v>
      </c>
      <c r="Z108" s="413">
        <f t="shared" si="3"/>
        <v>2</v>
      </c>
      <c r="AA108" s="382"/>
      <c r="AC108" s="387" t="s">
        <v>308</v>
      </c>
      <c r="AD108" s="437" t="s">
        <v>308</v>
      </c>
      <c r="AE108" s="389">
        <f>AX228</f>
        <v>0</v>
      </c>
      <c r="AF108" s="390">
        <f>IFERROR(AE108/J80,"")</f>
        <v>0</v>
      </c>
      <c r="AH108" s="367"/>
      <c r="AI108" s="1047" t="s">
        <v>309</v>
      </c>
      <c r="AJ108" s="1048"/>
      <c r="AK108" s="1048"/>
      <c r="AL108" s="1048"/>
      <c r="AM108" s="1048"/>
      <c r="AN108" s="438" t="s">
        <v>310</v>
      </c>
      <c r="AO108" s="377">
        <f t="shared" si="0"/>
        <v>0</v>
      </c>
      <c r="AP108" s="378"/>
      <c r="AQ108" s="367"/>
      <c r="AR108" s="1063" t="s">
        <v>311</v>
      </c>
      <c r="AS108" s="1064"/>
      <c r="AT108" s="1064"/>
      <c r="AU108" s="1064"/>
      <c r="AV108" s="1064"/>
      <c r="AW108" s="149" t="s">
        <v>312</v>
      </c>
      <c r="AX108" s="377">
        <f t="shared" si="1"/>
        <v>0</v>
      </c>
      <c r="AY108" s="384"/>
      <c r="AZ108" s="367"/>
      <c r="BA108" s="370"/>
    </row>
    <row r="109" spans="1:58" ht="18" x14ac:dyDescent="0.25">
      <c r="A109" s="1100" t="s">
        <v>59</v>
      </c>
      <c r="B109" s="1101"/>
      <c r="C109" s="1102"/>
      <c r="D109" s="408"/>
      <c r="E109" s="409" t="s">
        <v>267</v>
      </c>
      <c r="F109" s="4" t="s">
        <v>58</v>
      </c>
      <c r="G109" s="1103">
        <f t="shared" si="4"/>
        <v>8</v>
      </c>
      <c r="H109" s="1104"/>
      <c r="I109" s="1105"/>
      <c r="J109" s="410">
        <v>10</v>
      </c>
      <c r="K109" s="411">
        <v>0</v>
      </c>
      <c r="L109" s="412">
        <f t="shared" si="5"/>
        <v>-2</v>
      </c>
      <c r="M109" s="382"/>
      <c r="N109" s="1100" t="s">
        <v>59</v>
      </c>
      <c r="O109" s="1101"/>
      <c r="P109" s="1102"/>
      <c r="Q109" s="408"/>
      <c r="R109" s="409" t="s">
        <v>267</v>
      </c>
      <c r="S109" s="4" t="s">
        <v>58</v>
      </c>
      <c r="T109" s="1106">
        <f t="shared" si="6"/>
        <v>0</v>
      </c>
      <c r="U109" s="1106"/>
      <c r="V109" s="1106"/>
      <c r="W109" s="410">
        <v>0</v>
      </c>
      <c r="X109" s="411">
        <v>0</v>
      </c>
      <c r="Y109" s="412">
        <f t="shared" si="2"/>
        <v>0</v>
      </c>
      <c r="Z109" s="413">
        <f t="shared" si="3"/>
        <v>8</v>
      </c>
      <c r="AA109" s="382"/>
      <c r="AC109" s="439" t="s">
        <v>313</v>
      </c>
      <c r="AD109" s="440" t="s">
        <v>314</v>
      </c>
      <c r="AE109" s="389">
        <f>AX241</f>
        <v>0</v>
      </c>
      <c r="AF109" s="390">
        <f>IFERROR(AE109/J80,"")</f>
        <v>0</v>
      </c>
      <c r="AH109" s="367"/>
      <c r="AI109" s="1047" t="s">
        <v>315</v>
      </c>
      <c r="AJ109" s="1048"/>
      <c r="AK109" s="1048"/>
      <c r="AL109" s="1048"/>
      <c r="AM109" s="1048"/>
      <c r="AN109" s="257" t="s">
        <v>170</v>
      </c>
      <c r="AO109" s="377">
        <f t="shared" si="0"/>
        <v>1</v>
      </c>
      <c r="AP109" s="378"/>
      <c r="AQ109" s="367"/>
      <c r="AR109" s="1063" t="s">
        <v>316</v>
      </c>
      <c r="AS109" s="1064"/>
      <c r="AT109" s="1064"/>
      <c r="AU109" s="1064"/>
      <c r="AV109" s="1064"/>
      <c r="AW109" s="441" t="s">
        <v>317</v>
      </c>
      <c r="AX109" s="377">
        <f t="shared" si="1"/>
        <v>0</v>
      </c>
      <c r="AY109" s="384"/>
      <c r="AZ109" s="367"/>
      <c r="BA109" s="370"/>
    </row>
    <row r="110" spans="1:58" ht="18.75" thickBot="1" x14ac:dyDescent="0.3">
      <c r="A110" s="1100" t="s">
        <v>61</v>
      </c>
      <c r="B110" s="1101"/>
      <c r="C110" s="1102"/>
      <c r="D110" s="408"/>
      <c r="E110" s="409" t="s">
        <v>267</v>
      </c>
      <c r="F110" s="14" t="s">
        <v>60</v>
      </c>
      <c r="G110" s="1103">
        <f t="shared" si="4"/>
        <v>5</v>
      </c>
      <c r="H110" s="1104"/>
      <c r="I110" s="1105"/>
      <c r="J110" s="410">
        <v>6</v>
      </c>
      <c r="K110" s="411">
        <v>0</v>
      </c>
      <c r="L110" s="412">
        <f t="shared" si="5"/>
        <v>-1</v>
      </c>
      <c r="M110" s="382"/>
      <c r="N110" s="1100" t="s">
        <v>61</v>
      </c>
      <c r="O110" s="1101"/>
      <c r="P110" s="1102"/>
      <c r="Q110" s="408"/>
      <c r="R110" s="409" t="s">
        <v>267</v>
      </c>
      <c r="S110" s="14" t="s">
        <v>60</v>
      </c>
      <c r="T110" s="1106">
        <f t="shared" si="6"/>
        <v>0</v>
      </c>
      <c r="U110" s="1106"/>
      <c r="V110" s="1106"/>
      <c r="W110" s="410">
        <v>0</v>
      </c>
      <c r="X110" s="411">
        <v>0</v>
      </c>
      <c r="Y110" s="412">
        <f t="shared" si="2"/>
        <v>0</v>
      </c>
      <c r="Z110" s="413">
        <f t="shared" si="3"/>
        <v>5</v>
      </c>
      <c r="AA110" s="382"/>
      <c r="AC110" s="439" t="s">
        <v>318</v>
      </c>
      <c r="AD110" s="442" t="s">
        <v>319</v>
      </c>
      <c r="AE110" s="389" t="s">
        <v>320</v>
      </c>
      <c r="AF110" s="390" t="str">
        <f>IFERROR(AE110/J79,"")</f>
        <v/>
      </c>
      <c r="AH110" s="367"/>
      <c r="AI110" s="1047" t="s">
        <v>321</v>
      </c>
      <c r="AJ110" s="1048"/>
      <c r="AK110" s="1048"/>
      <c r="AL110" s="1048"/>
      <c r="AM110" s="1048"/>
      <c r="AN110" s="443" t="s">
        <v>322</v>
      </c>
      <c r="AO110" s="377">
        <f t="shared" si="0"/>
        <v>0</v>
      </c>
      <c r="AP110" s="378"/>
      <c r="AQ110" s="367"/>
      <c r="AR110" s="1063" t="s">
        <v>323</v>
      </c>
      <c r="AS110" s="1064"/>
      <c r="AT110" s="1064"/>
      <c r="AU110" s="1064"/>
      <c r="AV110" s="1064"/>
      <c r="AW110" s="444" t="s">
        <v>324</v>
      </c>
      <c r="AX110" s="377">
        <f t="shared" si="1"/>
        <v>0</v>
      </c>
      <c r="AY110" s="384"/>
      <c r="AZ110" s="367"/>
      <c r="BA110" s="370"/>
    </row>
    <row r="111" spans="1:58" ht="18.75" thickBot="1" x14ac:dyDescent="0.3">
      <c r="A111" s="1100" t="s">
        <v>62</v>
      </c>
      <c r="B111" s="1101"/>
      <c r="C111" s="1102"/>
      <c r="D111" s="408"/>
      <c r="E111" s="409"/>
      <c r="F111" s="15" t="s">
        <v>97</v>
      </c>
      <c r="G111" s="1103">
        <f t="shared" si="4"/>
        <v>0</v>
      </c>
      <c r="H111" s="1104"/>
      <c r="I111" s="1105"/>
      <c r="J111" s="410">
        <v>0</v>
      </c>
      <c r="K111" s="411">
        <v>0</v>
      </c>
      <c r="L111" s="412">
        <f t="shared" si="5"/>
        <v>0</v>
      </c>
      <c r="M111" s="382"/>
      <c r="N111" s="1100" t="s">
        <v>62</v>
      </c>
      <c r="O111" s="1101"/>
      <c r="P111" s="1102"/>
      <c r="Q111" s="408"/>
      <c r="R111" s="409"/>
      <c r="S111" s="15" t="s">
        <v>97</v>
      </c>
      <c r="T111" s="1106">
        <f t="shared" si="6"/>
        <v>0</v>
      </c>
      <c r="U111" s="1106"/>
      <c r="V111" s="1106"/>
      <c r="W111" s="410">
        <v>0</v>
      </c>
      <c r="X111" s="411">
        <v>0</v>
      </c>
      <c r="Y111" s="412">
        <f t="shared" si="2"/>
        <v>0</v>
      </c>
      <c r="Z111" s="413">
        <f t="shared" si="3"/>
        <v>0</v>
      </c>
      <c r="AA111" s="382"/>
      <c r="AC111" s="439" t="s">
        <v>325</v>
      </c>
      <c r="AD111" s="445" t="s">
        <v>326</v>
      </c>
      <c r="AE111" s="389">
        <f>AX245</f>
        <v>0</v>
      </c>
      <c r="AF111" s="390">
        <f>IFERROR(AE111/J80,"")</f>
        <v>0</v>
      </c>
      <c r="AH111" s="367"/>
      <c r="AI111" s="1047" t="s">
        <v>327</v>
      </c>
      <c r="AJ111" s="1048"/>
      <c r="AK111" s="1048"/>
      <c r="AL111" s="1048"/>
      <c r="AM111" s="1048"/>
      <c r="AN111" s="446" t="s">
        <v>328</v>
      </c>
      <c r="AO111" s="377">
        <f t="shared" si="0"/>
        <v>0</v>
      </c>
      <c r="AP111" s="378"/>
      <c r="AQ111" s="367"/>
      <c r="AR111" s="1063" t="s">
        <v>329</v>
      </c>
      <c r="AS111" s="1064"/>
      <c r="AT111" s="1064"/>
      <c r="AU111" s="1064"/>
      <c r="AV111" s="1064"/>
      <c r="AW111" s="447" t="s">
        <v>330</v>
      </c>
      <c r="AX111" s="377">
        <f t="shared" si="1"/>
        <v>0</v>
      </c>
      <c r="AY111" s="384"/>
      <c r="AZ111" s="367"/>
      <c r="BA111" s="370"/>
    </row>
    <row r="112" spans="1:58" ht="18.75" thickBot="1" x14ac:dyDescent="0.3">
      <c r="A112" s="1100" t="s">
        <v>36</v>
      </c>
      <c r="B112" s="1101"/>
      <c r="C112" s="1102"/>
      <c r="D112" s="408"/>
      <c r="E112" s="409" t="s">
        <v>267</v>
      </c>
      <c r="F112" s="16" t="s">
        <v>37</v>
      </c>
      <c r="G112" s="1103">
        <f t="shared" si="4"/>
        <v>0</v>
      </c>
      <c r="H112" s="1104"/>
      <c r="I112" s="1105"/>
      <c r="J112" s="410">
        <v>0</v>
      </c>
      <c r="K112" s="411">
        <v>0</v>
      </c>
      <c r="L112" s="412">
        <f t="shared" si="5"/>
        <v>0</v>
      </c>
      <c r="M112" s="382"/>
      <c r="N112" s="1100" t="s">
        <v>36</v>
      </c>
      <c r="O112" s="1101"/>
      <c r="P112" s="1102"/>
      <c r="Q112" s="408"/>
      <c r="R112" s="409" t="s">
        <v>267</v>
      </c>
      <c r="S112" s="16" t="s">
        <v>37</v>
      </c>
      <c r="T112" s="1106">
        <f t="shared" si="6"/>
        <v>0</v>
      </c>
      <c r="U112" s="1106"/>
      <c r="V112" s="1106"/>
      <c r="W112" s="410">
        <v>0</v>
      </c>
      <c r="X112" s="411">
        <v>0</v>
      </c>
      <c r="Y112" s="412">
        <f t="shared" si="2"/>
        <v>0</v>
      </c>
      <c r="Z112" s="413">
        <f t="shared" si="3"/>
        <v>0</v>
      </c>
      <c r="AA112" s="382"/>
      <c r="AC112" s="439" t="s">
        <v>331</v>
      </c>
      <c r="AD112" s="448" t="s">
        <v>332</v>
      </c>
      <c r="AE112" s="389">
        <f>AO253</f>
        <v>0</v>
      </c>
      <c r="AF112" s="390">
        <f>IFERROR(AE112/J80,"")</f>
        <v>0</v>
      </c>
      <c r="AH112" s="367"/>
      <c r="AI112" s="1047" t="s">
        <v>333</v>
      </c>
      <c r="AJ112" s="1048"/>
      <c r="AK112" s="1048"/>
      <c r="AL112" s="1048"/>
      <c r="AM112" s="1048"/>
      <c r="AN112" s="449" t="s">
        <v>334</v>
      </c>
      <c r="AO112" s="377">
        <f t="shared" si="0"/>
        <v>0</v>
      </c>
      <c r="AP112" s="378"/>
      <c r="AQ112" s="367"/>
      <c r="AR112" s="1063" t="s">
        <v>335</v>
      </c>
      <c r="AS112" s="1064"/>
      <c r="AT112" s="1064"/>
      <c r="AU112" s="1064"/>
      <c r="AV112" s="1064"/>
      <c r="AW112" s="447" t="s">
        <v>336</v>
      </c>
      <c r="AX112" s="377">
        <f t="shared" si="1"/>
        <v>0</v>
      </c>
      <c r="AY112" s="384"/>
      <c r="AZ112" s="367"/>
      <c r="BA112" s="370"/>
    </row>
    <row r="113" spans="1:58" ht="18" x14ac:dyDescent="0.25">
      <c r="A113" s="1100" t="s">
        <v>43</v>
      </c>
      <c r="B113" s="1101"/>
      <c r="C113" s="1102"/>
      <c r="D113" s="408"/>
      <c r="E113" s="409"/>
      <c r="F113" s="17" t="s">
        <v>44</v>
      </c>
      <c r="G113" s="1103">
        <f t="shared" si="4"/>
        <v>0</v>
      </c>
      <c r="H113" s="1104"/>
      <c r="I113" s="1105"/>
      <c r="J113" s="410">
        <v>0</v>
      </c>
      <c r="K113" s="411">
        <v>0</v>
      </c>
      <c r="L113" s="412">
        <f t="shared" si="5"/>
        <v>0</v>
      </c>
      <c r="M113" s="382"/>
      <c r="N113" s="1100" t="s">
        <v>43</v>
      </c>
      <c r="O113" s="1101"/>
      <c r="P113" s="1102"/>
      <c r="Q113" s="408"/>
      <c r="R113" s="409"/>
      <c r="S113" s="17" t="s">
        <v>44</v>
      </c>
      <c r="T113" s="1106">
        <f t="shared" si="6"/>
        <v>0</v>
      </c>
      <c r="U113" s="1106"/>
      <c r="V113" s="1106"/>
      <c r="W113" s="410">
        <v>0</v>
      </c>
      <c r="X113" s="411">
        <v>0</v>
      </c>
      <c r="Y113" s="412">
        <f t="shared" si="2"/>
        <v>0</v>
      </c>
      <c r="Z113" s="413">
        <f t="shared" si="3"/>
        <v>0</v>
      </c>
      <c r="AA113" s="382"/>
      <c r="AC113" s="439" t="s">
        <v>337</v>
      </c>
      <c r="AD113" s="450" t="s">
        <v>338</v>
      </c>
      <c r="AE113" s="389">
        <f>AO239</f>
        <v>0</v>
      </c>
      <c r="AF113" s="390"/>
      <c r="AH113" s="367"/>
      <c r="AI113" s="1047" t="s">
        <v>339</v>
      </c>
      <c r="AJ113" s="1048"/>
      <c r="AK113" s="1048"/>
      <c r="AL113" s="1048"/>
      <c r="AM113" s="1048"/>
      <c r="AN113" s="451" t="s">
        <v>340</v>
      </c>
      <c r="AO113" s="377">
        <f t="shared" si="0"/>
        <v>0</v>
      </c>
      <c r="AP113" s="378"/>
      <c r="AQ113" s="367"/>
      <c r="AR113" s="1063" t="s">
        <v>341</v>
      </c>
      <c r="AS113" s="1064"/>
      <c r="AT113" s="1064"/>
      <c r="AU113" s="1064"/>
      <c r="AV113" s="1064"/>
      <c r="AW113" s="452" t="s">
        <v>342</v>
      </c>
      <c r="AX113" s="377">
        <f t="shared" si="1"/>
        <v>0</v>
      </c>
      <c r="AY113" s="384"/>
      <c r="AZ113" s="367"/>
      <c r="BA113" s="370"/>
      <c r="BB113" s="367"/>
      <c r="BC113" s="367"/>
      <c r="BD113" s="367"/>
      <c r="BE113" s="367"/>
      <c r="BF113" s="367"/>
    </row>
    <row r="114" spans="1:58" ht="18.75" thickBot="1" x14ac:dyDescent="0.3">
      <c r="A114" s="1100" t="s">
        <v>16</v>
      </c>
      <c r="B114" s="1101"/>
      <c r="C114" s="1102"/>
      <c r="D114" s="408"/>
      <c r="E114" s="409"/>
      <c r="F114" s="18" t="s">
        <v>7</v>
      </c>
      <c r="G114" s="1103">
        <f t="shared" si="4"/>
        <v>0</v>
      </c>
      <c r="H114" s="1104"/>
      <c r="I114" s="1105"/>
      <c r="J114" s="410">
        <v>0</v>
      </c>
      <c r="K114" s="411">
        <v>0</v>
      </c>
      <c r="L114" s="412">
        <f t="shared" si="5"/>
        <v>0</v>
      </c>
      <c r="M114" s="382"/>
      <c r="N114" s="1100" t="s">
        <v>16</v>
      </c>
      <c r="O114" s="1101"/>
      <c r="P114" s="1102"/>
      <c r="Q114" s="408"/>
      <c r="R114" s="409"/>
      <c r="S114" s="18" t="s">
        <v>7</v>
      </c>
      <c r="T114" s="1106">
        <f t="shared" si="6"/>
        <v>0</v>
      </c>
      <c r="U114" s="1106"/>
      <c r="V114" s="1106"/>
      <c r="W114" s="410">
        <v>0</v>
      </c>
      <c r="X114" s="411">
        <v>0</v>
      </c>
      <c r="Y114" s="412">
        <f t="shared" si="2"/>
        <v>0</v>
      </c>
      <c r="Z114" s="413">
        <f t="shared" si="3"/>
        <v>0</v>
      </c>
      <c r="AA114" s="382"/>
      <c r="AC114" s="453" t="s">
        <v>173</v>
      </c>
      <c r="AD114" s="260" t="s">
        <v>343</v>
      </c>
      <c r="AE114" s="389">
        <f t="shared" ref="AE114" si="7">COUNTIF($P$1:$Q$1,AD114)</f>
        <v>0</v>
      </c>
      <c r="AF114" s="390" t="str">
        <f>IFERROR(AE114/#REF!,"")</f>
        <v/>
      </c>
      <c r="AH114" s="367"/>
      <c r="AI114" s="1047" t="s">
        <v>344</v>
      </c>
      <c r="AJ114" s="1048"/>
      <c r="AK114" s="1048"/>
      <c r="AL114" s="1048"/>
      <c r="AM114" s="1048"/>
      <c r="AN114" s="454" t="s">
        <v>345</v>
      </c>
      <c r="AO114" s="377">
        <f t="shared" si="0"/>
        <v>0</v>
      </c>
      <c r="AP114" s="378"/>
      <c r="AQ114" s="367"/>
      <c r="AR114" s="1063" t="s">
        <v>346</v>
      </c>
      <c r="AS114" s="1064"/>
      <c r="AT114" s="1064"/>
      <c r="AU114" s="1064"/>
      <c r="AV114" s="1064"/>
      <c r="AW114" s="455" t="s">
        <v>347</v>
      </c>
      <c r="AX114" s="377">
        <f t="shared" si="1"/>
        <v>0</v>
      </c>
      <c r="AY114" s="384"/>
      <c r="AZ114" s="367"/>
      <c r="BA114" s="370"/>
      <c r="BB114" s="367"/>
      <c r="BC114" s="367"/>
      <c r="BD114" s="367"/>
      <c r="BE114" s="367"/>
      <c r="BF114" s="367"/>
    </row>
    <row r="115" spans="1:58" ht="18.75" thickBot="1" x14ac:dyDescent="0.3">
      <c r="A115" s="1100" t="s">
        <v>21</v>
      </c>
      <c r="B115" s="1101"/>
      <c r="C115" s="1102"/>
      <c r="D115" s="408"/>
      <c r="E115" s="409"/>
      <c r="F115" s="19" t="s">
        <v>11</v>
      </c>
      <c r="G115" s="1103">
        <f t="shared" si="4"/>
        <v>2</v>
      </c>
      <c r="H115" s="1104"/>
      <c r="I115" s="1105"/>
      <c r="J115" s="410">
        <v>0</v>
      </c>
      <c r="K115" s="411">
        <v>2</v>
      </c>
      <c r="L115" s="412">
        <f t="shared" si="5"/>
        <v>0</v>
      </c>
      <c r="M115" s="382"/>
      <c r="N115" s="1100" t="s">
        <v>21</v>
      </c>
      <c r="O115" s="1101"/>
      <c r="P115" s="1102"/>
      <c r="Q115" s="408"/>
      <c r="R115" s="409"/>
      <c r="S115" s="19" t="s">
        <v>11</v>
      </c>
      <c r="T115" s="1106">
        <f t="shared" si="6"/>
        <v>0</v>
      </c>
      <c r="U115" s="1106"/>
      <c r="V115" s="1106"/>
      <c r="W115" s="410">
        <v>0</v>
      </c>
      <c r="X115" s="411">
        <v>0</v>
      </c>
      <c r="Y115" s="412">
        <f t="shared" si="2"/>
        <v>0</v>
      </c>
      <c r="Z115" s="413">
        <f t="shared" si="3"/>
        <v>2</v>
      </c>
      <c r="AA115" s="382"/>
      <c r="AC115" s="439" t="s">
        <v>348</v>
      </c>
      <c r="AD115" s="456" t="s">
        <v>349</v>
      </c>
      <c r="AE115" s="389">
        <f>COUNTIF($P$1:$Q$1,AD115)</f>
        <v>0</v>
      </c>
      <c r="AF115" s="390">
        <f>IFERROR(AE115/J80,"")</f>
        <v>0</v>
      </c>
      <c r="AH115" s="367"/>
      <c r="AI115" s="1047" t="s">
        <v>350</v>
      </c>
      <c r="AJ115" s="1048"/>
      <c r="AK115" s="1048"/>
      <c r="AL115" s="1048"/>
      <c r="AM115" s="1048"/>
      <c r="AN115" s="457" t="s">
        <v>351</v>
      </c>
      <c r="AO115" s="377">
        <f t="shared" si="0"/>
        <v>0</v>
      </c>
      <c r="AP115" s="378"/>
      <c r="AQ115" s="367"/>
      <c r="AR115" s="1063" t="s">
        <v>352</v>
      </c>
      <c r="AS115" s="1064"/>
      <c r="AT115" s="1064"/>
      <c r="AU115" s="1064"/>
      <c r="AV115" s="1064"/>
      <c r="AW115" s="458" t="s">
        <v>353</v>
      </c>
      <c r="AX115" s="377">
        <f t="shared" si="1"/>
        <v>0</v>
      </c>
      <c r="AY115" s="384"/>
      <c r="AZ115" s="367"/>
      <c r="BA115" s="370"/>
    </row>
    <row r="116" spans="1:58" ht="18.75" thickBot="1" x14ac:dyDescent="0.3">
      <c r="A116" s="1100" t="s">
        <v>63</v>
      </c>
      <c r="B116" s="1101"/>
      <c r="C116" s="1102"/>
      <c r="D116" s="408"/>
      <c r="E116" s="409" t="s">
        <v>267</v>
      </c>
      <c r="F116" s="20" t="s">
        <v>35</v>
      </c>
      <c r="G116" s="1103">
        <f t="shared" si="4"/>
        <v>0</v>
      </c>
      <c r="H116" s="1104"/>
      <c r="I116" s="1105"/>
      <c r="J116" s="410">
        <v>0</v>
      </c>
      <c r="K116" s="411">
        <v>0</v>
      </c>
      <c r="L116" s="412">
        <f t="shared" si="5"/>
        <v>0</v>
      </c>
      <c r="M116" s="382"/>
      <c r="N116" s="1100" t="s">
        <v>63</v>
      </c>
      <c r="O116" s="1101"/>
      <c r="P116" s="1102"/>
      <c r="Q116" s="408"/>
      <c r="R116" s="409" t="s">
        <v>267</v>
      </c>
      <c r="S116" s="20" t="s">
        <v>35</v>
      </c>
      <c r="T116" s="1106">
        <f t="shared" si="6"/>
        <v>0</v>
      </c>
      <c r="U116" s="1106"/>
      <c r="V116" s="1106"/>
      <c r="W116" s="410">
        <v>0</v>
      </c>
      <c r="X116" s="411">
        <v>0</v>
      </c>
      <c r="Y116" s="412">
        <f t="shared" si="2"/>
        <v>0</v>
      </c>
      <c r="Z116" s="413">
        <f t="shared" si="3"/>
        <v>0</v>
      </c>
      <c r="AA116" s="382"/>
      <c r="AC116" s="439" t="s">
        <v>354</v>
      </c>
      <c r="AD116" s="459" t="s">
        <v>354</v>
      </c>
      <c r="AE116" s="389">
        <f>AO266</f>
        <v>0</v>
      </c>
      <c r="AF116" s="390">
        <f>IFERROR(AE116/J80,"")</f>
        <v>0</v>
      </c>
      <c r="AH116" s="367"/>
      <c r="AI116" s="1047" t="s">
        <v>355</v>
      </c>
      <c r="AJ116" s="1048"/>
      <c r="AK116" s="1048"/>
      <c r="AL116" s="1048"/>
      <c r="AM116" s="1048"/>
      <c r="AN116" s="460" t="s">
        <v>356</v>
      </c>
      <c r="AO116" s="377">
        <f t="shared" si="0"/>
        <v>0</v>
      </c>
      <c r="AP116" s="378"/>
      <c r="AQ116" s="367"/>
      <c r="AR116" s="1063" t="s">
        <v>357</v>
      </c>
      <c r="AS116" s="1064"/>
      <c r="AT116" s="1064"/>
      <c r="AU116" s="1064"/>
      <c r="AV116" s="1064"/>
      <c r="AW116" s="431" t="s">
        <v>358</v>
      </c>
      <c r="AX116" s="377">
        <f t="shared" si="1"/>
        <v>0</v>
      </c>
      <c r="AY116" s="384"/>
      <c r="AZ116" s="367"/>
      <c r="BA116" s="370"/>
    </row>
    <row r="117" spans="1:58" ht="18.75" thickBot="1" x14ac:dyDescent="0.3">
      <c r="A117" s="1100" t="s">
        <v>12</v>
      </c>
      <c r="B117" s="1101"/>
      <c r="C117" s="1102"/>
      <c r="D117" s="408"/>
      <c r="E117" s="409"/>
      <c r="F117" s="21" t="s">
        <v>13</v>
      </c>
      <c r="G117" s="1103">
        <f t="shared" si="4"/>
        <v>0</v>
      </c>
      <c r="H117" s="1104"/>
      <c r="I117" s="1105"/>
      <c r="J117" s="410">
        <v>0</v>
      </c>
      <c r="K117" s="411">
        <v>0</v>
      </c>
      <c r="L117" s="412">
        <f t="shared" si="5"/>
        <v>0</v>
      </c>
      <c r="M117" s="382"/>
      <c r="N117" s="1100" t="s">
        <v>12</v>
      </c>
      <c r="O117" s="1101"/>
      <c r="P117" s="1102"/>
      <c r="Q117" s="408"/>
      <c r="R117" s="409"/>
      <c r="S117" s="21" t="s">
        <v>13</v>
      </c>
      <c r="T117" s="1106">
        <f t="shared" si="6"/>
        <v>0</v>
      </c>
      <c r="U117" s="1106"/>
      <c r="V117" s="1106"/>
      <c r="W117" s="410">
        <v>0</v>
      </c>
      <c r="X117" s="411">
        <v>0</v>
      </c>
      <c r="Y117" s="412">
        <f t="shared" si="2"/>
        <v>0</v>
      </c>
      <c r="Z117" s="413">
        <f t="shared" si="3"/>
        <v>0</v>
      </c>
      <c r="AA117" s="382"/>
      <c r="AC117" s="439" t="s">
        <v>359</v>
      </c>
      <c r="AD117" s="461" t="s">
        <v>360</v>
      </c>
      <c r="AE117" s="389">
        <f>AX253</f>
        <v>0</v>
      </c>
      <c r="AF117" s="390">
        <f>IFERROR(AE117/J80,"")</f>
        <v>0</v>
      </c>
      <c r="AH117" s="367"/>
      <c r="AI117" s="1047" t="s">
        <v>361</v>
      </c>
      <c r="AJ117" s="1048"/>
      <c r="AK117" s="1048"/>
      <c r="AL117" s="1048"/>
      <c r="AM117" s="1048"/>
      <c r="AN117" s="462" t="s">
        <v>362</v>
      </c>
      <c r="AO117" s="377">
        <f t="shared" si="0"/>
        <v>0</v>
      </c>
      <c r="AP117" s="378"/>
      <c r="AQ117" s="367"/>
      <c r="AR117" s="1063" t="s">
        <v>363</v>
      </c>
      <c r="AS117" s="1064"/>
      <c r="AT117" s="1064"/>
      <c r="AU117" s="1064"/>
      <c r="AV117" s="1064"/>
      <c r="AW117" s="463" t="s">
        <v>364</v>
      </c>
      <c r="AX117" s="377">
        <f t="shared" si="1"/>
        <v>0</v>
      </c>
      <c r="AY117" s="384"/>
      <c r="AZ117" s="367"/>
      <c r="BA117" s="370"/>
    </row>
    <row r="118" spans="1:58" ht="18.75" thickBot="1" x14ac:dyDescent="0.3">
      <c r="A118" s="1100" t="s">
        <v>65</v>
      </c>
      <c r="B118" s="1101"/>
      <c r="C118" s="1102"/>
      <c r="D118" s="408" t="s">
        <v>46</v>
      </c>
      <c r="E118" s="409"/>
      <c r="F118" s="22" t="s">
        <v>64</v>
      </c>
      <c r="G118" s="1103">
        <f t="shared" si="4"/>
        <v>0</v>
      </c>
      <c r="H118" s="1104"/>
      <c r="I118" s="1105"/>
      <c r="J118" s="410">
        <v>0</v>
      </c>
      <c r="K118" s="411">
        <v>0</v>
      </c>
      <c r="L118" s="412">
        <f t="shared" si="5"/>
        <v>0</v>
      </c>
      <c r="M118" s="382"/>
      <c r="N118" s="1100" t="s">
        <v>65</v>
      </c>
      <c r="O118" s="1101"/>
      <c r="P118" s="1102"/>
      <c r="Q118" s="408" t="s">
        <v>46</v>
      </c>
      <c r="R118" s="409"/>
      <c r="S118" s="22" t="s">
        <v>64</v>
      </c>
      <c r="T118" s="1106">
        <f t="shared" si="6"/>
        <v>0</v>
      </c>
      <c r="U118" s="1106"/>
      <c r="V118" s="1106"/>
      <c r="W118" s="410">
        <v>0</v>
      </c>
      <c r="X118" s="411">
        <v>0</v>
      </c>
      <c r="Y118" s="412">
        <f t="shared" si="2"/>
        <v>0</v>
      </c>
      <c r="Z118" s="413">
        <f t="shared" si="3"/>
        <v>0</v>
      </c>
      <c r="AA118" s="382"/>
      <c r="AC118" s="439" t="s">
        <v>365</v>
      </c>
      <c r="AD118" s="464" t="s">
        <v>365</v>
      </c>
      <c r="AE118" s="389">
        <f>AO248</f>
        <v>0</v>
      </c>
      <c r="AF118" s="390">
        <f>IFERROR(AE118/J80,"")</f>
        <v>0</v>
      </c>
      <c r="AH118" s="367"/>
      <c r="AI118" s="1047" t="s">
        <v>366</v>
      </c>
      <c r="AJ118" s="1048"/>
      <c r="AK118" s="1048"/>
      <c r="AL118" s="1048"/>
      <c r="AM118" s="1048"/>
      <c r="AN118" s="465" t="s">
        <v>367</v>
      </c>
      <c r="AO118" s="377">
        <f t="shared" si="0"/>
        <v>0</v>
      </c>
      <c r="AP118" s="378"/>
      <c r="AQ118" s="367"/>
      <c r="AR118" s="1063" t="s">
        <v>368</v>
      </c>
      <c r="AS118" s="1064"/>
      <c r="AT118" s="1064"/>
      <c r="AU118" s="1064"/>
      <c r="AV118" s="1064"/>
      <c r="AW118" s="466" t="s">
        <v>369</v>
      </c>
      <c r="AX118" s="377">
        <f t="shared" si="1"/>
        <v>0</v>
      </c>
      <c r="AY118" s="384"/>
      <c r="AZ118" s="367"/>
      <c r="BA118" s="370"/>
    </row>
    <row r="119" spans="1:58" ht="18.75" thickBot="1" x14ac:dyDescent="0.3">
      <c r="A119" s="1100" t="s">
        <v>67</v>
      </c>
      <c r="B119" s="1101"/>
      <c r="C119" s="1102"/>
      <c r="D119" s="408"/>
      <c r="E119" s="409" t="s">
        <v>267</v>
      </c>
      <c r="F119" s="23" t="s">
        <v>66</v>
      </c>
      <c r="G119" s="1103">
        <f t="shared" si="4"/>
        <v>9</v>
      </c>
      <c r="H119" s="1104"/>
      <c r="I119" s="1105"/>
      <c r="J119" s="410">
        <v>4</v>
      </c>
      <c r="K119" s="411">
        <v>7</v>
      </c>
      <c r="L119" s="412">
        <f t="shared" si="5"/>
        <v>-2</v>
      </c>
      <c r="M119" s="382"/>
      <c r="N119" s="1100" t="s">
        <v>67</v>
      </c>
      <c r="O119" s="1101"/>
      <c r="P119" s="1102"/>
      <c r="Q119" s="408"/>
      <c r="R119" s="409" t="s">
        <v>267</v>
      </c>
      <c r="S119" s="23" t="s">
        <v>66</v>
      </c>
      <c r="T119" s="1106">
        <f t="shared" si="6"/>
        <v>1</v>
      </c>
      <c r="U119" s="1106"/>
      <c r="V119" s="1106"/>
      <c r="W119" s="410">
        <v>0</v>
      </c>
      <c r="X119" s="411">
        <v>2</v>
      </c>
      <c r="Y119" s="412">
        <f t="shared" si="2"/>
        <v>-1</v>
      </c>
      <c r="Z119" s="413">
        <f t="shared" si="3"/>
        <v>10</v>
      </c>
      <c r="AA119" s="382"/>
      <c r="AC119" s="439" t="s">
        <v>370</v>
      </c>
      <c r="AD119" s="467" t="s">
        <v>371</v>
      </c>
      <c r="AE119" s="389">
        <f>AX249</f>
        <v>0</v>
      </c>
      <c r="AF119" s="390">
        <f>IFERROR(AE119/J80,"")</f>
        <v>0</v>
      </c>
      <c r="AH119" s="367"/>
      <c r="AI119" s="1047" t="s">
        <v>372</v>
      </c>
      <c r="AJ119" s="1048"/>
      <c r="AK119" s="1048"/>
      <c r="AL119" s="1048"/>
      <c r="AM119" s="1048"/>
      <c r="AN119" s="468" t="s">
        <v>373</v>
      </c>
      <c r="AO119" s="377">
        <f t="shared" si="0"/>
        <v>0</v>
      </c>
      <c r="AP119" s="378"/>
      <c r="AQ119" s="367"/>
      <c r="AR119" s="1063" t="s">
        <v>374</v>
      </c>
      <c r="AS119" s="1064"/>
      <c r="AT119" s="1064"/>
      <c r="AU119" s="1064"/>
      <c r="AV119" s="1064"/>
      <c r="AW119" s="469" t="s">
        <v>375</v>
      </c>
      <c r="AX119" s="377">
        <f t="shared" si="1"/>
        <v>0</v>
      </c>
      <c r="AY119" s="384"/>
      <c r="AZ119" s="367"/>
      <c r="BA119" s="370"/>
    </row>
    <row r="120" spans="1:58" ht="18.75" thickBot="1" x14ac:dyDescent="0.3">
      <c r="A120" s="1100" t="s">
        <v>69</v>
      </c>
      <c r="B120" s="1101"/>
      <c r="C120" s="1102"/>
      <c r="D120" s="408" t="s">
        <v>9</v>
      </c>
      <c r="E120" s="409" t="s">
        <v>267</v>
      </c>
      <c r="F120" s="24" t="s">
        <v>68</v>
      </c>
      <c r="G120" s="1103">
        <f t="shared" si="4"/>
        <v>1</v>
      </c>
      <c r="H120" s="1104"/>
      <c r="I120" s="1105"/>
      <c r="J120" s="410">
        <v>0</v>
      </c>
      <c r="K120" s="411">
        <v>0</v>
      </c>
      <c r="L120" s="412">
        <f t="shared" si="5"/>
        <v>1</v>
      </c>
      <c r="M120" s="382"/>
      <c r="N120" s="1100" t="s">
        <v>69</v>
      </c>
      <c r="O120" s="1101"/>
      <c r="P120" s="1102"/>
      <c r="Q120" s="408" t="s">
        <v>9</v>
      </c>
      <c r="R120" s="409" t="s">
        <v>267</v>
      </c>
      <c r="S120" s="24" t="s">
        <v>68</v>
      </c>
      <c r="T120" s="1103">
        <f t="shared" si="6"/>
        <v>1</v>
      </c>
      <c r="U120" s="1104"/>
      <c r="V120" s="1105"/>
      <c r="W120" s="410">
        <v>0</v>
      </c>
      <c r="X120" s="411">
        <v>1</v>
      </c>
      <c r="Y120" s="412">
        <f t="shared" si="2"/>
        <v>0</v>
      </c>
      <c r="Z120" s="413">
        <f t="shared" si="3"/>
        <v>2</v>
      </c>
      <c r="AA120" s="382"/>
      <c r="AC120" s="1131" t="s">
        <v>376</v>
      </c>
      <c r="AD120" s="1132"/>
      <c r="AE120" s="1132"/>
      <c r="AF120" s="1132"/>
      <c r="AH120" s="367"/>
      <c r="AI120" s="1047" t="s">
        <v>377</v>
      </c>
      <c r="AJ120" s="1048"/>
      <c r="AK120" s="1048"/>
      <c r="AL120" s="1048"/>
      <c r="AM120" s="1048"/>
      <c r="AN120" s="470" t="s">
        <v>112</v>
      </c>
      <c r="AO120" s="377">
        <f t="shared" si="0"/>
        <v>17</v>
      </c>
      <c r="AP120" s="378"/>
      <c r="AQ120" s="367"/>
      <c r="AR120" s="1063" t="s">
        <v>378</v>
      </c>
      <c r="AS120" s="1064"/>
      <c r="AT120" s="1064"/>
      <c r="AU120" s="1064"/>
      <c r="AV120" s="1064"/>
      <c r="AW120" s="471" t="s">
        <v>379</v>
      </c>
      <c r="AX120" s="377">
        <f t="shared" si="1"/>
        <v>0</v>
      </c>
      <c r="AY120" s="384"/>
      <c r="AZ120" s="367"/>
      <c r="BA120" s="472"/>
    </row>
    <row r="121" spans="1:58" ht="18" x14ac:dyDescent="0.25">
      <c r="A121" s="1128" t="s">
        <v>200</v>
      </c>
      <c r="B121" s="1129"/>
      <c r="C121" s="1129"/>
      <c r="D121" s="1129"/>
      <c r="E121" s="1129"/>
      <c r="F121" s="473"/>
      <c r="G121" s="1130">
        <f>SUM(G100:I120)</f>
        <v>47</v>
      </c>
      <c r="H121" s="1130"/>
      <c r="I121" s="1130"/>
      <c r="J121" s="474">
        <f>SUM(J100:J120)</f>
        <v>24</v>
      </c>
      <c r="K121" s="475">
        <f>SUM(K100:K120)</f>
        <v>38</v>
      </c>
      <c r="L121" s="412">
        <f>SUM(L100:L120)</f>
        <v>-15</v>
      </c>
      <c r="M121" s="382"/>
      <c r="N121" s="1097" t="s">
        <v>200</v>
      </c>
      <c r="O121" s="1098"/>
      <c r="P121" s="1098"/>
      <c r="Q121" s="1098"/>
      <c r="R121" s="1098"/>
      <c r="S121" s="476"/>
      <c r="T121" s="1096">
        <f>SUM(T100:V120)</f>
        <v>5</v>
      </c>
      <c r="U121" s="1096"/>
      <c r="V121" s="1096"/>
      <c r="W121" s="474">
        <f>SUM(W100:W120)</f>
        <v>1</v>
      </c>
      <c r="X121" s="475">
        <f>SUM(X100:X120)</f>
        <v>4</v>
      </c>
      <c r="Y121" s="412">
        <f>SUM(Y100:Y120)</f>
        <v>0</v>
      </c>
      <c r="Z121" s="413">
        <f t="shared" si="3"/>
        <v>52</v>
      </c>
      <c r="AA121" s="382"/>
      <c r="AC121" s="387" t="s">
        <v>380</v>
      </c>
      <c r="AD121" s="477" t="s">
        <v>122</v>
      </c>
      <c r="AE121" s="377">
        <f>COUNTIF($B$1:$CI$74,AD121)</f>
        <v>10</v>
      </c>
      <c r="AF121" s="390">
        <f>IFERROR(AE121/J80,"")</f>
        <v>3.125E-2</v>
      </c>
      <c r="AH121" s="367"/>
      <c r="AI121" s="1047" t="s">
        <v>381</v>
      </c>
      <c r="AJ121" s="1048"/>
      <c r="AK121" s="1048"/>
      <c r="AL121" s="1048"/>
      <c r="AM121" s="1048"/>
      <c r="AN121" s="97" t="s">
        <v>116</v>
      </c>
      <c r="AO121" s="377">
        <f t="shared" si="0"/>
        <v>5</v>
      </c>
      <c r="AP121" s="378"/>
      <c r="AQ121" s="367"/>
      <c r="AR121" s="1063" t="s">
        <v>382</v>
      </c>
      <c r="AS121" s="1064"/>
      <c r="AT121" s="1064"/>
      <c r="AU121" s="1064"/>
      <c r="AV121" s="1064"/>
      <c r="AW121" s="478" t="s">
        <v>383</v>
      </c>
      <c r="AX121" s="377">
        <f t="shared" si="1"/>
        <v>0</v>
      </c>
      <c r="AY121" s="384"/>
      <c r="AZ121" s="367"/>
      <c r="BA121" s="472"/>
    </row>
    <row r="122" spans="1:58" ht="18" x14ac:dyDescent="0.25">
      <c r="A122" s="1125" t="s">
        <v>384</v>
      </c>
      <c r="B122" s="1126"/>
      <c r="C122" s="1126"/>
      <c r="D122" s="1126"/>
      <c r="E122" s="1126"/>
      <c r="F122" s="1126"/>
      <c r="G122" s="1126"/>
      <c r="H122" s="1126"/>
      <c r="I122" s="1127"/>
      <c r="J122" s="403" t="s">
        <v>251</v>
      </c>
      <c r="K122" s="403" t="s">
        <v>252</v>
      </c>
      <c r="L122" s="403" t="s">
        <v>253</v>
      </c>
      <c r="M122" s="382"/>
      <c r="N122" s="1125" t="s">
        <v>384</v>
      </c>
      <c r="O122" s="1126"/>
      <c r="P122" s="1126"/>
      <c r="Q122" s="1126"/>
      <c r="R122" s="1126"/>
      <c r="S122" s="1126"/>
      <c r="T122" s="1126"/>
      <c r="U122" s="1126"/>
      <c r="V122" s="1127"/>
      <c r="W122" s="404" t="s">
        <v>251</v>
      </c>
      <c r="X122" s="404" t="s">
        <v>252</v>
      </c>
      <c r="Y122" s="404" t="s">
        <v>253</v>
      </c>
      <c r="Z122" s="479"/>
      <c r="AA122" s="382"/>
      <c r="AC122" s="453" t="s">
        <v>385</v>
      </c>
      <c r="AD122" s="480" t="s">
        <v>386</v>
      </c>
      <c r="AE122" s="377">
        <f t="shared" ref="AE122:AE185" si="8">COUNTIF($B$1:$CI$74,AD122)</f>
        <v>0</v>
      </c>
      <c r="AF122" s="390">
        <f>IFERROR(AE122/J80,"")</f>
        <v>0</v>
      </c>
      <c r="AH122" s="367"/>
      <c r="AI122" s="1047" t="s">
        <v>387</v>
      </c>
      <c r="AJ122" s="1048"/>
      <c r="AK122" s="1048"/>
      <c r="AL122" s="1048"/>
      <c r="AM122" s="1048"/>
      <c r="AN122" s="481" t="s">
        <v>388</v>
      </c>
      <c r="AO122" s="377">
        <f t="shared" si="0"/>
        <v>0</v>
      </c>
      <c r="AP122" s="378"/>
      <c r="AQ122" s="367"/>
      <c r="AR122" s="1063" t="s">
        <v>389</v>
      </c>
      <c r="AS122" s="1064"/>
      <c r="AT122" s="1064"/>
      <c r="AU122" s="1064"/>
      <c r="AV122" s="1064"/>
      <c r="AW122" s="482" t="s">
        <v>390</v>
      </c>
      <c r="AX122" s="377">
        <f t="shared" si="1"/>
        <v>0</v>
      </c>
      <c r="AY122" s="384"/>
      <c r="AZ122" s="367"/>
      <c r="BA122" s="370"/>
    </row>
    <row r="123" spans="1:58" ht="18" x14ac:dyDescent="0.25">
      <c r="A123" s="1116" t="s">
        <v>17</v>
      </c>
      <c r="B123" s="1117"/>
      <c r="C123" s="1118"/>
      <c r="D123" s="483"/>
      <c r="E123" s="484" t="s">
        <v>267</v>
      </c>
      <c r="F123" s="25" t="s">
        <v>6</v>
      </c>
      <c r="G123" s="1119">
        <f t="shared" ref="G123:G135" si="9">COUNTIF($B$18:$BF$52,F123)+COUNTIF($BY$19:$CI$45,F123)</f>
        <v>2</v>
      </c>
      <c r="H123" s="1120"/>
      <c r="I123" s="1121"/>
      <c r="J123" s="410">
        <v>0</v>
      </c>
      <c r="K123" s="411">
        <v>2</v>
      </c>
      <c r="L123" s="412">
        <f t="shared" ref="L123:L135" si="10">G123-K123-J123</f>
        <v>0</v>
      </c>
      <c r="M123" s="382"/>
      <c r="N123" s="1116" t="s">
        <v>17</v>
      </c>
      <c r="O123" s="1117"/>
      <c r="P123" s="1118"/>
      <c r="Q123" s="483"/>
      <c r="R123" s="484" t="s">
        <v>267</v>
      </c>
      <c r="S123" s="25" t="s">
        <v>6</v>
      </c>
      <c r="T123" s="1106">
        <f t="shared" ref="T123:T135" si="11">COUNTIF($BG$3:$BX$39,S123)+COUNTIF($BY$3:$CI$18,S123)</f>
        <v>0</v>
      </c>
      <c r="U123" s="1106"/>
      <c r="V123" s="1106"/>
      <c r="W123" s="410">
        <v>0</v>
      </c>
      <c r="X123" s="411">
        <v>0</v>
      </c>
      <c r="Y123" s="412">
        <f t="shared" ref="Y123:Y135" si="12">T123-X123-W123</f>
        <v>0</v>
      </c>
      <c r="Z123" s="413">
        <f t="shared" ref="Z123:Z136" si="13">T123+G123</f>
        <v>2</v>
      </c>
      <c r="AA123" s="382"/>
      <c r="AC123" s="453" t="s">
        <v>391</v>
      </c>
      <c r="AD123" s="485" t="s">
        <v>392</v>
      </c>
      <c r="AE123" s="377">
        <f t="shared" si="8"/>
        <v>0</v>
      </c>
      <c r="AF123" s="390" t="str">
        <f>IFERROR(AE123/J79,"")</f>
        <v/>
      </c>
      <c r="AH123" s="367"/>
      <c r="AI123" s="1047" t="s">
        <v>393</v>
      </c>
      <c r="AJ123" s="1048"/>
      <c r="AK123" s="1048"/>
      <c r="AL123" s="1048"/>
      <c r="AM123" s="1048"/>
      <c r="AN123" s="486" t="s">
        <v>394</v>
      </c>
      <c r="AO123" s="377">
        <f t="shared" si="0"/>
        <v>0</v>
      </c>
      <c r="AP123" s="378"/>
      <c r="AQ123" s="367"/>
      <c r="AR123" s="1063" t="s">
        <v>395</v>
      </c>
      <c r="AS123" s="1064"/>
      <c r="AT123" s="1064"/>
      <c r="AU123" s="1064"/>
      <c r="AV123" s="1064"/>
      <c r="AW123" s="487" t="s">
        <v>396</v>
      </c>
      <c r="AX123" s="377">
        <f t="shared" si="1"/>
        <v>0</v>
      </c>
      <c r="AY123" s="384"/>
      <c r="AZ123" s="367"/>
      <c r="BA123" s="370"/>
    </row>
    <row r="124" spans="1:58" ht="18.75" thickBot="1" x14ac:dyDescent="0.3">
      <c r="A124" s="1113" t="s">
        <v>71</v>
      </c>
      <c r="B124" s="1114"/>
      <c r="C124" s="1115"/>
      <c r="D124" s="408" t="s">
        <v>31</v>
      </c>
      <c r="E124" s="409"/>
      <c r="F124" s="26" t="s">
        <v>70</v>
      </c>
      <c r="G124" s="1103">
        <f t="shared" si="9"/>
        <v>0</v>
      </c>
      <c r="H124" s="1104"/>
      <c r="I124" s="1105"/>
      <c r="J124" s="410">
        <v>1</v>
      </c>
      <c r="K124" s="411">
        <v>0</v>
      </c>
      <c r="L124" s="412">
        <f t="shared" si="10"/>
        <v>-1</v>
      </c>
      <c r="M124" s="382"/>
      <c r="N124" s="1113" t="s">
        <v>71</v>
      </c>
      <c r="O124" s="1114"/>
      <c r="P124" s="1115"/>
      <c r="Q124" s="408" t="s">
        <v>31</v>
      </c>
      <c r="R124" s="409"/>
      <c r="S124" s="26" t="s">
        <v>70</v>
      </c>
      <c r="T124" s="1106">
        <f t="shared" si="11"/>
        <v>1</v>
      </c>
      <c r="U124" s="1106"/>
      <c r="V124" s="1106"/>
      <c r="W124" s="410">
        <v>0</v>
      </c>
      <c r="X124" s="411">
        <v>0</v>
      </c>
      <c r="Y124" s="412">
        <f t="shared" si="12"/>
        <v>1</v>
      </c>
      <c r="Z124" s="413">
        <f t="shared" si="13"/>
        <v>1</v>
      </c>
      <c r="AA124" s="382"/>
      <c r="AC124" s="453" t="s">
        <v>397</v>
      </c>
      <c r="AD124" s="488" t="s">
        <v>398</v>
      </c>
      <c r="AE124" s="377">
        <f t="shared" si="8"/>
        <v>0</v>
      </c>
      <c r="AF124" s="390">
        <f>IFERROR(AE124/J80,"")</f>
        <v>0</v>
      </c>
      <c r="AH124" s="367"/>
      <c r="AI124" s="1047" t="s">
        <v>399</v>
      </c>
      <c r="AJ124" s="1048"/>
      <c r="AK124" s="1048"/>
      <c r="AL124" s="1048"/>
      <c r="AM124" s="1048"/>
      <c r="AN124" s="489" t="s">
        <v>400</v>
      </c>
      <c r="AO124" s="377">
        <f t="shared" si="0"/>
        <v>0</v>
      </c>
      <c r="AP124" s="378"/>
      <c r="AQ124" s="367"/>
      <c r="AR124" s="1063" t="s">
        <v>401</v>
      </c>
      <c r="AS124" s="1064"/>
      <c r="AT124" s="1064"/>
      <c r="AU124" s="1064"/>
      <c r="AV124" s="1064"/>
      <c r="AW124" s="487" t="s">
        <v>402</v>
      </c>
      <c r="AX124" s="377">
        <f t="shared" si="1"/>
        <v>0</v>
      </c>
      <c r="AY124" s="384"/>
      <c r="AZ124" s="367"/>
      <c r="BA124" s="370"/>
    </row>
    <row r="125" spans="1:58" ht="18.75" thickBot="1" x14ac:dyDescent="0.3">
      <c r="A125" s="1113" t="s">
        <v>30</v>
      </c>
      <c r="B125" s="1114"/>
      <c r="C125" s="1115"/>
      <c r="D125" s="408"/>
      <c r="E125" s="409" t="s">
        <v>267</v>
      </c>
      <c r="F125" s="27" t="s">
        <v>31</v>
      </c>
      <c r="G125" s="1103">
        <f t="shared" si="9"/>
        <v>0</v>
      </c>
      <c r="H125" s="1104"/>
      <c r="I125" s="1105"/>
      <c r="J125" s="410">
        <v>0</v>
      </c>
      <c r="K125" s="411">
        <v>0</v>
      </c>
      <c r="L125" s="412">
        <f t="shared" si="10"/>
        <v>0</v>
      </c>
      <c r="M125" s="382"/>
      <c r="N125" s="1113" t="s">
        <v>30</v>
      </c>
      <c r="O125" s="1114"/>
      <c r="P125" s="1115"/>
      <c r="Q125" s="408"/>
      <c r="R125" s="409" t="s">
        <v>267</v>
      </c>
      <c r="S125" s="27" t="s">
        <v>31</v>
      </c>
      <c r="T125" s="1106">
        <f t="shared" si="11"/>
        <v>0</v>
      </c>
      <c r="U125" s="1106"/>
      <c r="V125" s="1106"/>
      <c r="W125" s="410">
        <v>0</v>
      </c>
      <c r="X125" s="411">
        <v>0</v>
      </c>
      <c r="Y125" s="412">
        <f t="shared" si="12"/>
        <v>0</v>
      </c>
      <c r="Z125" s="413">
        <f t="shared" si="13"/>
        <v>0</v>
      </c>
      <c r="AA125" s="382"/>
      <c r="AC125" s="453" t="s">
        <v>173</v>
      </c>
      <c r="AD125" s="260" t="s">
        <v>173</v>
      </c>
      <c r="AE125" s="377">
        <f t="shared" si="8"/>
        <v>10</v>
      </c>
      <c r="AF125" s="390" t="str">
        <f>IFERROR(AE125/J79,"")</f>
        <v/>
      </c>
      <c r="AH125" s="367"/>
      <c r="AI125" s="1047" t="s">
        <v>403</v>
      </c>
      <c r="AJ125" s="1048"/>
      <c r="AK125" s="1048"/>
      <c r="AL125" s="1048"/>
      <c r="AM125" s="1048"/>
      <c r="AN125" s="490" t="s">
        <v>404</v>
      </c>
      <c r="AO125" s="377">
        <f t="shared" si="0"/>
        <v>0</v>
      </c>
      <c r="AP125" s="378"/>
      <c r="AQ125" s="367"/>
      <c r="AR125" s="1063" t="s">
        <v>405</v>
      </c>
      <c r="AS125" s="1064"/>
      <c r="AT125" s="1064"/>
      <c r="AU125" s="1064"/>
      <c r="AV125" s="1064"/>
      <c r="AW125" s="491" t="s">
        <v>406</v>
      </c>
      <c r="AX125" s="377">
        <f t="shared" si="1"/>
        <v>0</v>
      </c>
      <c r="AY125" s="384"/>
      <c r="AZ125" s="367"/>
      <c r="BA125" s="370"/>
    </row>
    <row r="126" spans="1:58" ht="18.75" thickBot="1" x14ac:dyDescent="0.3">
      <c r="A126" s="1113" t="s">
        <v>27</v>
      </c>
      <c r="B126" s="1114"/>
      <c r="C126" s="1115"/>
      <c r="D126" s="408"/>
      <c r="E126" s="409"/>
      <c r="F126" s="28" t="s">
        <v>24</v>
      </c>
      <c r="G126" s="1103">
        <f t="shared" si="9"/>
        <v>0</v>
      </c>
      <c r="H126" s="1104"/>
      <c r="I126" s="1105"/>
      <c r="J126" s="410">
        <v>1</v>
      </c>
      <c r="K126" s="411">
        <v>0</v>
      </c>
      <c r="L126" s="412">
        <f t="shared" si="10"/>
        <v>-1</v>
      </c>
      <c r="M126" s="382"/>
      <c r="N126" s="1113" t="s">
        <v>27</v>
      </c>
      <c r="O126" s="1114"/>
      <c r="P126" s="1115"/>
      <c r="Q126" s="408"/>
      <c r="R126" s="409"/>
      <c r="S126" s="28" t="s">
        <v>24</v>
      </c>
      <c r="T126" s="1106">
        <f t="shared" si="11"/>
        <v>0</v>
      </c>
      <c r="U126" s="1106"/>
      <c r="V126" s="1106"/>
      <c r="W126" s="410">
        <v>0</v>
      </c>
      <c r="X126" s="411">
        <v>0</v>
      </c>
      <c r="Y126" s="412">
        <f t="shared" si="12"/>
        <v>0</v>
      </c>
      <c r="Z126" s="413">
        <f t="shared" si="13"/>
        <v>0</v>
      </c>
      <c r="AA126" s="382"/>
      <c r="AC126" s="453" t="s">
        <v>407</v>
      </c>
      <c r="AD126" s="492" t="s">
        <v>408</v>
      </c>
      <c r="AE126" s="377">
        <f t="shared" si="8"/>
        <v>0</v>
      </c>
      <c r="AF126" s="390">
        <f>IFERROR(AE126/J80,"")</f>
        <v>0</v>
      </c>
      <c r="AH126" s="367"/>
      <c r="AI126" s="1047" t="s">
        <v>409</v>
      </c>
      <c r="AJ126" s="1048"/>
      <c r="AK126" s="1048"/>
      <c r="AL126" s="1048"/>
      <c r="AM126" s="1048"/>
      <c r="AN126" s="493" t="s">
        <v>410</v>
      </c>
      <c r="AO126" s="377">
        <f t="shared" si="0"/>
        <v>0</v>
      </c>
      <c r="AP126" s="378"/>
      <c r="AQ126" s="367"/>
      <c r="AR126" s="1063" t="s">
        <v>411</v>
      </c>
      <c r="AS126" s="1064"/>
      <c r="AT126" s="1064"/>
      <c r="AU126" s="1064"/>
      <c r="AV126" s="1064"/>
      <c r="AW126" s="154" t="s">
        <v>412</v>
      </c>
      <c r="AX126" s="377">
        <f t="shared" si="1"/>
        <v>0</v>
      </c>
      <c r="AY126" s="384"/>
      <c r="AZ126" s="367"/>
      <c r="BA126" s="370"/>
    </row>
    <row r="127" spans="1:58" ht="18" x14ac:dyDescent="0.25">
      <c r="A127" s="1113" t="s">
        <v>96</v>
      </c>
      <c r="B127" s="1114"/>
      <c r="C127" s="1115"/>
      <c r="D127" s="408"/>
      <c r="E127" s="409"/>
      <c r="F127" s="29" t="s">
        <v>95</v>
      </c>
      <c r="G127" s="1103">
        <f t="shared" si="9"/>
        <v>0</v>
      </c>
      <c r="H127" s="1104"/>
      <c r="I127" s="1105"/>
      <c r="J127" s="410">
        <v>0</v>
      </c>
      <c r="K127" s="411">
        <v>0</v>
      </c>
      <c r="L127" s="412">
        <f t="shared" si="10"/>
        <v>0</v>
      </c>
      <c r="M127" s="382"/>
      <c r="N127" s="1113" t="s">
        <v>96</v>
      </c>
      <c r="O127" s="1114"/>
      <c r="P127" s="1115"/>
      <c r="Q127" s="408"/>
      <c r="R127" s="409"/>
      <c r="S127" s="29" t="s">
        <v>95</v>
      </c>
      <c r="T127" s="1106">
        <f t="shared" si="11"/>
        <v>0</v>
      </c>
      <c r="U127" s="1106"/>
      <c r="V127" s="1106"/>
      <c r="W127" s="410">
        <v>1</v>
      </c>
      <c r="X127" s="411">
        <v>1</v>
      </c>
      <c r="Y127" s="412">
        <f t="shared" si="12"/>
        <v>-2</v>
      </c>
      <c r="Z127" s="413">
        <f t="shared" si="13"/>
        <v>0</v>
      </c>
      <c r="AA127" s="382"/>
      <c r="AC127" s="453" t="s">
        <v>413</v>
      </c>
      <c r="AD127" s="494" t="s">
        <v>414</v>
      </c>
      <c r="AE127" s="377">
        <f t="shared" si="8"/>
        <v>0</v>
      </c>
      <c r="AF127" s="390">
        <f>IFERROR(AE127/J80,"")</f>
        <v>0</v>
      </c>
      <c r="AH127" s="367"/>
      <c r="AI127" s="1047" t="s">
        <v>415</v>
      </c>
      <c r="AJ127" s="1048"/>
      <c r="AK127" s="1048"/>
      <c r="AL127" s="1048"/>
      <c r="AM127" s="1048"/>
      <c r="AN127" s="495" t="s">
        <v>416</v>
      </c>
      <c r="AO127" s="377">
        <f t="shared" si="0"/>
        <v>0</v>
      </c>
      <c r="AP127" s="378"/>
      <c r="AQ127" s="367"/>
      <c r="AR127" s="1063" t="s">
        <v>417</v>
      </c>
      <c r="AS127" s="1064"/>
      <c r="AT127" s="1064"/>
      <c r="AU127" s="1064"/>
      <c r="AV127" s="1064"/>
      <c r="AW127" s="496" t="s">
        <v>418</v>
      </c>
      <c r="AX127" s="377">
        <f t="shared" si="1"/>
        <v>0</v>
      </c>
      <c r="AY127" s="384"/>
      <c r="AZ127" s="367"/>
      <c r="BA127" s="370"/>
    </row>
    <row r="128" spans="1:58" ht="18.75" thickBot="1" x14ac:dyDescent="0.3">
      <c r="A128" s="1113" t="s">
        <v>94</v>
      </c>
      <c r="B128" s="1114"/>
      <c r="C128" s="1115"/>
      <c r="D128" s="408"/>
      <c r="E128" s="409"/>
      <c r="F128" s="30" t="s">
        <v>93</v>
      </c>
      <c r="G128" s="1103">
        <f t="shared" si="9"/>
        <v>1</v>
      </c>
      <c r="H128" s="1104"/>
      <c r="I128" s="1105"/>
      <c r="J128" s="410">
        <v>1</v>
      </c>
      <c r="K128" s="411">
        <v>0</v>
      </c>
      <c r="L128" s="412">
        <f t="shared" si="10"/>
        <v>0</v>
      </c>
      <c r="M128" s="382"/>
      <c r="N128" s="1113" t="s">
        <v>94</v>
      </c>
      <c r="O128" s="1114"/>
      <c r="P128" s="1115"/>
      <c r="Q128" s="408"/>
      <c r="R128" s="409"/>
      <c r="S128" s="30" t="s">
        <v>93</v>
      </c>
      <c r="T128" s="1106">
        <f t="shared" si="11"/>
        <v>0</v>
      </c>
      <c r="U128" s="1106"/>
      <c r="V128" s="1106"/>
      <c r="W128" s="410">
        <v>1</v>
      </c>
      <c r="X128" s="411">
        <v>0</v>
      </c>
      <c r="Y128" s="412">
        <f t="shared" si="12"/>
        <v>-1</v>
      </c>
      <c r="Z128" s="413">
        <f t="shared" si="13"/>
        <v>1</v>
      </c>
      <c r="AA128" s="382"/>
      <c r="AC128" s="453" t="s">
        <v>419</v>
      </c>
      <c r="AD128" s="497" t="s">
        <v>419</v>
      </c>
      <c r="AE128" s="377">
        <f t="shared" si="8"/>
        <v>0</v>
      </c>
      <c r="AF128" s="390">
        <f>IFERROR(AE128/J80,"")</f>
        <v>0</v>
      </c>
      <c r="AH128" s="367"/>
      <c r="AI128" s="1047" t="s">
        <v>420</v>
      </c>
      <c r="AJ128" s="1048"/>
      <c r="AK128" s="1048"/>
      <c r="AL128" s="1048"/>
      <c r="AM128" s="1048"/>
      <c r="AN128" s="416" t="s">
        <v>421</v>
      </c>
      <c r="AO128" s="377">
        <f t="shared" si="0"/>
        <v>0</v>
      </c>
      <c r="AP128" s="378"/>
      <c r="AQ128" s="367"/>
      <c r="AR128" s="1063" t="s">
        <v>422</v>
      </c>
      <c r="AS128" s="1064"/>
      <c r="AT128" s="1064"/>
      <c r="AU128" s="1064"/>
      <c r="AV128" s="1064"/>
      <c r="AW128" s="498" t="s">
        <v>423</v>
      </c>
      <c r="AX128" s="377">
        <f t="shared" si="1"/>
        <v>0</v>
      </c>
      <c r="AY128" s="499"/>
      <c r="AZ128" s="367"/>
      <c r="BA128" s="370"/>
    </row>
    <row r="129" spans="1:58" ht="18.75" thickBot="1" x14ac:dyDescent="0.3">
      <c r="A129" s="1113" t="s">
        <v>42</v>
      </c>
      <c r="B129" s="1114"/>
      <c r="C129" s="1115"/>
      <c r="D129" s="408"/>
      <c r="E129" s="409"/>
      <c r="F129" s="31" t="s">
        <v>42</v>
      </c>
      <c r="G129" s="1103">
        <f t="shared" si="9"/>
        <v>0</v>
      </c>
      <c r="H129" s="1104"/>
      <c r="I129" s="1105"/>
      <c r="J129" s="410">
        <v>0</v>
      </c>
      <c r="K129" s="411">
        <v>0</v>
      </c>
      <c r="L129" s="412">
        <f t="shared" si="10"/>
        <v>0</v>
      </c>
      <c r="M129" s="382"/>
      <c r="N129" s="1113" t="s">
        <v>42</v>
      </c>
      <c r="O129" s="1114"/>
      <c r="P129" s="1115"/>
      <c r="Q129" s="408"/>
      <c r="R129" s="409"/>
      <c r="S129" s="31" t="s">
        <v>42</v>
      </c>
      <c r="T129" s="1106">
        <f t="shared" si="11"/>
        <v>0</v>
      </c>
      <c r="U129" s="1106"/>
      <c r="V129" s="1106"/>
      <c r="W129" s="410">
        <v>0</v>
      </c>
      <c r="X129" s="411">
        <v>0</v>
      </c>
      <c r="Y129" s="412">
        <f t="shared" si="12"/>
        <v>0</v>
      </c>
      <c r="Z129" s="413">
        <f t="shared" si="13"/>
        <v>0</v>
      </c>
      <c r="AA129" s="382"/>
      <c r="AC129" s="387" t="s">
        <v>424</v>
      </c>
      <c r="AD129" s="500" t="s">
        <v>162</v>
      </c>
      <c r="AE129" s="377">
        <f t="shared" si="8"/>
        <v>8</v>
      </c>
      <c r="AF129" s="390">
        <f>IFERROR(AE129/J80,"")</f>
        <v>2.5000000000000001E-2</v>
      </c>
      <c r="AH129" s="367"/>
      <c r="AI129" s="1047" t="s">
        <v>425</v>
      </c>
      <c r="AJ129" s="1048"/>
      <c r="AK129" s="1048"/>
      <c r="AL129" s="1048"/>
      <c r="AM129" s="1048"/>
      <c r="AN129" s="490" t="s">
        <v>426</v>
      </c>
      <c r="AO129" s="377">
        <f t="shared" si="0"/>
        <v>0</v>
      </c>
      <c r="AP129" s="378"/>
      <c r="AQ129" s="367"/>
      <c r="AR129" s="1063" t="s">
        <v>427</v>
      </c>
      <c r="AS129" s="1064"/>
      <c r="AT129" s="1064"/>
      <c r="AU129" s="1064"/>
      <c r="AV129" s="1064"/>
      <c r="AW129" s="501" t="s">
        <v>428</v>
      </c>
      <c r="AX129" s="377">
        <f t="shared" si="1"/>
        <v>0</v>
      </c>
      <c r="AY129" s="499"/>
      <c r="AZ129" s="367"/>
      <c r="BA129" s="370"/>
    </row>
    <row r="130" spans="1:58" ht="18.75" thickBot="1" x14ac:dyDescent="0.3">
      <c r="A130" s="1100" t="s">
        <v>73</v>
      </c>
      <c r="B130" s="1101"/>
      <c r="C130" s="1102"/>
      <c r="D130" s="408"/>
      <c r="E130" s="409" t="s">
        <v>267</v>
      </c>
      <c r="F130" s="32" t="s">
        <v>72</v>
      </c>
      <c r="G130" s="1103">
        <f t="shared" si="9"/>
        <v>0</v>
      </c>
      <c r="H130" s="1104"/>
      <c r="I130" s="1105"/>
      <c r="J130" s="410">
        <v>0</v>
      </c>
      <c r="K130" s="411">
        <v>0</v>
      </c>
      <c r="L130" s="412">
        <f t="shared" si="10"/>
        <v>0</v>
      </c>
      <c r="M130" s="382"/>
      <c r="N130" s="1100" t="s">
        <v>73</v>
      </c>
      <c r="O130" s="1101"/>
      <c r="P130" s="1102"/>
      <c r="Q130" s="408"/>
      <c r="R130" s="409" t="s">
        <v>267</v>
      </c>
      <c r="S130" s="32" t="s">
        <v>72</v>
      </c>
      <c r="T130" s="1106">
        <f t="shared" si="11"/>
        <v>0</v>
      </c>
      <c r="U130" s="1106"/>
      <c r="V130" s="1106"/>
      <c r="W130" s="410">
        <v>0</v>
      </c>
      <c r="X130" s="411">
        <v>0</v>
      </c>
      <c r="Y130" s="412">
        <f t="shared" si="12"/>
        <v>0</v>
      </c>
      <c r="Z130" s="413">
        <f t="shared" si="13"/>
        <v>0</v>
      </c>
      <c r="AA130" s="382"/>
      <c r="AC130" s="453" t="s">
        <v>429</v>
      </c>
      <c r="AD130" s="502" t="s">
        <v>430</v>
      </c>
      <c r="AE130" s="377">
        <f t="shared" si="8"/>
        <v>0</v>
      </c>
      <c r="AF130" s="390">
        <f>IFERROR(AE130/J80,"")</f>
        <v>0</v>
      </c>
      <c r="AH130" s="367"/>
      <c r="AI130" s="1047" t="s">
        <v>431</v>
      </c>
      <c r="AJ130" s="1048"/>
      <c r="AK130" s="1048"/>
      <c r="AL130" s="1048"/>
      <c r="AM130" s="1048"/>
      <c r="AN130" s="490" t="s">
        <v>432</v>
      </c>
      <c r="AO130" s="377">
        <f t="shared" si="0"/>
        <v>0</v>
      </c>
      <c r="AP130" s="378"/>
      <c r="AQ130" s="367"/>
      <c r="AR130" s="1063" t="s">
        <v>433</v>
      </c>
      <c r="AS130" s="1064"/>
      <c r="AT130" s="1064"/>
      <c r="AU130" s="1064"/>
      <c r="AV130" s="1064"/>
      <c r="AW130" s="503" t="s">
        <v>434</v>
      </c>
      <c r="AX130" s="377">
        <f t="shared" si="1"/>
        <v>0</v>
      </c>
      <c r="AY130" s="384"/>
      <c r="AZ130" s="367"/>
      <c r="BA130" s="370"/>
    </row>
    <row r="131" spans="1:58" ht="18.75" thickBot="1" x14ac:dyDescent="0.3">
      <c r="A131" s="1113" t="s">
        <v>75</v>
      </c>
      <c r="B131" s="1114"/>
      <c r="C131" s="1115"/>
      <c r="D131" s="408"/>
      <c r="E131" s="409" t="s">
        <v>267</v>
      </c>
      <c r="F131" s="33" t="s">
        <v>74</v>
      </c>
      <c r="G131" s="1103">
        <f t="shared" si="9"/>
        <v>1</v>
      </c>
      <c r="H131" s="1104"/>
      <c r="I131" s="1105"/>
      <c r="J131" s="410">
        <v>2</v>
      </c>
      <c r="K131" s="411">
        <v>0</v>
      </c>
      <c r="L131" s="412">
        <f t="shared" si="10"/>
        <v>-1</v>
      </c>
      <c r="M131" s="382"/>
      <c r="N131" s="1113" t="s">
        <v>75</v>
      </c>
      <c r="O131" s="1114"/>
      <c r="P131" s="1115"/>
      <c r="Q131" s="408"/>
      <c r="R131" s="409" t="s">
        <v>267</v>
      </c>
      <c r="S131" s="33" t="s">
        <v>74</v>
      </c>
      <c r="T131" s="1106">
        <f t="shared" si="11"/>
        <v>0</v>
      </c>
      <c r="U131" s="1106"/>
      <c r="V131" s="1106"/>
      <c r="W131" s="410">
        <v>0</v>
      </c>
      <c r="X131" s="411">
        <v>0</v>
      </c>
      <c r="Y131" s="412">
        <f t="shared" si="12"/>
        <v>0</v>
      </c>
      <c r="Z131" s="413">
        <f t="shared" si="13"/>
        <v>1</v>
      </c>
      <c r="AA131" s="382"/>
      <c r="AC131" s="453" t="s">
        <v>435</v>
      </c>
      <c r="AD131" s="504" t="s">
        <v>435</v>
      </c>
      <c r="AE131" s="377">
        <f t="shared" si="8"/>
        <v>0</v>
      </c>
      <c r="AF131" s="390">
        <f>IFERROR(AE131/J80,"")</f>
        <v>0</v>
      </c>
      <c r="AH131" s="367"/>
      <c r="AI131" s="1047" t="s">
        <v>436</v>
      </c>
      <c r="AJ131" s="1048"/>
      <c r="AK131" s="1048"/>
      <c r="AL131" s="1048"/>
      <c r="AM131" s="1048"/>
      <c r="AN131" s="490" t="s">
        <v>437</v>
      </c>
      <c r="AO131" s="377">
        <f t="shared" si="0"/>
        <v>0</v>
      </c>
      <c r="AP131" s="378"/>
      <c r="AQ131" s="367"/>
      <c r="AR131" s="1063" t="s">
        <v>438</v>
      </c>
      <c r="AS131" s="1064"/>
      <c r="AT131" s="1064"/>
      <c r="AU131" s="1064"/>
      <c r="AV131" s="1064"/>
      <c r="AW131" s="505" t="s">
        <v>439</v>
      </c>
      <c r="AX131" s="377">
        <f t="shared" si="1"/>
        <v>0</v>
      </c>
      <c r="AY131" s="384"/>
      <c r="AZ131" s="367"/>
      <c r="BA131" s="370"/>
      <c r="BC131" s="367"/>
      <c r="BD131" s="367"/>
      <c r="BE131" s="367"/>
      <c r="BF131" s="367"/>
    </row>
    <row r="132" spans="1:58" ht="18.75" thickBot="1" x14ac:dyDescent="0.3">
      <c r="A132" s="1113" t="s">
        <v>98</v>
      </c>
      <c r="B132" s="1114"/>
      <c r="C132" s="1115"/>
      <c r="D132" s="408" t="s">
        <v>6</v>
      </c>
      <c r="E132" s="409" t="s">
        <v>267</v>
      </c>
      <c r="F132" s="34" t="s">
        <v>99</v>
      </c>
      <c r="G132" s="1103">
        <f t="shared" si="9"/>
        <v>0</v>
      </c>
      <c r="H132" s="1104"/>
      <c r="I132" s="1105"/>
      <c r="J132" s="410">
        <v>0</v>
      </c>
      <c r="K132" s="411">
        <v>0</v>
      </c>
      <c r="L132" s="412">
        <f t="shared" si="10"/>
        <v>0</v>
      </c>
      <c r="M132" s="382"/>
      <c r="N132" s="1113" t="s">
        <v>98</v>
      </c>
      <c r="O132" s="1114"/>
      <c r="P132" s="1115"/>
      <c r="Q132" s="408" t="s">
        <v>6</v>
      </c>
      <c r="R132" s="409" t="s">
        <v>267</v>
      </c>
      <c r="S132" s="34" t="s">
        <v>99</v>
      </c>
      <c r="T132" s="1106">
        <f t="shared" si="11"/>
        <v>0</v>
      </c>
      <c r="U132" s="1106"/>
      <c r="V132" s="1106"/>
      <c r="W132" s="410">
        <v>0</v>
      </c>
      <c r="X132" s="411">
        <v>0</v>
      </c>
      <c r="Y132" s="412">
        <f t="shared" si="12"/>
        <v>0</v>
      </c>
      <c r="Z132" s="413">
        <f t="shared" si="13"/>
        <v>0</v>
      </c>
      <c r="AA132" s="382"/>
      <c r="AC132" s="453" t="s">
        <v>440</v>
      </c>
      <c r="AD132" s="376" t="s">
        <v>124</v>
      </c>
      <c r="AE132" s="377">
        <f t="shared" si="8"/>
        <v>2</v>
      </c>
      <c r="AF132" s="390">
        <f>IFERROR(AE132/J80,"")</f>
        <v>6.2500000000000003E-3</v>
      </c>
      <c r="AH132" s="367"/>
      <c r="AI132" s="1047" t="s">
        <v>441</v>
      </c>
      <c r="AJ132" s="1048"/>
      <c r="AK132" s="1048"/>
      <c r="AL132" s="1048"/>
      <c r="AM132" s="1048"/>
      <c r="AN132" s="506" t="s">
        <v>442</v>
      </c>
      <c r="AO132" s="377">
        <f t="shared" si="0"/>
        <v>0</v>
      </c>
      <c r="AP132" s="378"/>
      <c r="AQ132" s="367"/>
      <c r="AR132" s="1063" t="s">
        <v>443</v>
      </c>
      <c r="AS132" s="1064"/>
      <c r="AT132" s="1064"/>
      <c r="AU132" s="1064"/>
      <c r="AV132" s="1064"/>
      <c r="AW132" s="507" t="s">
        <v>444</v>
      </c>
      <c r="AX132" s="377">
        <f t="shared" si="1"/>
        <v>0</v>
      </c>
      <c r="AY132" s="499"/>
      <c r="AZ132" s="367"/>
      <c r="BA132" s="370"/>
      <c r="BB132" s="367"/>
      <c r="BC132" s="367"/>
      <c r="BD132" s="367"/>
      <c r="BE132" s="367"/>
      <c r="BF132" s="367"/>
    </row>
    <row r="133" spans="1:58" ht="18.75" thickBot="1" x14ac:dyDescent="0.3">
      <c r="A133" s="1113" t="s">
        <v>33</v>
      </c>
      <c r="B133" s="1114"/>
      <c r="C133" s="1115"/>
      <c r="D133" s="408"/>
      <c r="E133" s="409" t="s">
        <v>267</v>
      </c>
      <c r="F133" s="35" t="s">
        <v>34</v>
      </c>
      <c r="G133" s="1103">
        <f t="shared" si="9"/>
        <v>2</v>
      </c>
      <c r="H133" s="1104"/>
      <c r="I133" s="1105"/>
      <c r="J133" s="410">
        <v>0</v>
      </c>
      <c r="K133" s="411">
        <v>2</v>
      </c>
      <c r="L133" s="412">
        <f t="shared" si="10"/>
        <v>0</v>
      </c>
      <c r="M133" s="382"/>
      <c r="N133" s="1113" t="s">
        <v>33</v>
      </c>
      <c r="O133" s="1114"/>
      <c r="P133" s="1115"/>
      <c r="Q133" s="408"/>
      <c r="R133" s="409" t="s">
        <v>267</v>
      </c>
      <c r="S133" s="35" t="s">
        <v>34</v>
      </c>
      <c r="T133" s="1106">
        <f t="shared" si="11"/>
        <v>0</v>
      </c>
      <c r="U133" s="1106"/>
      <c r="V133" s="1106"/>
      <c r="W133" s="410">
        <v>0</v>
      </c>
      <c r="X133" s="411">
        <v>0</v>
      </c>
      <c r="Y133" s="412">
        <f t="shared" si="12"/>
        <v>0</v>
      </c>
      <c r="Z133" s="413">
        <f t="shared" si="13"/>
        <v>2</v>
      </c>
      <c r="AA133" s="382"/>
      <c r="AC133" s="453" t="s">
        <v>445</v>
      </c>
      <c r="AD133" s="146" t="s">
        <v>133</v>
      </c>
      <c r="AE133" s="377">
        <f t="shared" si="8"/>
        <v>6</v>
      </c>
      <c r="AF133" s="390"/>
      <c r="AH133" s="367"/>
      <c r="AI133" s="1047" t="s">
        <v>446</v>
      </c>
      <c r="AJ133" s="1048"/>
      <c r="AK133" s="1048"/>
      <c r="AL133" s="1048"/>
      <c r="AM133" s="1048"/>
      <c r="AN133" s="508" t="s">
        <v>447</v>
      </c>
      <c r="AO133" s="377">
        <f t="shared" si="0"/>
        <v>0</v>
      </c>
      <c r="AP133" s="378"/>
      <c r="AQ133" s="367"/>
      <c r="AR133" s="1063" t="s">
        <v>448</v>
      </c>
      <c r="AS133" s="1064"/>
      <c r="AT133" s="1064"/>
      <c r="AU133" s="1064"/>
      <c r="AV133" s="1064"/>
      <c r="AW133" s="447" t="s">
        <v>449</v>
      </c>
      <c r="AX133" s="377">
        <f t="shared" si="1"/>
        <v>0</v>
      </c>
      <c r="AY133" s="384"/>
      <c r="AZ133" s="367"/>
      <c r="BA133" s="370"/>
      <c r="BB133" s="367"/>
      <c r="BC133" s="367"/>
      <c r="BD133" s="367"/>
      <c r="BE133" s="367"/>
      <c r="BF133" s="367"/>
    </row>
    <row r="134" spans="1:58" ht="18.75" thickBot="1" x14ac:dyDescent="0.3">
      <c r="A134" s="1113" t="s">
        <v>77</v>
      </c>
      <c r="B134" s="1114"/>
      <c r="C134" s="1115"/>
      <c r="D134" s="408"/>
      <c r="E134" s="409" t="s">
        <v>267</v>
      </c>
      <c r="F134" s="36" t="s">
        <v>76</v>
      </c>
      <c r="G134" s="1103">
        <f t="shared" si="9"/>
        <v>0</v>
      </c>
      <c r="H134" s="1104"/>
      <c r="I134" s="1105"/>
      <c r="J134" s="410">
        <v>0</v>
      </c>
      <c r="K134" s="411">
        <v>0</v>
      </c>
      <c r="L134" s="412">
        <f t="shared" si="10"/>
        <v>0</v>
      </c>
      <c r="M134" s="382"/>
      <c r="N134" s="1113" t="s">
        <v>77</v>
      </c>
      <c r="O134" s="1114"/>
      <c r="P134" s="1115"/>
      <c r="Q134" s="408"/>
      <c r="R134" s="409" t="s">
        <v>267</v>
      </c>
      <c r="S134" s="36" t="s">
        <v>76</v>
      </c>
      <c r="T134" s="1106">
        <f t="shared" si="11"/>
        <v>0</v>
      </c>
      <c r="U134" s="1106"/>
      <c r="V134" s="1106"/>
      <c r="W134" s="410">
        <v>0</v>
      </c>
      <c r="X134" s="411">
        <v>0</v>
      </c>
      <c r="Y134" s="412">
        <f t="shared" si="12"/>
        <v>0</v>
      </c>
      <c r="Z134" s="413">
        <f t="shared" si="13"/>
        <v>0</v>
      </c>
      <c r="AA134" s="382"/>
      <c r="AC134" s="439" t="s">
        <v>450</v>
      </c>
      <c r="AD134" s="509" t="s">
        <v>451</v>
      </c>
      <c r="AE134" s="377">
        <f t="shared" si="8"/>
        <v>0</v>
      </c>
      <c r="AF134" s="390">
        <f>IFERROR(AE134/J80,"")</f>
        <v>0</v>
      </c>
      <c r="AH134" s="367"/>
      <c r="AI134" s="1047" t="s">
        <v>452</v>
      </c>
      <c r="AJ134" s="1048"/>
      <c r="AK134" s="1048"/>
      <c r="AL134" s="1048"/>
      <c r="AM134" s="1048"/>
      <c r="AN134" s="510" t="s">
        <v>453</v>
      </c>
      <c r="AO134" s="377">
        <f t="shared" si="0"/>
        <v>0</v>
      </c>
      <c r="AP134" s="378"/>
      <c r="AQ134" s="367"/>
      <c r="AR134" s="1063" t="s">
        <v>454</v>
      </c>
      <c r="AS134" s="1064"/>
      <c r="AT134" s="1064"/>
      <c r="AU134" s="1064"/>
      <c r="AV134" s="1064"/>
      <c r="AW134" s="511" t="s">
        <v>455</v>
      </c>
      <c r="AX134" s="377">
        <f t="shared" si="1"/>
        <v>0</v>
      </c>
      <c r="AY134" s="512"/>
      <c r="AZ134" s="367"/>
      <c r="BA134" s="370"/>
      <c r="BB134" s="367"/>
      <c r="BC134" s="367"/>
      <c r="BD134" s="367"/>
      <c r="BE134" s="367"/>
      <c r="BF134" s="367"/>
    </row>
    <row r="135" spans="1:58" ht="18.75" thickBot="1" x14ac:dyDescent="0.3">
      <c r="A135" s="1113" t="s">
        <v>79</v>
      </c>
      <c r="B135" s="1114"/>
      <c r="C135" s="1115"/>
      <c r="D135" s="408"/>
      <c r="E135" s="409" t="s">
        <v>267</v>
      </c>
      <c r="F135" s="37" t="s">
        <v>78</v>
      </c>
      <c r="G135" s="1103">
        <f t="shared" si="9"/>
        <v>0</v>
      </c>
      <c r="H135" s="1104"/>
      <c r="I135" s="1105"/>
      <c r="J135" s="410">
        <v>0</v>
      </c>
      <c r="K135" s="411">
        <v>0</v>
      </c>
      <c r="L135" s="412">
        <f t="shared" si="10"/>
        <v>0</v>
      </c>
      <c r="M135" s="382"/>
      <c r="N135" s="1113" t="s">
        <v>79</v>
      </c>
      <c r="O135" s="1114"/>
      <c r="P135" s="1115"/>
      <c r="Q135" s="408"/>
      <c r="R135" s="409" t="s">
        <v>267</v>
      </c>
      <c r="S135" s="37" t="s">
        <v>78</v>
      </c>
      <c r="T135" s="1106">
        <f t="shared" si="11"/>
        <v>0</v>
      </c>
      <c r="U135" s="1106"/>
      <c r="V135" s="1106"/>
      <c r="W135" s="410">
        <v>0</v>
      </c>
      <c r="X135" s="411">
        <v>0</v>
      </c>
      <c r="Y135" s="412">
        <f t="shared" si="12"/>
        <v>0</v>
      </c>
      <c r="Z135" s="413">
        <f t="shared" si="13"/>
        <v>0</v>
      </c>
      <c r="AA135" s="382"/>
      <c r="AC135" s="453" t="s">
        <v>456</v>
      </c>
      <c r="AD135" s="480" t="s">
        <v>457</v>
      </c>
      <c r="AE135" s="377">
        <f t="shared" si="8"/>
        <v>0</v>
      </c>
      <c r="AF135" s="390">
        <f>IFERROR(AE135/J80,"")</f>
        <v>0</v>
      </c>
      <c r="AH135" s="367"/>
      <c r="AI135" s="1047" t="s">
        <v>458</v>
      </c>
      <c r="AJ135" s="1048"/>
      <c r="AK135" s="1048"/>
      <c r="AL135" s="1048"/>
      <c r="AM135" s="1048"/>
      <c r="AN135" s="513" t="s">
        <v>459</v>
      </c>
      <c r="AO135" s="377">
        <f t="shared" si="0"/>
        <v>0</v>
      </c>
      <c r="AP135" s="378"/>
      <c r="AQ135" s="367"/>
      <c r="AR135" s="1080" t="s">
        <v>460</v>
      </c>
      <c r="AS135" s="1081"/>
      <c r="AT135" s="1081"/>
      <c r="AU135" s="1081"/>
      <c r="AV135" s="1082"/>
      <c r="AW135" s="514"/>
      <c r="AX135" s="515">
        <f>SUM(AX95:AX134)</f>
        <v>0</v>
      </c>
      <c r="AY135" s="367"/>
      <c r="AZ135" s="367"/>
      <c r="BA135" s="370"/>
      <c r="BB135" s="367"/>
      <c r="BC135" s="367"/>
      <c r="BD135" s="367"/>
      <c r="BE135" s="367"/>
      <c r="BF135" s="367"/>
    </row>
    <row r="136" spans="1:58" ht="18" x14ac:dyDescent="0.25">
      <c r="A136" s="1093" t="s">
        <v>200</v>
      </c>
      <c r="B136" s="1094"/>
      <c r="C136" s="1094"/>
      <c r="D136" s="1094"/>
      <c r="E136" s="1094"/>
      <c r="F136" s="516"/>
      <c r="G136" s="1096">
        <f>SUM(G123:I135)</f>
        <v>6</v>
      </c>
      <c r="H136" s="1096"/>
      <c r="I136" s="1096"/>
      <c r="J136" s="474">
        <f>SUM(J123:J135)</f>
        <v>5</v>
      </c>
      <c r="K136" s="475">
        <f>SUM(K123:K135)</f>
        <v>4</v>
      </c>
      <c r="L136" s="412">
        <f>SUM(L123:L135)</f>
        <v>-3</v>
      </c>
      <c r="M136" s="382"/>
      <c r="N136" s="1097" t="s">
        <v>200</v>
      </c>
      <c r="O136" s="1098"/>
      <c r="P136" s="1098"/>
      <c r="Q136" s="1098"/>
      <c r="R136" s="1098"/>
      <c r="S136" s="517"/>
      <c r="T136" s="1099">
        <f>SUM(T123:V135)</f>
        <v>1</v>
      </c>
      <c r="U136" s="1099"/>
      <c r="V136" s="1099"/>
      <c r="W136" s="474">
        <f>SUM(W123:W135)</f>
        <v>2</v>
      </c>
      <c r="X136" s="475">
        <f>SUM(X123:X135)</f>
        <v>1</v>
      </c>
      <c r="Y136" s="412">
        <f>SUM(Y123:Y135)</f>
        <v>-2</v>
      </c>
      <c r="Z136" s="413">
        <f t="shared" si="13"/>
        <v>7</v>
      </c>
      <c r="AA136" s="382"/>
      <c r="AC136" s="387" t="s">
        <v>105</v>
      </c>
      <c r="AD136" s="518" t="s">
        <v>105</v>
      </c>
      <c r="AE136" s="377">
        <f t="shared" si="8"/>
        <v>3</v>
      </c>
      <c r="AF136" s="390">
        <f>IFERROR(AE136/J80,"")</f>
        <v>9.3749999999999997E-3</v>
      </c>
      <c r="AH136" s="367"/>
      <c r="AI136" s="1047" t="s">
        <v>461</v>
      </c>
      <c r="AJ136" s="1048"/>
      <c r="AK136" s="1048"/>
      <c r="AL136" s="1048"/>
      <c r="AM136" s="1048"/>
      <c r="AN136" s="513" t="s">
        <v>462</v>
      </c>
      <c r="AO136" s="377">
        <f t="shared" si="0"/>
        <v>0</v>
      </c>
      <c r="AP136" s="378"/>
      <c r="AQ136" s="367"/>
      <c r="AR136" s="367"/>
      <c r="AS136" s="367"/>
      <c r="AT136" s="367"/>
      <c r="AU136" s="367"/>
      <c r="AV136" s="367"/>
      <c r="AW136" s="367"/>
      <c r="AX136" s="367"/>
      <c r="AY136" s="367"/>
      <c r="AZ136" s="367"/>
      <c r="BA136" s="370"/>
      <c r="BB136" s="367"/>
      <c r="BC136" s="367"/>
      <c r="BD136" s="367"/>
      <c r="BE136" s="367"/>
      <c r="BF136" s="367"/>
    </row>
    <row r="137" spans="1:58" ht="18" x14ac:dyDescent="0.25">
      <c r="A137" s="1122" t="s">
        <v>463</v>
      </c>
      <c r="B137" s="1123"/>
      <c r="C137" s="1123"/>
      <c r="D137" s="1123"/>
      <c r="E137" s="1123"/>
      <c r="F137" s="1123"/>
      <c r="G137" s="1123"/>
      <c r="H137" s="1123"/>
      <c r="I137" s="1124"/>
      <c r="J137" s="403" t="s">
        <v>251</v>
      </c>
      <c r="K137" s="403" t="s">
        <v>252</v>
      </c>
      <c r="L137" s="403" t="s">
        <v>253</v>
      </c>
      <c r="M137" s="382"/>
      <c r="N137" s="1122" t="s">
        <v>463</v>
      </c>
      <c r="O137" s="1123"/>
      <c r="P137" s="1123"/>
      <c r="Q137" s="1123"/>
      <c r="R137" s="1123"/>
      <c r="S137" s="1123"/>
      <c r="T137" s="1123"/>
      <c r="U137" s="1123"/>
      <c r="V137" s="1124"/>
      <c r="W137" s="404" t="s">
        <v>251</v>
      </c>
      <c r="X137" s="404" t="s">
        <v>252</v>
      </c>
      <c r="Y137" s="404" t="s">
        <v>253</v>
      </c>
      <c r="Z137" s="479"/>
      <c r="AA137" s="382"/>
      <c r="AC137" s="453" t="s">
        <v>464</v>
      </c>
      <c r="AD137" s="519" t="s">
        <v>465</v>
      </c>
      <c r="AE137" s="377">
        <f t="shared" si="8"/>
        <v>0</v>
      </c>
      <c r="AF137" s="390">
        <f>IFERROR(AE137/J80,"")</f>
        <v>0</v>
      </c>
      <c r="AH137" s="367"/>
      <c r="AI137" s="1047" t="s">
        <v>466</v>
      </c>
      <c r="AJ137" s="1048"/>
      <c r="AK137" s="1048"/>
      <c r="AL137" s="1048"/>
      <c r="AM137" s="1048"/>
      <c r="AN137" s="520" t="s">
        <v>467</v>
      </c>
      <c r="AO137" s="377">
        <f t="shared" si="0"/>
        <v>0</v>
      </c>
      <c r="AP137" s="378"/>
      <c r="AQ137" s="367"/>
      <c r="AR137" s="1060" t="s">
        <v>268</v>
      </c>
      <c r="AS137" s="1061"/>
      <c r="AT137" s="1061"/>
      <c r="AU137" s="1061"/>
      <c r="AV137" s="1061"/>
      <c r="AW137" s="1046"/>
      <c r="AX137" s="368" t="s">
        <v>200</v>
      </c>
      <c r="AY137" s="369"/>
      <c r="AZ137" s="367"/>
      <c r="BA137" s="370"/>
      <c r="BB137" s="367"/>
      <c r="BC137" s="367"/>
      <c r="BD137" s="367"/>
      <c r="BE137" s="367"/>
      <c r="BF137" s="367"/>
    </row>
    <row r="138" spans="1:58" ht="19.5" customHeight="1" thickBot="1" x14ac:dyDescent="0.3">
      <c r="A138" s="1116" t="s">
        <v>468</v>
      </c>
      <c r="B138" s="1117"/>
      <c r="C138" s="1118"/>
      <c r="D138" s="483"/>
      <c r="E138" s="484"/>
      <c r="F138" s="7" t="s">
        <v>469</v>
      </c>
      <c r="G138" s="1119">
        <f>COUNTIF($B$18:$BF$52,F138)+COUNTIF($BY$19:$CI$45,F138)</f>
        <v>0</v>
      </c>
      <c r="H138" s="1120"/>
      <c r="I138" s="1121"/>
      <c r="J138" s="410">
        <v>0</v>
      </c>
      <c r="K138" s="411">
        <v>0</v>
      </c>
      <c r="L138" s="412">
        <f>G138-K138-J138</f>
        <v>0</v>
      </c>
      <c r="M138" s="382"/>
      <c r="N138" s="1116" t="s">
        <v>468</v>
      </c>
      <c r="O138" s="1117"/>
      <c r="P138" s="1118"/>
      <c r="Q138" s="483"/>
      <c r="R138" s="484"/>
      <c r="S138" s="7" t="s">
        <v>469</v>
      </c>
      <c r="T138" s="1106">
        <f>COUNTIF($BG$3:$BX$39,S138)+COUNTIF($BY$3:$CI$18,S138)</f>
        <v>0</v>
      </c>
      <c r="U138" s="1106"/>
      <c r="V138" s="1106"/>
      <c r="W138" s="410">
        <v>0</v>
      </c>
      <c r="X138" s="411">
        <v>0</v>
      </c>
      <c r="Y138" s="412">
        <f>T138-X138-W138</f>
        <v>0</v>
      </c>
      <c r="Z138" s="413">
        <f>T138+G138</f>
        <v>0</v>
      </c>
      <c r="AA138" s="382"/>
      <c r="AC138" s="387" t="s">
        <v>470</v>
      </c>
      <c r="AD138" s="442" t="s">
        <v>471</v>
      </c>
      <c r="AE138" s="377">
        <f t="shared" si="8"/>
        <v>0</v>
      </c>
      <c r="AF138" s="390">
        <f>IFERROR(AE138/J80,"")</f>
        <v>0</v>
      </c>
      <c r="AH138" s="367"/>
      <c r="AI138" s="1047" t="s">
        <v>472</v>
      </c>
      <c r="AJ138" s="1048"/>
      <c r="AK138" s="1048"/>
      <c r="AL138" s="1048"/>
      <c r="AM138" s="1048"/>
      <c r="AN138" s="490" t="s">
        <v>473</v>
      </c>
      <c r="AO138" s="377">
        <f t="shared" si="0"/>
        <v>0</v>
      </c>
      <c r="AP138" s="378"/>
      <c r="AQ138" s="367"/>
      <c r="AR138" s="1086" t="s">
        <v>474</v>
      </c>
      <c r="AS138" s="1087"/>
      <c r="AT138" s="1087"/>
      <c r="AU138" s="1087"/>
      <c r="AV138" s="1087"/>
      <c r="AW138" s="170" t="s">
        <v>147</v>
      </c>
      <c r="AX138" s="377">
        <f>COUNTIF($A$1:$CI$60,AW138)</f>
        <v>1</v>
      </c>
      <c r="AY138" s="521"/>
      <c r="AZ138" s="367"/>
      <c r="BA138" s="370"/>
      <c r="BB138" s="367"/>
      <c r="BC138" s="367"/>
      <c r="BD138" s="367"/>
      <c r="BE138" s="367"/>
      <c r="BF138" s="367"/>
    </row>
    <row r="139" spans="1:58" ht="18.75" thickBot="1" x14ac:dyDescent="0.3">
      <c r="A139" s="1113" t="s">
        <v>475</v>
      </c>
      <c r="B139" s="1114"/>
      <c r="C139" s="1115"/>
      <c r="D139" s="408"/>
      <c r="E139" s="409"/>
      <c r="F139" s="27" t="s">
        <v>476</v>
      </c>
      <c r="G139" s="1103">
        <f>COUNTIF($B$18:$BF$52,F139)+COUNTIF($BY$19:$CI$45,F139)</f>
        <v>0</v>
      </c>
      <c r="H139" s="1104"/>
      <c r="I139" s="1105"/>
      <c r="J139" s="410">
        <v>0</v>
      </c>
      <c r="K139" s="411">
        <v>0</v>
      </c>
      <c r="L139" s="412">
        <f>G139-K139-J139</f>
        <v>0</v>
      </c>
      <c r="M139" s="382"/>
      <c r="N139" s="1113" t="s">
        <v>475</v>
      </c>
      <c r="O139" s="1114"/>
      <c r="P139" s="1115"/>
      <c r="Q139" s="408"/>
      <c r="R139" s="409"/>
      <c r="S139" s="27" t="s">
        <v>476</v>
      </c>
      <c r="T139" s="1106">
        <f>COUNTIF($BG$3:$BX$39,S139)+COUNTIF($BY$3:$CI$18,S139)</f>
        <v>0</v>
      </c>
      <c r="U139" s="1106"/>
      <c r="V139" s="1106"/>
      <c r="W139" s="410">
        <v>0</v>
      </c>
      <c r="X139" s="411">
        <v>0</v>
      </c>
      <c r="Y139" s="412">
        <f>T139-X139-W139</f>
        <v>0</v>
      </c>
      <c r="Z139" s="413">
        <f>T139+G139</f>
        <v>0</v>
      </c>
      <c r="AA139" s="382"/>
      <c r="AC139" s="387" t="s">
        <v>313</v>
      </c>
      <c r="AD139" s="522" t="s">
        <v>477</v>
      </c>
      <c r="AE139" s="377">
        <f t="shared" si="8"/>
        <v>0</v>
      </c>
      <c r="AF139" s="390">
        <f>IFERROR(AE139/J80,"")</f>
        <v>0</v>
      </c>
      <c r="AH139" s="367"/>
      <c r="AI139" s="1047" t="s">
        <v>478</v>
      </c>
      <c r="AJ139" s="1048"/>
      <c r="AK139" s="1048"/>
      <c r="AL139" s="1048"/>
      <c r="AM139" s="1048"/>
      <c r="AN139" s="523" t="s">
        <v>479</v>
      </c>
      <c r="AO139" s="377">
        <f t="shared" si="0"/>
        <v>0</v>
      </c>
      <c r="AP139" s="378"/>
      <c r="AQ139" s="367"/>
      <c r="AR139" s="1086" t="s">
        <v>480</v>
      </c>
      <c r="AS139" s="1087"/>
      <c r="AT139" s="1087"/>
      <c r="AU139" s="1087"/>
      <c r="AV139" s="1087"/>
      <c r="AW139" s="524" t="s">
        <v>481</v>
      </c>
      <c r="AX139" s="377">
        <f t="shared" ref="AX139:AX181" si="14">COUNTIF($A$1:$CI$60,AW139)</f>
        <v>0</v>
      </c>
      <c r="AY139" s="521"/>
      <c r="AZ139" s="367"/>
      <c r="BA139" s="370"/>
      <c r="BB139" s="367"/>
    </row>
    <row r="140" spans="1:58" ht="18.75" customHeight="1" x14ac:dyDescent="0.25">
      <c r="A140" s="1093" t="s">
        <v>200</v>
      </c>
      <c r="B140" s="1094"/>
      <c r="C140" s="1094"/>
      <c r="D140" s="1094"/>
      <c r="E140" s="1094"/>
      <c r="F140" s="516"/>
      <c r="G140" s="1096">
        <f>SUM(G138:I139)</f>
        <v>0</v>
      </c>
      <c r="H140" s="1096"/>
      <c r="I140" s="1096"/>
      <c r="J140" s="474">
        <f>SUM(J138:J139)</f>
        <v>0</v>
      </c>
      <c r="K140" s="475">
        <f>SUM(K138:K139)</f>
        <v>0</v>
      </c>
      <c r="L140" s="412">
        <f>SUM(L138:L139)</f>
        <v>0</v>
      </c>
      <c r="M140" s="382"/>
      <c r="N140" s="1097" t="s">
        <v>200</v>
      </c>
      <c r="O140" s="1098"/>
      <c r="P140" s="1098"/>
      <c r="Q140" s="1098"/>
      <c r="R140" s="1098"/>
      <c r="S140" s="517"/>
      <c r="T140" s="1099">
        <f>SUM(T138:V139)</f>
        <v>0</v>
      </c>
      <c r="U140" s="1099"/>
      <c r="V140" s="1099"/>
      <c r="W140" s="474">
        <f>SUM(W138:W139)</f>
        <v>0</v>
      </c>
      <c r="X140" s="475">
        <f>SUM(X138:X139)</f>
        <v>0</v>
      </c>
      <c r="Y140" s="412">
        <f>SUM(Y138:Y139)</f>
        <v>0</v>
      </c>
      <c r="Z140" s="413">
        <f>T140+G140</f>
        <v>0</v>
      </c>
      <c r="AA140" s="382"/>
      <c r="AC140" s="525" t="s">
        <v>48</v>
      </c>
      <c r="AD140" s="526" t="s">
        <v>48</v>
      </c>
      <c r="AE140" s="377">
        <f t="shared" si="8"/>
        <v>36</v>
      </c>
      <c r="AF140" s="390">
        <f>IFERROR(AE140/J80,"")</f>
        <v>0.1125</v>
      </c>
      <c r="AH140" s="367"/>
      <c r="AI140" s="1047" t="s">
        <v>482</v>
      </c>
      <c r="AJ140" s="1048"/>
      <c r="AK140" s="1048"/>
      <c r="AL140" s="1048"/>
      <c r="AM140" s="1048"/>
      <c r="AN140" s="527" t="s">
        <v>483</v>
      </c>
      <c r="AO140" s="377">
        <f t="shared" si="0"/>
        <v>0</v>
      </c>
      <c r="AP140" s="378"/>
      <c r="AQ140" s="367"/>
      <c r="AR140" s="1086" t="s">
        <v>484</v>
      </c>
      <c r="AS140" s="1087"/>
      <c r="AT140" s="1087"/>
      <c r="AU140" s="1087"/>
      <c r="AV140" s="1087"/>
      <c r="AW140" s="528" t="s">
        <v>485</v>
      </c>
      <c r="AX140" s="377">
        <f t="shared" si="14"/>
        <v>0</v>
      </c>
      <c r="AY140" s="521"/>
      <c r="AZ140" s="367"/>
      <c r="BA140" s="370"/>
      <c r="BB140" s="367"/>
    </row>
    <row r="141" spans="1:58" ht="18" x14ac:dyDescent="0.25">
      <c r="A141" s="1107" t="s">
        <v>486</v>
      </c>
      <c r="B141" s="1108"/>
      <c r="C141" s="1108"/>
      <c r="D141" s="1108"/>
      <c r="E141" s="1108"/>
      <c r="F141" s="1108"/>
      <c r="G141" s="1108"/>
      <c r="H141" s="1108"/>
      <c r="I141" s="1109"/>
      <c r="J141" s="403" t="s">
        <v>251</v>
      </c>
      <c r="K141" s="403" t="s">
        <v>252</v>
      </c>
      <c r="L141" s="403" t="s">
        <v>253</v>
      </c>
      <c r="M141" s="382"/>
      <c r="N141" s="1107" t="s">
        <v>486</v>
      </c>
      <c r="O141" s="1108"/>
      <c r="P141" s="1108"/>
      <c r="Q141" s="1108"/>
      <c r="R141" s="1108"/>
      <c r="S141" s="1108"/>
      <c r="T141" s="1108"/>
      <c r="U141" s="1108"/>
      <c r="V141" s="1109"/>
      <c r="W141" s="404" t="s">
        <v>251</v>
      </c>
      <c r="X141" s="404" t="s">
        <v>252</v>
      </c>
      <c r="Y141" s="404" t="s">
        <v>253</v>
      </c>
      <c r="Z141" s="479"/>
      <c r="AA141" s="382"/>
      <c r="AC141" s="387" t="s">
        <v>487</v>
      </c>
      <c r="AD141" s="529" t="s">
        <v>488</v>
      </c>
      <c r="AE141" s="377">
        <f t="shared" si="8"/>
        <v>0</v>
      </c>
      <c r="AF141" s="390">
        <f>IFERROR(AE141/J80,"")</f>
        <v>0</v>
      </c>
      <c r="AH141" s="367"/>
      <c r="AI141" s="1047" t="s">
        <v>489</v>
      </c>
      <c r="AJ141" s="1048"/>
      <c r="AK141" s="1048"/>
      <c r="AL141" s="1048"/>
      <c r="AM141" s="1048"/>
      <c r="AN141" s="530" t="s">
        <v>489</v>
      </c>
      <c r="AO141" s="377">
        <f t="shared" si="0"/>
        <v>0</v>
      </c>
      <c r="AP141" s="378"/>
      <c r="AQ141" s="367"/>
      <c r="AR141" s="1086" t="s">
        <v>490</v>
      </c>
      <c r="AS141" s="1087"/>
      <c r="AT141" s="1087"/>
      <c r="AU141" s="1087"/>
      <c r="AV141" s="1087"/>
      <c r="AW141" s="452" t="s">
        <v>491</v>
      </c>
      <c r="AX141" s="377">
        <f t="shared" si="14"/>
        <v>0</v>
      </c>
      <c r="AY141" s="521"/>
      <c r="AZ141" s="367"/>
      <c r="BA141" s="370"/>
    </row>
    <row r="142" spans="1:58" ht="19.5" customHeight="1" thickBot="1" x14ac:dyDescent="0.3">
      <c r="A142" s="1100" t="s">
        <v>81</v>
      </c>
      <c r="B142" s="1101"/>
      <c r="C142" s="1102"/>
      <c r="D142" s="408" t="s">
        <v>492</v>
      </c>
      <c r="E142" s="409" t="s">
        <v>267</v>
      </c>
      <c r="F142" s="38" t="s">
        <v>80</v>
      </c>
      <c r="G142" s="1110">
        <f t="shared" ref="G142:G158" si="15">COUNTIF($B$18:$BF$52,F142)+COUNTIF($BY$19:$CI$45,F142)</f>
        <v>0</v>
      </c>
      <c r="H142" s="1111"/>
      <c r="I142" s="1112"/>
      <c r="J142" s="410">
        <v>0</v>
      </c>
      <c r="K142" s="411">
        <v>0</v>
      </c>
      <c r="L142" s="412">
        <f t="shared" ref="L142:L158" si="16">G142-K142-J142</f>
        <v>0</v>
      </c>
      <c r="M142" s="382"/>
      <c r="N142" s="1100" t="s">
        <v>81</v>
      </c>
      <c r="O142" s="1101"/>
      <c r="P142" s="1102"/>
      <c r="Q142" s="408" t="s">
        <v>492</v>
      </c>
      <c r="R142" s="409" t="s">
        <v>267</v>
      </c>
      <c r="S142" s="38" t="s">
        <v>80</v>
      </c>
      <c r="T142" s="1106">
        <f t="shared" ref="T142:T158" si="17">COUNTIF($BG$3:$BX$39,S142)+COUNTIF($BY$3:$CI$18,S142)</f>
        <v>0</v>
      </c>
      <c r="U142" s="1106"/>
      <c r="V142" s="1106"/>
      <c r="W142" s="410">
        <v>0</v>
      </c>
      <c r="X142" s="411">
        <v>0</v>
      </c>
      <c r="Y142" s="412">
        <f t="shared" ref="Y142:Y158" si="18">T142-X142-W142</f>
        <v>0</v>
      </c>
      <c r="Z142" s="413">
        <f t="shared" si="3"/>
        <v>0</v>
      </c>
      <c r="AA142" s="382"/>
      <c r="AC142" s="439" t="s">
        <v>493</v>
      </c>
      <c r="AD142" s="379" t="s">
        <v>494</v>
      </c>
      <c r="AE142" s="377">
        <f t="shared" si="8"/>
        <v>0</v>
      </c>
      <c r="AF142" s="390">
        <f>IFERROR(AE142/J80,"")</f>
        <v>0</v>
      </c>
      <c r="AH142" s="367"/>
      <c r="AI142" s="1047" t="s">
        <v>495</v>
      </c>
      <c r="AJ142" s="1048"/>
      <c r="AK142" s="1048"/>
      <c r="AL142" s="1048"/>
      <c r="AM142" s="1048"/>
      <c r="AN142" s="263" t="s">
        <v>176</v>
      </c>
      <c r="AO142" s="377">
        <f t="shared" si="0"/>
        <v>2</v>
      </c>
      <c r="AP142" s="378"/>
      <c r="AQ142" s="367"/>
      <c r="AR142" s="1086" t="s">
        <v>496</v>
      </c>
      <c r="AS142" s="1087"/>
      <c r="AT142" s="1087"/>
      <c r="AU142" s="1087"/>
      <c r="AV142" s="1087"/>
      <c r="AW142" s="452" t="s">
        <v>497</v>
      </c>
      <c r="AX142" s="377">
        <f t="shared" si="14"/>
        <v>0</v>
      </c>
      <c r="AY142" s="521"/>
      <c r="AZ142" s="367"/>
      <c r="BA142" s="370"/>
    </row>
    <row r="143" spans="1:58" ht="18" x14ac:dyDescent="0.25">
      <c r="A143" s="1100" t="s">
        <v>498</v>
      </c>
      <c r="B143" s="1101"/>
      <c r="C143" s="1102"/>
      <c r="D143" s="408"/>
      <c r="E143" s="409"/>
      <c r="F143" s="531" t="s">
        <v>499</v>
      </c>
      <c r="G143" s="1104">
        <f t="shared" si="15"/>
        <v>0</v>
      </c>
      <c r="H143" s="1104"/>
      <c r="I143" s="1105"/>
      <c r="J143" s="410">
        <v>0</v>
      </c>
      <c r="K143" s="411">
        <v>0</v>
      </c>
      <c r="L143" s="412">
        <f t="shared" si="16"/>
        <v>0</v>
      </c>
      <c r="M143" s="382"/>
      <c r="N143" s="1100" t="s">
        <v>498</v>
      </c>
      <c r="O143" s="1101"/>
      <c r="P143" s="1102"/>
      <c r="Q143" s="408"/>
      <c r="R143" s="409"/>
      <c r="S143" s="531" t="s">
        <v>499</v>
      </c>
      <c r="T143" s="1105">
        <f t="shared" si="17"/>
        <v>0</v>
      </c>
      <c r="U143" s="1106"/>
      <c r="V143" s="1106"/>
      <c r="W143" s="410">
        <v>0</v>
      </c>
      <c r="X143" s="411">
        <v>0</v>
      </c>
      <c r="Y143" s="412">
        <f t="shared" si="18"/>
        <v>0</v>
      </c>
      <c r="Z143" s="413">
        <f t="shared" si="3"/>
        <v>0</v>
      </c>
      <c r="AA143" s="382"/>
      <c r="AC143" s="453" t="s">
        <v>500</v>
      </c>
      <c r="AD143" s="532" t="s">
        <v>501</v>
      </c>
      <c r="AE143" s="377">
        <f t="shared" si="8"/>
        <v>0</v>
      </c>
      <c r="AF143" s="390">
        <f>IFERROR(AE143/J80,"")</f>
        <v>0</v>
      </c>
      <c r="AH143" s="367"/>
      <c r="AI143" s="1047" t="s">
        <v>502</v>
      </c>
      <c r="AJ143" s="1048"/>
      <c r="AK143" s="1048"/>
      <c r="AL143" s="1048"/>
      <c r="AM143" s="1048"/>
      <c r="AN143" s="533" t="s">
        <v>503</v>
      </c>
      <c r="AO143" s="377">
        <f t="shared" si="0"/>
        <v>0</v>
      </c>
      <c r="AP143" s="378"/>
      <c r="AQ143" s="367"/>
      <c r="AR143" s="1086" t="s">
        <v>504</v>
      </c>
      <c r="AS143" s="1087"/>
      <c r="AT143" s="1087"/>
      <c r="AU143" s="1087"/>
      <c r="AV143" s="1087"/>
      <c r="AW143" s="534" t="s">
        <v>505</v>
      </c>
      <c r="AX143" s="377">
        <f t="shared" si="14"/>
        <v>0</v>
      </c>
      <c r="AY143" s="521"/>
      <c r="AZ143" s="367"/>
      <c r="BA143" s="370"/>
    </row>
    <row r="144" spans="1:58" ht="19.5" customHeight="1" thickBot="1" x14ac:dyDescent="0.3">
      <c r="A144" s="1100" t="s">
        <v>82</v>
      </c>
      <c r="B144" s="1101"/>
      <c r="C144" s="1102"/>
      <c r="D144" s="408"/>
      <c r="E144" s="409"/>
      <c r="F144" s="39" t="s">
        <v>0</v>
      </c>
      <c r="G144" s="1104">
        <f t="shared" si="15"/>
        <v>0</v>
      </c>
      <c r="H144" s="1104"/>
      <c r="I144" s="1105"/>
      <c r="J144" s="410">
        <v>0</v>
      </c>
      <c r="K144" s="411">
        <v>0</v>
      </c>
      <c r="L144" s="412">
        <f t="shared" si="16"/>
        <v>0</v>
      </c>
      <c r="M144" s="382"/>
      <c r="N144" s="1100" t="s">
        <v>82</v>
      </c>
      <c r="O144" s="1101"/>
      <c r="P144" s="1102"/>
      <c r="Q144" s="408"/>
      <c r="R144" s="409"/>
      <c r="S144" s="39" t="s">
        <v>0</v>
      </c>
      <c r="T144" s="1105">
        <f t="shared" si="17"/>
        <v>2</v>
      </c>
      <c r="U144" s="1106"/>
      <c r="V144" s="1106"/>
      <c r="W144" s="410">
        <v>0</v>
      </c>
      <c r="X144" s="411">
        <v>0</v>
      </c>
      <c r="Y144" s="412">
        <f t="shared" si="18"/>
        <v>2</v>
      </c>
      <c r="Z144" s="413">
        <f t="shared" si="3"/>
        <v>2</v>
      </c>
      <c r="AA144" s="382"/>
      <c r="AC144" s="453" t="s">
        <v>506</v>
      </c>
      <c r="AD144" s="535" t="s">
        <v>507</v>
      </c>
      <c r="AE144" s="377">
        <f t="shared" si="8"/>
        <v>0</v>
      </c>
      <c r="AF144" s="390">
        <f>IFERROR(AE144/J80,"")</f>
        <v>0</v>
      </c>
      <c r="AH144" s="367"/>
      <c r="AI144" s="1047" t="s">
        <v>508</v>
      </c>
      <c r="AJ144" s="1048"/>
      <c r="AK144" s="1048"/>
      <c r="AL144" s="1048"/>
      <c r="AM144" s="1048"/>
      <c r="AN144" s="256" t="s">
        <v>169</v>
      </c>
      <c r="AO144" s="377">
        <f t="shared" si="0"/>
        <v>1</v>
      </c>
      <c r="AP144" s="536"/>
      <c r="AQ144" s="367"/>
      <c r="AR144" s="1086" t="s">
        <v>509</v>
      </c>
      <c r="AS144" s="1087"/>
      <c r="AT144" s="1087"/>
      <c r="AU144" s="1087"/>
      <c r="AV144" s="1087"/>
      <c r="AW144" s="168" t="s">
        <v>510</v>
      </c>
      <c r="AX144" s="377">
        <f t="shared" si="14"/>
        <v>0</v>
      </c>
      <c r="AY144" s="537"/>
      <c r="AZ144" s="367"/>
      <c r="BA144" s="370"/>
    </row>
    <row r="145" spans="1:53" ht="19.5" customHeight="1" thickBot="1" x14ac:dyDescent="0.3">
      <c r="A145" s="1100" t="s">
        <v>84</v>
      </c>
      <c r="B145" s="1101"/>
      <c r="C145" s="1102"/>
      <c r="D145" s="408" t="s">
        <v>0</v>
      </c>
      <c r="E145" s="409"/>
      <c r="F145" s="40" t="s">
        <v>83</v>
      </c>
      <c r="G145" s="1104">
        <f t="shared" si="15"/>
        <v>0</v>
      </c>
      <c r="H145" s="1104"/>
      <c r="I145" s="1105"/>
      <c r="J145" s="410">
        <v>0</v>
      </c>
      <c r="K145" s="411">
        <v>0</v>
      </c>
      <c r="L145" s="412">
        <f t="shared" si="16"/>
        <v>0</v>
      </c>
      <c r="M145" s="382"/>
      <c r="N145" s="1100" t="s">
        <v>84</v>
      </c>
      <c r="O145" s="1101"/>
      <c r="P145" s="1102"/>
      <c r="Q145" s="408" t="s">
        <v>0</v>
      </c>
      <c r="R145" s="409"/>
      <c r="S145" s="40" t="s">
        <v>83</v>
      </c>
      <c r="T145" s="1105">
        <f t="shared" si="17"/>
        <v>0</v>
      </c>
      <c r="U145" s="1106"/>
      <c r="V145" s="1106"/>
      <c r="W145" s="410">
        <v>0</v>
      </c>
      <c r="X145" s="411">
        <v>0</v>
      </c>
      <c r="Y145" s="412">
        <f t="shared" si="18"/>
        <v>0</v>
      </c>
      <c r="Z145" s="413">
        <f t="shared" si="3"/>
        <v>0</v>
      </c>
      <c r="AA145" s="382"/>
      <c r="AC145" s="453" t="s">
        <v>511</v>
      </c>
      <c r="AD145" s="538" t="s">
        <v>512</v>
      </c>
      <c r="AE145" s="377">
        <f t="shared" si="8"/>
        <v>0</v>
      </c>
      <c r="AF145" s="390">
        <f>IFERROR(AE145/J80,"")</f>
        <v>0</v>
      </c>
      <c r="AH145" s="367"/>
      <c r="AI145" s="1047" t="s">
        <v>513</v>
      </c>
      <c r="AJ145" s="1048"/>
      <c r="AK145" s="1048"/>
      <c r="AL145" s="1048"/>
      <c r="AM145" s="1048"/>
      <c r="AN145" s="539" t="s">
        <v>514</v>
      </c>
      <c r="AO145" s="377">
        <f t="shared" si="0"/>
        <v>0</v>
      </c>
      <c r="AP145" s="378"/>
      <c r="AQ145" s="367"/>
      <c r="AR145" s="1086" t="s">
        <v>515</v>
      </c>
      <c r="AS145" s="1087"/>
      <c r="AT145" s="1087"/>
      <c r="AU145" s="1087"/>
      <c r="AV145" s="1087"/>
      <c r="AW145" s="168" t="s">
        <v>145</v>
      </c>
      <c r="AX145" s="377">
        <f t="shared" si="14"/>
        <v>2</v>
      </c>
      <c r="AY145" s="537"/>
      <c r="AZ145" s="367"/>
      <c r="BA145" s="370"/>
    </row>
    <row r="146" spans="1:53" ht="19.5" customHeight="1" thickBot="1" x14ac:dyDescent="0.3">
      <c r="A146" s="1100" t="s">
        <v>18</v>
      </c>
      <c r="B146" s="1101"/>
      <c r="C146" s="1102"/>
      <c r="D146" s="408"/>
      <c r="E146" s="409"/>
      <c r="F146" s="41" t="s">
        <v>1</v>
      </c>
      <c r="G146" s="1104">
        <f t="shared" si="15"/>
        <v>0</v>
      </c>
      <c r="H146" s="1104"/>
      <c r="I146" s="1105"/>
      <c r="J146" s="410">
        <v>0</v>
      </c>
      <c r="K146" s="411">
        <v>0</v>
      </c>
      <c r="L146" s="412">
        <f t="shared" si="16"/>
        <v>0</v>
      </c>
      <c r="M146" s="382"/>
      <c r="N146" s="1100" t="s">
        <v>18</v>
      </c>
      <c r="O146" s="1101"/>
      <c r="P146" s="1102"/>
      <c r="Q146" s="408"/>
      <c r="R146" s="409"/>
      <c r="S146" s="41" t="s">
        <v>1</v>
      </c>
      <c r="T146" s="1105">
        <f t="shared" si="17"/>
        <v>0</v>
      </c>
      <c r="U146" s="1106"/>
      <c r="V146" s="1106"/>
      <c r="W146" s="410">
        <v>0</v>
      </c>
      <c r="X146" s="411">
        <v>0</v>
      </c>
      <c r="Y146" s="412">
        <f t="shared" si="18"/>
        <v>0</v>
      </c>
      <c r="Z146" s="413">
        <f t="shared" si="3"/>
        <v>0</v>
      </c>
      <c r="AA146" s="382"/>
      <c r="AC146" s="439" t="s">
        <v>354</v>
      </c>
      <c r="AD146" s="540" t="s">
        <v>354</v>
      </c>
      <c r="AE146" s="377">
        <f t="shared" si="8"/>
        <v>0</v>
      </c>
      <c r="AF146" s="390">
        <f>IFERROR(AE146/J80,"")</f>
        <v>0</v>
      </c>
      <c r="AH146" s="367"/>
      <c r="AI146" s="1047" t="s">
        <v>516</v>
      </c>
      <c r="AJ146" s="1048"/>
      <c r="AK146" s="1048"/>
      <c r="AL146" s="1048"/>
      <c r="AM146" s="1048"/>
      <c r="AN146" s="480" t="s">
        <v>171</v>
      </c>
      <c r="AO146" s="377">
        <f t="shared" si="0"/>
        <v>1</v>
      </c>
      <c r="AP146" s="378"/>
      <c r="AQ146" s="367"/>
      <c r="AR146" s="1086" t="s">
        <v>517</v>
      </c>
      <c r="AS146" s="1087"/>
      <c r="AT146" s="1087"/>
      <c r="AU146" s="1087"/>
      <c r="AV146" s="1087"/>
      <c r="AW146" s="157" t="s">
        <v>142</v>
      </c>
      <c r="AX146" s="377">
        <f t="shared" si="14"/>
        <v>1</v>
      </c>
      <c r="AY146" s="537"/>
      <c r="AZ146" s="367"/>
      <c r="BA146" s="370"/>
    </row>
    <row r="147" spans="1:53" ht="18.75" customHeight="1" x14ac:dyDescent="0.25">
      <c r="A147" s="1100" t="s">
        <v>518</v>
      </c>
      <c r="B147" s="1101"/>
      <c r="C147" s="1102"/>
      <c r="D147" s="408"/>
      <c r="E147" s="409"/>
      <c r="F147" s="541" t="s">
        <v>519</v>
      </c>
      <c r="G147" s="1103">
        <f t="shared" si="15"/>
        <v>0</v>
      </c>
      <c r="H147" s="1104"/>
      <c r="I147" s="1105"/>
      <c r="J147" s="410">
        <v>0</v>
      </c>
      <c r="K147" s="411">
        <v>0</v>
      </c>
      <c r="L147" s="412">
        <f t="shared" si="16"/>
        <v>0</v>
      </c>
      <c r="M147" s="382"/>
      <c r="N147" s="1100" t="s">
        <v>518</v>
      </c>
      <c r="O147" s="1101"/>
      <c r="P147" s="1102"/>
      <c r="Q147" s="408"/>
      <c r="R147" s="409"/>
      <c r="S147" s="541" t="s">
        <v>519</v>
      </c>
      <c r="T147" s="1106">
        <f t="shared" si="17"/>
        <v>0</v>
      </c>
      <c r="U147" s="1106"/>
      <c r="V147" s="1106"/>
      <c r="W147" s="410">
        <v>0</v>
      </c>
      <c r="X147" s="411">
        <v>0</v>
      </c>
      <c r="Y147" s="412">
        <f t="shared" si="18"/>
        <v>0</v>
      </c>
      <c r="Z147" s="413">
        <f t="shared" si="3"/>
        <v>0</v>
      </c>
      <c r="AA147" s="382" t="b">
        <f>IFERROR(#REF!&gt;0.5,FALSE)</f>
        <v>0</v>
      </c>
      <c r="AC147" s="453" t="s">
        <v>520</v>
      </c>
      <c r="AD147" s="542" t="s">
        <v>521</v>
      </c>
      <c r="AE147" s="377">
        <f t="shared" si="8"/>
        <v>0</v>
      </c>
      <c r="AF147" s="390">
        <f>IFERROR(AE147/J80,"")</f>
        <v>0</v>
      </c>
      <c r="AH147" s="367"/>
      <c r="AI147" s="1047" t="s">
        <v>522</v>
      </c>
      <c r="AJ147" s="1048"/>
      <c r="AK147" s="1048"/>
      <c r="AL147" s="1048"/>
      <c r="AM147" s="1048"/>
      <c r="AN147" s="533" t="s">
        <v>523</v>
      </c>
      <c r="AO147" s="377">
        <f t="shared" si="0"/>
        <v>0</v>
      </c>
      <c r="AP147" s="378"/>
      <c r="AQ147" s="367"/>
      <c r="AR147" s="1086" t="s">
        <v>524</v>
      </c>
      <c r="AS147" s="1087"/>
      <c r="AT147" s="1087"/>
      <c r="AU147" s="1087"/>
      <c r="AV147" s="1087"/>
      <c r="AW147" s="543" t="s">
        <v>525</v>
      </c>
      <c r="AX147" s="377">
        <f t="shared" si="14"/>
        <v>0</v>
      </c>
      <c r="AY147" s="537"/>
      <c r="AZ147" s="367"/>
      <c r="BA147" s="370"/>
    </row>
    <row r="148" spans="1:53" ht="18.75" customHeight="1" x14ac:dyDescent="0.25">
      <c r="A148" s="1100" t="s">
        <v>32</v>
      </c>
      <c r="B148" s="1101"/>
      <c r="C148" s="1102"/>
      <c r="D148" s="408"/>
      <c r="E148" s="409" t="s">
        <v>267</v>
      </c>
      <c r="F148" s="11" t="s">
        <v>50</v>
      </c>
      <c r="G148" s="1103">
        <f t="shared" si="15"/>
        <v>0</v>
      </c>
      <c r="H148" s="1104"/>
      <c r="I148" s="1105"/>
      <c r="J148" s="410">
        <v>0</v>
      </c>
      <c r="K148" s="411">
        <v>0</v>
      </c>
      <c r="L148" s="412">
        <f t="shared" si="16"/>
        <v>0</v>
      </c>
      <c r="M148" s="382"/>
      <c r="N148" s="1100" t="s">
        <v>32</v>
      </c>
      <c r="O148" s="1101"/>
      <c r="P148" s="1102"/>
      <c r="Q148" s="408"/>
      <c r="R148" s="409" t="s">
        <v>267</v>
      </c>
      <c r="S148" s="11" t="s">
        <v>50</v>
      </c>
      <c r="T148" s="1106">
        <f t="shared" si="17"/>
        <v>2</v>
      </c>
      <c r="U148" s="1106"/>
      <c r="V148" s="1106"/>
      <c r="W148" s="410">
        <v>0</v>
      </c>
      <c r="X148" s="411">
        <v>1</v>
      </c>
      <c r="Y148" s="412">
        <f t="shared" si="18"/>
        <v>1</v>
      </c>
      <c r="Z148" s="413">
        <f t="shared" si="3"/>
        <v>2</v>
      </c>
      <c r="AA148" s="382"/>
      <c r="AC148" s="453" t="s">
        <v>526</v>
      </c>
      <c r="AD148" s="544" t="s">
        <v>527</v>
      </c>
      <c r="AE148" s="377">
        <f t="shared" si="8"/>
        <v>0</v>
      </c>
      <c r="AF148" s="390"/>
      <c r="AH148" s="367"/>
      <c r="AI148" s="1047" t="s">
        <v>528</v>
      </c>
      <c r="AJ148" s="1048"/>
      <c r="AK148" s="1048"/>
      <c r="AL148" s="1048"/>
      <c r="AM148" s="1048"/>
      <c r="AN148" s="545" t="s">
        <v>529</v>
      </c>
      <c r="AO148" s="377">
        <f t="shared" si="0"/>
        <v>0</v>
      </c>
      <c r="AP148" s="378"/>
      <c r="AQ148" s="367"/>
      <c r="AR148" s="1086" t="s">
        <v>530</v>
      </c>
      <c r="AS148" s="1087"/>
      <c r="AT148" s="1087"/>
      <c r="AU148" s="1087"/>
      <c r="AV148" s="1087"/>
      <c r="AW148" s="546" t="s">
        <v>531</v>
      </c>
      <c r="AX148" s="377">
        <f t="shared" si="14"/>
        <v>0</v>
      </c>
      <c r="AY148" s="521"/>
      <c r="AZ148" s="367"/>
      <c r="BA148" s="370"/>
    </row>
    <row r="149" spans="1:53" ht="18.75" customHeight="1" x14ac:dyDescent="0.25">
      <c r="A149" s="1100" t="s">
        <v>92</v>
      </c>
      <c r="B149" s="1101"/>
      <c r="C149" s="1102"/>
      <c r="D149" s="408"/>
      <c r="E149" s="409"/>
      <c r="F149" s="42" t="s">
        <v>91</v>
      </c>
      <c r="G149" s="1103">
        <f t="shared" si="15"/>
        <v>3</v>
      </c>
      <c r="H149" s="1104"/>
      <c r="I149" s="1105"/>
      <c r="J149" s="410">
        <v>3</v>
      </c>
      <c r="K149" s="411">
        <v>0</v>
      </c>
      <c r="L149" s="412">
        <f t="shared" si="16"/>
        <v>0</v>
      </c>
      <c r="M149" s="382"/>
      <c r="N149" s="1100" t="s">
        <v>92</v>
      </c>
      <c r="O149" s="1101"/>
      <c r="P149" s="1102"/>
      <c r="Q149" s="408"/>
      <c r="R149" s="409"/>
      <c r="S149" s="42" t="s">
        <v>91</v>
      </c>
      <c r="T149" s="1106">
        <f t="shared" si="17"/>
        <v>0</v>
      </c>
      <c r="U149" s="1106"/>
      <c r="V149" s="1106"/>
      <c r="W149" s="410">
        <v>0</v>
      </c>
      <c r="X149" s="411">
        <v>2</v>
      </c>
      <c r="Y149" s="412">
        <f t="shared" si="18"/>
        <v>-2</v>
      </c>
      <c r="Z149" s="413">
        <f t="shared" si="3"/>
        <v>3</v>
      </c>
      <c r="AA149" s="382"/>
      <c r="AC149" s="439" t="s">
        <v>532</v>
      </c>
      <c r="AD149" s="547" t="s">
        <v>533</v>
      </c>
      <c r="AE149" s="377">
        <f t="shared" si="8"/>
        <v>0</v>
      </c>
      <c r="AF149" s="390">
        <f>IFERROR(AE149/J80,"")</f>
        <v>0</v>
      </c>
      <c r="AH149" s="367"/>
      <c r="AI149" s="1047" t="s">
        <v>534</v>
      </c>
      <c r="AJ149" s="1048"/>
      <c r="AK149" s="1048"/>
      <c r="AL149" s="1048"/>
      <c r="AM149" s="1048"/>
      <c r="AN149" s="490" t="s">
        <v>535</v>
      </c>
      <c r="AO149" s="377">
        <f t="shared" si="0"/>
        <v>0</v>
      </c>
      <c r="AP149" s="378"/>
      <c r="AQ149" s="367"/>
      <c r="AR149" s="1086" t="s">
        <v>536</v>
      </c>
      <c r="AS149" s="1087"/>
      <c r="AT149" s="1087"/>
      <c r="AU149" s="1087"/>
      <c r="AV149" s="1087"/>
      <c r="AW149" s="155" t="s">
        <v>139</v>
      </c>
      <c r="AX149" s="377">
        <f t="shared" si="14"/>
        <v>1</v>
      </c>
      <c r="AY149" s="521"/>
      <c r="AZ149" s="367"/>
      <c r="BA149" s="472"/>
    </row>
    <row r="150" spans="1:53" ht="18.75" customHeight="1" x14ac:dyDescent="0.25">
      <c r="A150" s="1100" t="s">
        <v>88</v>
      </c>
      <c r="B150" s="1101"/>
      <c r="C150" s="1102"/>
      <c r="D150" s="408"/>
      <c r="E150" s="409"/>
      <c r="F150" s="43" t="s">
        <v>87</v>
      </c>
      <c r="G150" s="1103">
        <f t="shared" si="15"/>
        <v>0</v>
      </c>
      <c r="H150" s="1104"/>
      <c r="I150" s="1105"/>
      <c r="J150" s="410">
        <v>0</v>
      </c>
      <c r="K150" s="411">
        <v>0</v>
      </c>
      <c r="L150" s="412">
        <f t="shared" si="16"/>
        <v>0</v>
      </c>
      <c r="M150" s="382"/>
      <c r="N150" s="1100" t="s">
        <v>88</v>
      </c>
      <c r="O150" s="1101"/>
      <c r="P150" s="1102"/>
      <c r="Q150" s="408"/>
      <c r="R150" s="409"/>
      <c r="S150" s="43" t="s">
        <v>87</v>
      </c>
      <c r="T150" s="1106">
        <f t="shared" si="17"/>
        <v>0</v>
      </c>
      <c r="U150" s="1106"/>
      <c r="V150" s="1106"/>
      <c r="W150" s="410">
        <v>0</v>
      </c>
      <c r="X150" s="411">
        <v>0</v>
      </c>
      <c r="Y150" s="412">
        <f t="shared" si="18"/>
        <v>0</v>
      </c>
      <c r="Z150" s="413">
        <f t="shared" si="3"/>
        <v>0</v>
      </c>
      <c r="AA150" s="382"/>
      <c r="AC150" s="453" t="s">
        <v>537</v>
      </c>
      <c r="AD150" s="548" t="s">
        <v>538</v>
      </c>
      <c r="AE150" s="377">
        <f t="shared" si="8"/>
        <v>0</v>
      </c>
      <c r="AF150" s="390" t="str">
        <f>IFERROR(AE150/J79,"")</f>
        <v/>
      </c>
      <c r="AH150" s="367"/>
      <c r="AI150" s="1047" t="s">
        <v>539</v>
      </c>
      <c r="AJ150" s="1048"/>
      <c r="AK150" s="1048"/>
      <c r="AL150" s="1048"/>
      <c r="AM150" s="1048"/>
      <c r="AN150" s="549" t="s">
        <v>540</v>
      </c>
      <c r="AO150" s="377">
        <f t="shared" si="0"/>
        <v>0</v>
      </c>
      <c r="AP150" s="378"/>
      <c r="AQ150" s="367"/>
      <c r="AR150" s="1086" t="s">
        <v>541</v>
      </c>
      <c r="AS150" s="1087"/>
      <c r="AT150" s="1087"/>
      <c r="AU150" s="1087"/>
      <c r="AV150" s="1087"/>
      <c r="AW150" s="550" t="s">
        <v>542</v>
      </c>
      <c r="AX150" s="377">
        <f t="shared" si="14"/>
        <v>0</v>
      </c>
      <c r="AY150" s="521"/>
      <c r="AZ150" s="367"/>
      <c r="BA150" s="472"/>
    </row>
    <row r="151" spans="1:53" ht="18.75" thickBot="1" x14ac:dyDescent="0.3">
      <c r="A151" s="1100" t="s">
        <v>10</v>
      </c>
      <c r="B151" s="1101"/>
      <c r="C151" s="1102"/>
      <c r="D151" s="408"/>
      <c r="E151" s="409"/>
      <c r="F151" s="40" t="s">
        <v>47</v>
      </c>
      <c r="G151" s="1103">
        <f t="shared" si="15"/>
        <v>0</v>
      </c>
      <c r="H151" s="1104"/>
      <c r="I151" s="1105"/>
      <c r="J151" s="410">
        <v>0</v>
      </c>
      <c r="K151" s="411">
        <v>0</v>
      </c>
      <c r="L151" s="412">
        <f t="shared" si="16"/>
        <v>0</v>
      </c>
      <c r="M151" s="382"/>
      <c r="N151" s="1100" t="s">
        <v>10</v>
      </c>
      <c r="O151" s="1101"/>
      <c r="P151" s="1102"/>
      <c r="Q151" s="408"/>
      <c r="R151" s="409"/>
      <c r="S151" s="40" t="s">
        <v>47</v>
      </c>
      <c r="T151" s="1106">
        <f t="shared" si="17"/>
        <v>1</v>
      </c>
      <c r="U151" s="1106"/>
      <c r="V151" s="1106"/>
      <c r="W151" s="410">
        <v>0</v>
      </c>
      <c r="X151" s="411">
        <v>0</v>
      </c>
      <c r="Y151" s="412">
        <f t="shared" si="18"/>
        <v>1</v>
      </c>
      <c r="Z151" s="413">
        <f t="shared" si="3"/>
        <v>1</v>
      </c>
      <c r="AC151" s="453" t="s">
        <v>543</v>
      </c>
      <c r="AD151" s="551" t="s">
        <v>158</v>
      </c>
      <c r="AE151" s="377">
        <f t="shared" si="8"/>
        <v>8</v>
      </c>
      <c r="AF151" s="390">
        <f>IFERROR(AE151/J80,"")</f>
        <v>2.5000000000000001E-2</v>
      </c>
      <c r="AH151" s="367"/>
      <c r="AI151" s="1047" t="s">
        <v>544</v>
      </c>
      <c r="AJ151" s="1048"/>
      <c r="AK151" s="1048"/>
      <c r="AL151" s="1048"/>
      <c r="AM151" s="1048"/>
      <c r="AN151" s="98" t="s">
        <v>117</v>
      </c>
      <c r="AO151" s="377">
        <f t="shared" si="0"/>
        <v>4</v>
      </c>
      <c r="AP151" s="378"/>
      <c r="AQ151" s="367"/>
      <c r="AR151" s="1086" t="s">
        <v>545</v>
      </c>
      <c r="AS151" s="1087"/>
      <c r="AT151" s="1087"/>
      <c r="AU151" s="1087"/>
      <c r="AV151" s="1087"/>
      <c r="AW151" s="552" t="s">
        <v>546</v>
      </c>
      <c r="AX151" s="377">
        <f t="shared" si="14"/>
        <v>0</v>
      </c>
      <c r="AY151" s="521"/>
      <c r="AZ151" s="367"/>
      <c r="BA151" s="472"/>
    </row>
    <row r="152" spans="1:53" ht="18.75" thickBot="1" x14ac:dyDescent="0.3">
      <c r="A152" s="1100" t="s">
        <v>38</v>
      </c>
      <c r="B152" s="1101"/>
      <c r="C152" s="1102"/>
      <c r="D152" s="408"/>
      <c r="E152" s="409"/>
      <c r="F152" s="44" t="s">
        <v>39</v>
      </c>
      <c r="G152" s="1103">
        <f t="shared" si="15"/>
        <v>0</v>
      </c>
      <c r="H152" s="1104"/>
      <c r="I152" s="1105"/>
      <c r="J152" s="410">
        <v>0</v>
      </c>
      <c r="K152" s="411">
        <v>0</v>
      </c>
      <c r="L152" s="412">
        <f t="shared" si="16"/>
        <v>0</v>
      </c>
      <c r="M152" s="382"/>
      <c r="N152" s="1100" t="s">
        <v>38</v>
      </c>
      <c r="O152" s="1101"/>
      <c r="P152" s="1102"/>
      <c r="Q152" s="408"/>
      <c r="R152" s="409"/>
      <c r="S152" s="44" t="s">
        <v>39</v>
      </c>
      <c r="T152" s="1106">
        <f t="shared" si="17"/>
        <v>0</v>
      </c>
      <c r="U152" s="1106"/>
      <c r="V152" s="1106"/>
      <c r="W152" s="410">
        <v>0</v>
      </c>
      <c r="X152" s="411">
        <v>0</v>
      </c>
      <c r="Y152" s="412">
        <f t="shared" si="18"/>
        <v>0</v>
      </c>
      <c r="Z152" s="413">
        <f t="shared" si="3"/>
        <v>0</v>
      </c>
      <c r="AC152" s="453" t="s">
        <v>123</v>
      </c>
      <c r="AD152" s="112" t="s">
        <v>123</v>
      </c>
      <c r="AE152" s="377">
        <f t="shared" si="8"/>
        <v>6</v>
      </c>
      <c r="AF152" s="390">
        <f>IFERROR(AE152/J80,"")</f>
        <v>1.8749999999999999E-2</v>
      </c>
      <c r="AH152" s="367"/>
      <c r="AI152" s="1047" t="s">
        <v>547</v>
      </c>
      <c r="AJ152" s="1048"/>
      <c r="AK152" s="1048"/>
      <c r="AL152" s="1048"/>
      <c r="AM152" s="1048"/>
      <c r="AN152" s="264" t="s">
        <v>172</v>
      </c>
      <c r="AO152" s="377">
        <f t="shared" si="0"/>
        <v>2</v>
      </c>
      <c r="AP152" s="378"/>
      <c r="AQ152" s="367"/>
      <c r="AR152" s="1086" t="s">
        <v>548</v>
      </c>
      <c r="AS152" s="1087"/>
      <c r="AT152" s="1087"/>
      <c r="AU152" s="1087"/>
      <c r="AV152" s="1087"/>
      <c r="AW152" s="553" t="s">
        <v>549</v>
      </c>
      <c r="AX152" s="377">
        <f t="shared" si="14"/>
        <v>0</v>
      </c>
      <c r="AY152" s="521"/>
      <c r="AZ152" s="367"/>
      <c r="BA152" s="472"/>
    </row>
    <row r="153" spans="1:53" ht="19.5" customHeight="1" thickBot="1" x14ac:dyDescent="0.3">
      <c r="A153" s="1100" t="s">
        <v>86</v>
      </c>
      <c r="B153" s="1101"/>
      <c r="C153" s="1102"/>
      <c r="D153" s="408" t="s">
        <v>2</v>
      </c>
      <c r="E153" s="409"/>
      <c r="F153" s="40" t="s">
        <v>85</v>
      </c>
      <c r="G153" s="1103">
        <f t="shared" si="15"/>
        <v>0</v>
      </c>
      <c r="H153" s="1104"/>
      <c r="I153" s="1105"/>
      <c r="J153" s="410">
        <v>0</v>
      </c>
      <c r="K153" s="411">
        <v>0</v>
      </c>
      <c r="L153" s="412">
        <f t="shared" si="16"/>
        <v>0</v>
      </c>
      <c r="M153" s="382"/>
      <c r="N153" s="1100" t="s">
        <v>86</v>
      </c>
      <c r="O153" s="1101"/>
      <c r="P153" s="1102"/>
      <c r="Q153" s="408" t="s">
        <v>2</v>
      </c>
      <c r="R153" s="409"/>
      <c r="S153" s="40" t="s">
        <v>85</v>
      </c>
      <c r="T153" s="1106">
        <f t="shared" si="17"/>
        <v>0</v>
      </c>
      <c r="U153" s="1106"/>
      <c r="V153" s="1106"/>
      <c r="W153" s="410">
        <v>0</v>
      </c>
      <c r="X153" s="411">
        <v>0</v>
      </c>
      <c r="Y153" s="412">
        <f t="shared" si="18"/>
        <v>0</v>
      </c>
      <c r="Z153" s="413">
        <f t="shared" si="3"/>
        <v>0</v>
      </c>
      <c r="AC153" s="525" t="s">
        <v>550</v>
      </c>
      <c r="AD153" s="554" t="s">
        <v>551</v>
      </c>
      <c r="AE153" s="377">
        <f t="shared" si="8"/>
        <v>0</v>
      </c>
      <c r="AF153" s="390">
        <f>IFERROR(AE153/J80,"")</f>
        <v>0</v>
      </c>
      <c r="AH153" s="367"/>
      <c r="AI153" s="1047" t="s">
        <v>552</v>
      </c>
      <c r="AJ153" s="1048"/>
      <c r="AK153" s="1048"/>
      <c r="AL153" s="1048"/>
      <c r="AM153" s="1048"/>
      <c r="AN153" s="555" t="s">
        <v>553</v>
      </c>
      <c r="AO153" s="377">
        <f t="shared" si="0"/>
        <v>0</v>
      </c>
      <c r="AP153" s="378"/>
      <c r="AQ153" s="367"/>
      <c r="AR153" s="1086" t="s">
        <v>554</v>
      </c>
      <c r="AS153" s="1087"/>
      <c r="AT153" s="1087"/>
      <c r="AU153" s="1087"/>
      <c r="AV153" s="1087"/>
      <c r="AW153" s="556" t="s">
        <v>555</v>
      </c>
      <c r="AX153" s="377">
        <f t="shared" si="14"/>
        <v>0</v>
      </c>
      <c r="AY153" s="521"/>
      <c r="AZ153" s="367"/>
      <c r="BA153" s="472"/>
    </row>
    <row r="154" spans="1:53" ht="19.5" customHeight="1" thickBot="1" x14ac:dyDescent="0.3">
      <c r="A154" s="1100" t="s">
        <v>23</v>
      </c>
      <c r="B154" s="1101"/>
      <c r="C154" s="1102"/>
      <c r="D154" s="408"/>
      <c r="E154" s="409" t="s">
        <v>267</v>
      </c>
      <c r="F154" s="45" t="s">
        <v>4</v>
      </c>
      <c r="G154" s="1103">
        <f t="shared" si="15"/>
        <v>4</v>
      </c>
      <c r="H154" s="1104"/>
      <c r="I154" s="1105"/>
      <c r="J154" s="410">
        <v>4</v>
      </c>
      <c r="K154" s="411">
        <v>2</v>
      </c>
      <c r="L154" s="412">
        <f t="shared" si="16"/>
        <v>-2</v>
      </c>
      <c r="M154" s="382"/>
      <c r="N154" s="1100" t="s">
        <v>23</v>
      </c>
      <c r="O154" s="1101"/>
      <c r="P154" s="1102"/>
      <c r="Q154" s="408"/>
      <c r="R154" s="409" t="s">
        <v>267</v>
      </c>
      <c r="S154" s="45" t="s">
        <v>4</v>
      </c>
      <c r="T154" s="1106">
        <f t="shared" si="17"/>
        <v>3</v>
      </c>
      <c r="U154" s="1106"/>
      <c r="V154" s="1106"/>
      <c r="W154" s="410">
        <v>1</v>
      </c>
      <c r="X154" s="411">
        <v>0</v>
      </c>
      <c r="Y154" s="412">
        <f t="shared" si="18"/>
        <v>2</v>
      </c>
      <c r="Z154" s="413">
        <f t="shared" si="3"/>
        <v>7</v>
      </c>
      <c r="AC154" s="453" t="s">
        <v>556</v>
      </c>
      <c r="AD154" s="557" t="s">
        <v>557</v>
      </c>
      <c r="AE154" s="377">
        <f t="shared" si="8"/>
        <v>0</v>
      </c>
      <c r="AF154" s="390" t="str">
        <f>IFERROR(AE154/J81,"")</f>
        <v/>
      </c>
      <c r="AH154" s="367"/>
      <c r="AI154" s="1047" t="s">
        <v>558</v>
      </c>
      <c r="AJ154" s="1048"/>
      <c r="AK154" s="1048"/>
      <c r="AL154" s="1048"/>
      <c r="AM154" s="1048"/>
      <c r="AN154" s="558" t="s">
        <v>559</v>
      </c>
      <c r="AO154" s="377">
        <f t="shared" si="0"/>
        <v>0</v>
      </c>
      <c r="AP154" s="378"/>
      <c r="AQ154" s="367"/>
      <c r="AR154" s="1086" t="s">
        <v>560</v>
      </c>
      <c r="AS154" s="1087"/>
      <c r="AT154" s="1087"/>
      <c r="AU154" s="1087"/>
      <c r="AV154" s="1087"/>
      <c r="AW154" s="559" t="s">
        <v>561</v>
      </c>
      <c r="AX154" s="377">
        <f t="shared" si="14"/>
        <v>0</v>
      </c>
      <c r="AY154" s="521"/>
      <c r="AZ154" s="367"/>
      <c r="BA154" s="472"/>
    </row>
    <row r="155" spans="1:53" ht="18" x14ac:dyDescent="0.25">
      <c r="A155" s="1100" t="s">
        <v>19</v>
      </c>
      <c r="B155" s="1101"/>
      <c r="C155" s="1102"/>
      <c r="D155" s="408"/>
      <c r="E155" s="409"/>
      <c r="F155" s="46" t="s">
        <v>2</v>
      </c>
      <c r="G155" s="1103">
        <f t="shared" si="15"/>
        <v>2</v>
      </c>
      <c r="H155" s="1104"/>
      <c r="I155" s="1105"/>
      <c r="J155" s="410">
        <v>0</v>
      </c>
      <c r="K155" s="411">
        <v>2</v>
      </c>
      <c r="L155" s="412">
        <f t="shared" si="16"/>
        <v>0</v>
      </c>
      <c r="M155" s="382"/>
      <c r="N155" s="1100" t="s">
        <v>19</v>
      </c>
      <c r="O155" s="1101"/>
      <c r="P155" s="1102"/>
      <c r="Q155" s="408"/>
      <c r="R155" s="409"/>
      <c r="S155" s="46" t="s">
        <v>2</v>
      </c>
      <c r="T155" s="1106">
        <f t="shared" si="17"/>
        <v>2</v>
      </c>
      <c r="U155" s="1106"/>
      <c r="V155" s="1106"/>
      <c r="W155" s="410">
        <v>0</v>
      </c>
      <c r="X155" s="411">
        <v>0</v>
      </c>
      <c r="Y155" s="412">
        <f t="shared" si="18"/>
        <v>2</v>
      </c>
      <c r="Z155" s="413">
        <f t="shared" si="3"/>
        <v>4</v>
      </c>
      <c r="AC155" s="453" t="s">
        <v>562</v>
      </c>
      <c r="AD155" s="560" t="s">
        <v>563</v>
      </c>
      <c r="AE155" s="377">
        <f t="shared" si="8"/>
        <v>0</v>
      </c>
      <c r="AF155" s="390" t="str">
        <f>IFERROR(AE155/J82,"")</f>
        <v/>
      </c>
      <c r="AH155" s="367"/>
      <c r="AI155" s="1047" t="s">
        <v>564</v>
      </c>
      <c r="AJ155" s="1048"/>
      <c r="AK155" s="1048"/>
      <c r="AL155" s="1048"/>
      <c r="AM155" s="1048"/>
      <c r="AN155" s="75" t="s">
        <v>111</v>
      </c>
      <c r="AO155" s="377">
        <f t="shared" si="0"/>
        <v>1</v>
      </c>
      <c r="AP155" s="378"/>
      <c r="AQ155" s="367"/>
      <c r="AR155" s="1086" t="s">
        <v>565</v>
      </c>
      <c r="AS155" s="1087"/>
      <c r="AT155" s="1087"/>
      <c r="AU155" s="1087"/>
      <c r="AV155" s="1087"/>
      <c r="AW155" s="561" t="s">
        <v>566</v>
      </c>
      <c r="AX155" s="377">
        <f t="shared" si="14"/>
        <v>0</v>
      </c>
      <c r="AY155" s="521"/>
      <c r="AZ155" s="367"/>
      <c r="BA155" s="472"/>
    </row>
    <row r="156" spans="1:53" ht="18" x14ac:dyDescent="0.25">
      <c r="A156" s="1100" t="s">
        <v>40</v>
      </c>
      <c r="B156" s="1101"/>
      <c r="C156" s="1102"/>
      <c r="D156" s="408"/>
      <c r="E156" s="409"/>
      <c r="F156" s="47" t="s">
        <v>41</v>
      </c>
      <c r="G156" s="1103">
        <f t="shared" si="15"/>
        <v>0</v>
      </c>
      <c r="H156" s="1104"/>
      <c r="I156" s="1105"/>
      <c r="J156" s="410">
        <v>0</v>
      </c>
      <c r="K156" s="411">
        <v>0</v>
      </c>
      <c r="L156" s="412">
        <f t="shared" si="16"/>
        <v>0</v>
      </c>
      <c r="M156" s="382"/>
      <c r="N156" s="1100" t="s">
        <v>40</v>
      </c>
      <c r="O156" s="1101"/>
      <c r="P156" s="1102"/>
      <c r="Q156" s="408"/>
      <c r="R156" s="409"/>
      <c r="S156" s="47" t="s">
        <v>41</v>
      </c>
      <c r="T156" s="1106">
        <f t="shared" si="17"/>
        <v>0</v>
      </c>
      <c r="U156" s="1106"/>
      <c r="V156" s="1106"/>
      <c r="W156" s="410">
        <v>0</v>
      </c>
      <c r="X156" s="411">
        <v>0</v>
      </c>
      <c r="Y156" s="412">
        <f t="shared" si="18"/>
        <v>0</v>
      </c>
      <c r="Z156" s="413">
        <f t="shared" si="3"/>
        <v>0</v>
      </c>
      <c r="AC156" s="453" t="s">
        <v>567</v>
      </c>
      <c r="AD156" s="562" t="s">
        <v>568</v>
      </c>
      <c r="AE156" s="377">
        <f t="shared" si="8"/>
        <v>0</v>
      </c>
      <c r="AF156" s="390">
        <f>IFERROR(AE156/J80,"")</f>
        <v>0</v>
      </c>
      <c r="AH156" s="367"/>
      <c r="AI156" s="1047" t="s">
        <v>569</v>
      </c>
      <c r="AJ156" s="1048"/>
      <c r="AK156" s="1048"/>
      <c r="AL156" s="1048"/>
      <c r="AM156" s="1048"/>
      <c r="AN156" s="563" t="s">
        <v>570</v>
      </c>
      <c r="AO156" s="377">
        <f t="shared" si="0"/>
        <v>0</v>
      </c>
      <c r="AP156" s="378"/>
      <c r="AQ156" s="367"/>
      <c r="AR156" s="1086" t="s">
        <v>571</v>
      </c>
      <c r="AS156" s="1087"/>
      <c r="AT156" s="1087"/>
      <c r="AU156" s="1087"/>
      <c r="AV156" s="1087"/>
      <c r="AW156" s="524" t="s">
        <v>572</v>
      </c>
      <c r="AX156" s="377">
        <f t="shared" si="14"/>
        <v>0</v>
      </c>
      <c r="AY156" s="521"/>
      <c r="AZ156" s="367"/>
      <c r="BA156" s="472"/>
    </row>
    <row r="157" spans="1:53" ht="18.75" customHeight="1" x14ac:dyDescent="0.25">
      <c r="A157" s="1100" t="s">
        <v>20</v>
      </c>
      <c r="B157" s="1101"/>
      <c r="C157" s="1102"/>
      <c r="D157" s="408"/>
      <c r="E157" s="409"/>
      <c r="F157" s="48" t="s">
        <v>3</v>
      </c>
      <c r="G157" s="1103">
        <f t="shared" si="15"/>
        <v>0</v>
      </c>
      <c r="H157" s="1104"/>
      <c r="I157" s="1105"/>
      <c r="J157" s="410">
        <v>0</v>
      </c>
      <c r="K157" s="411">
        <v>0</v>
      </c>
      <c r="L157" s="412">
        <f t="shared" si="16"/>
        <v>0</v>
      </c>
      <c r="M157" s="382"/>
      <c r="N157" s="1100" t="s">
        <v>20</v>
      </c>
      <c r="O157" s="1101"/>
      <c r="P157" s="1102"/>
      <c r="Q157" s="408"/>
      <c r="R157" s="409"/>
      <c r="S157" s="48" t="s">
        <v>3</v>
      </c>
      <c r="T157" s="1106">
        <f t="shared" si="17"/>
        <v>0</v>
      </c>
      <c r="U157" s="1106"/>
      <c r="V157" s="1106"/>
      <c r="W157" s="410">
        <v>0</v>
      </c>
      <c r="X157" s="411">
        <v>0</v>
      </c>
      <c r="Y157" s="412">
        <f t="shared" si="18"/>
        <v>0</v>
      </c>
      <c r="Z157" s="413">
        <f t="shared" si="3"/>
        <v>0</v>
      </c>
      <c r="AC157" s="453" t="s">
        <v>573</v>
      </c>
      <c r="AD157" s="564" t="s">
        <v>574</v>
      </c>
      <c r="AE157" s="377">
        <f t="shared" si="8"/>
        <v>0</v>
      </c>
      <c r="AF157" s="390">
        <f>IFERROR(AE157/J80,"")</f>
        <v>0</v>
      </c>
      <c r="AH157" s="367"/>
      <c r="AI157" s="1047" t="s">
        <v>575</v>
      </c>
      <c r="AJ157" s="1048"/>
      <c r="AK157" s="1048"/>
      <c r="AL157" s="1048"/>
      <c r="AM157" s="1048"/>
      <c r="AN157" s="565" t="s">
        <v>576</v>
      </c>
      <c r="AO157" s="377">
        <f t="shared" si="0"/>
        <v>0</v>
      </c>
      <c r="AP157" s="378"/>
      <c r="AQ157" s="367"/>
      <c r="AR157" s="1086" t="s">
        <v>577</v>
      </c>
      <c r="AS157" s="1087"/>
      <c r="AT157" s="1087"/>
      <c r="AU157" s="1087"/>
      <c r="AV157" s="1087"/>
      <c r="AW157" s="392" t="s">
        <v>578</v>
      </c>
      <c r="AX157" s="377">
        <f t="shared" si="14"/>
        <v>0</v>
      </c>
      <c r="AY157" s="521"/>
      <c r="AZ157" s="367"/>
      <c r="BA157" s="472"/>
    </row>
    <row r="158" spans="1:53" ht="19.5" customHeight="1" thickBot="1" x14ac:dyDescent="0.3">
      <c r="A158" s="1100" t="s">
        <v>90</v>
      </c>
      <c r="B158" s="1101"/>
      <c r="C158" s="1102"/>
      <c r="D158" s="408" t="s">
        <v>3</v>
      </c>
      <c r="E158" s="409" t="s">
        <v>267</v>
      </c>
      <c r="F158" s="49" t="s">
        <v>89</v>
      </c>
      <c r="G158" s="1103">
        <f t="shared" si="15"/>
        <v>0</v>
      </c>
      <c r="H158" s="1104"/>
      <c r="I158" s="1105"/>
      <c r="J158" s="410">
        <v>0</v>
      </c>
      <c r="K158" s="411">
        <v>0</v>
      </c>
      <c r="L158" s="412">
        <f t="shared" si="16"/>
        <v>0</v>
      </c>
      <c r="M158" s="382"/>
      <c r="N158" s="1100" t="s">
        <v>90</v>
      </c>
      <c r="O158" s="1101"/>
      <c r="P158" s="1102"/>
      <c r="Q158" s="408" t="s">
        <v>3</v>
      </c>
      <c r="R158" s="409" t="s">
        <v>267</v>
      </c>
      <c r="S158" s="49" t="s">
        <v>89</v>
      </c>
      <c r="T158" s="1106">
        <f t="shared" si="17"/>
        <v>0</v>
      </c>
      <c r="U158" s="1106"/>
      <c r="V158" s="1106"/>
      <c r="W158" s="410">
        <v>0</v>
      </c>
      <c r="X158" s="411">
        <v>0</v>
      </c>
      <c r="Y158" s="412">
        <f t="shared" si="18"/>
        <v>0</v>
      </c>
      <c r="Z158" s="413">
        <f t="shared" si="3"/>
        <v>0</v>
      </c>
      <c r="AC158" s="453" t="s">
        <v>579</v>
      </c>
      <c r="AD158" s="566" t="s">
        <v>580</v>
      </c>
      <c r="AE158" s="377">
        <f t="shared" si="8"/>
        <v>0</v>
      </c>
      <c r="AF158" s="390">
        <f>IFERROR(AE158/J80,"")</f>
        <v>0</v>
      </c>
      <c r="AH158" s="367"/>
      <c r="AI158" s="1047" t="s">
        <v>581</v>
      </c>
      <c r="AJ158" s="1048"/>
      <c r="AK158" s="1048"/>
      <c r="AL158" s="1048"/>
      <c r="AM158" s="1048"/>
      <c r="AN158" s="75" t="s">
        <v>582</v>
      </c>
      <c r="AO158" s="377">
        <f t="shared" si="0"/>
        <v>0</v>
      </c>
      <c r="AP158" s="378"/>
      <c r="AQ158" s="367"/>
      <c r="AR158" s="1086" t="s">
        <v>583</v>
      </c>
      <c r="AS158" s="1087"/>
      <c r="AT158" s="1087"/>
      <c r="AU158" s="1087"/>
      <c r="AV158" s="1087"/>
      <c r="AW158" s="392" t="s">
        <v>584</v>
      </c>
      <c r="AX158" s="377">
        <f t="shared" si="14"/>
        <v>0</v>
      </c>
      <c r="AY158" s="521"/>
      <c r="AZ158" s="367"/>
      <c r="BA158" s="472"/>
    </row>
    <row r="159" spans="1:53" ht="18" x14ac:dyDescent="0.25">
      <c r="A159" s="1093" t="s">
        <v>200</v>
      </c>
      <c r="B159" s="1094"/>
      <c r="C159" s="1094"/>
      <c r="D159" s="1094"/>
      <c r="E159" s="1094"/>
      <c r="F159" s="516"/>
      <c r="G159" s="1096">
        <f>SUM(G142:I158)</f>
        <v>9</v>
      </c>
      <c r="H159" s="1096"/>
      <c r="I159" s="1096"/>
      <c r="J159" s="474">
        <f>SUM(J142:J158)</f>
        <v>7</v>
      </c>
      <c r="K159" s="475">
        <f>SUM(K142:K158)</f>
        <v>4</v>
      </c>
      <c r="L159" s="412">
        <f>SUM(L142:L158)</f>
        <v>-2</v>
      </c>
      <c r="M159" s="382"/>
      <c r="N159" s="1097" t="s">
        <v>200</v>
      </c>
      <c r="O159" s="1098"/>
      <c r="P159" s="1098"/>
      <c r="Q159" s="1098"/>
      <c r="R159" s="1098"/>
      <c r="S159" s="517"/>
      <c r="T159" s="1099">
        <f>SUM(T142:V158)</f>
        <v>10</v>
      </c>
      <c r="U159" s="1099"/>
      <c r="V159" s="1099"/>
      <c r="W159" s="474">
        <f>SUM(W142:W158)</f>
        <v>1</v>
      </c>
      <c r="X159" s="475">
        <f>SUM(X142:X158)</f>
        <v>3</v>
      </c>
      <c r="Y159" s="412">
        <f>SUM(Y142:Y158)</f>
        <v>6</v>
      </c>
      <c r="Z159" s="413">
        <f t="shared" si="3"/>
        <v>19</v>
      </c>
      <c r="AC159" s="453" t="s">
        <v>585</v>
      </c>
      <c r="AD159" s="567" t="s">
        <v>586</v>
      </c>
      <c r="AE159" s="377">
        <f t="shared" si="8"/>
        <v>0</v>
      </c>
      <c r="AF159" s="390">
        <f>IFERROR(AE159/J80,"")</f>
        <v>0</v>
      </c>
      <c r="AH159" s="367"/>
      <c r="AI159" s="1047" t="s">
        <v>587</v>
      </c>
      <c r="AJ159" s="1048"/>
      <c r="AK159" s="1048"/>
      <c r="AL159" s="1048"/>
      <c r="AM159" s="1048"/>
      <c r="AN159" s="568" t="s">
        <v>588</v>
      </c>
      <c r="AO159" s="377">
        <f t="shared" si="0"/>
        <v>0</v>
      </c>
      <c r="AP159" s="378"/>
      <c r="AQ159" s="367"/>
      <c r="AR159" s="1086" t="s">
        <v>589</v>
      </c>
      <c r="AS159" s="1087"/>
      <c r="AT159" s="1087"/>
      <c r="AU159" s="1087"/>
      <c r="AV159" s="1087"/>
      <c r="AW159" s="447" t="s">
        <v>590</v>
      </c>
      <c r="AX159" s="377">
        <f t="shared" si="14"/>
        <v>0</v>
      </c>
      <c r="AY159" s="537"/>
      <c r="AZ159" s="367"/>
      <c r="BA159" s="472"/>
    </row>
    <row r="160" spans="1:53" ht="18.75" customHeight="1" x14ac:dyDescent="0.25">
      <c r="A160" s="1093" t="s">
        <v>591</v>
      </c>
      <c r="B160" s="1094"/>
      <c r="C160" s="1094"/>
      <c r="D160" s="1094"/>
      <c r="E160" s="1094"/>
      <c r="F160" s="569"/>
      <c r="G160" s="1095">
        <f>G159+G121+G140+G136</f>
        <v>62</v>
      </c>
      <c r="H160" s="1095"/>
      <c r="I160" s="1095"/>
      <c r="J160" s="474">
        <f>J159+J121+J140+J136</f>
        <v>36</v>
      </c>
      <c r="K160" s="475">
        <f>K159+K121+K140+K136</f>
        <v>46</v>
      </c>
      <c r="L160" s="412">
        <f>L159+L121+L140+L136</f>
        <v>-20</v>
      </c>
      <c r="M160" s="382"/>
      <c r="N160" s="1093" t="s">
        <v>592</v>
      </c>
      <c r="O160" s="1094"/>
      <c r="P160" s="1094"/>
      <c r="Q160" s="1094"/>
      <c r="R160" s="1094"/>
      <c r="S160" s="476"/>
      <c r="T160" s="1095">
        <f>T159+T121+T140+T136</f>
        <v>16</v>
      </c>
      <c r="U160" s="1095"/>
      <c r="V160" s="1095"/>
      <c r="W160" s="474">
        <f>W159+W121+W140+W136</f>
        <v>4</v>
      </c>
      <c r="X160" s="475">
        <f>X159+X121+X140+X136</f>
        <v>8</v>
      </c>
      <c r="Y160" s="412">
        <f>Y159+Y121+Y140+Y136</f>
        <v>4</v>
      </c>
      <c r="Z160" s="413">
        <f>T160+G160</f>
        <v>78</v>
      </c>
      <c r="AC160" s="453" t="s">
        <v>593</v>
      </c>
      <c r="AD160" s="182" t="s">
        <v>151</v>
      </c>
      <c r="AE160" s="377">
        <f t="shared" si="8"/>
        <v>8</v>
      </c>
      <c r="AF160" s="390">
        <f>IFERROR(AE160/J80,"")</f>
        <v>2.5000000000000001E-2</v>
      </c>
      <c r="AH160" s="367"/>
      <c r="AI160" s="1047" t="s">
        <v>594</v>
      </c>
      <c r="AJ160" s="1048"/>
      <c r="AK160" s="1048"/>
      <c r="AL160" s="1048"/>
      <c r="AM160" s="1048"/>
      <c r="AN160" s="75" t="s">
        <v>120</v>
      </c>
      <c r="AO160" s="377">
        <f t="shared" ref="AO160:AO165" si="19">COUNTIF($A$1:$CI$60,AN160)</f>
        <v>4</v>
      </c>
      <c r="AP160" s="378"/>
      <c r="AQ160" s="367"/>
      <c r="AR160" s="1086" t="s">
        <v>595</v>
      </c>
      <c r="AS160" s="1087"/>
      <c r="AT160" s="1087"/>
      <c r="AU160" s="1087"/>
      <c r="AV160" s="1087"/>
      <c r="AW160" s="570" t="s">
        <v>596</v>
      </c>
      <c r="AX160" s="377">
        <f t="shared" si="14"/>
        <v>0</v>
      </c>
      <c r="AY160" s="537"/>
      <c r="AZ160" s="367"/>
      <c r="BA160" s="370"/>
    </row>
    <row r="161" spans="1:53" ht="18" x14ac:dyDescent="0.25">
      <c r="A161" s="571"/>
      <c r="B161" s="571"/>
      <c r="C161" s="571"/>
      <c r="D161" s="571"/>
      <c r="E161" s="571"/>
      <c r="F161" s="572"/>
      <c r="J161" s="573"/>
      <c r="K161" s="573"/>
      <c r="M161" s="327"/>
      <c r="N161" s="571"/>
      <c r="O161" s="571"/>
      <c r="P161" s="571"/>
      <c r="Q161" s="571"/>
      <c r="R161" s="571"/>
      <c r="S161" s="572"/>
      <c r="W161" s="573"/>
      <c r="X161" s="573"/>
      <c r="AC161" s="453" t="s">
        <v>597</v>
      </c>
      <c r="AD161" s="182" t="s">
        <v>598</v>
      </c>
      <c r="AE161" s="377">
        <f t="shared" si="8"/>
        <v>0</v>
      </c>
      <c r="AF161" s="390">
        <f>IFERROR(AE161/J80,"")</f>
        <v>0</v>
      </c>
      <c r="AH161" s="367"/>
      <c r="AI161" s="1047" t="s">
        <v>599</v>
      </c>
      <c r="AJ161" s="1048"/>
      <c r="AK161" s="1048"/>
      <c r="AL161" s="1048"/>
      <c r="AM161" s="1048"/>
      <c r="AN161" s="563" t="s">
        <v>600</v>
      </c>
      <c r="AO161" s="377">
        <f t="shared" si="19"/>
        <v>0</v>
      </c>
      <c r="AP161" s="378"/>
      <c r="AQ161" s="367"/>
      <c r="AR161" s="1086" t="s">
        <v>601</v>
      </c>
      <c r="AS161" s="1087"/>
      <c r="AT161" s="1087"/>
      <c r="AU161" s="1087"/>
      <c r="AV161" s="1087"/>
      <c r="AW161" s="570" t="s">
        <v>602</v>
      </c>
      <c r="AX161" s="377">
        <f t="shared" si="14"/>
        <v>0</v>
      </c>
      <c r="AY161" s="537"/>
      <c r="BA161" s="370"/>
    </row>
    <row r="162" spans="1:53" ht="18.75" customHeight="1" x14ac:dyDescent="0.25">
      <c r="A162" s="571"/>
      <c r="B162" s="571"/>
      <c r="C162" s="571"/>
      <c r="D162" s="571"/>
      <c r="E162" s="571"/>
      <c r="F162" s="572"/>
      <c r="J162" s="573"/>
      <c r="K162" s="573"/>
      <c r="M162" s="327"/>
      <c r="N162" s="571"/>
      <c r="O162" s="571"/>
      <c r="P162" s="571"/>
      <c r="Q162" s="571"/>
      <c r="R162" s="571"/>
      <c r="S162" s="572"/>
      <c r="W162" s="573"/>
      <c r="X162" s="573"/>
      <c r="AC162" s="453" t="s">
        <v>603</v>
      </c>
      <c r="AD162" s="574" t="s">
        <v>604</v>
      </c>
      <c r="AE162" s="377">
        <f t="shared" si="8"/>
        <v>0</v>
      </c>
      <c r="AF162" s="390">
        <f>IFERROR(AE162/J80,"")</f>
        <v>0</v>
      </c>
      <c r="AH162" s="367"/>
      <c r="AI162" s="1047" t="s">
        <v>605</v>
      </c>
      <c r="AJ162" s="1048"/>
      <c r="AK162" s="1048"/>
      <c r="AL162" s="1048"/>
      <c r="AM162" s="1048"/>
      <c r="AN162" s="565" t="s">
        <v>606</v>
      </c>
      <c r="AO162" s="377">
        <f t="shared" si="19"/>
        <v>0</v>
      </c>
      <c r="AP162" s="378"/>
      <c r="AQ162" s="367"/>
      <c r="AR162" s="1086" t="s">
        <v>607</v>
      </c>
      <c r="AS162" s="1087"/>
      <c r="AT162" s="1087"/>
      <c r="AU162" s="1087"/>
      <c r="AV162" s="1087"/>
      <c r="AW162" s="575" t="s">
        <v>608</v>
      </c>
      <c r="AX162" s="377">
        <f t="shared" si="14"/>
        <v>0</v>
      </c>
      <c r="AY162" s="537"/>
      <c r="BA162" s="370"/>
    </row>
    <row r="163" spans="1:53" ht="15.75" x14ac:dyDescent="0.25">
      <c r="AC163" s="453" t="s">
        <v>609</v>
      </c>
      <c r="AD163" s="576" t="s">
        <v>610</v>
      </c>
      <c r="AE163" s="377">
        <f t="shared" si="8"/>
        <v>0</v>
      </c>
      <c r="AF163" s="390">
        <f>IFERROR(AE163/J80,"")</f>
        <v>0</v>
      </c>
      <c r="AH163" s="367"/>
      <c r="AI163" s="1047" t="s">
        <v>611</v>
      </c>
      <c r="AJ163" s="1048"/>
      <c r="AK163" s="1048"/>
      <c r="AL163" s="1048"/>
      <c r="AM163" s="1048"/>
      <c r="AN163" s="577" t="s">
        <v>612</v>
      </c>
      <c r="AO163" s="377">
        <f t="shared" si="19"/>
        <v>0</v>
      </c>
      <c r="AP163" s="378"/>
      <c r="AQ163" s="367"/>
      <c r="AR163" s="1086" t="s">
        <v>613</v>
      </c>
      <c r="AS163" s="1087"/>
      <c r="AT163" s="1087"/>
      <c r="AU163" s="1087"/>
      <c r="AV163" s="1087"/>
      <c r="AW163" s="578" t="s">
        <v>614</v>
      </c>
      <c r="AX163" s="377">
        <f t="shared" si="14"/>
        <v>0</v>
      </c>
      <c r="AY163" s="537"/>
      <c r="BA163" s="370"/>
    </row>
    <row r="164" spans="1:53" ht="15.75" x14ac:dyDescent="0.25">
      <c r="AC164" s="453" t="s">
        <v>615</v>
      </c>
      <c r="AD164" s="579" t="s">
        <v>616</v>
      </c>
      <c r="AE164" s="377">
        <f t="shared" si="8"/>
        <v>0</v>
      </c>
      <c r="AF164" s="390">
        <f>IFERROR(AE164/J80,"")</f>
        <v>0</v>
      </c>
      <c r="AH164" s="367"/>
      <c r="AI164" s="1047" t="s">
        <v>617</v>
      </c>
      <c r="AJ164" s="1048"/>
      <c r="AK164" s="1048"/>
      <c r="AL164" s="1048"/>
      <c r="AM164" s="1048"/>
      <c r="AN164" s="580" t="s">
        <v>618</v>
      </c>
      <c r="AO164" s="377">
        <f t="shared" si="19"/>
        <v>0</v>
      </c>
      <c r="AP164" s="378"/>
      <c r="AQ164" s="367"/>
      <c r="AR164" s="1086" t="s">
        <v>619</v>
      </c>
      <c r="AS164" s="1087"/>
      <c r="AT164" s="1087"/>
      <c r="AU164" s="1087"/>
      <c r="AV164" s="1087"/>
      <c r="AW164" s="496" t="s">
        <v>620</v>
      </c>
      <c r="AX164" s="377">
        <f t="shared" si="14"/>
        <v>0</v>
      </c>
      <c r="AY164" s="537"/>
      <c r="BA164" s="370"/>
    </row>
    <row r="165" spans="1:53" ht="17.25" customHeight="1" x14ac:dyDescent="0.25">
      <c r="AC165" s="387" t="s">
        <v>115</v>
      </c>
      <c r="AD165" s="581" t="s">
        <v>115</v>
      </c>
      <c r="AE165" s="377">
        <f t="shared" si="8"/>
        <v>22</v>
      </c>
      <c r="AF165" s="390"/>
      <c r="AH165" s="367"/>
      <c r="AI165" s="1047" t="s">
        <v>621</v>
      </c>
      <c r="AJ165" s="1048"/>
      <c r="AK165" s="1048"/>
      <c r="AL165" s="1048"/>
      <c r="AM165" s="1048"/>
      <c r="AN165" s="582" t="s">
        <v>622</v>
      </c>
      <c r="AO165" s="377">
        <f t="shared" si="19"/>
        <v>0</v>
      </c>
      <c r="AP165" s="378"/>
      <c r="AQ165" s="367"/>
      <c r="AR165" s="1086" t="s">
        <v>623</v>
      </c>
      <c r="AS165" s="1087"/>
      <c r="AT165" s="1087"/>
      <c r="AU165" s="1087"/>
      <c r="AV165" s="1087"/>
      <c r="AW165" s="149" t="s">
        <v>135</v>
      </c>
      <c r="AX165" s="377">
        <f t="shared" si="14"/>
        <v>1</v>
      </c>
      <c r="AY165" s="537"/>
      <c r="BA165" s="370"/>
    </row>
    <row r="166" spans="1:53" ht="16.5" thickBot="1" x14ac:dyDescent="0.3">
      <c r="AC166" s="387" t="s">
        <v>624</v>
      </c>
      <c r="AD166" s="581" t="s">
        <v>625</v>
      </c>
      <c r="AE166" s="377">
        <f t="shared" si="8"/>
        <v>0</v>
      </c>
      <c r="AF166" s="390"/>
      <c r="AH166" s="367"/>
      <c r="AI166" s="1092" t="s">
        <v>626</v>
      </c>
      <c r="AJ166" s="1081"/>
      <c r="AK166" s="1081"/>
      <c r="AL166" s="1081"/>
      <c r="AM166" s="1082"/>
      <c r="AN166" s="583"/>
      <c r="AO166" s="515">
        <f>SUM(AO95:AO165)</f>
        <v>42</v>
      </c>
      <c r="AQ166" s="367"/>
      <c r="AR166" s="1086" t="s">
        <v>627</v>
      </c>
      <c r="AS166" s="1087"/>
      <c r="AT166" s="1087"/>
      <c r="AU166" s="1087"/>
      <c r="AV166" s="1087"/>
      <c r="AW166" s="441" t="s">
        <v>137</v>
      </c>
      <c r="AX166" s="377">
        <f t="shared" si="14"/>
        <v>5</v>
      </c>
      <c r="AY166" s="537"/>
      <c r="BA166" s="370"/>
    </row>
    <row r="167" spans="1:53" ht="15.75" customHeight="1" thickBot="1" x14ac:dyDescent="0.35">
      <c r="AC167" s="453" t="s">
        <v>628</v>
      </c>
      <c r="AD167" s="584" t="s">
        <v>629</v>
      </c>
      <c r="AE167" s="377">
        <f t="shared" si="8"/>
        <v>0</v>
      </c>
      <c r="AF167" s="390">
        <f>IFERROR(AE167/J80,"")</f>
        <v>0</v>
      </c>
      <c r="AH167" s="367"/>
      <c r="AI167" s="1090" t="s">
        <v>630</v>
      </c>
      <c r="AJ167" s="1091"/>
      <c r="AK167" s="1091"/>
      <c r="AL167" s="1091"/>
      <c r="AM167" s="1091"/>
      <c r="AN167" s="585" t="s">
        <v>109</v>
      </c>
      <c r="AO167" s="377">
        <f>COUNTIF($P$1:$Q$1,"O-FUT")</f>
        <v>0</v>
      </c>
      <c r="AQ167" s="367"/>
      <c r="AR167" s="1086" t="s">
        <v>631</v>
      </c>
      <c r="AS167" s="1087"/>
      <c r="AT167" s="1087"/>
      <c r="AU167" s="1087"/>
      <c r="AV167" s="1087"/>
      <c r="AW167" s="154" t="s">
        <v>141</v>
      </c>
      <c r="AX167" s="377">
        <f t="shared" si="14"/>
        <v>1</v>
      </c>
      <c r="AY167" s="537"/>
      <c r="BA167" s="370"/>
    </row>
    <row r="168" spans="1:53" ht="16.5" customHeight="1" x14ac:dyDescent="0.25">
      <c r="AC168" s="453" t="s">
        <v>632</v>
      </c>
      <c r="AD168" s="586" t="s">
        <v>633</v>
      </c>
      <c r="AE168" s="377">
        <f t="shared" si="8"/>
        <v>0</v>
      </c>
      <c r="AF168" s="390">
        <f>IFERROR(AE168/J80,"")</f>
        <v>0</v>
      </c>
      <c r="AH168" s="367"/>
      <c r="AI168" s="587"/>
      <c r="AJ168" s="130"/>
      <c r="AK168" s="130"/>
      <c r="AL168" s="130"/>
      <c r="AM168" s="130"/>
      <c r="AQ168" s="367"/>
      <c r="AR168" s="1086" t="s">
        <v>634</v>
      </c>
      <c r="AS168" s="1087"/>
      <c r="AT168" s="1087"/>
      <c r="AU168" s="1087"/>
      <c r="AV168" s="1087"/>
      <c r="AW168" s="154" t="s">
        <v>138</v>
      </c>
      <c r="AX168" s="377">
        <f t="shared" si="14"/>
        <v>1</v>
      </c>
      <c r="AY168" s="537"/>
      <c r="BA168" s="370"/>
    </row>
    <row r="169" spans="1:53" ht="15.75" x14ac:dyDescent="0.25">
      <c r="AC169" s="453" t="s">
        <v>370</v>
      </c>
      <c r="AD169" s="588" t="s">
        <v>371</v>
      </c>
      <c r="AE169" s="377">
        <f t="shared" si="8"/>
        <v>0</v>
      </c>
      <c r="AF169" s="390">
        <f>IFERROR(AE169/J80,"")</f>
        <v>0</v>
      </c>
      <c r="AH169" s="367"/>
      <c r="AI169" s="1070" t="s">
        <v>255</v>
      </c>
      <c r="AJ169" s="1061"/>
      <c r="AK169" s="1061"/>
      <c r="AL169" s="1061"/>
      <c r="AM169" s="1061"/>
      <c r="AN169" s="1046"/>
      <c r="AO169" s="368" t="s">
        <v>200</v>
      </c>
      <c r="AP169" s="589"/>
      <c r="AQ169" s="367"/>
      <c r="AR169" s="1086" t="s">
        <v>635</v>
      </c>
      <c r="AS169" s="1087"/>
      <c r="AT169" s="1087"/>
      <c r="AU169" s="1087"/>
      <c r="AV169" s="1087"/>
      <c r="AW169" s="491" t="s">
        <v>636</v>
      </c>
      <c r="AX169" s="377">
        <f t="shared" si="14"/>
        <v>0</v>
      </c>
      <c r="AY169" s="537"/>
      <c r="BA169" s="370"/>
    </row>
    <row r="170" spans="1:53" ht="15.75" x14ac:dyDescent="0.25">
      <c r="AC170" s="453" t="s">
        <v>637</v>
      </c>
      <c r="AD170" s="588" t="s">
        <v>638</v>
      </c>
      <c r="AE170" s="377">
        <f t="shared" si="8"/>
        <v>0</v>
      </c>
      <c r="AF170" s="390">
        <f>IFERROR(AE170/J80,"")</f>
        <v>0</v>
      </c>
      <c r="AH170" s="367"/>
      <c r="AI170" s="1066" t="s">
        <v>639</v>
      </c>
      <c r="AJ170" s="1067"/>
      <c r="AK170" s="1067"/>
      <c r="AL170" s="1067"/>
      <c r="AM170" s="1067"/>
      <c r="AN170" s="107" t="s">
        <v>119</v>
      </c>
      <c r="AO170" s="377">
        <f t="shared" ref="AO170:AO197" si="20">COUNTIF($A$1:$CI$60,AN170)</f>
        <v>3</v>
      </c>
      <c r="AP170" s="590"/>
      <c r="AQ170" s="367"/>
      <c r="AR170" s="1086" t="s">
        <v>640</v>
      </c>
      <c r="AS170" s="1087"/>
      <c r="AT170" s="1087"/>
      <c r="AU170" s="1087"/>
      <c r="AV170" s="1087"/>
      <c r="AW170" s="379" t="s">
        <v>136</v>
      </c>
      <c r="AX170" s="377">
        <f t="shared" si="14"/>
        <v>4</v>
      </c>
      <c r="AY170" s="537"/>
      <c r="BA170" s="370"/>
    </row>
    <row r="171" spans="1:53" ht="15.75" x14ac:dyDescent="0.25">
      <c r="AC171" s="453" t="s">
        <v>641</v>
      </c>
      <c r="AD171" s="591" t="s">
        <v>642</v>
      </c>
      <c r="AE171" s="377">
        <f t="shared" si="8"/>
        <v>0</v>
      </c>
      <c r="AF171" s="390">
        <f>IFERROR(AE171/J80,"")</f>
        <v>0</v>
      </c>
      <c r="AH171" s="367"/>
      <c r="AI171" s="1066" t="s">
        <v>643</v>
      </c>
      <c r="AJ171" s="1067"/>
      <c r="AK171" s="1067"/>
      <c r="AL171" s="1067"/>
      <c r="AM171" s="1067"/>
      <c r="AN171" s="592" t="s">
        <v>644</v>
      </c>
      <c r="AO171" s="377">
        <f t="shared" si="20"/>
        <v>0</v>
      </c>
      <c r="AP171" s="590"/>
      <c r="AQ171" s="367"/>
      <c r="AR171" s="1086" t="s">
        <v>645</v>
      </c>
      <c r="AS171" s="1087"/>
      <c r="AT171" s="1087"/>
      <c r="AU171" s="1087"/>
      <c r="AV171" s="1087"/>
      <c r="AW171" s="593" t="s">
        <v>646</v>
      </c>
      <c r="AX171" s="377">
        <f t="shared" si="14"/>
        <v>0</v>
      </c>
      <c r="AY171" s="537"/>
      <c r="BA171" s="370"/>
    </row>
    <row r="172" spans="1:53" ht="16.5" customHeight="1" x14ac:dyDescent="0.25">
      <c r="AC172" s="453" t="s">
        <v>132</v>
      </c>
      <c r="AD172" s="145" t="s">
        <v>132</v>
      </c>
      <c r="AE172" s="377">
        <f t="shared" si="8"/>
        <v>6</v>
      </c>
      <c r="AF172" s="390">
        <f>IFERROR(AE172/J80,"")</f>
        <v>1.8749999999999999E-2</v>
      </c>
      <c r="AH172" s="367"/>
      <c r="AI172" s="1066" t="s">
        <v>647</v>
      </c>
      <c r="AJ172" s="1067"/>
      <c r="AK172" s="1067"/>
      <c r="AL172" s="1067"/>
      <c r="AM172" s="1067"/>
      <c r="AN172" s="594" t="s">
        <v>648</v>
      </c>
      <c r="AO172" s="377">
        <f t="shared" si="20"/>
        <v>0</v>
      </c>
      <c r="AP172" s="590"/>
      <c r="AQ172" s="367"/>
      <c r="AR172" s="1086" t="s">
        <v>649</v>
      </c>
      <c r="AS172" s="1087"/>
      <c r="AT172" s="1087"/>
      <c r="AU172" s="1087"/>
      <c r="AV172" s="1087"/>
      <c r="AW172" s="595" t="s">
        <v>650</v>
      </c>
      <c r="AX172" s="377">
        <f t="shared" si="14"/>
        <v>0</v>
      </c>
      <c r="AY172" s="537"/>
      <c r="BA172" s="370"/>
    </row>
    <row r="173" spans="1:53" ht="15.75" x14ac:dyDescent="0.25">
      <c r="AA173" s="382"/>
      <c r="AC173" s="387" t="s">
        <v>651</v>
      </c>
      <c r="AD173" s="429" t="s">
        <v>652</v>
      </c>
      <c r="AE173" s="377">
        <f t="shared" si="8"/>
        <v>0</v>
      </c>
      <c r="AF173" s="390">
        <f>IFERROR(AE173/J80,"")</f>
        <v>0</v>
      </c>
      <c r="AH173" s="367"/>
      <c r="AI173" s="1066" t="s">
        <v>653</v>
      </c>
      <c r="AJ173" s="1067"/>
      <c r="AK173" s="1067"/>
      <c r="AL173" s="1067"/>
      <c r="AM173" s="1067"/>
      <c r="AN173" s="596" t="s">
        <v>654</v>
      </c>
      <c r="AO173" s="377">
        <f t="shared" si="20"/>
        <v>0</v>
      </c>
      <c r="AP173" s="590"/>
      <c r="AQ173" s="367"/>
      <c r="AR173" s="1086" t="s">
        <v>655</v>
      </c>
      <c r="AS173" s="1087"/>
      <c r="AT173" s="1087"/>
      <c r="AU173" s="1087"/>
      <c r="AV173" s="1087"/>
      <c r="AW173" s="597" t="s">
        <v>656</v>
      </c>
      <c r="AX173" s="377">
        <f t="shared" si="14"/>
        <v>0</v>
      </c>
      <c r="AY173" s="537"/>
      <c r="BA173" s="370"/>
    </row>
    <row r="174" spans="1:53" ht="15.75" x14ac:dyDescent="0.25">
      <c r="AA174" s="382"/>
      <c r="AC174" s="453" t="s">
        <v>657</v>
      </c>
      <c r="AD174" s="598" t="s">
        <v>658</v>
      </c>
      <c r="AE174" s="377">
        <f t="shared" si="8"/>
        <v>0</v>
      </c>
      <c r="AF174" s="390">
        <f>IFERROR(AE174/J80,"")</f>
        <v>0</v>
      </c>
      <c r="AH174" s="367"/>
      <c r="AI174" s="1066" t="s">
        <v>659</v>
      </c>
      <c r="AJ174" s="1067"/>
      <c r="AK174" s="1067"/>
      <c r="AL174" s="1067"/>
      <c r="AM174" s="1067"/>
      <c r="AN174" s="599" t="s">
        <v>660</v>
      </c>
      <c r="AO174" s="377">
        <f t="shared" si="20"/>
        <v>0</v>
      </c>
      <c r="AP174" s="590"/>
      <c r="AQ174" s="367"/>
      <c r="AR174" s="1086" t="s">
        <v>661</v>
      </c>
      <c r="AS174" s="1087"/>
      <c r="AT174" s="1087"/>
      <c r="AU174" s="1087"/>
      <c r="AV174" s="1087"/>
      <c r="AW174" s="597" t="s">
        <v>662</v>
      </c>
      <c r="AX174" s="377">
        <f t="shared" si="14"/>
        <v>0</v>
      </c>
      <c r="AY174" s="537"/>
      <c r="BA174" s="370"/>
    </row>
    <row r="175" spans="1:53" ht="15.75" x14ac:dyDescent="0.25">
      <c r="AA175" s="382"/>
      <c r="AC175" s="387" t="s">
        <v>663</v>
      </c>
      <c r="AD175" s="600" t="s">
        <v>134</v>
      </c>
      <c r="AE175" s="377">
        <f t="shared" si="8"/>
        <v>8</v>
      </c>
      <c r="AF175" s="390">
        <f>IFERROR(AE175/J80,"")</f>
        <v>2.5000000000000001E-2</v>
      </c>
      <c r="AH175" s="367"/>
      <c r="AI175" s="1066" t="s">
        <v>664</v>
      </c>
      <c r="AJ175" s="1067"/>
      <c r="AK175" s="1067"/>
      <c r="AL175" s="1067"/>
      <c r="AM175" s="1067"/>
      <c r="AN175" s="601" t="s">
        <v>665</v>
      </c>
      <c r="AO175" s="377">
        <f t="shared" si="20"/>
        <v>0</v>
      </c>
      <c r="AP175" s="590"/>
      <c r="AQ175" s="367"/>
      <c r="AR175" s="1086" t="s">
        <v>666</v>
      </c>
      <c r="AS175" s="1087"/>
      <c r="AT175" s="1087"/>
      <c r="AU175" s="1087"/>
      <c r="AV175" s="1087"/>
      <c r="AW175" s="602" t="s">
        <v>140</v>
      </c>
      <c r="AX175" s="377">
        <f t="shared" si="14"/>
        <v>1</v>
      </c>
      <c r="AY175" s="537"/>
      <c r="BA175" s="370"/>
    </row>
    <row r="176" spans="1:53" ht="16.5" customHeight="1" x14ac:dyDescent="0.25">
      <c r="AA176" s="382"/>
      <c r="AC176" s="387" t="s">
        <v>667</v>
      </c>
      <c r="AD176" s="603" t="s">
        <v>668</v>
      </c>
      <c r="AE176" s="377">
        <f t="shared" si="8"/>
        <v>0</v>
      </c>
      <c r="AF176" s="390">
        <f>IFERROR(AE176/J80,"")</f>
        <v>0</v>
      </c>
      <c r="AH176" s="367"/>
      <c r="AI176" s="1066" t="s">
        <v>669</v>
      </c>
      <c r="AJ176" s="1067"/>
      <c r="AK176" s="1067"/>
      <c r="AL176" s="1067"/>
      <c r="AM176" s="1067"/>
      <c r="AN176" s="149" t="s">
        <v>670</v>
      </c>
      <c r="AO176" s="377">
        <f t="shared" si="20"/>
        <v>0</v>
      </c>
      <c r="AP176" s="590"/>
      <c r="AQ176" s="367"/>
      <c r="AR176" s="1086" t="s">
        <v>671</v>
      </c>
      <c r="AS176" s="1087"/>
      <c r="AT176" s="1087"/>
      <c r="AU176" s="1087"/>
      <c r="AV176" s="1087"/>
      <c r="AW176" s="604" t="s">
        <v>672</v>
      </c>
      <c r="AX176" s="377">
        <f t="shared" si="14"/>
        <v>0</v>
      </c>
      <c r="AY176" s="537"/>
      <c r="BA176" s="370"/>
    </row>
    <row r="177" spans="13:58" ht="15.75" x14ac:dyDescent="0.25">
      <c r="AA177" s="382"/>
      <c r="AC177" s="387" t="s">
        <v>673</v>
      </c>
      <c r="AD177" s="206" t="s">
        <v>107</v>
      </c>
      <c r="AE177" s="377">
        <f t="shared" si="8"/>
        <v>12</v>
      </c>
      <c r="AF177" s="390">
        <f>IFERROR(AE177/J80,"")</f>
        <v>3.7499999999999999E-2</v>
      </c>
      <c r="AH177" s="367"/>
      <c r="AI177" s="1066" t="s">
        <v>674</v>
      </c>
      <c r="AJ177" s="1067"/>
      <c r="AK177" s="1067"/>
      <c r="AL177" s="1067"/>
      <c r="AM177" s="1067"/>
      <c r="AN177" s="379" t="s">
        <v>675</v>
      </c>
      <c r="AO177" s="377">
        <f t="shared" si="20"/>
        <v>0</v>
      </c>
      <c r="AP177" s="590"/>
      <c r="AQ177" s="367"/>
      <c r="AR177" s="1086" t="s">
        <v>676</v>
      </c>
      <c r="AS177" s="1087"/>
      <c r="AT177" s="1087"/>
      <c r="AU177" s="1087"/>
      <c r="AV177" s="1087"/>
      <c r="AW177" s="605" t="s">
        <v>677</v>
      </c>
      <c r="AX177" s="377">
        <f t="shared" si="14"/>
        <v>0</v>
      </c>
      <c r="AY177" s="537"/>
      <c r="BA177" s="370"/>
    </row>
    <row r="178" spans="13:58" ht="16.5" customHeight="1" x14ac:dyDescent="0.25">
      <c r="AA178" s="382"/>
      <c r="AC178" s="453" t="s">
        <v>678</v>
      </c>
      <c r="AD178" s="606" t="s">
        <v>679</v>
      </c>
      <c r="AE178" s="377">
        <f t="shared" si="8"/>
        <v>0</v>
      </c>
      <c r="AF178" s="390">
        <f>IFERROR(AE178/J80,"")</f>
        <v>0</v>
      </c>
      <c r="AH178" s="367"/>
      <c r="AI178" s="1066" t="s">
        <v>680</v>
      </c>
      <c r="AJ178" s="1067"/>
      <c r="AK178" s="1067"/>
      <c r="AL178" s="1067"/>
      <c r="AM178" s="1067"/>
      <c r="AN178" s="491" t="s">
        <v>5</v>
      </c>
      <c r="AO178" s="377">
        <f t="shared" si="20"/>
        <v>0</v>
      </c>
      <c r="AP178" s="590"/>
      <c r="AQ178" s="367"/>
      <c r="AR178" s="1086" t="s">
        <v>681</v>
      </c>
      <c r="AS178" s="1087"/>
      <c r="AT178" s="1087"/>
      <c r="AU178" s="1087"/>
      <c r="AV178" s="1087"/>
      <c r="AW178" s="607" t="s">
        <v>682</v>
      </c>
      <c r="AX178" s="377">
        <f t="shared" si="14"/>
        <v>0</v>
      </c>
      <c r="AY178" s="537"/>
      <c r="BA178" s="370"/>
    </row>
    <row r="179" spans="13:58" ht="16.5" customHeight="1" x14ac:dyDescent="0.25">
      <c r="AA179" s="382" t="b">
        <f>IFERROR(#REF!&gt;0.5,FALSE)</f>
        <v>0</v>
      </c>
      <c r="AC179" s="439" t="s">
        <v>683</v>
      </c>
      <c r="AD179" s="608" t="s">
        <v>684</v>
      </c>
      <c r="AE179" s="377">
        <f t="shared" si="8"/>
        <v>0</v>
      </c>
      <c r="AF179" s="390">
        <f>IFERROR(AE179/J80,"")</f>
        <v>0</v>
      </c>
      <c r="AH179" s="367"/>
      <c r="AI179" s="1066" t="s">
        <v>685</v>
      </c>
      <c r="AJ179" s="1067"/>
      <c r="AK179" s="1067"/>
      <c r="AL179" s="1067"/>
      <c r="AM179" s="1067"/>
      <c r="AN179" s="127" t="s">
        <v>127</v>
      </c>
      <c r="AO179" s="377">
        <f t="shared" si="20"/>
        <v>2</v>
      </c>
      <c r="AP179" s="590"/>
      <c r="AQ179" s="367"/>
      <c r="AR179" s="1086" t="s">
        <v>686</v>
      </c>
      <c r="AS179" s="1087"/>
      <c r="AT179" s="1087"/>
      <c r="AU179" s="1087"/>
      <c r="AV179" s="1087"/>
      <c r="AW179" s="609" t="s">
        <v>146</v>
      </c>
      <c r="AX179" s="377">
        <f t="shared" si="14"/>
        <v>2</v>
      </c>
      <c r="AY179" s="537"/>
      <c r="BA179" s="370"/>
    </row>
    <row r="180" spans="13:58" ht="15.75" x14ac:dyDescent="0.25">
      <c r="AA180" s="382"/>
      <c r="AC180" s="453" t="s">
        <v>687</v>
      </c>
      <c r="AD180" s="610" t="s">
        <v>688</v>
      </c>
      <c r="AE180" s="377">
        <f t="shared" si="8"/>
        <v>0</v>
      </c>
      <c r="AF180" s="390">
        <f>IFERROR(AE180/J80,"")</f>
        <v>0</v>
      </c>
      <c r="AH180" s="367"/>
      <c r="AI180" s="1066" t="s">
        <v>689</v>
      </c>
      <c r="AJ180" s="1067"/>
      <c r="AK180" s="1067"/>
      <c r="AL180" s="1067"/>
      <c r="AM180" s="1067"/>
      <c r="AN180" s="392" t="s">
        <v>690</v>
      </c>
      <c r="AO180" s="377">
        <f t="shared" si="20"/>
        <v>0</v>
      </c>
      <c r="AP180" s="590"/>
      <c r="AQ180" s="367"/>
      <c r="AR180" s="1086" t="s">
        <v>691</v>
      </c>
      <c r="AS180" s="1087"/>
      <c r="AT180" s="1087"/>
      <c r="AU180" s="1087"/>
      <c r="AV180" s="1087"/>
      <c r="AW180" s="501" t="s">
        <v>692</v>
      </c>
      <c r="AX180" s="377">
        <f t="shared" si="14"/>
        <v>0</v>
      </c>
      <c r="AY180" s="537"/>
      <c r="BA180" s="370"/>
    </row>
    <row r="181" spans="13:58" ht="18" x14ac:dyDescent="0.25">
      <c r="AA181" s="382"/>
      <c r="AC181" s="453" t="s">
        <v>693</v>
      </c>
      <c r="AD181" s="611" t="s">
        <v>694</v>
      </c>
      <c r="AE181" s="377">
        <f t="shared" si="8"/>
        <v>0</v>
      </c>
      <c r="AF181" s="390" t="str">
        <f>IFERROR(AE181/J79,"")</f>
        <v/>
      </c>
      <c r="AH181" s="367"/>
      <c r="AI181" s="1066" t="s">
        <v>695</v>
      </c>
      <c r="AJ181" s="1067"/>
      <c r="AK181" s="1067"/>
      <c r="AL181" s="1067"/>
      <c r="AM181" s="1067"/>
      <c r="AN181" s="452" t="s">
        <v>696</v>
      </c>
      <c r="AO181" s="377">
        <f t="shared" si="20"/>
        <v>0</v>
      </c>
      <c r="AP181" s="590"/>
      <c r="AQ181" s="367"/>
      <c r="AR181" s="1086" t="s">
        <v>697</v>
      </c>
      <c r="AS181" s="1087"/>
      <c r="AT181" s="1087"/>
      <c r="AU181" s="1087"/>
      <c r="AV181" s="1087"/>
      <c r="AW181" s="612" t="s">
        <v>698</v>
      </c>
      <c r="AX181" s="377">
        <f t="shared" si="14"/>
        <v>0</v>
      </c>
      <c r="AY181" s="537"/>
      <c r="BA181" s="370"/>
      <c r="BC181" s="613"/>
      <c r="BD181" s="613"/>
      <c r="BE181" s="613"/>
      <c r="BF181" s="613"/>
    </row>
    <row r="182" spans="13:58" ht="15.75" x14ac:dyDescent="0.25">
      <c r="AA182" s="382"/>
      <c r="AC182" s="453" t="s">
        <v>365</v>
      </c>
      <c r="AD182" s="611" t="s">
        <v>365</v>
      </c>
      <c r="AE182" s="377">
        <f t="shared" si="8"/>
        <v>0</v>
      </c>
      <c r="AF182" s="390">
        <f>IFERROR(AE182/J80,"")</f>
        <v>0</v>
      </c>
      <c r="AH182" s="367"/>
      <c r="AI182" s="1066" t="s">
        <v>699</v>
      </c>
      <c r="AJ182" s="1067"/>
      <c r="AK182" s="1067"/>
      <c r="AL182" s="1067"/>
      <c r="AM182" s="1067"/>
      <c r="AN182" s="496" t="s">
        <v>700</v>
      </c>
      <c r="AO182" s="377">
        <f t="shared" si="20"/>
        <v>0</v>
      </c>
      <c r="AP182" s="590"/>
      <c r="AQ182" s="367"/>
      <c r="AR182" s="1080" t="s">
        <v>701</v>
      </c>
      <c r="AS182" s="1081"/>
      <c r="AT182" s="1081"/>
      <c r="AU182" s="1081"/>
      <c r="AV182" s="1082"/>
      <c r="AW182" s="514"/>
      <c r="AX182" s="515">
        <f>SUM(AX138:AX181)</f>
        <v>20</v>
      </c>
      <c r="AY182" s="367"/>
      <c r="BA182" s="370"/>
      <c r="BC182" s="614"/>
      <c r="BD182" s="614"/>
      <c r="BE182" s="614"/>
      <c r="BF182" s="614"/>
    </row>
    <row r="183" spans="13:58" ht="18" x14ac:dyDescent="0.25">
      <c r="AA183" s="382"/>
      <c r="AC183" s="387" t="s">
        <v>261</v>
      </c>
      <c r="AD183" s="615" t="s">
        <v>702</v>
      </c>
      <c r="AE183" s="377">
        <f t="shared" si="8"/>
        <v>0</v>
      </c>
      <c r="AF183" s="390">
        <f>IFERROR(AE183/J80,"")</f>
        <v>0</v>
      </c>
      <c r="AH183" s="367"/>
      <c r="AI183" s="1066" t="s">
        <v>703</v>
      </c>
      <c r="AJ183" s="1067"/>
      <c r="AK183" s="1067"/>
      <c r="AL183" s="1067"/>
      <c r="AM183" s="1067"/>
      <c r="AN183" s="154" t="s">
        <v>704</v>
      </c>
      <c r="AO183" s="377">
        <f t="shared" si="20"/>
        <v>0</v>
      </c>
      <c r="AP183" s="590"/>
      <c r="AQ183" s="367"/>
      <c r="AR183" s="367"/>
      <c r="AS183" s="367"/>
      <c r="AT183" s="367"/>
      <c r="AU183" s="367"/>
      <c r="AV183" s="367"/>
      <c r="AW183" s="367"/>
      <c r="AX183" s="367"/>
      <c r="AY183" s="367"/>
      <c r="BA183" s="370"/>
      <c r="BC183" s="613"/>
      <c r="BD183" s="613"/>
      <c r="BE183" s="613"/>
      <c r="BF183" s="613"/>
    </row>
    <row r="184" spans="13:58" ht="15.75" x14ac:dyDescent="0.25">
      <c r="AA184" s="382"/>
      <c r="AC184" s="453" t="s">
        <v>705</v>
      </c>
      <c r="AD184" s="616" t="s">
        <v>706</v>
      </c>
      <c r="AE184" s="377">
        <f t="shared" si="8"/>
        <v>0</v>
      </c>
      <c r="AF184" s="390">
        <f>IFERROR(AE184/J80,"")</f>
        <v>0</v>
      </c>
      <c r="AH184" s="367"/>
      <c r="AI184" s="1066" t="s">
        <v>707</v>
      </c>
      <c r="AJ184" s="1067"/>
      <c r="AK184" s="1067"/>
      <c r="AL184" s="1067"/>
      <c r="AM184" s="1067"/>
      <c r="AN184" s="501" t="s">
        <v>183</v>
      </c>
      <c r="AO184" s="377"/>
      <c r="AP184" s="590"/>
      <c r="AQ184" s="367"/>
      <c r="AR184" s="1060" t="s">
        <v>303</v>
      </c>
      <c r="AS184" s="1061"/>
      <c r="AT184" s="1061"/>
      <c r="AU184" s="1061"/>
      <c r="AV184" s="1061"/>
      <c r="AW184" s="1046"/>
      <c r="AX184" s="368" t="s">
        <v>200</v>
      </c>
      <c r="AY184" s="369"/>
      <c r="BA184" s="370"/>
      <c r="BC184" s="617"/>
      <c r="BD184" s="617"/>
      <c r="BE184" s="617"/>
      <c r="BF184" s="617"/>
    </row>
    <row r="185" spans="13:58" ht="16.5" customHeight="1" x14ac:dyDescent="0.25">
      <c r="M185" s="327"/>
      <c r="AA185" s="382"/>
      <c r="AC185" s="453" t="s">
        <v>708</v>
      </c>
      <c r="AD185" s="618" t="s">
        <v>709</v>
      </c>
      <c r="AE185" s="377">
        <f t="shared" si="8"/>
        <v>0</v>
      </c>
      <c r="AF185" s="390"/>
      <c r="AH185" s="367"/>
      <c r="AI185" s="1066" t="s">
        <v>710</v>
      </c>
      <c r="AJ185" s="1067"/>
      <c r="AK185" s="1067"/>
      <c r="AL185" s="1067"/>
      <c r="AM185" s="1067"/>
      <c r="AN185" s="595" t="s">
        <v>711</v>
      </c>
      <c r="AO185" s="377">
        <f t="shared" si="20"/>
        <v>0</v>
      </c>
      <c r="AP185" s="590"/>
      <c r="AQ185" s="367"/>
      <c r="AR185" s="1086" t="s">
        <v>712</v>
      </c>
      <c r="AS185" s="1087"/>
      <c r="AT185" s="1087"/>
      <c r="AU185" s="1087"/>
      <c r="AV185" s="1087"/>
      <c r="AW185" s="619" t="s">
        <v>713</v>
      </c>
      <c r="AX185" s="377">
        <f t="shared" ref="AX185:AX222" si="21">COUNTIF($A$1:$CI$60,AW185)</f>
        <v>0</v>
      </c>
      <c r="AY185" s="620"/>
      <c r="BA185" s="370"/>
    </row>
    <row r="186" spans="13:58" ht="18" customHeight="1" x14ac:dyDescent="0.25">
      <c r="M186" s="327"/>
      <c r="AA186" s="382"/>
      <c r="AC186" s="453" t="s">
        <v>714</v>
      </c>
      <c r="AD186" s="621" t="s">
        <v>715</v>
      </c>
      <c r="AE186" s="377">
        <f t="shared" ref="AE186:AE196" si="22">COUNTIF($B$1:$CI$74,AD186)</f>
        <v>0</v>
      </c>
      <c r="AF186" s="390">
        <f>IFERROR(AE186/J80,"")</f>
        <v>0</v>
      </c>
      <c r="AH186" s="367"/>
      <c r="AI186" s="1066" t="s">
        <v>716</v>
      </c>
      <c r="AJ186" s="1067"/>
      <c r="AK186" s="1067"/>
      <c r="AL186" s="1067"/>
      <c r="AM186" s="1067"/>
      <c r="AN186" s="622" t="s">
        <v>143</v>
      </c>
      <c r="AO186" s="377">
        <f t="shared" si="20"/>
        <v>2</v>
      </c>
      <c r="AP186" s="590"/>
      <c r="AQ186" s="367"/>
      <c r="AR186" s="1086" t="s">
        <v>717</v>
      </c>
      <c r="AS186" s="1087"/>
      <c r="AT186" s="1087"/>
      <c r="AU186" s="1087"/>
      <c r="AV186" s="1087"/>
      <c r="AW186" s="452" t="s">
        <v>718</v>
      </c>
      <c r="AX186" s="377">
        <f t="shared" si="21"/>
        <v>0</v>
      </c>
      <c r="AY186" s="620"/>
      <c r="BA186" s="370"/>
      <c r="BC186" s="613"/>
      <c r="BD186" s="613"/>
      <c r="BE186" s="613"/>
      <c r="BF186" s="613"/>
    </row>
    <row r="187" spans="13:58" ht="18" customHeight="1" x14ac:dyDescent="0.25">
      <c r="M187" s="327"/>
      <c r="AA187" s="382"/>
      <c r="AC187" s="453" t="s">
        <v>719</v>
      </c>
      <c r="AD187" s="623" t="s">
        <v>720</v>
      </c>
      <c r="AE187" s="377">
        <f t="shared" si="22"/>
        <v>0</v>
      </c>
      <c r="AF187" s="390">
        <f>IFERROR(AE187/J80,"")</f>
        <v>0</v>
      </c>
      <c r="AI187" s="1066" t="s">
        <v>721</v>
      </c>
      <c r="AJ187" s="1067"/>
      <c r="AK187" s="1067"/>
      <c r="AL187" s="1067"/>
      <c r="AM187" s="1067"/>
      <c r="AN187" s="624" t="s">
        <v>722</v>
      </c>
      <c r="AO187" s="377">
        <f t="shared" si="20"/>
        <v>0</v>
      </c>
      <c r="AP187" s="590"/>
      <c r="AQ187" s="367"/>
      <c r="AR187" s="1086" t="s">
        <v>723</v>
      </c>
      <c r="AS187" s="1087"/>
      <c r="AT187" s="1087"/>
      <c r="AU187" s="1087"/>
      <c r="AV187" s="1087"/>
      <c r="AW187" s="625" t="s">
        <v>724</v>
      </c>
      <c r="AX187" s="377">
        <f t="shared" si="21"/>
        <v>0</v>
      </c>
      <c r="AY187" s="620"/>
      <c r="BA187" s="370"/>
      <c r="BB187" s="626"/>
      <c r="BC187" s="614"/>
      <c r="BD187" s="614"/>
      <c r="BE187" s="614"/>
      <c r="BF187" s="614"/>
    </row>
    <row r="188" spans="13:58" ht="18" customHeight="1" x14ac:dyDescent="0.25">
      <c r="M188" s="327"/>
      <c r="AA188" s="382"/>
      <c r="AC188" s="453" t="s">
        <v>725</v>
      </c>
      <c r="AD188" s="627" t="s">
        <v>726</v>
      </c>
      <c r="AE188" s="377">
        <f t="shared" si="22"/>
        <v>0</v>
      </c>
      <c r="AF188" s="390">
        <f>IFERROR(AE188/J80,"")</f>
        <v>0</v>
      </c>
      <c r="AI188" s="1066" t="s">
        <v>727</v>
      </c>
      <c r="AJ188" s="1067"/>
      <c r="AK188" s="1067"/>
      <c r="AL188" s="1067"/>
      <c r="AM188" s="1067"/>
      <c r="AN188" s="552" t="s">
        <v>728</v>
      </c>
      <c r="AO188" s="377">
        <f t="shared" si="20"/>
        <v>0</v>
      </c>
      <c r="AP188" s="590"/>
      <c r="AQ188" s="367"/>
      <c r="AR188" s="1086" t="s">
        <v>729</v>
      </c>
      <c r="AS188" s="1087"/>
      <c r="AT188" s="1087"/>
      <c r="AU188" s="1087"/>
      <c r="AV188" s="1087"/>
      <c r="AW188" s="628" t="s">
        <v>730</v>
      </c>
      <c r="AX188" s="377">
        <f t="shared" si="21"/>
        <v>0</v>
      </c>
      <c r="AY188" s="620"/>
      <c r="BA188" s="370"/>
      <c r="BB188" s="629"/>
      <c r="BC188" s="613"/>
      <c r="BD188" s="613"/>
      <c r="BE188" s="613"/>
      <c r="BF188" s="613"/>
    </row>
    <row r="189" spans="13:58" ht="18" x14ac:dyDescent="0.25">
      <c r="M189" s="327"/>
      <c r="AA189" s="382"/>
      <c r="AC189" s="630" t="s">
        <v>731</v>
      </c>
      <c r="AD189" s="206" t="s">
        <v>732</v>
      </c>
      <c r="AE189" s="377">
        <f t="shared" si="22"/>
        <v>0</v>
      </c>
      <c r="AF189" s="390">
        <f>IFERROR(AE189/J80,"")</f>
        <v>0</v>
      </c>
      <c r="AI189" s="1066" t="s">
        <v>733</v>
      </c>
      <c r="AJ189" s="1067"/>
      <c r="AK189" s="1067"/>
      <c r="AL189" s="1067"/>
      <c r="AM189" s="1067"/>
      <c r="AN189" s="631" t="s">
        <v>734</v>
      </c>
      <c r="AO189" s="377">
        <f t="shared" si="20"/>
        <v>0</v>
      </c>
      <c r="AP189" s="590"/>
      <c r="AQ189" s="367"/>
      <c r="AR189" s="1086" t="s">
        <v>735</v>
      </c>
      <c r="AS189" s="1087"/>
      <c r="AT189" s="1087"/>
      <c r="AU189" s="1087"/>
      <c r="AV189" s="1087"/>
      <c r="AW189" s="632" t="s">
        <v>736</v>
      </c>
      <c r="AX189" s="377">
        <f t="shared" si="21"/>
        <v>0</v>
      </c>
      <c r="AY189" s="620"/>
      <c r="BA189" s="370"/>
      <c r="BB189" s="626"/>
      <c r="BC189" s="617"/>
      <c r="BD189" s="617"/>
      <c r="BE189" s="617"/>
      <c r="BF189" s="617"/>
    </row>
    <row r="190" spans="13:58" ht="18" customHeight="1" x14ac:dyDescent="0.25">
      <c r="M190" s="327"/>
      <c r="AA190" s="382"/>
      <c r="AC190" s="453" t="s">
        <v>737</v>
      </c>
      <c r="AD190" s="618" t="s">
        <v>738</v>
      </c>
      <c r="AE190" s="377">
        <f t="shared" si="22"/>
        <v>0</v>
      </c>
      <c r="AF190" s="390">
        <f>IFERROR(AE190/J80,"")</f>
        <v>0</v>
      </c>
      <c r="AI190" s="1066" t="s">
        <v>739</v>
      </c>
      <c r="AJ190" s="1067"/>
      <c r="AK190" s="1067"/>
      <c r="AL190" s="1067"/>
      <c r="AM190" s="1067"/>
      <c r="AN190" s="631" t="s">
        <v>740</v>
      </c>
      <c r="AO190" s="377">
        <f t="shared" si="20"/>
        <v>0</v>
      </c>
      <c r="AP190" s="590"/>
      <c r="AQ190" s="367"/>
      <c r="AR190" s="1086" t="s">
        <v>741</v>
      </c>
      <c r="AS190" s="1087"/>
      <c r="AT190" s="1087"/>
      <c r="AU190" s="1087"/>
      <c r="AV190" s="1087"/>
      <c r="AW190" s="633" t="s">
        <v>742</v>
      </c>
      <c r="AX190" s="377">
        <f t="shared" si="21"/>
        <v>0</v>
      </c>
      <c r="AY190" s="620"/>
      <c r="BA190" s="370"/>
      <c r="BB190" s="626"/>
    </row>
    <row r="191" spans="13:58" ht="18" customHeight="1" x14ac:dyDescent="0.25">
      <c r="M191" s="327"/>
      <c r="AA191" s="382"/>
      <c r="AC191" s="453" t="s">
        <v>743</v>
      </c>
      <c r="AD191" s="634" t="s">
        <v>744</v>
      </c>
      <c r="AE191" s="377">
        <f t="shared" si="22"/>
        <v>0</v>
      </c>
      <c r="AF191" s="390"/>
      <c r="AI191" s="1066" t="s">
        <v>745</v>
      </c>
      <c r="AJ191" s="1067"/>
      <c r="AK191" s="1067"/>
      <c r="AL191" s="1067"/>
      <c r="AM191" s="1067"/>
      <c r="AN191" s="635" t="s">
        <v>144</v>
      </c>
      <c r="AO191" s="377">
        <f t="shared" si="20"/>
        <v>2</v>
      </c>
      <c r="AP191" s="590"/>
      <c r="AQ191" s="367"/>
      <c r="AR191" s="1086" t="s">
        <v>746</v>
      </c>
      <c r="AS191" s="1087"/>
      <c r="AT191" s="1087"/>
      <c r="AU191" s="1087"/>
      <c r="AV191" s="1087"/>
      <c r="AW191" s="633" t="s">
        <v>747</v>
      </c>
      <c r="AX191" s="377">
        <f t="shared" si="21"/>
        <v>0</v>
      </c>
      <c r="AY191" s="620"/>
      <c r="BA191" s="370"/>
      <c r="BC191" s="613"/>
      <c r="BD191" s="613"/>
      <c r="BE191" s="613"/>
      <c r="BF191" s="613"/>
    </row>
    <row r="192" spans="13:58" ht="18" x14ac:dyDescent="0.25">
      <c r="M192" s="327"/>
      <c r="AA192" s="382"/>
      <c r="AC192" s="453" t="s">
        <v>748</v>
      </c>
      <c r="AD192" s="636" t="s">
        <v>748</v>
      </c>
      <c r="AE192" s="377">
        <f t="shared" si="22"/>
        <v>0</v>
      </c>
      <c r="AF192" s="390"/>
      <c r="AI192" s="1066" t="s">
        <v>749</v>
      </c>
      <c r="AJ192" s="1067"/>
      <c r="AK192" s="1067"/>
      <c r="AL192" s="1067"/>
      <c r="AM192" s="1067"/>
      <c r="AN192" s="637" t="s">
        <v>750</v>
      </c>
      <c r="AO192" s="377">
        <f t="shared" si="20"/>
        <v>0</v>
      </c>
      <c r="AP192" s="590"/>
      <c r="AQ192" s="367"/>
      <c r="AR192" s="1086" t="s">
        <v>751</v>
      </c>
      <c r="AS192" s="1087"/>
      <c r="AT192" s="1087"/>
      <c r="AU192" s="1087"/>
      <c r="AV192" s="1087"/>
      <c r="AW192" s="633" t="s">
        <v>752</v>
      </c>
      <c r="AX192" s="377">
        <f t="shared" si="21"/>
        <v>0</v>
      </c>
      <c r="AY192" s="620"/>
      <c r="BA192" s="370"/>
      <c r="BB192" s="626"/>
      <c r="BC192" s="614"/>
      <c r="BD192" s="614"/>
      <c r="BE192" s="614"/>
      <c r="BF192" s="614"/>
    </row>
    <row r="193" spans="13:58" ht="18" customHeight="1" x14ac:dyDescent="0.25">
      <c r="M193" s="327"/>
      <c r="AA193" s="382"/>
      <c r="AC193" s="387" t="s">
        <v>753</v>
      </c>
      <c r="AD193" s="63" t="s">
        <v>106</v>
      </c>
      <c r="AE193" s="377">
        <f t="shared" si="22"/>
        <v>25</v>
      </c>
      <c r="AF193" s="390"/>
      <c r="AI193" s="1066" t="s">
        <v>754</v>
      </c>
      <c r="AJ193" s="1067"/>
      <c r="AK193" s="1067"/>
      <c r="AL193" s="1067"/>
      <c r="AM193" s="1067"/>
      <c r="AN193" s="441" t="s">
        <v>754</v>
      </c>
      <c r="AO193" s="377">
        <f t="shared" si="20"/>
        <v>0</v>
      </c>
      <c r="AP193" s="590"/>
      <c r="AQ193" s="367"/>
      <c r="AR193" s="1086" t="s">
        <v>755</v>
      </c>
      <c r="AS193" s="1087"/>
      <c r="AT193" s="1087"/>
      <c r="AU193" s="1087"/>
      <c r="AV193" s="1087"/>
      <c r="AW193" s="638" t="s">
        <v>756</v>
      </c>
      <c r="AX193" s="377">
        <f t="shared" si="21"/>
        <v>0</v>
      </c>
      <c r="AY193" s="620"/>
      <c r="BA193" s="370"/>
      <c r="BB193" s="629"/>
      <c r="BC193" s="613"/>
      <c r="BD193" s="613"/>
      <c r="BE193" s="613"/>
      <c r="BF193" s="613"/>
    </row>
    <row r="194" spans="13:58" ht="18" customHeight="1" x14ac:dyDescent="0.25">
      <c r="M194" s="327"/>
      <c r="AA194" s="382"/>
      <c r="AC194" s="387" t="s">
        <v>757</v>
      </c>
      <c r="AD194" s="432" t="s">
        <v>758</v>
      </c>
      <c r="AE194" s="377">
        <f t="shared" si="22"/>
        <v>0</v>
      </c>
      <c r="AF194" s="390" t="str">
        <f>IFERROR(AE194/#REF!,"")</f>
        <v/>
      </c>
      <c r="AI194" s="1066" t="s">
        <v>759</v>
      </c>
      <c r="AJ194" s="1067"/>
      <c r="AK194" s="1067"/>
      <c r="AL194" s="1067"/>
      <c r="AM194" s="1067"/>
      <c r="AN194" s="639" t="s">
        <v>760</v>
      </c>
      <c r="AO194" s="377">
        <f t="shared" si="20"/>
        <v>0</v>
      </c>
      <c r="AP194" s="590"/>
      <c r="AQ194" s="367"/>
      <c r="AR194" s="1086" t="s">
        <v>761</v>
      </c>
      <c r="AS194" s="1087"/>
      <c r="AT194" s="1087"/>
      <c r="AU194" s="1087"/>
      <c r="AV194" s="1087"/>
      <c r="AW194" s="149" t="s">
        <v>762</v>
      </c>
      <c r="AX194" s="377">
        <f t="shared" si="21"/>
        <v>0</v>
      </c>
      <c r="AY194" s="620"/>
      <c r="BA194" s="370"/>
      <c r="BB194" s="626"/>
      <c r="BC194" s="617"/>
      <c r="BD194" s="617"/>
      <c r="BE194" s="617"/>
      <c r="BF194" s="617"/>
    </row>
    <row r="195" spans="13:58" ht="18" customHeight="1" x14ac:dyDescent="0.25">
      <c r="M195" s="327"/>
      <c r="AA195" s="382"/>
      <c r="AC195" s="453" t="s">
        <v>763</v>
      </c>
      <c r="AD195" s="564" t="s">
        <v>764</v>
      </c>
      <c r="AE195" s="377">
        <f t="shared" si="22"/>
        <v>0</v>
      </c>
      <c r="AF195" s="390"/>
      <c r="AI195" s="1066" t="s">
        <v>765</v>
      </c>
      <c r="AJ195" s="1067"/>
      <c r="AK195" s="1067"/>
      <c r="AL195" s="1067"/>
      <c r="AM195" s="1067"/>
      <c r="AN195" s="640" t="s">
        <v>160</v>
      </c>
      <c r="AO195" s="377">
        <f t="shared" si="20"/>
        <v>1</v>
      </c>
      <c r="AP195" s="590"/>
      <c r="AQ195" s="367"/>
      <c r="AR195" s="1086" t="s">
        <v>766</v>
      </c>
      <c r="AS195" s="1087"/>
      <c r="AT195" s="1087"/>
      <c r="AU195" s="1087"/>
      <c r="AV195" s="1087"/>
      <c r="AW195" s="641" t="s">
        <v>767</v>
      </c>
      <c r="AX195" s="377">
        <f t="shared" si="21"/>
        <v>0</v>
      </c>
      <c r="AY195" s="642"/>
      <c r="BA195" s="370"/>
      <c r="BB195" s="626"/>
    </row>
    <row r="196" spans="13:58" ht="18" customHeight="1" x14ac:dyDescent="0.25">
      <c r="M196" s="327"/>
      <c r="AA196" s="382"/>
      <c r="AC196" s="453" t="s">
        <v>768</v>
      </c>
      <c r="AD196" s="643" t="s">
        <v>769</v>
      </c>
      <c r="AE196" s="377">
        <f t="shared" si="22"/>
        <v>0</v>
      </c>
      <c r="AF196" s="390"/>
      <c r="AI196" s="1066" t="s">
        <v>770</v>
      </c>
      <c r="AJ196" s="1067"/>
      <c r="AK196" s="1067"/>
      <c r="AL196" s="1067"/>
      <c r="AM196" s="1067"/>
      <c r="AN196" s="644" t="s">
        <v>771</v>
      </c>
      <c r="AO196" s="377">
        <f t="shared" si="20"/>
        <v>0</v>
      </c>
      <c r="AP196" s="590"/>
      <c r="AQ196" s="367"/>
      <c r="AR196" s="1086" t="s">
        <v>772</v>
      </c>
      <c r="AS196" s="1087"/>
      <c r="AT196" s="1087"/>
      <c r="AU196" s="1087"/>
      <c r="AV196" s="1087"/>
      <c r="AW196" s="645" t="s">
        <v>773</v>
      </c>
      <c r="AX196" s="377">
        <f t="shared" si="21"/>
        <v>0</v>
      </c>
      <c r="AY196" s="642"/>
      <c r="BA196" s="370"/>
      <c r="BC196" s="613"/>
      <c r="BD196" s="613"/>
      <c r="BE196" s="613"/>
      <c r="BF196" s="613"/>
    </row>
    <row r="197" spans="13:58" ht="18" x14ac:dyDescent="0.25">
      <c r="M197" s="327"/>
      <c r="AA197" s="382"/>
      <c r="AI197" s="1066" t="s">
        <v>774</v>
      </c>
      <c r="AJ197" s="1067"/>
      <c r="AK197" s="1067"/>
      <c r="AL197" s="1067"/>
      <c r="AM197" s="1067"/>
      <c r="AN197" s="646" t="s">
        <v>775</v>
      </c>
      <c r="AO197" s="377">
        <f t="shared" si="20"/>
        <v>0</v>
      </c>
      <c r="AP197" s="590"/>
      <c r="AQ197" s="367"/>
      <c r="AR197" s="1088" t="s">
        <v>776</v>
      </c>
      <c r="AS197" s="1089"/>
      <c r="AT197" s="1089"/>
      <c r="AU197" s="1089"/>
      <c r="AV197" s="1089"/>
      <c r="AW197" s="647" t="s">
        <v>777</v>
      </c>
      <c r="AX197" s="377">
        <f t="shared" si="21"/>
        <v>0</v>
      </c>
      <c r="AY197" s="642"/>
      <c r="BA197" s="370"/>
      <c r="BC197" s="613"/>
      <c r="BD197" s="613"/>
      <c r="BE197" s="613"/>
      <c r="BF197" s="613"/>
    </row>
    <row r="198" spans="13:58" ht="18" x14ac:dyDescent="0.25">
      <c r="M198" s="327"/>
      <c r="AA198" s="382"/>
      <c r="AI198" s="1050" t="s">
        <v>778</v>
      </c>
      <c r="AJ198" s="1051"/>
      <c r="AK198" s="1051"/>
      <c r="AL198" s="1051"/>
      <c r="AM198" s="1052"/>
      <c r="AN198" s="514"/>
      <c r="AO198" s="515">
        <f>SUM(AO170:AO197)</f>
        <v>10</v>
      </c>
      <c r="AP198" s="367"/>
      <c r="AQ198" s="367"/>
      <c r="AR198" s="1086" t="s">
        <v>779</v>
      </c>
      <c r="AS198" s="1087"/>
      <c r="AT198" s="1087"/>
      <c r="AU198" s="1087"/>
      <c r="AV198" s="1087"/>
      <c r="AW198" s="578" t="s">
        <v>780</v>
      </c>
      <c r="AX198" s="377">
        <f t="shared" si="21"/>
        <v>0</v>
      </c>
      <c r="AY198" s="642"/>
      <c r="BA198" s="370"/>
      <c r="BB198" s="626"/>
      <c r="BC198" s="617"/>
      <c r="BD198" s="617"/>
      <c r="BE198" s="617"/>
      <c r="BF198" s="617"/>
    </row>
    <row r="199" spans="13:58" ht="15.75" customHeight="1" x14ac:dyDescent="0.25">
      <c r="M199" s="327"/>
      <c r="AA199" s="382"/>
      <c r="AI199" s="648"/>
      <c r="AJ199" s="367"/>
      <c r="AK199" s="367"/>
      <c r="AL199" s="367"/>
      <c r="AM199" s="367"/>
      <c r="AN199" s="367"/>
      <c r="AO199" s="367"/>
      <c r="AP199" s="367"/>
      <c r="AQ199" s="367"/>
      <c r="AR199" s="1086" t="s">
        <v>781</v>
      </c>
      <c r="AS199" s="1087"/>
      <c r="AT199" s="1087"/>
      <c r="AU199" s="1087"/>
      <c r="AV199" s="1087"/>
      <c r="AW199" s="649" t="s">
        <v>782</v>
      </c>
      <c r="AX199" s="377">
        <f t="shared" si="21"/>
        <v>0</v>
      </c>
      <c r="AY199" s="642"/>
      <c r="BA199" s="370"/>
      <c r="BB199" s="629"/>
    </row>
    <row r="200" spans="13:58" ht="18" customHeight="1" x14ac:dyDescent="0.25">
      <c r="M200" s="327"/>
      <c r="AA200" s="382"/>
      <c r="AI200" s="648"/>
      <c r="AJ200" s="367"/>
      <c r="AK200" s="367"/>
      <c r="AL200" s="367"/>
      <c r="AM200" s="367"/>
      <c r="AN200" s="367"/>
      <c r="AO200" s="367"/>
      <c r="AQ200" s="367"/>
      <c r="AR200" s="1086" t="s">
        <v>783</v>
      </c>
      <c r="AS200" s="1087"/>
      <c r="AT200" s="1087"/>
      <c r="AU200" s="1087"/>
      <c r="AV200" s="1087"/>
      <c r="AW200" s="650" t="s">
        <v>784</v>
      </c>
      <c r="AX200" s="377">
        <f t="shared" si="21"/>
        <v>0</v>
      </c>
      <c r="AY200" s="642"/>
      <c r="BA200" s="370"/>
      <c r="BB200" s="626"/>
      <c r="BC200" s="613"/>
      <c r="BD200" s="613"/>
      <c r="BE200" s="613"/>
      <c r="BF200" s="613"/>
    </row>
    <row r="201" spans="13:58" ht="16.5" customHeight="1" x14ac:dyDescent="0.25">
      <c r="M201" s="327"/>
      <c r="AA201" s="382"/>
      <c r="AI201" s="1070" t="s">
        <v>273</v>
      </c>
      <c r="AJ201" s="1061"/>
      <c r="AK201" s="1061"/>
      <c r="AL201" s="1061"/>
      <c r="AM201" s="1061"/>
      <c r="AN201" s="1062"/>
      <c r="AO201" s="368" t="s">
        <v>200</v>
      </c>
      <c r="AP201" s="369"/>
      <c r="AQ201" s="367"/>
      <c r="AR201" s="1086" t="s">
        <v>785</v>
      </c>
      <c r="AS201" s="1087"/>
      <c r="AT201" s="1087"/>
      <c r="AU201" s="1087"/>
      <c r="AV201" s="1087"/>
      <c r="AW201" s="441" t="s">
        <v>786</v>
      </c>
      <c r="AX201" s="377">
        <f t="shared" si="21"/>
        <v>0</v>
      </c>
      <c r="AY201" s="642"/>
      <c r="BA201" s="370"/>
      <c r="BC201" s="614"/>
      <c r="BD201" s="614"/>
      <c r="BE201" s="614"/>
      <c r="BF201" s="614"/>
    </row>
    <row r="202" spans="13:58" ht="18" customHeight="1" x14ac:dyDescent="0.25">
      <c r="M202" s="327"/>
      <c r="AA202" s="382" t="b">
        <f>IFERROR(#REF!&gt;0.5,FALSE)</f>
        <v>0</v>
      </c>
      <c r="AI202" s="1066" t="s">
        <v>787</v>
      </c>
      <c r="AJ202" s="1067"/>
      <c r="AK202" s="1067"/>
      <c r="AL202" s="1067"/>
      <c r="AM202" s="1068"/>
      <c r="AN202" s="651" t="s">
        <v>788</v>
      </c>
      <c r="AO202" s="377">
        <f t="shared" ref="AO202:AO203" si="23">COUNTIF($A$1:$CI$60,AN202)</f>
        <v>0</v>
      </c>
      <c r="AP202" s="652"/>
      <c r="AQ202" s="367"/>
      <c r="AR202" s="1086" t="s">
        <v>789</v>
      </c>
      <c r="AS202" s="1087"/>
      <c r="AT202" s="1087"/>
      <c r="AU202" s="1087"/>
      <c r="AV202" s="1087"/>
      <c r="AW202" s="379" t="s">
        <v>790</v>
      </c>
      <c r="AX202" s="377">
        <f t="shared" si="21"/>
        <v>0</v>
      </c>
      <c r="AY202" s="642"/>
      <c r="BA202" s="370"/>
      <c r="BB202" s="626"/>
      <c r="BC202" s="613"/>
      <c r="BD202" s="613"/>
      <c r="BE202" s="613"/>
      <c r="BF202" s="613"/>
    </row>
    <row r="203" spans="13:58" ht="16.5" customHeight="1" x14ac:dyDescent="0.25">
      <c r="M203" s="327"/>
      <c r="AA203" s="382" t="b">
        <f>IFERROR(#REF!&gt;0.5,FALSE)</f>
        <v>0</v>
      </c>
      <c r="AI203" s="1066" t="s">
        <v>791</v>
      </c>
      <c r="AJ203" s="1067"/>
      <c r="AK203" s="1067"/>
      <c r="AL203" s="1067"/>
      <c r="AM203" s="1068"/>
      <c r="AN203" s="653" t="s">
        <v>792</v>
      </c>
      <c r="AO203" s="377">
        <f t="shared" si="23"/>
        <v>0</v>
      </c>
      <c r="AP203" s="652"/>
      <c r="AQ203" s="367"/>
      <c r="AR203" s="1086" t="s">
        <v>793</v>
      </c>
      <c r="AS203" s="1087"/>
      <c r="AT203" s="1087"/>
      <c r="AU203" s="1087"/>
      <c r="AV203" s="1087"/>
      <c r="AW203" s="654" t="s">
        <v>794</v>
      </c>
      <c r="AX203" s="377">
        <f t="shared" si="21"/>
        <v>0</v>
      </c>
      <c r="AY203" s="642"/>
      <c r="BA203" s="370"/>
      <c r="BB203" s="629"/>
      <c r="BC203" s="617"/>
      <c r="BD203" s="617"/>
      <c r="BE203" s="617"/>
      <c r="BF203" s="617"/>
    </row>
    <row r="204" spans="13:58" ht="18" customHeight="1" x14ac:dyDescent="0.25">
      <c r="M204" s="327"/>
      <c r="AA204" s="382"/>
      <c r="AI204" s="1050" t="s">
        <v>795</v>
      </c>
      <c r="AJ204" s="1051"/>
      <c r="AK204" s="1051"/>
      <c r="AL204" s="1051"/>
      <c r="AM204" s="1052"/>
      <c r="AN204" s="514"/>
      <c r="AO204" s="515">
        <f>SUM(AO202:AO203)</f>
        <v>0</v>
      </c>
      <c r="AP204" s="367"/>
      <c r="AQ204" s="367"/>
      <c r="AR204" s="1086" t="s">
        <v>796</v>
      </c>
      <c r="AS204" s="1087"/>
      <c r="AT204" s="1087"/>
      <c r="AU204" s="1087"/>
      <c r="AV204" s="1087"/>
      <c r="AW204" s="655" t="s">
        <v>797</v>
      </c>
      <c r="AX204" s="377">
        <f t="shared" si="21"/>
        <v>0</v>
      </c>
      <c r="AY204" s="642"/>
      <c r="AZ204" s="367"/>
      <c r="BA204" s="370"/>
      <c r="BB204" s="626"/>
    </row>
    <row r="205" spans="13:58" ht="18" customHeight="1" x14ac:dyDescent="0.25">
      <c r="M205" s="327"/>
      <c r="AA205" s="382"/>
      <c r="AI205" s="648"/>
      <c r="AJ205" s="367"/>
      <c r="AK205" s="367"/>
      <c r="AL205" s="367"/>
      <c r="AM205" s="367"/>
      <c r="AN205" s="367"/>
      <c r="AO205" s="367"/>
      <c r="AP205" s="367"/>
      <c r="AQ205" s="367"/>
      <c r="AR205" s="1086" t="s">
        <v>798</v>
      </c>
      <c r="AS205" s="1087"/>
      <c r="AT205" s="1087"/>
      <c r="AU205" s="1087"/>
      <c r="AV205" s="1087"/>
      <c r="AW205" s="656" t="s">
        <v>799</v>
      </c>
      <c r="AX205" s="377">
        <f t="shared" si="21"/>
        <v>0</v>
      </c>
      <c r="AY205" s="642"/>
      <c r="BA205" s="370"/>
      <c r="BB205" s="626"/>
      <c r="BC205" s="613"/>
      <c r="BD205" s="613"/>
      <c r="BE205" s="613"/>
      <c r="BF205" s="613"/>
    </row>
    <row r="206" spans="13:58" ht="15.75" x14ac:dyDescent="0.25">
      <c r="M206" s="327"/>
      <c r="AA206" s="382"/>
      <c r="AI206" s="648"/>
      <c r="AJ206" s="367"/>
      <c r="AK206" s="367"/>
      <c r="AL206" s="367"/>
      <c r="AM206" s="367"/>
      <c r="AN206" s="367"/>
      <c r="AO206" s="367"/>
      <c r="AP206" s="367"/>
      <c r="AQ206" s="367"/>
      <c r="AR206" s="1086" t="s">
        <v>800</v>
      </c>
      <c r="AS206" s="1087"/>
      <c r="AT206" s="1087"/>
      <c r="AU206" s="1087"/>
      <c r="AV206" s="1087"/>
      <c r="AW206" s="657" t="s">
        <v>801</v>
      </c>
      <c r="AX206" s="377">
        <f t="shared" si="21"/>
        <v>0</v>
      </c>
      <c r="AY206" s="642"/>
      <c r="BA206" s="370"/>
      <c r="BC206" s="614"/>
      <c r="BD206" s="614"/>
      <c r="BE206" s="614"/>
      <c r="BF206" s="614"/>
    </row>
    <row r="207" spans="13:58" ht="18" customHeight="1" x14ac:dyDescent="0.25">
      <c r="M207" s="327"/>
      <c r="AA207" s="382"/>
      <c r="AI207" s="1044" t="s">
        <v>802</v>
      </c>
      <c r="AJ207" s="1045"/>
      <c r="AK207" s="1045"/>
      <c r="AL207" s="1045"/>
      <c r="AM207" s="1045"/>
      <c r="AN207" s="1046"/>
      <c r="AO207" s="368" t="s">
        <v>200</v>
      </c>
      <c r="AP207" s="369"/>
      <c r="AQ207" s="367"/>
      <c r="AR207" s="1086" t="s">
        <v>803</v>
      </c>
      <c r="AS207" s="1087"/>
      <c r="AT207" s="1087"/>
      <c r="AU207" s="1087"/>
      <c r="AV207" s="1087"/>
      <c r="AW207" s="658" t="s">
        <v>804</v>
      </c>
      <c r="AX207" s="377">
        <f t="shared" si="21"/>
        <v>0</v>
      </c>
      <c r="AY207" s="642"/>
      <c r="BA207" s="370"/>
      <c r="BB207" s="626"/>
      <c r="BC207" s="613"/>
      <c r="BD207" s="613"/>
      <c r="BE207" s="613"/>
      <c r="BF207" s="613"/>
    </row>
    <row r="208" spans="13:58" ht="18" x14ac:dyDescent="0.25">
      <c r="M208" s="327"/>
      <c r="AA208" s="382"/>
      <c r="AI208" s="1047" t="s">
        <v>805</v>
      </c>
      <c r="AJ208" s="1048"/>
      <c r="AK208" s="1048"/>
      <c r="AL208" s="1048"/>
      <c r="AM208" s="1048"/>
      <c r="AN208" s="149" t="s">
        <v>806</v>
      </c>
      <c r="AO208" s="377">
        <f t="shared" ref="AO208:AO214" si="24">COUNTIF($A$1:$CI$60,AN208)</f>
        <v>0</v>
      </c>
      <c r="AP208" s="659"/>
      <c r="AQ208" s="367"/>
      <c r="AR208" s="1086" t="s">
        <v>807</v>
      </c>
      <c r="AS208" s="1087"/>
      <c r="AT208" s="1087"/>
      <c r="AU208" s="1087"/>
      <c r="AV208" s="1087"/>
      <c r="AW208" s="660" t="s">
        <v>808</v>
      </c>
      <c r="AX208" s="377">
        <f t="shared" si="21"/>
        <v>0</v>
      </c>
      <c r="AY208" s="642"/>
      <c r="BA208" s="370"/>
      <c r="BB208" s="661"/>
      <c r="BC208" s="617"/>
      <c r="BD208" s="617"/>
      <c r="BE208" s="617"/>
      <c r="BF208" s="617"/>
    </row>
    <row r="209" spans="13:58" ht="18" customHeight="1" x14ac:dyDescent="0.25">
      <c r="M209" s="327"/>
      <c r="AA209" s="382"/>
      <c r="AI209" s="1047" t="s">
        <v>809</v>
      </c>
      <c r="AJ209" s="1048"/>
      <c r="AK209" s="1048"/>
      <c r="AL209" s="1048"/>
      <c r="AM209" s="1049"/>
      <c r="AN209" s="651" t="s">
        <v>810</v>
      </c>
      <c r="AO209" s="377">
        <f t="shared" si="24"/>
        <v>0</v>
      </c>
      <c r="AP209" s="662"/>
      <c r="AQ209" s="367"/>
      <c r="AR209" s="1086" t="s">
        <v>811</v>
      </c>
      <c r="AS209" s="1087"/>
      <c r="AT209" s="1087"/>
      <c r="AU209" s="1087"/>
      <c r="AV209" s="1087"/>
      <c r="AW209" s="660" t="s">
        <v>812</v>
      </c>
      <c r="AX209" s="377">
        <f t="shared" si="21"/>
        <v>0</v>
      </c>
      <c r="AY209" s="642"/>
      <c r="BA209" s="370"/>
      <c r="BB209" s="626"/>
    </row>
    <row r="210" spans="13:58" ht="18" customHeight="1" x14ac:dyDescent="0.25">
      <c r="M210" s="327"/>
      <c r="AA210" s="382" t="b">
        <f>IFERROR(#REF!&gt;0.5,FALSE)</f>
        <v>0</v>
      </c>
      <c r="AI210" s="1047" t="s">
        <v>813</v>
      </c>
      <c r="AJ210" s="1048"/>
      <c r="AK210" s="1048"/>
      <c r="AL210" s="1048"/>
      <c r="AM210" s="1049"/>
      <c r="AN210" s="663" t="s">
        <v>814</v>
      </c>
      <c r="AO210" s="377">
        <f t="shared" si="24"/>
        <v>0</v>
      </c>
      <c r="AP210" s="662"/>
      <c r="AQ210" s="367"/>
      <c r="AR210" s="1086" t="s">
        <v>815</v>
      </c>
      <c r="AS210" s="1087"/>
      <c r="AT210" s="1087"/>
      <c r="AU210" s="1087"/>
      <c r="AV210" s="1087"/>
      <c r="AW210" s="660" t="s">
        <v>816</v>
      </c>
      <c r="AX210" s="377">
        <f t="shared" si="21"/>
        <v>0</v>
      </c>
      <c r="AY210" s="642"/>
      <c r="BA210" s="370"/>
      <c r="BB210" s="626"/>
      <c r="BC210" s="613"/>
      <c r="BD210" s="613"/>
      <c r="BE210" s="613"/>
      <c r="BF210" s="613"/>
    </row>
    <row r="211" spans="13:58" ht="15.75" x14ac:dyDescent="0.25">
      <c r="M211" s="327"/>
      <c r="AA211" s="382" t="b">
        <f>IFERROR(#REF!&gt;0.5,FALSE)</f>
        <v>0</v>
      </c>
      <c r="AI211" s="1047" t="s">
        <v>817</v>
      </c>
      <c r="AJ211" s="1048"/>
      <c r="AK211" s="1048"/>
      <c r="AL211" s="1048"/>
      <c r="AM211" s="1049"/>
      <c r="AN211" s="664" t="s">
        <v>818</v>
      </c>
      <c r="AO211" s="377">
        <f t="shared" si="24"/>
        <v>0</v>
      </c>
      <c r="AP211" s="662"/>
      <c r="AQ211" s="367"/>
      <c r="AR211" s="1086" t="s">
        <v>819</v>
      </c>
      <c r="AS211" s="1087"/>
      <c r="AT211" s="1087"/>
      <c r="AU211" s="1087"/>
      <c r="AV211" s="1087"/>
      <c r="AW211" s="665" t="s">
        <v>820</v>
      </c>
      <c r="AX211" s="377">
        <f t="shared" si="21"/>
        <v>0</v>
      </c>
      <c r="AY211" s="642"/>
      <c r="BA211" s="370"/>
      <c r="BC211" s="614"/>
      <c r="BD211" s="614"/>
      <c r="BE211" s="614"/>
      <c r="BF211" s="614"/>
    </row>
    <row r="212" spans="13:58" ht="18" x14ac:dyDescent="0.25">
      <c r="M212" s="327"/>
      <c r="AA212" s="382"/>
      <c r="AI212" s="1047" t="s">
        <v>821</v>
      </c>
      <c r="AJ212" s="1048"/>
      <c r="AK212" s="1048"/>
      <c r="AL212" s="1048"/>
      <c r="AM212" s="1049"/>
      <c r="AN212" s="666" t="s">
        <v>822</v>
      </c>
      <c r="AO212" s="377">
        <f t="shared" si="24"/>
        <v>0</v>
      </c>
      <c r="AP212" s="662"/>
      <c r="AQ212" s="367"/>
      <c r="AR212" s="1086" t="s">
        <v>823</v>
      </c>
      <c r="AS212" s="1087"/>
      <c r="AT212" s="1087"/>
      <c r="AU212" s="1087"/>
      <c r="AV212" s="1087"/>
      <c r="AW212" s="667" t="s">
        <v>824</v>
      </c>
      <c r="AX212" s="377">
        <f t="shared" si="21"/>
        <v>0</v>
      </c>
      <c r="AY212" s="642"/>
      <c r="BA212" s="370"/>
      <c r="BB212" s="626"/>
      <c r="BC212" s="613"/>
      <c r="BD212" s="613"/>
      <c r="BE212" s="613"/>
      <c r="BF212" s="613"/>
    </row>
    <row r="213" spans="13:58" ht="18" x14ac:dyDescent="0.25">
      <c r="M213" s="327"/>
      <c r="AA213" s="382"/>
      <c r="AI213" s="1047" t="s">
        <v>825</v>
      </c>
      <c r="AJ213" s="1048"/>
      <c r="AK213" s="1048"/>
      <c r="AL213" s="1048"/>
      <c r="AM213" s="1049"/>
      <c r="AN213" s="668" t="s">
        <v>826</v>
      </c>
      <c r="AO213" s="377">
        <f t="shared" si="24"/>
        <v>0</v>
      </c>
      <c r="AP213" s="662"/>
      <c r="AR213" s="1066" t="s">
        <v>827</v>
      </c>
      <c r="AS213" s="1067"/>
      <c r="AT213" s="1067"/>
      <c r="AU213" s="1067"/>
      <c r="AV213" s="1067"/>
      <c r="AW213" s="669" t="s">
        <v>827</v>
      </c>
      <c r="AX213" s="377">
        <f t="shared" si="21"/>
        <v>0</v>
      </c>
      <c r="AY213" s="642"/>
      <c r="BA213" s="370"/>
      <c r="BB213" s="670"/>
      <c r="BC213" s="617"/>
      <c r="BD213" s="617"/>
      <c r="BE213" s="617"/>
      <c r="BF213" s="617"/>
    </row>
    <row r="214" spans="13:58" ht="18" customHeight="1" x14ac:dyDescent="0.25">
      <c r="M214" s="327"/>
      <c r="AA214" s="382"/>
      <c r="AH214" s="370"/>
      <c r="AI214" s="1047" t="s">
        <v>828</v>
      </c>
      <c r="AJ214" s="1048"/>
      <c r="AK214" s="1048"/>
      <c r="AL214" s="1048"/>
      <c r="AM214" s="1049"/>
      <c r="AN214" s="452" t="s">
        <v>829</v>
      </c>
      <c r="AO214" s="377">
        <f t="shared" si="24"/>
        <v>0</v>
      </c>
      <c r="AP214" s="662"/>
      <c r="AR214" s="1086" t="s">
        <v>830</v>
      </c>
      <c r="AS214" s="1087"/>
      <c r="AT214" s="1087"/>
      <c r="AU214" s="1087"/>
      <c r="AV214" s="1087"/>
      <c r="AW214" s="491" t="s">
        <v>831</v>
      </c>
      <c r="AX214" s="377">
        <f t="shared" si="21"/>
        <v>0</v>
      </c>
      <c r="AY214" s="642"/>
      <c r="BA214" s="370"/>
      <c r="BB214" s="626"/>
    </row>
    <row r="215" spans="13:58" ht="18" x14ac:dyDescent="0.25">
      <c r="M215" s="327"/>
      <c r="AA215" s="382" t="b">
        <f>IFERROR(#REF!&gt;0.5,FALSE)</f>
        <v>0</v>
      </c>
      <c r="AH215" s="671"/>
      <c r="AI215" s="1050" t="s">
        <v>832</v>
      </c>
      <c r="AJ215" s="1051"/>
      <c r="AK215" s="1051"/>
      <c r="AL215" s="1051"/>
      <c r="AM215" s="1052"/>
      <c r="AN215" s="514"/>
      <c r="AO215" s="515">
        <f>SUM(AO208:AO214)</f>
        <v>0</v>
      </c>
      <c r="AP215" s="367"/>
      <c r="AR215" s="1086" t="s">
        <v>833</v>
      </c>
      <c r="AS215" s="1087"/>
      <c r="AT215" s="1087"/>
      <c r="AU215" s="1087"/>
      <c r="AV215" s="1087"/>
      <c r="AW215" s="534" t="s">
        <v>834</v>
      </c>
      <c r="AX215" s="377">
        <f t="shared" si="21"/>
        <v>0</v>
      </c>
      <c r="AY215" s="642"/>
      <c r="BA215" s="370"/>
      <c r="BB215" s="626"/>
    </row>
    <row r="216" spans="13:58" ht="18" x14ac:dyDescent="0.25">
      <c r="M216" s="327"/>
      <c r="AA216" s="382"/>
      <c r="AH216" s="671"/>
      <c r="AI216" s="648"/>
      <c r="AJ216" s="367"/>
      <c r="AK216" s="367"/>
      <c r="AL216" s="367"/>
      <c r="AM216" s="367"/>
      <c r="AN216" s="367"/>
      <c r="AO216" s="367"/>
      <c r="AP216" s="367"/>
      <c r="AR216" s="1086" t="s">
        <v>835</v>
      </c>
      <c r="AS216" s="1087"/>
      <c r="AT216" s="1087"/>
      <c r="AU216" s="1087"/>
      <c r="AV216" s="1087"/>
      <c r="AW216" s="654" t="s">
        <v>836</v>
      </c>
      <c r="AX216" s="377">
        <f t="shared" si="21"/>
        <v>0</v>
      </c>
      <c r="AY216" s="642"/>
      <c r="BA216" s="370"/>
    </row>
    <row r="217" spans="13:58" ht="18" x14ac:dyDescent="0.25">
      <c r="M217" s="327"/>
      <c r="AA217" s="382"/>
      <c r="AI217" s="672"/>
      <c r="AR217" s="1086" t="s">
        <v>837</v>
      </c>
      <c r="AS217" s="1087"/>
      <c r="AT217" s="1087"/>
      <c r="AU217" s="1087"/>
      <c r="AV217" s="1087"/>
      <c r="AW217" s="673" t="s">
        <v>838</v>
      </c>
      <c r="AX217" s="377">
        <f t="shared" si="21"/>
        <v>0</v>
      </c>
      <c r="AY217" s="642"/>
      <c r="BA217" s="370"/>
      <c r="BB217" s="626"/>
    </row>
    <row r="218" spans="13:58" ht="16.5" customHeight="1" x14ac:dyDescent="0.25">
      <c r="M218" s="327"/>
      <c r="AA218" s="382"/>
      <c r="AI218" s="1070" t="s">
        <v>297</v>
      </c>
      <c r="AJ218" s="1061"/>
      <c r="AK218" s="1061"/>
      <c r="AL218" s="1061"/>
      <c r="AM218" s="1061"/>
      <c r="AN218" s="1062"/>
      <c r="AO218" s="368" t="s">
        <v>200</v>
      </c>
      <c r="AP218" s="369"/>
      <c r="AR218" s="1086" t="s">
        <v>839</v>
      </c>
      <c r="AS218" s="1087"/>
      <c r="AT218" s="1087"/>
      <c r="AU218" s="1087"/>
      <c r="AV218" s="1087"/>
      <c r="AW218" s="674" t="s">
        <v>840</v>
      </c>
      <c r="AX218" s="377">
        <f t="shared" si="21"/>
        <v>0</v>
      </c>
      <c r="AY218" s="642"/>
      <c r="BA218" s="370"/>
      <c r="BB218" s="675"/>
    </row>
    <row r="219" spans="13:58" ht="18" x14ac:dyDescent="0.25">
      <c r="M219" s="327"/>
      <c r="AA219" s="382"/>
      <c r="AI219" s="1071" t="s">
        <v>841</v>
      </c>
      <c r="AJ219" s="1072"/>
      <c r="AK219" s="1072"/>
      <c r="AL219" s="1072"/>
      <c r="AM219" s="1073"/>
      <c r="AN219" s="676" t="s">
        <v>842</v>
      </c>
      <c r="AO219" s="377">
        <f t="shared" ref="AO219:AO234" si="25">COUNTIF($A$1:$CI$60,AN219)</f>
        <v>0</v>
      </c>
      <c r="AP219" s="677"/>
      <c r="AR219" s="1086" t="s">
        <v>843</v>
      </c>
      <c r="AS219" s="1087"/>
      <c r="AT219" s="1087"/>
      <c r="AU219" s="1087"/>
      <c r="AV219" s="1087"/>
      <c r="AW219" s="678" t="s">
        <v>844</v>
      </c>
      <c r="AX219" s="377">
        <f t="shared" si="21"/>
        <v>0</v>
      </c>
      <c r="AY219" s="642"/>
      <c r="BA219" s="370"/>
      <c r="BB219" s="626"/>
    </row>
    <row r="220" spans="13:58" ht="18" customHeight="1" x14ac:dyDescent="0.25">
      <c r="M220" s="327"/>
      <c r="AA220" s="382"/>
      <c r="AI220" s="1071" t="s">
        <v>845</v>
      </c>
      <c r="AJ220" s="1072"/>
      <c r="AK220" s="1072"/>
      <c r="AL220" s="1072"/>
      <c r="AM220" s="1073"/>
      <c r="AN220" s="676" t="s">
        <v>845</v>
      </c>
      <c r="AO220" s="377">
        <f t="shared" si="25"/>
        <v>0</v>
      </c>
      <c r="AP220" s="679"/>
      <c r="AR220" s="1086" t="s">
        <v>846</v>
      </c>
      <c r="AS220" s="1087"/>
      <c r="AT220" s="1087"/>
      <c r="AU220" s="1087"/>
      <c r="AV220" s="1087"/>
      <c r="AW220" s="680" t="s">
        <v>847</v>
      </c>
      <c r="AX220" s="377">
        <f t="shared" si="21"/>
        <v>0</v>
      </c>
      <c r="AY220" s="642"/>
      <c r="BA220" s="370"/>
      <c r="BB220" s="626"/>
    </row>
    <row r="221" spans="13:58" ht="16.5" customHeight="1" x14ac:dyDescent="0.25">
      <c r="M221" s="327"/>
      <c r="AA221" s="382"/>
      <c r="AI221" s="1071" t="s">
        <v>848</v>
      </c>
      <c r="AJ221" s="1072"/>
      <c r="AK221" s="1072"/>
      <c r="AL221" s="1072"/>
      <c r="AM221" s="1073"/>
      <c r="AN221" s="676" t="s">
        <v>849</v>
      </c>
      <c r="AO221" s="377">
        <f t="shared" si="25"/>
        <v>0</v>
      </c>
      <c r="AP221" s="679"/>
      <c r="AR221" s="1086" t="s">
        <v>850</v>
      </c>
      <c r="AS221" s="1087"/>
      <c r="AT221" s="1087"/>
      <c r="AU221" s="1087"/>
      <c r="AV221" s="1087"/>
      <c r="AW221" s="674" t="s">
        <v>851</v>
      </c>
      <c r="AX221" s="377">
        <f t="shared" si="21"/>
        <v>0</v>
      </c>
      <c r="AY221" s="642"/>
      <c r="BA221" s="370"/>
    </row>
    <row r="222" spans="13:58" ht="16.5" customHeight="1" x14ac:dyDescent="0.25">
      <c r="M222" s="327"/>
      <c r="AA222" s="382"/>
      <c r="AI222" s="1071" t="s">
        <v>852</v>
      </c>
      <c r="AJ222" s="1072"/>
      <c r="AK222" s="1072"/>
      <c r="AL222" s="1072"/>
      <c r="AM222" s="1073"/>
      <c r="AN222" s="676" t="s">
        <v>853</v>
      </c>
      <c r="AO222" s="377">
        <f t="shared" si="25"/>
        <v>0</v>
      </c>
      <c r="AP222" s="679"/>
      <c r="AR222" s="1086" t="s">
        <v>854</v>
      </c>
      <c r="AS222" s="1087"/>
      <c r="AT222" s="1087"/>
      <c r="AU222" s="1087"/>
      <c r="AV222" s="1087"/>
      <c r="AW222" s="681" t="s">
        <v>855</v>
      </c>
      <c r="AX222" s="377">
        <f t="shared" si="21"/>
        <v>0</v>
      </c>
      <c r="AY222" s="642"/>
      <c r="BA222" s="370"/>
    </row>
    <row r="223" spans="13:58" ht="15.75" x14ac:dyDescent="0.25">
      <c r="M223" s="327"/>
      <c r="AA223" s="382"/>
      <c r="AI223" s="1071" t="s">
        <v>856</v>
      </c>
      <c r="AJ223" s="1072"/>
      <c r="AK223" s="1072"/>
      <c r="AL223" s="1072"/>
      <c r="AM223" s="1073"/>
      <c r="AN223" s="676" t="s">
        <v>857</v>
      </c>
      <c r="AO223" s="377">
        <f t="shared" si="25"/>
        <v>0</v>
      </c>
      <c r="AP223" s="679"/>
      <c r="AQ223" s="367"/>
      <c r="AR223" s="1080" t="s">
        <v>858</v>
      </c>
      <c r="AS223" s="1081"/>
      <c r="AT223" s="1081"/>
      <c r="AU223" s="1081"/>
      <c r="AV223" s="1082"/>
      <c r="AW223" s="514"/>
      <c r="AX223" s="515">
        <f>SUM(AX185:AX222)</f>
        <v>0</v>
      </c>
      <c r="BA223" s="370"/>
    </row>
    <row r="224" spans="13:58" ht="15.75" x14ac:dyDescent="0.25">
      <c r="M224" s="327"/>
      <c r="AA224" s="382"/>
      <c r="AI224" s="1071" t="s">
        <v>859</v>
      </c>
      <c r="AJ224" s="1072"/>
      <c r="AK224" s="1072"/>
      <c r="AL224" s="1072"/>
      <c r="AM224" s="1073"/>
      <c r="AN224" s="676" t="s">
        <v>860</v>
      </c>
      <c r="AO224" s="377">
        <f t="shared" si="25"/>
        <v>0</v>
      </c>
      <c r="AP224" s="679"/>
      <c r="AQ224" s="682"/>
      <c r="BA224" s="370"/>
    </row>
    <row r="225" spans="13:53" ht="15.75" x14ac:dyDescent="0.25">
      <c r="M225" s="327"/>
      <c r="AA225" s="382"/>
      <c r="AI225" s="1071" t="s">
        <v>861</v>
      </c>
      <c r="AJ225" s="1072"/>
      <c r="AK225" s="1072"/>
      <c r="AL225" s="1072"/>
      <c r="AM225" s="1073"/>
      <c r="AN225" s="676" t="s">
        <v>862</v>
      </c>
      <c r="AO225" s="377">
        <f t="shared" si="25"/>
        <v>0</v>
      </c>
      <c r="AP225" s="679"/>
      <c r="AR225" s="1060" t="s">
        <v>308</v>
      </c>
      <c r="AS225" s="1061"/>
      <c r="AT225" s="1061"/>
      <c r="AU225" s="1061"/>
      <c r="AV225" s="1061"/>
      <c r="AW225" s="1062"/>
      <c r="AX225" s="368" t="s">
        <v>200</v>
      </c>
      <c r="AY225" s="369"/>
      <c r="BA225" s="370"/>
    </row>
    <row r="226" spans="13:53" ht="15.75" x14ac:dyDescent="0.25">
      <c r="M226" s="327"/>
      <c r="AA226" s="382"/>
      <c r="AI226" s="1071" t="s">
        <v>863</v>
      </c>
      <c r="AJ226" s="1072"/>
      <c r="AK226" s="1072"/>
      <c r="AL226" s="1072"/>
      <c r="AM226" s="1073"/>
      <c r="AN226" s="676" t="s">
        <v>864</v>
      </c>
      <c r="AO226" s="377">
        <f t="shared" si="25"/>
        <v>0</v>
      </c>
      <c r="AP226" s="679"/>
      <c r="AR226" s="1083" t="s">
        <v>865</v>
      </c>
      <c r="AS226" s="1084"/>
      <c r="AT226" s="1084"/>
      <c r="AU226" s="1084"/>
      <c r="AV226" s="1085"/>
      <c r="AW226" s="683" t="s">
        <v>866</v>
      </c>
      <c r="AX226" s="377">
        <f t="shared" ref="AX226:AX227" si="26">COUNTIF($A$1:$CI$60,AW226)</f>
        <v>0</v>
      </c>
      <c r="AY226" s="684"/>
      <c r="BA226" s="370"/>
    </row>
    <row r="227" spans="13:53" ht="15.75" x14ac:dyDescent="0.25">
      <c r="M227" s="327"/>
      <c r="AA227" s="382"/>
      <c r="AI227" s="1071" t="s">
        <v>867</v>
      </c>
      <c r="AJ227" s="1072"/>
      <c r="AK227" s="1072"/>
      <c r="AL227" s="1072"/>
      <c r="AM227" s="1073"/>
      <c r="AN227" s="676" t="s">
        <v>868</v>
      </c>
      <c r="AO227" s="377">
        <f t="shared" si="25"/>
        <v>0</v>
      </c>
      <c r="AP227" s="679"/>
      <c r="AQ227" s="367"/>
      <c r="AR227" s="1074" t="s">
        <v>869</v>
      </c>
      <c r="AS227" s="1075"/>
      <c r="AT227" s="1075"/>
      <c r="AU227" s="1075"/>
      <c r="AV227" s="1076"/>
      <c r="AW227" s="685" t="s">
        <v>870</v>
      </c>
      <c r="AX227" s="377">
        <f t="shared" si="26"/>
        <v>0</v>
      </c>
      <c r="AY227" s="684"/>
      <c r="BA227" s="370"/>
    </row>
    <row r="228" spans="13:53" ht="15.75" customHeight="1" x14ac:dyDescent="0.25">
      <c r="M228" s="327"/>
      <c r="AA228" s="382"/>
      <c r="AI228" s="1071" t="s">
        <v>871</v>
      </c>
      <c r="AJ228" s="1072"/>
      <c r="AK228" s="1072"/>
      <c r="AL228" s="1072"/>
      <c r="AM228" s="1073"/>
      <c r="AN228" s="676" t="s">
        <v>872</v>
      </c>
      <c r="AO228" s="377">
        <f t="shared" si="25"/>
        <v>0</v>
      </c>
      <c r="AP228" s="679"/>
      <c r="AQ228" s="367"/>
      <c r="AR228" s="1077" t="s">
        <v>873</v>
      </c>
      <c r="AS228" s="1078"/>
      <c r="AT228" s="1078"/>
      <c r="AU228" s="1078"/>
      <c r="AV228" s="1079"/>
      <c r="AW228" s="514"/>
      <c r="AX228" s="515">
        <f>SUM(AX226:AX227)</f>
        <v>0</v>
      </c>
      <c r="BA228" s="370"/>
    </row>
    <row r="229" spans="13:53" ht="15.75" x14ac:dyDescent="0.25">
      <c r="M229" s="327"/>
      <c r="AA229" s="382"/>
      <c r="AI229" s="1071" t="s">
        <v>874</v>
      </c>
      <c r="AJ229" s="1072"/>
      <c r="AK229" s="1072"/>
      <c r="AL229" s="1072"/>
      <c r="AM229" s="1073"/>
      <c r="AN229" s="676" t="s">
        <v>875</v>
      </c>
      <c r="AO229" s="377">
        <f t="shared" si="25"/>
        <v>0</v>
      </c>
      <c r="AP229" s="679"/>
      <c r="AQ229" s="367"/>
      <c r="AY229" s="367"/>
      <c r="BA229" s="370"/>
    </row>
    <row r="230" spans="13:53" ht="15.75" x14ac:dyDescent="0.25">
      <c r="M230" s="327"/>
      <c r="AA230" s="382"/>
      <c r="AI230" s="1071" t="s">
        <v>876</v>
      </c>
      <c r="AJ230" s="1072"/>
      <c r="AK230" s="1072"/>
      <c r="AL230" s="1072"/>
      <c r="AM230" s="1073"/>
      <c r="AN230" s="676" t="s">
        <v>876</v>
      </c>
      <c r="AO230" s="377">
        <f t="shared" si="25"/>
        <v>0</v>
      </c>
      <c r="AP230" s="679"/>
      <c r="AQ230" s="367"/>
      <c r="AR230" s="1060" t="s">
        <v>261</v>
      </c>
      <c r="AS230" s="1061"/>
      <c r="AT230" s="1061"/>
      <c r="AU230" s="1061"/>
      <c r="AV230" s="1061"/>
      <c r="AW230" s="1062"/>
      <c r="AX230" s="368" t="s">
        <v>200</v>
      </c>
      <c r="AY230" s="369"/>
      <c r="BA230" s="370"/>
    </row>
    <row r="231" spans="13:53" ht="15.75" x14ac:dyDescent="0.25">
      <c r="M231" s="327"/>
      <c r="AA231" s="327"/>
      <c r="AI231" s="1071" t="s">
        <v>877</v>
      </c>
      <c r="AJ231" s="1072"/>
      <c r="AK231" s="1072"/>
      <c r="AL231" s="1072"/>
      <c r="AM231" s="1073"/>
      <c r="AN231" s="676" t="s">
        <v>878</v>
      </c>
      <c r="AO231" s="377">
        <f t="shared" si="25"/>
        <v>0</v>
      </c>
      <c r="AP231" s="679"/>
      <c r="AQ231" s="367"/>
      <c r="AR231" s="1063" t="s">
        <v>879</v>
      </c>
      <c r="AS231" s="1064"/>
      <c r="AT231" s="1064"/>
      <c r="AU231" s="1064"/>
      <c r="AV231" s="1065"/>
      <c r="AW231" s="686" t="s">
        <v>880</v>
      </c>
      <c r="AX231" s="377">
        <f t="shared" ref="AX231:AX236" si="27">COUNTIF($A$1:$CI$60,AW231)</f>
        <v>0</v>
      </c>
      <c r="AY231" s="687"/>
      <c r="BA231" s="370"/>
    </row>
    <row r="232" spans="13:53" ht="15.75" x14ac:dyDescent="0.25">
      <c r="M232" s="327"/>
      <c r="AI232" s="1071" t="s">
        <v>881</v>
      </c>
      <c r="AJ232" s="1072"/>
      <c r="AK232" s="1072"/>
      <c r="AL232" s="1072"/>
      <c r="AM232" s="1073"/>
      <c r="AN232" s="676" t="s">
        <v>881</v>
      </c>
      <c r="AO232" s="377">
        <f t="shared" si="25"/>
        <v>0</v>
      </c>
      <c r="AP232" s="679"/>
      <c r="AQ232" s="367"/>
      <c r="AR232" s="1063" t="s">
        <v>882</v>
      </c>
      <c r="AS232" s="1064"/>
      <c r="AT232" s="1064"/>
      <c r="AU232" s="1064"/>
      <c r="AV232" s="1065"/>
      <c r="AW232" s="688" t="s">
        <v>883</v>
      </c>
      <c r="AX232" s="377">
        <f t="shared" si="27"/>
        <v>0</v>
      </c>
      <c r="AY232" s="687"/>
      <c r="BA232" s="370"/>
    </row>
    <row r="233" spans="13:53" ht="15.75" x14ac:dyDescent="0.25">
      <c r="M233" s="327"/>
      <c r="AI233" s="1071" t="s">
        <v>884</v>
      </c>
      <c r="AJ233" s="1072"/>
      <c r="AK233" s="1072"/>
      <c r="AL233" s="1072"/>
      <c r="AM233" s="1073"/>
      <c r="AN233" s="676" t="s">
        <v>885</v>
      </c>
      <c r="AO233" s="377">
        <f t="shared" si="25"/>
        <v>0</v>
      </c>
      <c r="AP233" s="679"/>
      <c r="AQ233" s="367"/>
      <c r="AR233" s="1063" t="s">
        <v>886</v>
      </c>
      <c r="AS233" s="1064"/>
      <c r="AT233" s="1064"/>
      <c r="AU233" s="1064"/>
      <c r="AV233" s="1065"/>
      <c r="AW233" s="689" t="s">
        <v>887</v>
      </c>
      <c r="AX233" s="377">
        <f t="shared" si="27"/>
        <v>0</v>
      </c>
      <c r="AY233" s="687"/>
      <c r="BA233" s="370"/>
    </row>
    <row r="234" spans="13:53" ht="15.75" x14ac:dyDescent="0.25">
      <c r="M234" s="327"/>
      <c r="AI234" s="1071" t="s">
        <v>888</v>
      </c>
      <c r="AJ234" s="1072"/>
      <c r="AK234" s="1072"/>
      <c r="AL234" s="1072"/>
      <c r="AM234" s="1073"/>
      <c r="AN234" s="676" t="s">
        <v>889</v>
      </c>
      <c r="AO234" s="377">
        <f t="shared" si="25"/>
        <v>0</v>
      </c>
      <c r="AP234" s="679"/>
      <c r="AQ234" s="367"/>
      <c r="AR234" s="1063" t="s">
        <v>890</v>
      </c>
      <c r="AS234" s="1064"/>
      <c r="AT234" s="1064"/>
      <c r="AU234" s="1064"/>
      <c r="AV234" s="1065"/>
      <c r="AW234" s="690" t="s">
        <v>891</v>
      </c>
      <c r="AX234" s="377">
        <f t="shared" si="27"/>
        <v>0</v>
      </c>
      <c r="AY234" s="687"/>
      <c r="BA234" s="370"/>
    </row>
    <row r="235" spans="13:53" ht="15.75" x14ac:dyDescent="0.25">
      <c r="M235" s="327"/>
      <c r="AI235" s="1050" t="s">
        <v>892</v>
      </c>
      <c r="AJ235" s="1051"/>
      <c r="AK235" s="1051"/>
      <c r="AL235" s="1051"/>
      <c r="AM235" s="1052"/>
      <c r="AN235" s="514"/>
      <c r="AO235" s="515">
        <f>SUM(AO219:AO234)</f>
        <v>0</v>
      </c>
      <c r="AQ235" s="367"/>
      <c r="AR235" s="1063" t="s">
        <v>893</v>
      </c>
      <c r="AS235" s="1064"/>
      <c r="AT235" s="1064"/>
      <c r="AU235" s="1064"/>
      <c r="AV235" s="1065"/>
      <c r="AW235" s="691" t="s">
        <v>894</v>
      </c>
      <c r="AX235" s="377">
        <f t="shared" si="27"/>
        <v>0</v>
      </c>
      <c r="AY235" s="687"/>
      <c r="BA235" s="370"/>
    </row>
    <row r="236" spans="13:53" ht="15.75" x14ac:dyDescent="0.25">
      <c r="M236" s="327"/>
      <c r="AI236" s="672"/>
      <c r="AR236" s="1063" t="s">
        <v>895</v>
      </c>
      <c r="AS236" s="1064"/>
      <c r="AT236" s="1064"/>
      <c r="AU236" s="1064"/>
      <c r="AV236" s="1065"/>
      <c r="AW236" s="692" t="s">
        <v>896</v>
      </c>
      <c r="AX236" s="377">
        <f t="shared" si="27"/>
        <v>0</v>
      </c>
      <c r="AY236" s="687"/>
      <c r="BA236" s="370"/>
    </row>
    <row r="237" spans="13:53" ht="15.75" x14ac:dyDescent="0.25">
      <c r="M237" s="327"/>
      <c r="AI237" s="1070" t="s">
        <v>337</v>
      </c>
      <c r="AJ237" s="1061"/>
      <c r="AK237" s="1061"/>
      <c r="AL237" s="1061"/>
      <c r="AM237" s="1061"/>
      <c r="AN237" s="1046"/>
      <c r="AO237" s="368" t="s">
        <v>200</v>
      </c>
      <c r="AP237" s="369"/>
      <c r="AR237" s="1060" t="s">
        <v>897</v>
      </c>
      <c r="AS237" s="1061"/>
      <c r="AT237" s="1061"/>
      <c r="AU237" s="1061"/>
      <c r="AV237" s="1062"/>
      <c r="AW237" s="514"/>
      <c r="AX237" s="515">
        <f>SUM(AX231:AX236)</f>
        <v>0</v>
      </c>
      <c r="BA237" s="370"/>
    </row>
    <row r="238" spans="13:53" x14ac:dyDescent="0.25">
      <c r="M238" s="327"/>
      <c r="AI238" s="1066" t="s">
        <v>898</v>
      </c>
      <c r="AJ238" s="1067"/>
      <c r="AK238" s="1067"/>
      <c r="AL238" s="1067"/>
      <c r="AM238" s="1067"/>
      <c r="AN238" s="693" t="s">
        <v>899</v>
      </c>
      <c r="AO238" s="377">
        <f t="shared" ref="AO238" si="28">COUNTIF($A$1:$CI$60,AN238)</f>
        <v>0</v>
      </c>
      <c r="AP238" s="694"/>
      <c r="BA238" s="370"/>
    </row>
    <row r="239" spans="13:53" ht="15.75" x14ac:dyDescent="0.25">
      <c r="M239" s="327"/>
      <c r="AI239" s="1050" t="s">
        <v>900</v>
      </c>
      <c r="AJ239" s="1051"/>
      <c r="AK239" s="1051"/>
      <c r="AL239" s="1051"/>
      <c r="AM239" s="1052"/>
      <c r="AN239" s="514"/>
      <c r="AO239" s="515">
        <f>SUM(AO238)</f>
        <v>0</v>
      </c>
      <c r="AR239" s="1060" t="s">
        <v>313</v>
      </c>
      <c r="AS239" s="1061"/>
      <c r="AT239" s="1061"/>
      <c r="AU239" s="1061"/>
      <c r="AV239" s="1061"/>
      <c r="AW239" s="1062"/>
      <c r="AX239" s="368" t="s">
        <v>200</v>
      </c>
      <c r="AY239" s="369"/>
      <c r="BA239" s="370"/>
    </row>
    <row r="240" spans="13:53" ht="15.75" x14ac:dyDescent="0.25">
      <c r="M240" s="327"/>
      <c r="AI240" s="672"/>
      <c r="AR240" s="1063" t="s">
        <v>901</v>
      </c>
      <c r="AS240" s="1064"/>
      <c r="AT240" s="1064"/>
      <c r="AU240" s="1064"/>
      <c r="AV240" s="1065"/>
      <c r="AW240" s="695" t="s">
        <v>314</v>
      </c>
      <c r="AX240" s="377">
        <f>COUNTIF($P$1:$Q$1,AW240)</f>
        <v>0</v>
      </c>
      <c r="AY240" s="687"/>
      <c r="BA240" s="370"/>
    </row>
    <row r="241" spans="13:53" ht="15.75" x14ac:dyDescent="0.25">
      <c r="M241" s="327"/>
      <c r="AI241" s="672"/>
      <c r="AR241" s="1060" t="s">
        <v>902</v>
      </c>
      <c r="AS241" s="1061"/>
      <c r="AT241" s="1061"/>
      <c r="AU241" s="1061"/>
      <c r="AV241" s="1062"/>
      <c r="AW241" s="514"/>
      <c r="AX241" s="515">
        <f>SUM(AX240:AX240)</f>
        <v>0</v>
      </c>
      <c r="BA241" s="370"/>
    </row>
    <row r="242" spans="13:53" ht="15.75" x14ac:dyDescent="0.25">
      <c r="M242" s="327"/>
      <c r="AI242" s="1070" t="s">
        <v>365</v>
      </c>
      <c r="AJ242" s="1061"/>
      <c r="AK242" s="1061"/>
      <c r="AL242" s="1061"/>
      <c r="AM242" s="1061"/>
      <c r="AN242" s="1062"/>
      <c r="AO242" s="368" t="s">
        <v>200</v>
      </c>
      <c r="AP242" s="369"/>
      <c r="AR242" s="367"/>
      <c r="AS242" s="367"/>
      <c r="AT242" s="367"/>
      <c r="AU242" s="367"/>
      <c r="AV242" s="367"/>
      <c r="AW242" s="367"/>
      <c r="AX242" s="367"/>
      <c r="AY242" s="367"/>
      <c r="BA242" s="370"/>
    </row>
    <row r="243" spans="13:53" ht="15.75" x14ac:dyDescent="0.25">
      <c r="M243" s="327"/>
      <c r="AI243" s="1066" t="s">
        <v>903</v>
      </c>
      <c r="AJ243" s="1067"/>
      <c r="AK243" s="1067"/>
      <c r="AL243" s="1067"/>
      <c r="AM243" s="1068"/>
      <c r="AN243" s="696" t="s">
        <v>904</v>
      </c>
      <c r="AO243" s="377">
        <f t="shared" ref="AO243:AO247" si="29">COUNTIF($A$1:$CI$60,AN243)</f>
        <v>0</v>
      </c>
      <c r="AP243" s="697"/>
      <c r="AR243" s="1060" t="s">
        <v>325</v>
      </c>
      <c r="AS243" s="1061"/>
      <c r="AT243" s="1061"/>
      <c r="AU243" s="1061"/>
      <c r="AV243" s="1061"/>
      <c r="AW243" s="1062"/>
      <c r="AX243" s="368" t="s">
        <v>200</v>
      </c>
      <c r="AY243" s="369"/>
      <c r="BA243" s="370"/>
    </row>
    <row r="244" spans="13:53" ht="18" x14ac:dyDescent="0.25">
      <c r="M244" s="327"/>
      <c r="AI244" s="1066" t="s">
        <v>905</v>
      </c>
      <c r="AJ244" s="1067"/>
      <c r="AK244" s="1067"/>
      <c r="AL244" s="1067"/>
      <c r="AM244" s="1068"/>
      <c r="AN244" s="698" t="s">
        <v>906</v>
      </c>
      <c r="AO244" s="377">
        <f t="shared" si="29"/>
        <v>0</v>
      </c>
      <c r="AP244" s="699"/>
      <c r="AR244" s="1069" t="s">
        <v>325</v>
      </c>
      <c r="AS244" s="1064"/>
      <c r="AT244" s="1064"/>
      <c r="AU244" s="1064"/>
      <c r="AV244" s="1065"/>
      <c r="AW244" s="700" t="s">
        <v>326</v>
      </c>
      <c r="AX244" s="377">
        <f t="shared" ref="AX244" si="30">COUNTIF($A$1:$CI$60,AW244)</f>
        <v>0</v>
      </c>
      <c r="AY244" s="701"/>
      <c r="BA244" s="671"/>
    </row>
    <row r="245" spans="13:53" ht="18" x14ac:dyDescent="0.25">
      <c r="M245" s="327"/>
      <c r="AI245" s="1066" t="s">
        <v>907</v>
      </c>
      <c r="AJ245" s="1067"/>
      <c r="AK245" s="1067"/>
      <c r="AL245" s="1067"/>
      <c r="AM245" s="1068"/>
      <c r="AN245" s="702" t="s">
        <v>908</v>
      </c>
      <c r="AO245" s="377">
        <f t="shared" si="29"/>
        <v>0</v>
      </c>
      <c r="AP245" s="699"/>
      <c r="AR245" s="1060" t="s">
        <v>909</v>
      </c>
      <c r="AS245" s="1061"/>
      <c r="AT245" s="1061"/>
      <c r="AU245" s="1061"/>
      <c r="AV245" s="1062"/>
      <c r="AW245" s="514"/>
      <c r="AX245" s="515">
        <f>SUM(AX244:AX244)</f>
        <v>0</v>
      </c>
      <c r="BA245" s="671"/>
    </row>
    <row r="246" spans="13:53" ht="18" x14ac:dyDescent="0.25">
      <c r="M246" s="327"/>
      <c r="AI246" s="1066" t="s">
        <v>910</v>
      </c>
      <c r="AJ246" s="1067"/>
      <c r="AK246" s="1067"/>
      <c r="AL246" s="1067"/>
      <c r="AM246" s="1068"/>
      <c r="AN246" s="703" t="s">
        <v>911</v>
      </c>
      <c r="AO246" s="377">
        <f t="shared" si="29"/>
        <v>0</v>
      </c>
      <c r="AP246" s="699"/>
      <c r="BA246" s="671"/>
    </row>
    <row r="247" spans="13:53" ht="18" x14ac:dyDescent="0.25">
      <c r="M247" s="327"/>
      <c r="AI247" s="1066" t="s">
        <v>912</v>
      </c>
      <c r="AJ247" s="1067"/>
      <c r="AK247" s="1067"/>
      <c r="AL247" s="1067"/>
      <c r="AM247" s="1068"/>
      <c r="AN247" s="704" t="s">
        <v>913</v>
      </c>
      <c r="AO247" s="377">
        <f t="shared" si="29"/>
        <v>0</v>
      </c>
      <c r="AP247" s="699"/>
      <c r="AR247" s="1060" t="s">
        <v>370</v>
      </c>
      <c r="AS247" s="1061"/>
      <c r="AT247" s="1061"/>
      <c r="AU247" s="1061"/>
      <c r="AV247" s="1061"/>
      <c r="AW247" s="1062"/>
      <c r="AX247" s="368" t="s">
        <v>200</v>
      </c>
      <c r="AY247" s="369"/>
      <c r="BA247" s="671"/>
    </row>
    <row r="248" spans="13:53" ht="18" x14ac:dyDescent="0.25">
      <c r="M248" s="327"/>
      <c r="AI248" s="1050" t="s">
        <v>914</v>
      </c>
      <c r="AJ248" s="1051"/>
      <c r="AK248" s="1051"/>
      <c r="AL248" s="1051"/>
      <c r="AM248" s="1052"/>
      <c r="AN248" s="514"/>
      <c r="AO248" s="515">
        <f>SUM(AO243:AO247)</f>
        <v>0</v>
      </c>
      <c r="AP248" s="367"/>
      <c r="AR248" s="1063" t="s">
        <v>370</v>
      </c>
      <c r="AS248" s="1064"/>
      <c r="AT248" s="1064"/>
      <c r="AU248" s="1064"/>
      <c r="AV248" s="1065"/>
      <c r="AW248" s="705" t="s">
        <v>915</v>
      </c>
      <c r="AX248" s="377">
        <f t="shared" ref="AX248" si="31">COUNTIF($A$1:$CI$60,AW248)</f>
        <v>0</v>
      </c>
      <c r="AY248" s="706"/>
      <c r="BA248" s="671"/>
    </row>
    <row r="249" spans="13:53" ht="18" x14ac:dyDescent="0.25">
      <c r="M249" s="327"/>
      <c r="AI249" s="672"/>
      <c r="AR249" s="1060" t="s">
        <v>916</v>
      </c>
      <c r="AS249" s="1061"/>
      <c r="AT249" s="1061"/>
      <c r="AU249" s="1061"/>
      <c r="AV249" s="1062"/>
      <c r="AW249" s="707"/>
      <c r="AX249" s="515">
        <f>SUM(AX248:AX248)</f>
        <v>0</v>
      </c>
      <c r="BA249" s="671"/>
    </row>
    <row r="250" spans="13:53" ht="18" x14ac:dyDescent="0.25">
      <c r="M250" s="327"/>
      <c r="AI250" s="1044" t="s">
        <v>331</v>
      </c>
      <c r="AJ250" s="1045"/>
      <c r="AK250" s="1045"/>
      <c r="AL250" s="1045"/>
      <c r="AM250" s="1045"/>
      <c r="AN250" s="1046"/>
      <c r="AO250" s="368" t="s">
        <v>200</v>
      </c>
      <c r="AP250" s="369"/>
      <c r="AQ250" s="367"/>
      <c r="BA250" s="671"/>
    </row>
    <row r="251" spans="13:53" ht="18" x14ac:dyDescent="0.25">
      <c r="M251" s="327"/>
      <c r="AI251" s="1047" t="s">
        <v>917</v>
      </c>
      <c r="AJ251" s="1048"/>
      <c r="AK251" s="1048"/>
      <c r="AL251" s="1048"/>
      <c r="AM251" s="1048"/>
      <c r="AN251" s="708" t="s">
        <v>918</v>
      </c>
      <c r="AO251" s="377">
        <f>COUNTIF($P$1:$Q$1,AN251)</f>
        <v>0</v>
      </c>
      <c r="AP251" s="709"/>
      <c r="AR251" s="1060" t="s">
        <v>359</v>
      </c>
      <c r="AS251" s="1061"/>
      <c r="AT251" s="1061"/>
      <c r="AU251" s="1061"/>
      <c r="AV251" s="1061"/>
      <c r="AW251" s="1062"/>
      <c r="AX251" s="368" t="s">
        <v>200</v>
      </c>
      <c r="AY251" s="369"/>
      <c r="BA251" s="671"/>
    </row>
    <row r="252" spans="13:53" ht="18" x14ac:dyDescent="0.25">
      <c r="M252" s="327"/>
      <c r="AI252" s="1047" t="s">
        <v>919</v>
      </c>
      <c r="AJ252" s="1048"/>
      <c r="AK252" s="1048"/>
      <c r="AL252" s="1048"/>
      <c r="AM252" s="1049"/>
      <c r="AN252" s="710" t="s">
        <v>920</v>
      </c>
      <c r="AO252" s="377">
        <f t="shared" ref="AO252" si="32">COUNTIF($A$1:$CI$60,AN252)</f>
        <v>0</v>
      </c>
      <c r="AP252" s="709"/>
      <c r="AR252" s="1063" t="s">
        <v>921</v>
      </c>
      <c r="AS252" s="1064"/>
      <c r="AT252" s="1064"/>
      <c r="AU252" s="1064"/>
      <c r="AV252" s="1065"/>
      <c r="AW252" s="711" t="s">
        <v>922</v>
      </c>
      <c r="AX252" s="377">
        <f t="shared" ref="AX252" si="33">COUNTIF($A$1:$CI$60,AW252)</f>
        <v>0</v>
      </c>
      <c r="AY252" s="712"/>
      <c r="BA252" s="671"/>
    </row>
    <row r="253" spans="13:53" ht="18" x14ac:dyDescent="0.25">
      <c r="M253" s="327"/>
      <c r="AI253" s="1050" t="s">
        <v>923</v>
      </c>
      <c r="AJ253" s="1051"/>
      <c r="AK253" s="1051"/>
      <c r="AL253" s="1051"/>
      <c r="AM253" s="1052"/>
      <c r="AN253" s="514"/>
      <c r="AO253" s="515">
        <f>SUM(AO251:AO252)</f>
        <v>0</v>
      </c>
      <c r="AP253" s="367"/>
      <c r="AR253" s="1060" t="s">
        <v>924</v>
      </c>
      <c r="AS253" s="1061"/>
      <c r="AT253" s="1061"/>
      <c r="AU253" s="1061"/>
      <c r="AV253" s="1062"/>
      <c r="AW253" s="514"/>
      <c r="AX253" s="515">
        <f>SUM(AX252:AX252)</f>
        <v>0</v>
      </c>
      <c r="BA253" s="671"/>
    </row>
    <row r="254" spans="13:53" ht="18" x14ac:dyDescent="0.25">
      <c r="M254" s="327"/>
      <c r="AI254" s="672"/>
      <c r="BA254" s="671"/>
    </row>
    <row r="255" spans="13:53" ht="18" x14ac:dyDescent="0.25">
      <c r="M255" s="327"/>
      <c r="AI255" s="1044" t="s">
        <v>354</v>
      </c>
      <c r="AJ255" s="1045"/>
      <c r="AK255" s="1045"/>
      <c r="AL255" s="1045"/>
      <c r="AM255" s="1045"/>
      <c r="AN255" s="1046"/>
      <c r="AO255" s="368" t="s">
        <v>200</v>
      </c>
      <c r="AP255" s="369"/>
      <c r="AR255" s="1059" t="s">
        <v>244</v>
      </c>
      <c r="AS255" s="1045"/>
      <c r="AT255" s="1045"/>
      <c r="AU255" s="1045"/>
      <c r="AV255" s="1045"/>
      <c r="AW255" s="1046"/>
      <c r="AX255" s="368" t="s">
        <v>200</v>
      </c>
      <c r="AY255" s="369"/>
      <c r="BA255" s="671"/>
    </row>
    <row r="256" spans="13:53" ht="18" x14ac:dyDescent="0.25">
      <c r="M256" s="327"/>
      <c r="AI256" s="1047" t="s">
        <v>925</v>
      </c>
      <c r="AJ256" s="1048"/>
      <c r="AK256" s="1048"/>
      <c r="AL256" s="1048"/>
      <c r="AM256" s="1054"/>
      <c r="AN256" s="696" t="s">
        <v>926</v>
      </c>
      <c r="AO256" s="377">
        <f t="shared" ref="AO256:AO265" si="34">COUNTIF($A$1:$CI$60,AN256)</f>
        <v>0</v>
      </c>
      <c r="AP256" s="713"/>
      <c r="AR256" s="1055" t="s">
        <v>927</v>
      </c>
      <c r="AS256" s="1055"/>
      <c r="AT256" s="1055"/>
      <c r="AU256" s="1055"/>
      <c r="AV256" s="1055"/>
      <c r="AW256" s="714" t="s">
        <v>928</v>
      </c>
      <c r="AX256" s="377">
        <f t="shared" ref="AX256:AX259" si="35">COUNTIF($A$1:$CI$60,AW256)</f>
        <v>0</v>
      </c>
      <c r="AY256" s="715"/>
      <c r="BA256" s="671"/>
    </row>
    <row r="257" spans="13:53" ht="18" x14ac:dyDescent="0.25">
      <c r="M257" s="327"/>
      <c r="AI257" s="1047" t="s">
        <v>929</v>
      </c>
      <c r="AJ257" s="1048"/>
      <c r="AK257" s="1048"/>
      <c r="AL257" s="1048"/>
      <c r="AM257" s="1054"/>
      <c r="AN257" s="716" t="s">
        <v>930</v>
      </c>
      <c r="AO257" s="377">
        <f t="shared" si="34"/>
        <v>0</v>
      </c>
      <c r="AP257" s="713"/>
      <c r="AR257" s="1055" t="s">
        <v>931</v>
      </c>
      <c r="AS257" s="1055"/>
      <c r="AT257" s="1055"/>
      <c r="AU257" s="1055"/>
      <c r="AV257" s="1055"/>
      <c r="AW257" s="717" t="s">
        <v>932</v>
      </c>
      <c r="AX257" s="377">
        <f t="shared" si="35"/>
        <v>0</v>
      </c>
      <c r="AY257" s="715"/>
      <c r="BA257" s="671"/>
    </row>
    <row r="258" spans="13:53" ht="18" x14ac:dyDescent="0.25">
      <c r="M258" s="327"/>
      <c r="AA258" s="327"/>
      <c r="AI258" s="1047" t="s">
        <v>933</v>
      </c>
      <c r="AJ258" s="1048"/>
      <c r="AK258" s="1048"/>
      <c r="AL258" s="1048"/>
      <c r="AM258" s="1054"/>
      <c r="AN258" s="718" t="s">
        <v>934</v>
      </c>
      <c r="AO258" s="377">
        <f t="shared" si="34"/>
        <v>0</v>
      </c>
      <c r="AP258" s="713"/>
      <c r="AR258" s="1055" t="s">
        <v>935</v>
      </c>
      <c r="AS258" s="1055"/>
      <c r="AT258" s="1055"/>
      <c r="AU258" s="1055"/>
      <c r="AV258" s="1055"/>
      <c r="AW258" s="719" t="s">
        <v>936</v>
      </c>
      <c r="AX258" s="377">
        <f t="shared" si="35"/>
        <v>0</v>
      </c>
      <c r="AY258" s="715"/>
      <c r="BA258" s="671"/>
    </row>
    <row r="259" spans="13:53" ht="18" x14ac:dyDescent="0.25">
      <c r="M259" s="327"/>
      <c r="AA259" s="327"/>
      <c r="AI259" s="1047" t="s">
        <v>937</v>
      </c>
      <c r="AJ259" s="1048"/>
      <c r="AK259" s="1048"/>
      <c r="AL259" s="1048"/>
      <c r="AM259" s="1054"/>
      <c r="AN259" s="720" t="s">
        <v>938</v>
      </c>
      <c r="AO259" s="377">
        <f t="shared" si="34"/>
        <v>0</v>
      </c>
      <c r="AP259" s="713"/>
      <c r="AR259" s="1055" t="s">
        <v>939</v>
      </c>
      <c r="AS259" s="1055"/>
      <c r="AT259" s="1055"/>
      <c r="AU259" s="1055"/>
      <c r="AV259" s="1055"/>
      <c r="AW259" s="721" t="s">
        <v>940</v>
      </c>
      <c r="AX259" s="377">
        <f t="shared" si="35"/>
        <v>0</v>
      </c>
      <c r="AY259" s="715"/>
      <c r="BA259" s="671"/>
    </row>
    <row r="260" spans="13:53" ht="18" x14ac:dyDescent="0.25">
      <c r="M260" s="327"/>
      <c r="AA260" s="327"/>
      <c r="AI260" s="1047" t="s">
        <v>941</v>
      </c>
      <c r="AJ260" s="1048"/>
      <c r="AK260" s="1048"/>
      <c r="AL260" s="1048"/>
      <c r="AM260" s="1054"/>
      <c r="AN260" s="722" t="s">
        <v>942</v>
      </c>
      <c r="AO260" s="377">
        <f t="shared" si="34"/>
        <v>0</v>
      </c>
      <c r="AP260" s="713"/>
      <c r="AR260" s="1056" t="s">
        <v>943</v>
      </c>
      <c r="AS260" s="1057"/>
      <c r="AT260" s="1057"/>
      <c r="AU260" s="1057"/>
      <c r="AV260" s="1058"/>
      <c r="AW260" s="723"/>
      <c r="AX260" s="515">
        <f>SUM(AX256:AX259)</f>
        <v>0</v>
      </c>
      <c r="BA260" s="671"/>
    </row>
    <row r="261" spans="13:53" ht="18" x14ac:dyDescent="0.25">
      <c r="M261" s="327"/>
      <c r="AA261" s="327"/>
      <c r="AI261" s="1047" t="s">
        <v>944</v>
      </c>
      <c r="AJ261" s="1048"/>
      <c r="AK261" s="1048"/>
      <c r="AL261" s="1048"/>
      <c r="AM261" s="1054"/>
      <c r="AN261" s="724" t="s">
        <v>945</v>
      </c>
      <c r="AO261" s="377">
        <f t="shared" si="34"/>
        <v>0</v>
      </c>
      <c r="AP261" s="713"/>
      <c r="BA261" s="671"/>
    </row>
    <row r="262" spans="13:53" ht="18" x14ac:dyDescent="0.25">
      <c r="M262" s="327"/>
      <c r="AA262" s="327"/>
      <c r="AI262" s="1047" t="s">
        <v>946</v>
      </c>
      <c r="AJ262" s="1048"/>
      <c r="AK262" s="1048"/>
      <c r="AL262" s="1048"/>
      <c r="AM262" s="1054"/>
      <c r="AN262" s="725" t="s">
        <v>947</v>
      </c>
      <c r="AO262" s="377">
        <f t="shared" si="34"/>
        <v>0</v>
      </c>
      <c r="AP262" s="713"/>
      <c r="BA262" s="671"/>
    </row>
    <row r="263" spans="13:53" ht="18" x14ac:dyDescent="0.25">
      <c r="M263" s="327"/>
      <c r="AA263" s="327"/>
      <c r="AI263" s="1047" t="s">
        <v>948</v>
      </c>
      <c r="AJ263" s="1048"/>
      <c r="AK263" s="1048"/>
      <c r="AL263" s="1048"/>
      <c r="AM263" s="1054"/>
      <c r="AN263" s="726" t="s">
        <v>949</v>
      </c>
      <c r="AO263" s="377">
        <f t="shared" si="34"/>
        <v>0</v>
      </c>
      <c r="AP263" s="713"/>
      <c r="BA263" s="671"/>
    </row>
    <row r="264" spans="13:53" ht="18" x14ac:dyDescent="0.25">
      <c r="M264" s="327"/>
      <c r="AA264" s="327"/>
      <c r="AI264" s="1047" t="s">
        <v>950</v>
      </c>
      <c r="AJ264" s="1048"/>
      <c r="AK264" s="1048"/>
      <c r="AL264" s="1048"/>
      <c r="AM264" s="1054"/>
      <c r="AN264" s="727" t="s">
        <v>951</v>
      </c>
      <c r="AO264" s="377">
        <f t="shared" si="34"/>
        <v>0</v>
      </c>
      <c r="AP264" s="713"/>
      <c r="BA264" s="671"/>
    </row>
    <row r="265" spans="13:53" ht="18" x14ac:dyDescent="0.25">
      <c r="M265" s="327"/>
      <c r="AA265" s="327"/>
      <c r="AI265" s="1047" t="s">
        <v>952</v>
      </c>
      <c r="AJ265" s="1048"/>
      <c r="AK265" s="1048"/>
      <c r="AL265" s="1048"/>
      <c r="AM265" s="1054"/>
      <c r="AN265" s="728" t="s">
        <v>953</v>
      </c>
      <c r="AO265" s="377">
        <f t="shared" si="34"/>
        <v>0</v>
      </c>
      <c r="AP265" s="713"/>
      <c r="BA265" s="671"/>
    </row>
    <row r="266" spans="13:53" ht="18" x14ac:dyDescent="0.25">
      <c r="M266" s="327"/>
      <c r="AA266" s="327"/>
      <c r="AI266" s="1050" t="s">
        <v>954</v>
      </c>
      <c r="AJ266" s="1051"/>
      <c r="AK266" s="1051"/>
      <c r="AL266" s="1051"/>
      <c r="AM266" s="1052"/>
      <c r="AN266" s="514"/>
      <c r="AO266" s="515">
        <f>SUM(AO256:AO265)</f>
        <v>0</v>
      </c>
      <c r="AP266" s="367"/>
      <c r="BA266" s="671"/>
    </row>
    <row r="267" spans="13:53" ht="18" x14ac:dyDescent="0.25">
      <c r="M267" s="327"/>
      <c r="AA267" s="327"/>
      <c r="AI267" s="672"/>
      <c r="BA267" s="671"/>
    </row>
    <row r="268" spans="13:53" ht="18" x14ac:dyDescent="0.25">
      <c r="M268" s="327"/>
      <c r="AA268" s="327"/>
      <c r="AI268" s="1044" t="s">
        <v>291</v>
      </c>
      <c r="AJ268" s="1045"/>
      <c r="AK268" s="1045"/>
      <c r="AL268" s="1045"/>
      <c r="AM268" s="1045"/>
      <c r="AN268" s="1046"/>
      <c r="AO268" s="368" t="s">
        <v>200</v>
      </c>
      <c r="AP268" s="369"/>
      <c r="BA268" s="671"/>
    </row>
    <row r="269" spans="13:53" ht="18" x14ac:dyDescent="0.25">
      <c r="M269" s="327"/>
      <c r="AA269" s="327"/>
      <c r="AI269" s="1047" t="s">
        <v>955</v>
      </c>
      <c r="AJ269" s="1048"/>
      <c r="AK269" s="1048"/>
      <c r="AL269" s="1048"/>
      <c r="AM269" s="1048"/>
      <c r="AN269" s="729" t="s">
        <v>956</v>
      </c>
      <c r="AO269" s="377">
        <f t="shared" ref="AO269" si="36">COUNTIF($A$1:$CI$60,AN269)</f>
        <v>0</v>
      </c>
      <c r="AP269" s="709"/>
      <c r="BA269" s="671"/>
    </row>
    <row r="270" spans="13:53" ht="18" x14ac:dyDescent="0.25">
      <c r="M270" s="327"/>
      <c r="AA270" s="327"/>
      <c r="AI270" s="1047"/>
      <c r="AJ270" s="1048"/>
      <c r="AK270" s="1048"/>
      <c r="AL270" s="1048"/>
      <c r="AM270" s="1049"/>
      <c r="AN270" s="730"/>
      <c r="AO270" s="377"/>
      <c r="AP270" s="709"/>
      <c r="BA270" s="671"/>
    </row>
    <row r="271" spans="13:53" ht="18" x14ac:dyDescent="0.25">
      <c r="M271" s="327"/>
      <c r="AA271" s="327"/>
      <c r="AI271" s="1050" t="s">
        <v>957</v>
      </c>
      <c r="AJ271" s="1051"/>
      <c r="AK271" s="1051"/>
      <c r="AL271" s="1051"/>
      <c r="AM271" s="1052"/>
      <c r="AN271" s="514"/>
      <c r="AO271" s="515">
        <f>SUM(AO269:AO270)</f>
        <v>0</v>
      </c>
      <c r="AP271" s="367"/>
      <c r="BA271" s="671"/>
    </row>
    <row r="272" spans="13:53" ht="18" x14ac:dyDescent="0.25">
      <c r="M272" s="327"/>
      <c r="AA272" s="327"/>
      <c r="AI272" s="672"/>
      <c r="BA272" s="671"/>
    </row>
    <row r="273" spans="13:53" ht="15.75" thickBot="1" x14ac:dyDescent="0.3">
      <c r="M273" s="327"/>
      <c r="AA273" s="327"/>
      <c r="AI273" s="731"/>
      <c r="AJ273" s="732"/>
      <c r="AK273" s="732"/>
      <c r="AL273" s="732"/>
      <c r="AM273" s="732"/>
      <c r="AN273" s="732"/>
      <c r="AO273" s="732"/>
      <c r="AP273" s="732"/>
      <c r="AQ273" s="732"/>
      <c r="AR273" s="732"/>
      <c r="AS273" s="732"/>
      <c r="AT273" s="732"/>
      <c r="AU273" s="732"/>
      <c r="AV273" s="732"/>
      <c r="AW273" s="732"/>
      <c r="AX273" s="732"/>
      <c r="AY273" s="732"/>
      <c r="AZ273" s="732"/>
      <c r="BA273" s="733"/>
    </row>
    <row r="274" spans="13:53" x14ac:dyDescent="0.25">
      <c r="M274" s="327"/>
      <c r="AA274" s="327"/>
    </row>
    <row r="275" spans="13:53" x14ac:dyDescent="0.25">
      <c r="M275" s="327"/>
      <c r="AA275" s="327"/>
    </row>
    <row r="276" spans="13:53" x14ac:dyDescent="0.25">
      <c r="M276" s="327"/>
      <c r="AA276" s="327"/>
    </row>
    <row r="277" spans="13:53" x14ac:dyDescent="0.25">
      <c r="M277" s="327"/>
      <c r="AA277" s="327"/>
    </row>
    <row r="278" spans="13:53" ht="18" x14ac:dyDescent="0.25">
      <c r="M278" s="327"/>
      <c r="AA278" s="327"/>
      <c r="AZ278" s="626"/>
    </row>
    <row r="279" spans="13:53" ht="18" x14ac:dyDescent="0.25">
      <c r="M279" s="327"/>
      <c r="AA279" s="327"/>
      <c r="AI279" s="734"/>
      <c r="AJ279" s="734"/>
      <c r="AK279" s="734"/>
      <c r="AL279" s="734"/>
      <c r="AM279" s="734"/>
      <c r="AQ279" s="735"/>
    </row>
    <row r="280" spans="13:53" ht="18" x14ac:dyDescent="0.25">
      <c r="M280" s="327"/>
      <c r="AA280" s="327"/>
      <c r="AI280" s="1043"/>
      <c r="AJ280" s="1043"/>
      <c r="AK280" s="1043"/>
      <c r="AL280" s="1043"/>
      <c r="AM280" s="1043"/>
      <c r="AN280" s="1043"/>
      <c r="AO280" s="735"/>
      <c r="AP280" s="735"/>
      <c r="AQ280" s="736"/>
      <c r="BA280" s="626"/>
    </row>
    <row r="281" spans="13:53" ht="18" x14ac:dyDescent="0.25">
      <c r="M281" s="327"/>
      <c r="AA281" s="327"/>
      <c r="AI281" s="1053"/>
      <c r="AJ281" s="1053"/>
      <c r="AK281" s="1053"/>
      <c r="AL281" s="1053"/>
      <c r="AM281" s="1053"/>
      <c r="AN281" s="629"/>
      <c r="AO281" s="736"/>
      <c r="AP281" s="736"/>
      <c r="AQ281" s="735"/>
      <c r="AZ281" s="626"/>
      <c r="BA281" s="735"/>
    </row>
    <row r="282" spans="13:53" ht="18" x14ac:dyDescent="0.25">
      <c r="M282" s="327"/>
      <c r="AA282" s="327"/>
      <c r="AI282" s="1043"/>
      <c r="AJ282" s="1043"/>
      <c r="AK282" s="1043"/>
      <c r="AL282" s="1043"/>
      <c r="AM282" s="1043"/>
      <c r="AN282" s="1043"/>
      <c r="AO282" s="735"/>
      <c r="AP282" s="735"/>
      <c r="AQ282" s="737"/>
      <c r="AZ282" s="735"/>
      <c r="BA282" s="626"/>
    </row>
    <row r="283" spans="13:53" ht="18" x14ac:dyDescent="0.25">
      <c r="M283" s="327"/>
      <c r="AA283" s="327"/>
      <c r="AI283" s="1043"/>
      <c r="AJ283" s="1043"/>
      <c r="AK283" s="1043"/>
      <c r="AL283" s="1043"/>
      <c r="AM283" s="1043"/>
      <c r="AN283" s="1043"/>
      <c r="AO283" s="737"/>
      <c r="AP283" s="737"/>
      <c r="AQ283" s="737"/>
      <c r="AZ283" s="626"/>
      <c r="BA283" s="626"/>
    </row>
    <row r="284" spans="13:53" ht="18" x14ac:dyDescent="0.25">
      <c r="M284" s="327"/>
      <c r="AA284" s="327"/>
      <c r="AI284" s="734"/>
      <c r="AJ284" s="734"/>
      <c r="AK284" s="734"/>
      <c r="AL284" s="734"/>
      <c r="AM284" s="734"/>
      <c r="AQ284" s="737"/>
      <c r="AZ284" s="626"/>
      <c r="BA284" s="626"/>
    </row>
    <row r="285" spans="13:53" ht="18" x14ac:dyDescent="0.25">
      <c r="M285" s="327"/>
      <c r="AA285" s="327"/>
      <c r="AI285" s="734"/>
      <c r="AJ285" s="734"/>
      <c r="AK285" s="734"/>
      <c r="AL285" s="734"/>
      <c r="AM285" s="734"/>
      <c r="AQ285" s="737"/>
      <c r="AZ285" s="626"/>
      <c r="BA285" s="626"/>
    </row>
    <row r="286" spans="13:53" ht="18" x14ac:dyDescent="0.25">
      <c r="M286" s="327"/>
      <c r="AA286" s="327"/>
      <c r="AI286" s="734"/>
      <c r="AJ286" s="734"/>
      <c r="AK286" s="734"/>
      <c r="AL286" s="734"/>
      <c r="AM286" s="734"/>
      <c r="AQ286" s="737"/>
      <c r="AZ286" s="626"/>
      <c r="BA286" s="626"/>
    </row>
    <row r="287" spans="13:53" ht="18" x14ac:dyDescent="0.25">
      <c r="M287" s="327"/>
      <c r="AA287" s="327"/>
      <c r="AI287" s="734"/>
      <c r="AJ287" s="734"/>
      <c r="AK287" s="734"/>
      <c r="AL287" s="734"/>
      <c r="AM287" s="734"/>
      <c r="AQ287" s="737"/>
      <c r="AZ287" s="626"/>
      <c r="BA287" s="626"/>
    </row>
    <row r="288" spans="13:53" ht="18" x14ac:dyDescent="0.25">
      <c r="M288" s="327"/>
      <c r="AA288" s="327"/>
      <c r="AI288" s="734"/>
      <c r="AJ288" s="734"/>
      <c r="AK288" s="734"/>
      <c r="AL288" s="734"/>
      <c r="AM288" s="734"/>
      <c r="AQ288" s="737"/>
      <c r="AZ288" s="626"/>
      <c r="BA288" s="626"/>
    </row>
    <row r="289" spans="13:58" ht="18" x14ac:dyDescent="0.25">
      <c r="M289" s="327"/>
      <c r="AA289" s="327"/>
      <c r="AI289" s="734"/>
      <c r="AJ289" s="734"/>
      <c r="AK289" s="734"/>
      <c r="AL289" s="734"/>
      <c r="AM289" s="734"/>
      <c r="AQ289" s="737"/>
      <c r="AZ289" s="626"/>
      <c r="BA289" s="626"/>
    </row>
    <row r="290" spans="13:58" ht="18" x14ac:dyDescent="0.25">
      <c r="M290" s="327"/>
      <c r="AA290" s="327"/>
      <c r="AI290" s="734"/>
      <c r="AJ290" s="734"/>
      <c r="AK290" s="734"/>
      <c r="AL290" s="734"/>
      <c r="AM290" s="734"/>
      <c r="AQ290" s="737"/>
      <c r="AZ290" s="626"/>
      <c r="BA290" s="626"/>
    </row>
    <row r="291" spans="13:58" ht="18" x14ac:dyDescent="0.25">
      <c r="M291" s="327"/>
      <c r="AA291" s="327"/>
      <c r="AI291" s="734"/>
      <c r="AJ291" s="734"/>
      <c r="AK291" s="734"/>
      <c r="AL291" s="734"/>
      <c r="AM291" s="734"/>
      <c r="AQ291" s="737"/>
      <c r="AZ291" s="626"/>
      <c r="BA291" s="626"/>
    </row>
    <row r="292" spans="13:58" ht="18" x14ac:dyDescent="0.25">
      <c r="M292" s="327"/>
      <c r="AA292" s="327"/>
      <c r="AI292" s="734"/>
      <c r="AJ292" s="734"/>
      <c r="AK292" s="734"/>
      <c r="AL292" s="734"/>
      <c r="AM292" s="734"/>
      <c r="AQ292" s="737"/>
      <c r="AZ292" s="626"/>
      <c r="BA292" s="626"/>
    </row>
    <row r="293" spans="13:58" ht="18" x14ac:dyDescent="0.25">
      <c r="M293" s="327"/>
      <c r="AA293" s="327"/>
      <c r="AI293" s="734"/>
      <c r="AJ293" s="734"/>
      <c r="AK293" s="734"/>
      <c r="AL293" s="734"/>
      <c r="AM293" s="734"/>
      <c r="AQ293" s="737"/>
      <c r="AZ293" s="626"/>
      <c r="BA293" s="626"/>
      <c r="BF293" s="738" t="s">
        <v>958</v>
      </c>
    </row>
  </sheetData>
  <mergeCells count="639">
    <mergeCell ref="A1:CI1"/>
    <mergeCell ref="BG3:BJ7"/>
    <mergeCell ref="CF3:CG3"/>
    <mergeCell ref="BQ8:BR8"/>
    <mergeCell ref="BG23:BG24"/>
    <mergeCell ref="BH25:BJ25"/>
    <mergeCell ref="CC31:CE32"/>
    <mergeCell ref="AQ32:AW39"/>
    <mergeCell ref="BS33:BU33"/>
    <mergeCell ref="AD34:AK34"/>
    <mergeCell ref="BH26:BJ26"/>
    <mergeCell ref="BW26:BX26"/>
    <mergeCell ref="CC26:CE27"/>
    <mergeCell ref="BH27:BJ27"/>
    <mergeCell ref="BW27:BX27"/>
    <mergeCell ref="BH28:BJ28"/>
    <mergeCell ref="M40:N40"/>
    <mergeCell ref="BN40:BO40"/>
    <mergeCell ref="S44:AA54"/>
    <mergeCell ref="AD46:AL48"/>
    <mergeCell ref="AJ49:AL52"/>
    <mergeCell ref="AB51:AI54"/>
    <mergeCell ref="AJ53:AL54"/>
    <mergeCell ref="A29:B29"/>
    <mergeCell ref="BH29:BJ29"/>
    <mergeCell ref="BH30:BJ30"/>
    <mergeCell ref="AP31:AS31"/>
    <mergeCell ref="W82:X82"/>
    <mergeCell ref="Y82:Z82"/>
    <mergeCell ref="A80:I80"/>
    <mergeCell ref="J80:M80"/>
    <mergeCell ref="Q80:T80"/>
    <mergeCell ref="W80:Z80"/>
    <mergeCell ref="Q81:R81"/>
    <mergeCell ref="S81:T81"/>
    <mergeCell ref="W81:X81"/>
    <mergeCell ref="Y81:Z81"/>
    <mergeCell ref="U83:V83"/>
    <mergeCell ref="A84:D84"/>
    <mergeCell ref="A85:D85"/>
    <mergeCell ref="A87:D87"/>
    <mergeCell ref="A88:D88"/>
    <mergeCell ref="A89:D89"/>
    <mergeCell ref="A82:F82"/>
    <mergeCell ref="G82:I82"/>
    <mergeCell ref="Q82:R82"/>
    <mergeCell ref="S82:T82"/>
    <mergeCell ref="A92:Z92"/>
    <mergeCell ref="D93:H93"/>
    <mergeCell ref="I93:J93"/>
    <mergeCell ref="Q93:U93"/>
    <mergeCell ref="V93:W93"/>
    <mergeCell ref="AC93:AF94"/>
    <mergeCell ref="D94:H94"/>
    <mergeCell ref="I94:J94"/>
    <mergeCell ref="Q94:U94"/>
    <mergeCell ref="V94:W94"/>
    <mergeCell ref="AI94:AN94"/>
    <mergeCell ref="AR94:AW94"/>
    <mergeCell ref="D95:H95"/>
    <mergeCell ref="I95:J95"/>
    <mergeCell ref="Q95:U95"/>
    <mergeCell ref="V95:W95"/>
    <mergeCell ref="AC95:AD95"/>
    <mergeCell ref="AI95:AM95"/>
    <mergeCell ref="AR95:AV95"/>
    <mergeCell ref="AI98:AM98"/>
    <mergeCell ref="AR98:AV98"/>
    <mergeCell ref="A99:I99"/>
    <mergeCell ref="N99:V99"/>
    <mergeCell ref="AI99:AM99"/>
    <mergeCell ref="AR99:AV99"/>
    <mergeCell ref="AR96:AV96"/>
    <mergeCell ref="D97:H97"/>
    <mergeCell ref="I97:J97"/>
    <mergeCell ref="Q97:U97"/>
    <mergeCell ref="V97:W97"/>
    <mergeCell ref="AI97:AM97"/>
    <mergeCell ref="AR97:AV97"/>
    <mergeCell ref="D96:H96"/>
    <mergeCell ref="I96:J96"/>
    <mergeCell ref="Q96:U96"/>
    <mergeCell ref="V96:W96"/>
    <mergeCell ref="AC96:AF96"/>
    <mergeCell ref="AI96:AM96"/>
    <mergeCell ref="A101:C101"/>
    <mergeCell ref="G101:I101"/>
    <mergeCell ref="N101:P101"/>
    <mergeCell ref="T101:V101"/>
    <mergeCell ref="AI101:AM101"/>
    <mergeCell ref="AR101:AV101"/>
    <mergeCell ref="A100:C100"/>
    <mergeCell ref="G100:I100"/>
    <mergeCell ref="N100:P100"/>
    <mergeCell ref="T100:V100"/>
    <mergeCell ref="AI100:AM100"/>
    <mergeCell ref="AR100:AV100"/>
    <mergeCell ref="A103:C103"/>
    <mergeCell ref="G103:I103"/>
    <mergeCell ref="N103:P103"/>
    <mergeCell ref="T103:V103"/>
    <mergeCell ref="AI103:AM103"/>
    <mergeCell ref="AR103:AV103"/>
    <mergeCell ref="A102:C102"/>
    <mergeCell ref="G102:I102"/>
    <mergeCell ref="N102:P102"/>
    <mergeCell ref="T102:V102"/>
    <mergeCell ref="AI102:AM102"/>
    <mergeCell ref="AR102:AV102"/>
    <mergeCell ref="A105:C105"/>
    <mergeCell ref="G105:I105"/>
    <mergeCell ref="N105:P105"/>
    <mergeCell ref="T105:V105"/>
    <mergeCell ref="AI105:AM105"/>
    <mergeCell ref="AR105:AV105"/>
    <mergeCell ref="A104:C104"/>
    <mergeCell ref="G104:I104"/>
    <mergeCell ref="N104:P104"/>
    <mergeCell ref="T104:V104"/>
    <mergeCell ref="AI104:AM104"/>
    <mergeCell ref="AR104:AV104"/>
    <mergeCell ref="A107:C107"/>
    <mergeCell ref="G107:I107"/>
    <mergeCell ref="N107:P107"/>
    <mergeCell ref="T107:V107"/>
    <mergeCell ref="AI107:AM107"/>
    <mergeCell ref="AR107:AV107"/>
    <mergeCell ref="A106:C106"/>
    <mergeCell ref="G106:I106"/>
    <mergeCell ref="N106:P106"/>
    <mergeCell ref="T106:V106"/>
    <mergeCell ref="AI106:AM106"/>
    <mergeCell ref="AR106:AV106"/>
    <mergeCell ref="A109:C109"/>
    <mergeCell ref="G109:I109"/>
    <mergeCell ref="N109:P109"/>
    <mergeCell ref="T109:V109"/>
    <mergeCell ref="AI109:AM109"/>
    <mergeCell ref="AR109:AV109"/>
    <mergeCell ref="A108:C108"/>
    <mergeCell ref="G108:I108"/>
    <mergeCell ref="N108:P108"/>
    <mergeCell ref="T108:V108"/>
    <mergeCell ref="AI108:AM108"/>
    <mergeCell ref="AR108:AV108"/>
    <mergeCell ref="A111:C111"/>
    <mergeCell ref="G111:I111"/>
    <mergeCell ref="N111:P111"/>
    <mergeCell ref="T111:V111"/>
    <mergeCell ref="AI111:AM111"/>
    <mergeCell ref="AR111:AV111"/>
    <mergeCell ref="A110:C110"/>
    <mergeCell ref="G110:I110"/>
    <mergeCell ref="N110:P110"/>
    <mergeCell ref="T110:V110"/>
    <mergeCell ref="AI110:AM110"/>
    <mergeCell ref="AR110:AV110"/>
    <mergeCell ref="A113:C113"/>
    <mergeCell ref="G113:I113"/>
    <mergeCell ref="N113:P113"/>
    <mergeCell ref="T113:V113"/>
    <mergeCell ref="AI113:AM113"/>
    <mergeCell ref="AR113:AV113"/>
    <mergeCell ref="A112:C112"/>
    <mergeCell ref="G112:I112"/>
    <mergeCell ref="N112:P112"/>
    <mergeCell ref="T112:V112"/>
    <mergeCell ref="AI112:AM112"/>
    <mergeCell ref="AR112:AV112"/>
    <mergeCell ref="A115:C115"/>
    <mergeCell ref="G115:I115"/>
    <mergeCell ref="N115:P115"/>
    <mergeCell ref="T115:V115"/>
    <mergeCell ref="AI115:AM115"/>
    <mergeCell ref="AR115:AV115"/>
    <mergeCell ref="A114:C114"/>
    <mergeCell ref="G114:I114"/>
    <mergeCell ref="N114:P114"/>
    <mergeCell ref="T114:V114"/>
    <mergeCell ref="AI114:AM114"/>
    <mergeCell ref="AR114:AV114"/>
    <mergeCell ref="A117:C117"/>
    <mergeCell ref="G117:I117"/>
    <mergeCell ref="N117:P117"/>
    <mergeCell ref="T117:V117"/>
    <mergeCell ref="AI117:AM117"/>
    <mergeCell ref="AR117:AV117"/>
    <mergeCell ref="A116:C116"/>
    <mergeCell ref="G116:I116"/>
    <mergeCell ref="N116:P116"/>
    <mergeCell ref="T116:V116"/>
    <mergeCell ref="AI116:AM116"/>
    <mergeCell ref="AR116:AV116"/>
    <mergeCell ref="A119:C119"/>
    <mergeCell ref="G119:I119"/>
    <mergeCell ref="N119:P119"/>
    <mergeCell ref="T119:V119"/>
    <mergeCell ref="AI119:AM119"/>
    <mergeCell ref="AR119:AV119"/>
    <mergeCell ref="A118:C118"/>
    <mergeCell ref="G118:I118"/>
    <mergeCell ref="N118:P118"/>
    <mergeCell ref="T118:V118"/>
    <mergeCell ref="AI118:AM118"/>
    <mergeCell ref="AR118:AV118"/>
    <mergeCell ref="AR120:AV120"/>
    <mergeCell ref="A121:E121"/>
    <mergeCell ref="G121:I121"/>
    <mergeCell ref="N121:R121"/>
    <mergeCell ref="T121:V121"/>
    <mergeCell ref="AI121:AM121"/>
    <mergeCell ref="AR121:AV121"/>
    <mergeCell ref="A120:C120"/>
    <mergeCell ref="G120:I120"/>
    <mergeCell ref="N120:P120"/>
    <mergeCell ref="T120:V120"/>
    <mergeCell ref="AC120:AF120"/>
    <mergeCell ref="AI120:AM120"/>
    <mergeCell ref="A122:I122"/>
    <mergeCell ref="N122:V122"/>
    <mergeCell ref="AI122:AM122"/>
    <mergeCell ref="AR122:AV122"/>
    <mergeCell ref="A123:C123"/>
    <mergeCell ref="G123:I123"/>
    <mergeCell ref="N123:P123"/>
    <mergeCell ref="T123:V123"/>
    <mergeCell ref="AI123:AM123"/>
    <mergeCell ref="AR123:AV123"/>
    <mergeCell ref="A125:C125"/>
    <mergeCell ref="G125:I125"/>
    <mergeCell ref="N125:P125"/>
    <mergeCell ref="T125:V125"/>
    <mergeCell ref="AI125:AM125"/>
    <mergeCell ref="AR125:AV125"/>
    <mergeCell ref="A124:C124"/>
    <mergeCell ref="G124:I124"/>
    <mergeCell ref="N124:P124"/>
    <mergeCell ref="T124:V124"/>
    <mergeCell ref="AI124:AM124"/>
    <mergeCell ref="AR124:AV124"/>
    <mergeCell ref="A127:C127"/>
    <mergeCell ref="G127:I127"/>
    <mergeCell ref="N127:P127"/>
    <mergeCell ref="T127:V127"/>
    <mergeCell ref="AI127:AM127"/>
    <mergeCell ref="AR127:AV127"/>
    <mergeCell ref="A126:C126"/>
    <mergeCell ref="G126:I126"/>
    <mergeCell ref="N126:P126"/>
    <mergeCell ref="T126:V126"/>
    <mergeCell ref="AI126:AM126"/>
    <mergeCell ref="AR126:AV126"/>
    <mergeCell ref="A129:C129"/>
    <mergeCell ref="G129:I129"/>
    <mergeCell ref="N129:P129"/>
    <mergeCell ref="T129:V129"/>
    <mergeCell ref="AI129:AM129"/>
    <mergeCell ref="AR129:AV129"/>
    <mergeCell ref="A128:C128"/>
    <mergeCell ref="G128:I128"/>
    <mergeCell ref="N128:P128"/>
    <mergeCell ref="T128:V128"/>
    <mergeCell ref="AI128:AM128"/>
    <mergeCell ref="AR128:AV128"/>
    <mergeCell ref="A131:C131"/>
    <mergeCell ref="G131:I131"/>
    <mergeCell ref="N131:P131"/>
    <mergeCell ref="T131:V131"/>
    <mergeCell ref="AI131:AM131"/>
    <mergeCell ref="AR131:AV131"/>
    <mergeCell ref="A130:C130"/>
    <mergeCell ref="G130:I130"/>
    <mergeCell ref="N130:P130"/>
    <mergeCell ref="T130:V130"/>
    <mergeCell ref="AI130:AM130"/>
    <mergeCell ref="AR130:AV130"/>
    <mergeCell ref="A133:C133"/>
    <mergeCell ref="G133:I133"/>
    <mergeCell ref="N133:P133"/>
    <mergeCell ref="T133:V133"/>
    <mergeCell ref="AI133:AM133"/>
    <mergeCell ref="AR133:AV133"/>
    <mergeCell ref="A132:C132"/>
    <mergeCell ref="G132:I132"/>
    <mergeCell ref="N132:P132"/>
    <mergeCell ref="T132:V132"/>
    <mergeCell ref="AI132:AM132"/>
    <mergeCell ref="AR132:AV132"/>
    <mergeCell ref="A135:C135"/>
    <mergeCell ref="G135:I135"/>
    <mergeCell ref="N135:P135"/>
    <mergeCell ref="T135:V135"/>
    <mergeCell ref="AI135:AM135"/>
    <mergeCell ref="AR135:AV135"/>
    <mergeCell ref="A134:C134"/>
    <mergeCell ref="G134:I134"/>
    <mergeCell ref="N134:P134"/>
    <mergeCell ref="T134:V134"/>
    <mergeCell ref="AI134:AM134"/>
    <mergeCell ref="AR134:AV134"/>
    <mergeCell ref="AR137:AW137"/>
    <mergeCell ref="A138:C138"/>
    <mergeCell ref="G138:I138"/>
    <mergeCell ref="N138:P138"/>
    <mergeCell ref="T138:V138"/>
    <mergeCell ref="AI138:AM138"/>
    <mergeCell ref="AR138:AV138"/>
    <mergeCell ref="A136:E136"/>
    <mergeCell ref="G136:I136"/>
    <mergeCell ref="N136:R136"/>
    <mergeCell ref="T136:V136"/>
    <mergeCell ref="AI136:AM136"/>
    <mergeCell ref="A137:I137"/>
    <mergeCell ref="N137:V137"/>
    <mergeCell ref="AI137:AM137"/>
    <mergeCell ref="A140:E140"/>
    <mergeCell ref="G140:I140"/>
    <mergeCell ref="N140:R140"/>
    <mergeCell ref="T140:V140"/>
    <mergeCell ref="AI140:AM140"/>
    <mergeCell ref="AR140:AV140"/>
    <mergeCell ref="A139:C139"/>
    <mergeCell ref="G139:I139"/>
    <mergeCell ref="N139:P139"/>
    <mergeCell ref="T139:V139"/>
    <mergeCell ref="AI139:AM139"/>
    <mergeCell ref="AR139:AV139"/>
    <mergeCell ref="A143:C143"/>
    <mergeCell ref="G143:I143"/>
    <mergeCell ref="N143:P143"/>
    <mergeCell ref="T143:V143"/>
    <mergeCell ref="AI143:AM143"/>
    <mergeCell ref="AR143:AV143"/>
    <mergeCell ref="A141:I141"/>
    <mergeCell ref="N141:V141"/>
    <mergeCell ref="AI141:AM141"/>
    <mergeCell ref="AR141:AV141"/>
    <mergeCell ref="A142:C142"/>
    <mergeCell ref="G142:I142"/>
    <mergeCell ref="N142:P142"/>
    <mergeCell ref="T142:V142"/>
    <mergeCell ref="AI142:AM142"/>
    <mergeCell ref="AR142:AV142"/>
    <mergeCell ref="A145:C145"/>
    <mergeCell ref="G145:I145"/>
    <mergeCell ref="N145:P145"/>
    <mergeCell ref="T145:V145"/>
    <mergeCell ref="AI145:AM145"/>
    <mergeCell ref="AR145:AV145"/>
    <mergeCell ref="A144:C144"/>
    <mergeCell ref="G144:I144"/>
    <mergeCell ref="N144:P144"/>
    <mergeCell ref="T144:V144"/>
    <mergeCell ref="AI144:AM144"/>
    <mergeCell ref="AR144:AV144"/>
    <mergeCell ref="A147:C147"/>
    <mergeCell ref="G147:I147"/>
    <mergeCell ref="N147:P147"/>
    <mergeCell ref="T147:V147"/>
    <mergeCell ref="AI147:AM147"/>
    <mergeCell ref="AR147:AV147"/>
    <mergeCell ref="A146:C146"/>
    <mergeCell ref="G146:I146"/>
    <mergeCell ref="N146:P146"/>
    <mergeCell ref="T146:V146"/>
    <mergeCell ref="AI146:AM146"/>
    <mergeCell ref="AR146:AV146"/>
    <mergeCell ref="A149:C149"/>
    <mergeCell ref="G149:I149"/>
    <mergeCell ref="N149:P149"/>
    <mergeCell ref="T149:V149"/>
    <mergeCell ref="AI149:AM149"/>
    <mergeCell ref="AR149:AV149"/>
    <mergeCell ref="A148:C148"/>
    <mergeCell ref="G148:I148"/>
    <mergeCell ref="N148:P148"/>
    <mergeCell ref="T148:V148"/>
    <mergeCell ref="AI148:AM148"/>
    <mergeCell ref="AR148:AV148"/>
    <mergeCell ref="A151:C151"/>
    <mergeCell ref="G151:I151"/>
    <mergeCell ref="N151:P151"/>
    <mergeCell ref="T151:V151"/>
    <mergeCell ref="AI151:AM151"/>
    <mergeCell ref="AR151:AV151"/>
    <mergeCell ref="A150:C150"/>
    <mergeCell ref="G150:I150"/>
    <mergeCell ref="N150:P150"/>
    <mergeCell ref="T150:V150"/>
    <mergeCell ref="AI150:AM150"/>
    <mergeCell ref="AR150:AV150"/>
    <mergeCell ref="A153:C153"/>
    <mergeCell ref="G153:I153"/>
    <mergeCell ref="N153:P153"/>
    <mergeCell ref="T153:V153"/>
    <mergeCell ref="AI153:AM153"/>
    <mergeCell ref="AR153:AV153"/>
    <mergeCell ref="A152:C152"/>
    <mergeCell ref="G152:I152"/>
    <mergeCell ref="N152:P152"/>
    <mergeCell ref="T152:V152"/>
    <mergeCell ref="AI152:AM152"/>
    <mergeCell ref="AR152:AV152"/>
    <mergeCell ref="A155:C155"/>
    <mergeCell ref="G155:I155"/>
    <mergeCell ref="N155:P155"/>
    <mergeCell ref="T155:V155"/>
    <mergeCell ref="AI155:AM155"/>
    <mergeCell ref="AR155:AV155"/>
    <mergeCell ref="A154:C154"/>
    <mergeCell ref="G154:I154"/>
    <mergeCell ref="N154:P154"/>
    <mergeCell ref="T154:V154"/>
    <mergeCell ref="AI154:AM154"/>
    <mergeCell ref="AR154:AV154"/>
    <mergeCell ref="A157:C157"/>
    <mergeCell ref="G157:I157"/>
    <mergeCell ref="N157:P157"/>
    <mergeCell ref="T157:V157"/>
    <mergeCell ref="AI157:AM157"/>
    <mergeCell ref="AR157:AV157"/>
    <mergeCell ref="A156:C156"/>
    <mergeCell ref="G156:I156"/>
    <mergeCell ref="N156:P156"/>
    <mergeCell ref="T156:V156"/>
    <mergeCell ref="AI156:AM156"/>
    <mergeCell ref="AR156:AV156"/>
    <mergeCell ref="A159:E159"/>
    <mergeCell ref="G159:I159"/>
    <mergeCell ref="N159:R159"/>
    <mergeCell ref="T159:V159"/>
    <mergeCell ref="AI159:AM159"/>
    <mergeCell ref="AR159:AV159"/>
    <mergeCell ref="A158:C158"/>
    <mergeCell ref="G158:I158"/>
    <mergeCell ref="N158:P158"/>
    <mergeCell ref="T158:V158"/>
    <mergeCell ref="AI158:AM158"/>
    <mergeCell ref="AR158:AV158"/>
    <mergeCell ref="AI161:AM161"/>
    <mergeCell ref="AR161:AV161"/>
    <mergeCell ref="AI162:AM162"/>
    <mergeCell ref="AR162:AV162"/>
    <mergeCell ref="AI163:AM163"/>
    <mergeCell ref="AR163:AV163"/>
    <mergeCell ref="A160:E160"/>
    <mergeCell ref="G160:I160"/>
    <mergeCell ref="N160:R160"/>
    <mergeCell ref="T160:V160"/>
    <mergeCell ref="AI160:AM160"/>
    <mergeCell ref="AR160:AV160"/>
    <mergeCell ref="AI167:AM167"/>
    <mergeCell ref="AR167:AV167"/>
    <mergeCell ref="AR168:AV168"/>
    <mergeCell ref="AI169:AN169"/>
    <mergeCell ref="AR169:AV169"/>
    <mergeCell ref="AI170:AM170"/>
    <mergeCell ref="AR170:AV170"/>
    <mergeCell ref="AI164:AM164"/>
    <mergeCell ref="AR164:AV164"/>
    <mergeCell ref="AI165:AM165"/>
    <mergeCell ref="AR165:AV165"/>
    <mergeCell ref="AI166:AM166"/>
    <mergeCell ref="AR166:AV166"/>
    <mergeCell ref="AI174:AM174"/>
    <mergeCell ref="AR174:AV174"/>
    <mergeCell ref="AI175:AM175"/>
    <mergeCell ref="AR175:AV175"/>
    <mergeCell ref="AI176:AM176"/>
    <mergeCell ref="AR176:AV176"/>
    <mergeCell ref="AI171:AM171"/>
    <mergeCell ref="AR171:AV171"/>
    <mergeCell ref="AI172:AM172"/>
    <mergeCell ref="AR172:AV172"/>
    <mergeCell ref="AI173:AM173"/>
    <mergeCell ref="AR173:AV173"/>
    <mergeCell ref="AI180:AM180"/>
    <mergeCell ref="AR180:AV180"/>
    <mergeCell ref="AI181:AM181"/>
    <mergeCell ref="AR181:AV181"/>
    <mergeCell ref="AI182:AM182"/>
    <mergeCell ref="AR182:AV182"/>
    <mergeCell ref="AI177:AM177"/>
    <mergeCell ref="AR177:AV177"/>
    <mergeCell ref="AI178:AM178"/>
    <mergeCell ref="AR178:AV178"/>
    <mergeCell ref="AI179:AM179"/>
    <mergeCell ref="AR179:AV179"/>
    <mergeCell ref="AI187:AM187"/>
    <mergeCell ref="AR187:AV187"/>
    <mergeCell ref="AI188:AM188"/>
    <mergeCell ref="AR188:AV188"/>
    <mergeCell ref="AI189:AM189"/>
    <mergeCell ref="AR189:AV189"/>
    <mergeCell ref="AI183:AM183"/>
    <mergeCell ref="AI184:AM184"/>
    <mergeCell ref="AR184:AW184"/>
    <mergeCell ref="AI185:AM185"/>
    <mergeCell ref="AR185:AV185"/>
    <mergeCell ref="AI186:AM186"/>
    <mergeCell ref="AR186:AV186"/>
    <mergeCell ref="AI193:AM193"/>
    <mergeCell ref="AR193:AV193"/>
    <mergeCell ref="AI194:AM194"/>
    <mergeCell ref="AR194:AV194"/>
    <mergeCell ref="AI195:AM195"/>
    <mergeCell ref="AR195:AV195"/>
    <mergeCell ref="AI190:AM190"/>
    <mergeCell ref="AR190:AV190"/>
    <mergeCell ref="AI191:AM191"/>
    <mergeCell ref="AR191:AV191"/>
    <mergeCell ref="AI192:AM192"/>
    <mergeCell ref="AR192:AV192"/>
    <mergeCell ref="AR199:AV199"/>
    <mergeCell ref="AR200:AV200"/>
    <mergeCell ref="AI201:AN201"/>
    <mergeCell ref="AR201:AV201"/>
    <mergeCell ref="AI202:AM202"/>
    <mergeCell ref="AR202:AV202"/>
    <mergeCell ref="AI196:AM196"/>
    <mergeCell ref="AR196:AV196"/>
    <mergeCell ref="AI197:AM197"/>
    <mergeCell ref="AR197:AV197"/>
    <mergeCell ref="AI198:AM198"/>
    <mergeCell ref="AR198:AV198"/>
    <mergeCell ref="AI207:AN207"/>
    <mergeCell ref="AR207:AV207"/>
    <mergeCell ref="AI208:AM208"/>
    <mergeCell ref="AR208:AV208"/>
    <mergeCell ref="AI209:AM209"/>
    <mergeCell ref="AR209:AV209"/>
    <mergeCell ref="AI203:AM203"/>
    <mergeCell ref="AR203:AV203"/>
    <mergeCell ref="AI204:AM204"/>
    <mergeCell ref="AR204:AV204"/>
    <mergeCell ref="AR205:AV205"/>
    <mergeCell ref="AR206:AV206"/>
    <mergeCell ref="AI213:AM213"/>
    <mergeCell ref="AR213:AV213"/>
    <mergeCell ref="AI214:AM214"/>
    <mergeCell ref="AR214:AV214"/>
    <mergeCell ref="AI215:AM215"/>
    <mergeCell ref="AR215:AV215"/>
    <mergeCell ref="AI210:AM210"/>
    <mergeCell ref="AR210:AV210"/>
    <mergeCell ref="AI211:AM211"/>
    <mergeCell ref="AR211:AV211"/>
    <mergeCell ref="AI212:AM212"/>
    <mergeCell ref="AR212:AV212"/>
    <mergeCell ref="AI220:AM220"/>
    <mergeCell ref="AR220:AV220"/>
    <mergeCell ref="AI221:AM221"/>
    <mergeCell ref="AR221:AV221"/>
    <mergeCell ref="AI222:AM222"/>
    <mergeCell ref="AR222:AV222"/>
    <mergeCell ref="AR216:AV216"/>
    <mergeCell ref="AR217:AV217"/>
    <mergeCell ref="AI218:AN218"/>
    <mergeCell ref="AR218:AV218"/>
    <mergeCell ref="AI219:AM219"/>
    <mergeCell ref="AR219:AV219"/>
    <mergeCell ref="AI227:AM227"/>
    <mergeCell ref="AR227:AV227"/>
    <mergeCell ref="AI228:AM228"/>
    <mergeCell ref="AR228:AV228"/>
    <mergeCell ref="AI229:AM229"/>
    <mergeCell ref="AI230:AM230"/>
    <mergeCell ref="AR230:AW230"/>
    <mergeCell ref="AI223:AM223"/>
    <mergeCell ref="AR223:AV223"/>
    <mergeCell ref="AI224:AM224"/>
    <mergeCell ref="AI225:AM225"/>
    <mergeCell ref="AR225:AW225"/>
    <mergeCell ref="AI226:AM226"/>
    <mergeCell ref="AR226:AV226"/>
    <mergeCell ref="AI234:AM234"/>
    <mergeCell ref="AR234:AV234"/>
    <mergeCell ref="AI235:AM235"/>
    <mergeCell ref="AR235:AV235"/>
    <mergeCell ref="AR236:AV236"/>
    <mergeCell ref="AI237:AN237"/>
    <mergeCell ref="AR237:AV237"/>
    <mergeCell ref="AI231:AM231"/>
    <mergeCell ref="AR231:AV231"/>
    <mergeCell ref="AI232:AM232"/>
    <mergeCell ref="AR232:AV232"/>
    <mergeCell ref="AI233:AM233"/>
    <mergeCell ref="AR233:AV233"/>
    <mergeCell ref="AI243:AM243"/>
    <mergeCell ref="AR243:AW243"/>
    <mergeCell ref="AI244:AM244"/>
    <mergeCell ref="AR244:AV244"/>
    <mergeCell ref="AI245:AM245"/>
    <mergeCell ref="AR245:AV245"/>
    <mergeCell ref="AI238:AM238"/>
    <mergeCell ref="AI239:AM239"/>
    <mergeCell ref="AR239:AW239"/>
    <mergeCell ref="AR240:AV240"/>
    <mergeCell ref="AR241:AV241"/>
    <mergeCell ref="AI242:AN242"/>
    <mergeCell ref="AI250:AN250"/>
    <mergeCell ref="AI251:AM251"/>
    <mergeCell ref="AR251:AW251"/>
    <mergeCell ref="AI252:AM252"/>
    <mergeCell ref="AR252:AV252"/>
    <mergeCell ref="AI253:AM253"/>
    <mergeCell ref="AR253:AV253"/>
    <mergeCell ref="AI246:AM246"/>
    <mergeCell ref="AI247:AM247"/>
    <mergeCell ref="AR247:AW247"/>
    <mergeCell ref="AI248:AM248"/>
    <mergeCell ref="AR248:AV248"/>
    <mergeCell ref="AR249:AV249"/>
    <mergeCell ref="AI258:AM258"/>
    <mergeCell ref="AR258:AV258"/>
    <mergeCell ref="AI259:AM259"/>
    <mergeCell ref="AR259:AV259"/>
    <mergeCell ref="AI260:AM260"/>
    <mergeCell ref="AR260:AV260"/>
    <mergeCell ref="AI255:AN255"/>
    <mergeCell ref="AR255:AW255"/>
    <mergeCell ref="AI256:AM256"/>
    <mergeCell ref="AR256:AV256"/>
    <mergeCell ref="AI257:AM257"/>
    <mergeCell ref="AR257:AV257"/>
    <mergeCell ref="AI282:AN282"/>
    <mergeCell ref="AI283:AN283"/>
    <mergeCell ref="AI268:AN268"/>
    <mergeCell ref="AI269:AM269"/>
    <mergeCell ref="AI270:AM270"/>
    <mergeCell ref="AI271:AM271"/>
    <mergeCell ref="AI280:AN280"/>
    <mergeCell ref="AI281:AM281"/>
    <mergeCell ref="AI261:AM261"/>
    <mergeCell ref="AI262:AM262"/>
    <mergeCell ref="AI263:AM263"/>
    <mergeCell ref="AI264:AM264"/>
    <mergeCell ref="AI265:AM265"/>
    <mergeCell ref="AI266:AM266"/>
  </mergeCells>
  <conditionalFormatting sqref="A150">
    <cfRule type="expression" dxfId="312" priority="78">
      <formula>IF(D150="DESC",1,0)</formula>
    </cfRule>
  </conditionalFormatting>
  <conditionalFormatting sqref="A147">
    <cfRule type="expression" dxfId="311" priority="77">
      <formula>IF(D147="DESC",1,0)</formula>
    </cfRule>
  </conditionalFormatting>
  <conditionalFormatting sqref="N151:N158 N148 N142 N144:N146">
    <cfRule type="expression" dxfId="310" priority="75">
      <formula>IF(Q142="DESC",1,0)</formula>
    </cfRule>
  </conditionalFormatting>
  <conditionalFormatting sqref="N150">
    <cfRule type="expression" dxfId="309" priority="73">
      <formula>IF(Q150="DESC",1,0)</formula>
    </cfRule>
  </conditionalFormatting>
  <conditionalFormatting sqref="N147">
    <cfRule type="expression" dxfId="308" priority="72">
      <formula>IF(Q147="DESC",1,0)</formula>
    </cfRule>
  </conditionalFormatting>
  <conditionalFormatting sqref="A132 A135 A128:A129 A123:A126">
    <cfRule type="expression" dxfId="307" priority="70">
      <formula>IF(D123="DESC",1,0)</formula>
    </cfRule>
  </conditionalFormatting>
  <conditionalFormatting sqref="A133">
    <cfRule type="expression" dxfId="306" priority="67">
      <formula>IF(D133="DESC",1,0)</formula>
    </cfRule>
  </conditionalFormatting>
  <conditionalFormatting sqref="A134">
    <cfRule type="expression" dxfId="305" priority="66">
      <formula>IF(D134="DESC",1,0)</formula>
    </cfRule>
  </conditionalFormatting>
  <conditionalFormatting sqref="A127">
    <cfRule type="expression" dxfId="304" priority="65">
      <formula>IF(D127="DESC",1,0)</formula>
    </cfRule>
  </conditionalFormatting>
  <conditionalFormatting sqref="N138:N139">
    <cfRule type="expression" dxfId="303" priority="56">
      <formula>IF(Q138="DESC",1,0)</formula>
    </cfRule>
  </conditionalFormatting>
  <conditionalFormatting sqref="A130">
    <cfRule type="expression" dxfId="302" priority="68">
      <formula>IF(D130="DESC",1,0)</formula>
    </cfRule>
  </conditionalFormatting>
  <conditionalFormatting sqref="N135 N128:N129 N123:N126">
    <cfRule type="expression" dxfId="301" priority="64">
      <formula>IF(Q123="DESC",1,0)</formula>
    </cfRule>
  </conditionalFormatting>
  <conditionalFormatting sqref="N131">
    <cfRule type="expression" dxfId="300" priority="63">
      <formula>IF(Q131="DESC",1,0)</formula>
    </cfRule>
  </conditionalFormatting>
  <conditionalFormatting sqref="N130">
    <cfRule type="expression" dxfId="299" priority="62">
      <formula>IF(Q130="DESC",1,0)</formula>
    </cfRule>
  </conditionalFormatting>
  <conditionalFormatting sqref="N133">
    <cfRule type="expression" dxfId="298" priority="61">
      <formula>IF(Q133="DESC",1,0)</formula>
    </cfRule>
  </conditionalFormatting>
  <conditionalFormatting sqref="N134">
    <cfRule type="expression" dxfId="297" priority="60">
      <formula>IF(Q134="DESC",1,0)</formula>
    </cfRule>
  </conditionalFormatting>
  <conditionalFormatting sqref="N127">
    <cfRule type="expression" dxfId="296" priority="59">
      <formula>IF(Q127="DESC",1,0)</formula>
    </cfRule>
  </conditionalFormatting>
  <conditionalFormatting sqref="N132">
    <cfRule type="expression" dxfId="295" priority="58">
      <formula>IF(Q132="DESC",1,0)</formula>
    </cfRule>
  </conditionalFormatting>
  <conditionalFormatting sqref="A138:A139">
    <cfRule type="expression" dxfId="294" priority="57">
      <formula>IF(D138="DESC",1,0)</formula>
    </cfRule>
  </conditionalFormatting>
  <conditionalFormatting sqref="A100:A107 A110:A120">
    <cfRule type="expression" dxfId="293" priority="89">
      <formula>IF(D100="DESC",1,0)</formula>
    </cfRule>
  </conditionalFormatting>
  <conditionalFormatting sqref="F113">
    <cfRule type="expression" dxfId="292" priority="90">
      <formula>IF(D113="DESC",1,0)</formula>
    </cfRule>
  </conditionalFormatting>
  <conditionalFormatting sqref="A109">
    <cfRule type="expression" dxfId="291" priority="88">
      <formula>IF(D109="DESC",1,0)</formula>
    </cfRule>
  </conditionalFormatting>
  <conditionalFormatting sqref="F109">
    <cfRule type="expression" dxfId="290" priority="87">
      <formula>IF(D109="DESC",1,0)</formula>
    </cfRule>
  </conditionalFormatting>
  <conditionalFormatting sqref="A108">
    <cfRule type="expression" dxfId="289" priority="86">
      <formula>IF(D108="DESC",1,0)</formula>
    </cfRule>
  </conditionalFormatting>
  <conditionalFormatting sqref="N100:N107 N110:N120">
    <cfRule type="expression" dxfId="288" priority="84">
      <formula>IF(Q100="DESC",1,0)</formula>
    </cfRule>
  </conditionalFormatting>
  <conditionalFormatting sqref="S113">
    <cfRule type="expression" dxfId="287" priority="85">
      <formula>IF(Q113="DESC",1,0)</formula>
    </cfRule>
  </conditionalFormatting>
  <conditionalFormatting sqref="N109">
    <cfRule type="expression" dxfId="286" priority="83">
      <formula>IF(Q109="DESC",1,0)</formula>
    </cfRule>
  </conditionalFormatting>
  <conditionalFormatting sqref="S109">
    <cfRule type="expression" dxfId="285" priority="82">
      <formula>IF(Q109="DESC",1,0)</formula>
    </cfRule>
  </conditionalFormatting>
  <conditionalFormatting sqref="N108">
    <cfRule type="expression" dxfId="284" priority="81">
      <formula>IF(Q108="DESC",1,0)</formula>
    </cfRule>
  </conditionalFormatting>
  <conditionalFormatting sqref="A149">
    <cfRule type="expression" dxfId="283" priority="79">
      <formula>IF(D149="DESC",1,0)</formula>
    </cfRule>
  </conditionalFormatting>
  <conditionalFormatting sqref="A151:A158 A148 A142 A144:A146">
    <cfRule type="expression" dxfId="282" priority="80">
      <formula>IF(D142="DESC",1,0)</formula>
    </cfRule>
  </conditionalFormatting>
  <conditionalFormatting sqref="A143">
    <cfRule type="expression" dxfId="281" priority="76">
      <formula>IF(D143="DESC",1,0)</formula>
    </cfRule>
  </conditionalFormatting>
  <conditionalFormatting sqref="N149">
    <cfRule type="expression" dxfId="280" priority="74">
      <formula>IF(Q149="DESC",1,0)</formula>
    </cfRule>
  </conditionalFormatting>
  <conditionalFormatting sqref="N143">
    <cfRule type="expression" dxfId="279" priority="71">
      <formula>IF(Q143="DESC",1,0)</formula>
    </cfRule>
  </conditionalFormatting>
  <conditionalFormatting sqref="A131">
    <cfRule type="expression" dxfId="278" priority="69">
      <formula>IF(D131="DESC",1,0)</formula>
    </cfRule>
  </conditionalFormatting>
  <conditionalFormatting sqref="H21">
    <cfRule type="duplicateValues" dxfId="277" priority="55"/>
  </conditionalFormatting>
  <conditionalFormatting sqref="G21">
    <cfRule type="duplicateValues" dxfId="276" priority="54"/>
  </conditionalFormatting>
  <conditionalFormatting sqref="F21">
    <cfRule type="duplicateValues" dxfId="275" priority="53"/>
  </conditionalFormatting>
  <conditionalFormatting sqref="F22">
    <cfRule type="duplicateValues" dxfId="274" priority="52"/>
  </conditionalFormatting>
  <conditionalFormatting sqref="G22">
    <cfRule type="duplicateValues" dxfId="273" priority="51"/>
  </conditionalFormatting>
  <conditionalFormatting sqref="H22">
    <cfRule type="duplicateValues" dxfId="272" priority="50"/>
  </conditionalFormatting>
  <conditionalFormatting sqref="F26">
    <cfRule type="duplicateValues" dxfId="271" priority="49"/>
  </conditionalFormatting>
  <conditionalFormatting sqref="F27">
    <cfRule type="duplicateValues" dxfId="270" priority="48"/>
  </conditionalFormatting>
  <conditionalFormatting sqref="F28">
    <cfRule type="duplicateValues" dxfId="269" priority="47"/>
  </conditionalFormatting>
  <conditionalFormatting sqref="AD18">
    <cfRule type="duplicateValues" dxfId="268" priority="46"/>
  </conditionalFormatting>
  <conditionalFormatting sqref="AH18">
    <cfRule type="duplicateValues" dxfId="267" priority="45"/>
  </conditionalFormatting>
  <conditionalFormatting sqref="AF18">
    <cfRule type="duplicateValues" dxfId="266" priority="44"/>
  </conditionalFormatting>
  <conditionalFormatting sqref="AJ18">
    <cfRule type="duplicateValues" dxfId="265" priority="43"/>
  </conditionalFormatting>
  <conditionalFormatting sqref="AL18">
    <cfRule type="duplicateValues" dxfId="264" priority="42"/>
  </conditionalFormatting>
  <conditionalFormatting sqref="AN18">
    <cfRule type="duplicateValues" dxfId="263" priority="41"/>
  </conditionalFormatting>
  <conditionalFormatting sqref="AP18">
    <cfRule type="duplicateValues" dxfId="262" priority="40"/>
  </conditionalFormatting>
  <conditionalFormatting sqref="AR18">
    <cfRule type="duplicateValues" dxfId="261" priority="39"/>
  </conditionalFormatting>
  <conditionalFormatting sqref="AU18">
    <cfRule type="duplicateValues" dxfId="260" priority="38"/>
  </conditionalFormatting>
  <conditionalFormatting sqref="AV18">
    <cfRule type="duplicateValues" dxfId="259" priority="37"/>
  </conditionalFormatting>
  <conditionalFormatting sqref="BU23">
    <cfRule type="duplicateValues" dxfId="258" priority="36"/>
  </conditionalFormatting>
  <conditionalFormatting sqref="BV23">
    <cfRule type="duplicateValues" dxfId="257" priority="35"/>
  </conditionalFormatting>
  <conditionalFormatting sqref="BU24">
    <cfRule type="duplicateValues" dxfId="256" priority="34"/>
  </conditionalFormatting>
  <conditionalFormatting sqref="BV24">
    <cfRule type="duplicateValues" dxfId="255" priority="33"/>
  </conditionalFormatting>
  <conditionalFormatting sqref="BW24">
    <cfRule type="duplicateValues" dxfId="254" priority="32"/>
  </conditionalFormatting>
  <conditionalFormatting sqref="BX24">
    <cfRule type="duplicateValues" dxfId="253" priority="31"/>
  </conditionalFormatting>
  <conditionalFormatting sqref="BX23">
    <cfRule type="duplicateValues" dxfId="252" priority="30"/>
  </conditionalFormatting>
  <conditionalFormatting sqref="BW23">
    <cfRule type="duplicateValues" dxfId="251" priority="29"/>
  </conditionalFormatting>
  <conditionalFormatting sqref="S36">
    <cfRule type="duplicateValues" dxfId="250" priority="28"/>
  </conditionalFormatting>
  <conditionalFormatting sqref="U36">
    <cfRule type="duplicateValues" dxfId="249" priority="27"/>
  </conditionalFormatting>
  <conditionalFormatting sqref="W36">
    <cfRule type="duplicateValues" dxfId="248" priority="26"/>
  </conditionalFormatting>
  <conditionalFormatting sqref="S37">
    <cfRule type="duplicateValues" dxfId="247" priority="25"/>
  </conditionalFormatting>
  <conditionalFormatting sqref="U37">
    <cfRule type="duplicateValues" dxfId="246" priority="24"/>
  </conditionalFormatting>
  <conditionalFormatting sqref="W37">
    <cfRule type="duplicateValues" dxfId="245" priority="23"/>
  </conditionalFormatting>
  <conditionalFormatting sqref="AA36">
    <cfRule type="duplicateValues" dxfId="244" priority="22"/>
  </conditionalFormatting>
  <conditionalFormatting sqref="Y36">
    <cfRule type="duplicateValues" dxfId="243" priority="21"/>
  </conditionalFormatting>
  <conditionalFormatting sqref="AA37">
    <cfRule type="duplicateValues" dxfId="242" priority="20"/>
  </conditionalFormatting>
  <conditionalFormatting sqref="Y37">
    <cfRule type="duplicateValues" dxfId="241" priority="19"/>
  </conditionalFormatting>
  <conditionalFormatting sqref="AD125">
    <cfRule type="duplicateValues" dxfId="240" priority="17"/>
  </conditionalFormatting>
  <conditionalFormatting sqref="AD150">
    <cfRule type="duplicateValues" dxfId="239" priority="16"/>
  </conditionalFormatting>
  <conditionalFormatting sqref="AD148">
    <cfRule type="duplicateValues" dxfId="238" priority="15"/>
  </conditionalFormatting>
  <conditionalFormatting sqref="AD133">
    <cfRule type="duplicateValues" dxfId="237" priority="14"/>
  </conditionalFormatting>
  <conditionalFormatting sqref="AD165">
    <cfRule type="duplicateValues" dxfId="236" priority="13"/>
  </conditionalFormatting>
  <conditionalFormatting sqref="AD181">
    <cfRule type="duplicateValues" dxfId="235" priority="12"/>
  </conditionalFormatting>
  <conditionalFormatting sqref="AD114">
    <cfRule type="duplicateValues" dxfId="234" priority="11"/>
  </conditionalFormatting>
  <conditionalFormatting sqref="AD123">
    <cfRule type="duplicateValues" dxfId="233" priority="10"/>
  </conditionalFormatting>
  <conditionalFormatting sqref="AD195:AD196 AD151:AD164 AD121:AD122 AD126:AD132 AD134:AD147 AD149 AD166:AD180 AD182:AD184 AD124 AD186:AD193">
    <cfRule type="duplicateValues" dxfId="232" priority="18"/>
  </conditionalFormatting>
  <conditionalFormatting sqref="AD185">
    <cfRule type="duplicateValues" dxfId="231" priority="9"/>
  </conditionalFormatting>
  <conditionalFormatting sqref="BF18">
    <cfRule type="duplicateValues" dxfId="230" priority="8"/>
  </conditionalFormatting>
  <conditionalFormatting sqref="BE18">
    <cfRule type="duplicateValues" dxfId="229" priority="7"/>
  </conditionalFormatting>
  <conditionalFormatting sqref="N22">
    <cfRule type="duplicateValues" dxfId="228" priority="6"/>
  </conditionalFormatting>
  <conditionalFormatting sqref="L22">
    <cfRule type="duplicateValues" dxfId="227" priority="5"/>
  </conditionalFormatting>
  <conditionalFormatting sqref="J22">
    <cfRule type="duplicateValues" dxfId="226" priority="4"/>
  </conditionalFormatting>
  <conditionalFormatting sqref="L21">
    <cfRule type="duplicateValues" dxfId="225" priority="3"/>
  </conditionalFormatting>
  <conditionalFormatting sqref="N21">
    <cfRule type="duplicateValues" dxfId="224" priority="2"/>
  </conditionalFormatting>
  <conditionalFormatting sqref="J21">
    <cfRule type="duplicateValues" dxfId="223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1">
    <tabColor theme="1"/>
  </sheetPr>
  <dimension ref="A1:CR74"/>
  <sheetViews>
    <sheetView topLeftCell="BA1" zoomScale="60" zoomScaleNormal="60" workbookViewId="0">
      <selection activeCell="BD28" sqref="BD28"/>
    </sheetView>
  </sheetViews>
  <sheetFormatPr baseColWidth="10" defaultColWidth="16.7109375" defaultRowHeight="15" x14ac:dyDescent="0.25"/>
  <cols>
    <col min="1" max="15" width="1.7109375" style="3" customWidth="1"/>
    <col min="16" max="16384" width="16.7109375" style="3"/>
  </cols>
  <sheetData>
    <row r="1" spans="1:96" ht="34.5" thickBot="1" x14ac:dyDescent="0.3">
      <c r="A1" s="1031" t="s">
        <v>102</v>
      </c>
      <c r="B1" s="1032"/>
      <c r="C1" s="1032"/>
      <c r="D1" s="1032"/>
      <c r="E1" s="1032"/>
      <c r="F1" s="1032"/>
      <c r="G1" s="1032"/>
      <c r="H1" s="1032"/>
      <c r="I1" s="1032"/>
      <c r="J1" s="1032"/>
      <c r="K1" s="1032"/>
      <c r="L1" s="1032"/>
      <c r="M1" s="1032"/>
      <c r="N1" s="1032"/>
      <c r="O1" s="1032"/>
      <c r="P1" s="1032"/>
      <c r="Q1" s="1032"/>
      <c r="R1" s="1032"/>
      <c r="S1" s="1032"/>
      <c r="T1" s="1032"/>
      <c r="U1" s="1032"/>
      <c r="V1" s="1032"/>
      <c r="W1" s="1032"/>
      <c r="X1" s="1032"/>
      <c r="Y1" s="1032"/>
      <c r="Z1" s="1032"/>
      <c r="AA1" s="1032"/>
      <c r="AB1" s="1032"/>
      <c r="AC1" s="1032"/>
      <c r="AD1" s="1032"/>
      <c r="AE1" s="1032"/>
      <c r="AF1" s="1032"/>
      <c r="AG1" s="1032"/>
      <c r="AH1" s="1032"/>
      <c r="AI1" s="1032"/>
      <c r="AJ1" s="1032"/>
      <c r="AK1" s="1032"/>
      <c r="AL1" s="1032"/>
      <c r="AM1" s="1032"/>
      <c r="AN1" s="1032"/>
      <c r="AO1" s="1032"/>
      <c r="AP1" s="1032"/>
      <c r="AQ1" s="1032"/>
      <c r="AR1" s="1032"/>
      <c r="AS1" s="1032"/>
      <c r="AT1" s="1032"/>
      <c r="AU1" s="1032"/>
      <c r="AV1" s="1032"/>
      <c r="AW1" s="1032"/>
      <c r="AX1" s="1032"/>
      <c r="AY1" s="1032"/>
      <c r="AZ1" s="1032"/>
      <c r="BA1" s="1032"/>
      <c r="BB1" s="1032"/>
      <c r="BC1" s="1032"/>
      <c r="BD1" s="1032"/>
      <c r="BE1" s="1032"/>
      <c r="BF1" s="1032"/>
      <c r="BG1" s="1032"/>
      <c r="BH1" s="1032"/>
      <c r="BI1" s="1032"/>
      <c r="BJ1" s="1032"/>
      <c r="BK1" s="1032"/>
      <c r="BL1" s="1032"/>
      <c r="BM1" s="1032"/>
      <c r="BN1" s="1032"/>
      <c r="BO1" s="1032"/>
      <c r="BP1" s="1032"/>
      <c r="BQ1" s="1032"/>
      <c r="BR1" s="1032"/>
      <c r="BS1" s="1032"/>
      <c r="BT1" s="1032"/>
      <c r="BU1" s="1032"/>
      <c r="BV1" s="1032"/>
      <c r="BW1" s="1032"/>
      <c r="BX1" s="1032"/>
      <c r="BY1" s="1032"/>
      <c r="BZ1" s="1032"/>
      <c r="CA1" s="1032"/>
      <c r="CB1" s="1032"/>
      <c r="CC1" s="1032"/>
      <c r="CD1" s="1032"/>
      <c r="CE1" s="1032"/>
      <c r="CF1" s="1032"/>
      <c r="CG1" s="1032"/>
      <c r="CH1" s="1032"/>
      <c r="CI1" s="1032"/>
      <c r="CJ1" s="50"/>
      <c r="CK1" s="51"/>
      <c r="CL1" s="51"/>
      <c r="CM1" s="51"/>
      <c r="CN1" s="50"/>
      <c r="CO1" s="50"/>
      <c r="CP1" s="50"/>
      <c r="CQ1" s="50"/>
      <c r="CR1" s="50"/>
    </row>
    <row r="2" spans="1:96" ht="15.75" thickBo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4"/>
      <c r="CJ2" s="55"/>
      <c r="CK2" s="51"/>
      <c r="CL2" s="51"/>
      <c r="CM2" s="51"/>
      <c r="CN2" s="50"/>
      <c r="CO2" s="50"/>
      <c r="CP2" s="50"/>
      <c r="CQ2" s="50"/>
      <c r="CR2" s="50"/>
    </row>
    <row r="3" spans="1:96" ht="15" customHeight="1" thickBot="1" x14ac:dyDescent="0.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6"/>
      <c r="BE3" s="56"/>
      <c r="BF3" s="57"/>
      <c r="BG3" s="1198"/>
      <c r="BH3" s="1199"/>
      <c r="BI3" s="1199"/>
      <c r="BJ3" s="1200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1251"/>
      <c r="CG3" s="1252"/>
      <c r="CH3" s="58"/>
      <c r="CI3" s="59"/>
      <c r="CJ3" s="55"/>
      <c r="CK3" s="51"/>
      <c r="CL3" s="51"/>
      <c r="CM3" s="51"/>
      <c r="CN3" s="50"/>
      <c r="CO3" s="50"/>
      <c r="CP3" s="50"/>
      <c r="CQ3" s="50"/>
      <c r="CR3" s="50"/>
    </row>
    <row r="4" spans="1:96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6"/>
      <c r="BE4" s="56"/>
      <c r="BF4" s="60"/>
      <c r="BG4" s="1201"/>
      <c r="BH4" s="1202"/>
      <c r="BI4" s="1202"/>
      <c r="BJ4" s="1203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885"/>
      <c r="CG4" s="885"/>
      <c r="CH4" s="61"/>
      <c r="CI4" s="918"/>
      <c r="CJ4" s="55"/>
      <c r="CK4" s="51"/>
      <c r="CL4" s="51"/>
      <c r="CM4" s="51"/>
      <c r="CN4" s="50"/>
      <c r="CO4" s="50"/>
      <c r="CP4" s="50"/>
      <c r="CQ4" s="50"/>
      <c r="CR4" s="50"/>
    </row>
    <row r="5" spans="1:96" ht="15.75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6"/>
      <c r="BE5" s="56"/>
      <c r="BF5" s="60"/>
      <c r="BG5" s="1201"/>
      <c r="BH5" s="1202"/>
      <c r="BI5" s="1202"/>
      <c r="BJ5" s="1203"/>
      <c r="BK5" s="52"/>
      <c r="BL5" s="52"/>
      <c r="BM5" s="52"/>
      <c r="BN5" s="52"/>
      <c r="BO5" s="52"/>
      <c r="BP5" s="50"/>
      <c r="BQ5" s="50"/>
      <c r="BR5" s="50"/>
      <c r="BS5" s="50"/>
      <c r="BT5" s="50"/>
      <c r="BX5" s="61"/>
      <c r="BY5" s="61"/>
      <c r="BZ5" s="61"/>
      <c r="CA5" s="61"/>
      <c r="CB5" s="61"/>
      <c r="CC5" s="61"/>
      <c r="CD5" s="61"/>
      <c r="CE5" s="61"/>
      <c r="CF5" s="885"/>
      <c r="CG5" s="885"/>
      <c r="CH5" s="61"/>
      <c r="CI5" s="919"/>
      <c r="CJ5" s="55"/>
      <c r="CK5" s="51"/>
      <c r="CL5" s="51"/>
      <c r="CM5" s="51"/>
      <c r="CN5" s="50"/>
      <c r="CO5" s="50"/>
      <c r="CP5" s="50"/>
      <c r="CQ5" s="50"/>
      <c r="CR5" s="50"/>
    </row>
    <row r="6" spans="1:96" ht="15.75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6"/>
      <c r="BE6" s="56"/>
      <c r="BF6" s="60"/>
      <c r="BG6" s="1201"/>
      <c r="BH6" s="1202"/>
      <c r="BI6" s="1202"/>
      <c r="BJ6" s="1203"/>
      <c r="BK6" s="52"/>
      <c r="BL6" s="52"/>
      <c r="BM6" s="52"/>
      <c r="BN6" s="52"/>
      <c r="BO6" s="52"/>
      <c r="BT6" s="50"/>
      <c r="BV6" s="393"/>
      <c r="BW6" s="393"/>
      <c r="BX6" s="393"/>
      <c r="BY6" s="393"/>
      <c r="CA6" s="393"/>
      <c r="CB6" s="393"/>
      <c r="CC6" s="871"/>
      <c r="CD6" s="393"/>
      <c r="CE6" s="393"/>
      <c r="CF6" s="885"/>
      <c r="CG6" s="885"/>
      <c r="CH6" s="61"/>
      <c r="CI6" s="919"/>
      <c r="CJ6" s="55"/>
      <c r="CK6" s="51"/>
      <c r="CL6" s="51"/>
      <c r="CM6" s="51"/>
      <c r="CN6" s="50"/>
      <c r="CO6" s="50"/>
      <c r="CP6" s="50"/>
      <c r="CQ6" s="50"/>
      <c r="CR6" s="50"/>
    </row>
    <row r="7" spans="1:96" ht="16.5" thickBot="1" x14ac:dyDescent="0.3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6"/>
      <c r="BE7" s="56"/>
      <c r="BF7" s="60"/>
      <c r="BG7" s="1204"/>
      <c r="BH7" s="1205"/>
      <c r="BI7" s="1205"/>
      <c r="BJ7" s="1206"/>
      <c r="BK7" s="52"/>
      <c r="BL7" s="52"/>
      <c r="BM7" s="52"/>
      <c r="BN7" s="52"/>
      <c r="BO7" s="52"/>
      <c r="BT7" s="50"/>
      <c r="BU7" s="61"/>
      <c r="BV7" s="885"/>
      <c r="BW7" s="917"/>
      <c r="BX7" s="393"/>
      <c r="BY7" s="393"/>
      <c r="CA7" s="393"/>
      <c r="CB7" s="871"/>
      <c r="CC7" s="393"/>
      <c r="CD7" s="871"/>
      <c r="CE7" s="393"/>
      <c r="CF7" s="2"/>
      <c r="CG7" s="2"/>
      <c r="CH7" s="2"/>
      <c r="CI7" s="919"/>
      <c r="CJ7" s="55"/>
      <c r="CK7" s="51"/>
      <c r="CL7" s="51"/>
      <c r="CM7" s="51"/>
      <c r="CN7" s="50"/>
      <c r="CO7" s="50"/>
      <c r="CP7" s="50"/>
      <c r="CQ7" s="50"/>
      <c r="CR7" s="50"/>
    </row>
    <row r="8" spans="1:96" ht="21" x14ac:dyDescent="0.3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6"/>
      <c r="BE8" s="56"/>
      <c r="BF8" s="60"/>
      <c r="BG8" s="61"/>
      <c r="BH8" s="61"/>
      <c r="BI8" s="61"/>
      <c r="BJ8" s="61"/>
      <c r="BK8" s="61"/>
      <c r="BL8" s="61"/>
      <c r="BM8" s="61"/>
      <c r="BO8" s="50"/>
      <c r="BP8" s="65"/>
      <c r="BQ8" s="1035"/>
      <c r="BR8" s="1035"/>
      <c r="BS8" s="66"/>
      <c r="BT8" s="50"/>
      <c r="BU8" s="61"/>
      <c r="BV8" s="917"/>
      <c r="BW8" s="885"/>
      <c r="BX8" s="917"/>
      <c r="BY8" s="393"/>
      <c r="CA8" s="871"/>
      <c r="CB8" s="393"/>
      <c r="CC8" s="393"/>
      <c r="CD8" s="393"/>
      <c r="CE8" s="871"/>
      <c r="CF8" s="2"/>
      <c r="CG8" s="2"/>
      <c r="CH8" s="2"/>
      <c r="CI8" s="920"/>
      <c r="CJ8" s="50"/>
      <c r="CK8" s="51"/>
      <c r="CL8" s="51"/>
      <c r="CM8" s="51"/>
      <c r="CN8" s="50"/>
      <c r="CO8" s="50"/>
      <c r="CP8" s="50"/>
      <c r="CQ8" s="50"/>
      <c r="CR8" s="50"/>
    </row>
    <row r="9" spans="1:96" ht="15.75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6"/>
      <c r="BE9" s="56"/>
      <c r="BF9" s="60"/>
      <c r="BG9" s="61"/>
      <c r="BH9" s="61"/>
      <c r="BI9" s="61"/>
      <c r="BJ9" s="61"/>
      <c r="BK9" s="61"/>
      <c r="BL9" s="61"/>
      <c r="BM9" s="61"/>
      <c r="BO9" s="50"/>
      <c r="BP9" s="68"/>
      <c r="BQ9" s="69"/>
      <c r="BR9" s="69"/>
      <c r="BS9" s="70"/>
      <c r="BT9" s="52"/>
      <c r="BU9" s="61"/>
      <c r="BV9" s="917"/>
      <c r="BW9" s="393"/>
      <c r="BX9" s="917"/>
      <c r="BY9" s="393"/>
      <c r="CA9" s="393"/>
      <c r="CB9" s="871"/>
      <c r="CC9" s="393"/>
      <c r="CD9" s="871"/>
      <c r="CE9" s="393"/>
      <c r="CF9" s="2"/>
      <c r="CG9" s="2"/>
      <c r="CH9" s="2"/>
      <c r="CI9" s="917"/>
      <c r="CJ9" s="50"/>
      <c r="CK9" s="51"/>
      <c r="CL9" s="51"/>
      <c r="CM9" s="51"/>
      <c r="CN9" s="50"/>
      <c r="CO9" s="50"/>
      <c r="CP9" s="50"/>
      <c r="CQ9" s="50"/>
      <c r="CR9" s="50"/>
    </row>
    <row r="10" spans="1:96" ht="18.75" x14ac:dyDescent="0.3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6"/>
      <c r="BE10" s="56"/>
      <c r="BF10" s="60"/>
      <c r="BG10" s="61"/>
      <c r="BH10" s="61"/>
      <c r="BI10" s="61"/>
      <c r="BJ10" s="877"/>
      <c r="BK10" s="877"/>
      <c r="BL10" s="61"/>
      <c r="BM10" s="61"/>
      <c r="BO10" s="50"/>
      <c r="BP10" s="72"/>
      <c r="BQ10" s="73"/>
      <c r="BR10" s="73"/>
      <c r="BS10" s="74"/>
      <c r="BT10" s="52"/>
      <c r="BU10" s="61"/>
      <c r="BV10" s="393"/>
      <c r="BW10" s="917"/>
      <c r="BX10" s="393"/>
      <c r="BY10" s="393"/>
      <c r="CA10" s="393"/>
      <c r="CB10" s="393"/>
      <c r="CC10" s="871"/>
      <c r="CD10" s="393"/>
      <c r="CE10" s="393"/>
      <c r="CF10" s="2"/>
      <c r="CG10" s="2"/>
      <c r="CH10" s="2"/>
      <c r="CI10" s="917"/>
      <c r="CJ10" s="50"/>
      <c r="CK10" s="51"/>
      <c r="CL10" s="51"/>
      <c r="CM10" s="51"/>
      <c r="CN10" s="50"/>
      <c r="CO10" s="50"/>
      <c r="CP10" s="50"/>
      <c r="CQ10" s="50"/>
      <c r="CR10" s="50"/>
    </row>
    <row r="11" spans="1:96" ht="18.75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6"/>
      <c r="BE11" s="56"/>
      <c r="BF11" s="60"/>
      <c r="BG11" s="61"/>
      <c r="BH11" s="61"/>
      <c r="BI11" s="61"/>
      <c r="BJ11" s="798"/>
      <c r="BK11" s="813"/>
      <c r="BL11" s="61"/>
      <c r="BM11" s="61"/>
      <c r="BN11" s="61"/>
      <c r="BO11" s="77"/>
      <c r="BP11" s="78"/>
      <c r="BQ11" s="79" t="s">
        <v>959</v>
      </c>
      <c r="BR11" s="80" t="s">
        <v>960</v>
      </c>
      <c r="BS11" s="81"/>
      <c r="BT11" s="82"/>
      <c r="BV11" s="393"/>
      <c r="BW11" s="393"/>
      <c r="BX11" s="393"/>
      <c r="BY11" s="393"/>
      <c r="CA11" s="393"/>
      <c r="CB11" s="393"/>
      <c r="CC11" s="393"/>
      <c r="CD11" s="393"/>
      <c r="CE11" s="393"/>
      <c r="CF11" s="2"/>
      <c r="CG11" s="2"/>
      <c r="CH11" s="2"/>
      <c r="CI11" s="917"/>
      <c r="CJ11" s="50"/>
      <c r="CK11" s="51"/>
      <c r="CL11" s="51"/>
      <c r="CM11" s="51"/>
      <c r="CN11" s="50"/>
      <c r="CO11" s="50"/>
      <c r="CP11" s="50"/>
      <c r="CQ11" s="50"/>
      <c r="CR11" s="50"/>
    </row>
    <row r="12" spans="1:96" ht="15.75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0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6"/>
      <c r="BE12" s="56"/>
      <c r="BF12" s="60"/>
      <c r="BG12" s="61"/>
      <c r="BJ12" s="813"/>
      <c r="BK12" s="813"/>
      <c r="BL12" s="61"/>
      <c r="BM12" s="61"/>
      <c r="BN12" s="61"/>
      <c r="BO12" s="50"/>
      <c r="BP12" s="83"/>
      <c r="BQ12" s="50"/>
      <c r="BR12" s="50"/>
      <c r="BS12" s="70"/>
      <c r="BT12" s="50"/>
      <c r="BV12" s="393"/>
      <c r="BW12" s="393"/>
      <c r="BX12" s="393"/>
      <c r="BY12" s="393"/>
      <c r="CA12" s="393"/>
      <c r="CB12" s="393"/>
      <c r="CC12" s="393"/>
      <c r="CD12" s="393"/>
      <c r="CE12" s="393"/>
      <c r="CF12" s="2"/>
      <c r="CG12" s="2"/>
      <c r="CH12" s="2"/>
      <c r="CI12" s="921"/>
      <c r="CJ12" s="50"/>
      <c r="CK12" s="51"/>
      <c r="CL12" s="51"/>
      <c r="CM12" s="51"/>
      <c r="CN12" s="50"/>
      <c r="CO12" s="50"/>
      <c r="CP12" s="50"/>
      <c r="CQ12" s="50"/>
      <c r="CR12" s="50"/>
    </row>
    <row r="13" spans="1:96" ht="19.5" thickBot="1" x14ac:dyDescent="0.3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0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6"/>
      <c r="BE13" s="56"/>
      <c r="BF13" s="60"/>
      <c r="BG13" s="61"/>
      <c r="BJ13" s="877"/>
      <c r="BK13" s="877"/>
      <c r="BL13" s="61"/>
      <c r="BM13" s="61"/>
      <c r="BN13" s="61"/>
      <c r="BO13" s="77"/>
      <c r="BP13" s="85"/>
      <c r="BQ13" s="86" t="s">
        <v>961</v>
      </c>
      <c r="BR13" s="87" t="s">
        <v>962</v>
      </c>
      <c r="BS13" s="88"/>
      <c r="BT13" s="82"/>
      <c r="CF13" s="2"/>
      <c r="CG13" s="2"/>
      <c r="CH13" s="2"/>
      <c r="CI13" s="921"/>
      <c r="CJ13" s="50"/>
      <c r="CK13" s="51"/>
      <c r="CL13" s="51"/>
      <c r="CM13" s="51"/>
      <c r="CN13" s="50"/>
      <c r="CO13" s="50"/>
      <c r="CP13" s="50"/>
      <c r="CQ13" s="50"/>
      <c r="CR13" s="50"/>
    </row>
    <row r="14" spans="1:96" ht="15.75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6"/>
      <c r="BE14" s="56"/>
      <c r="BF14" s="60"/>
      <c r="BG14" s="61"/>
      <c r="BK14" s="61"/>
      <c r="BL14" s="61"/>
      <c r="BM14" s="61"/>
      <c r="BN14" s="61"/>
      <c r="BO14" s="50"/>
      <c r="BU14" s="393"/>
      <c r="BV14" s="393"/>
      <c r="BW14" s="393"/>
      <c r="BX14" s="393"/>
      <c r="BY14" s="393"/>
      <c r="CF14" s="2"/>
      <c r="CG14" s="2"/>
      <c r="CH14" s="2"/>
      <c r="CI14" s="921"/>
      <c r="CJ14" s="50"/>
      <c r="CK14" s="51"/>
      <c r="CL14" s="51"/>
      <c r="CM14" s="51"/>
      <c r="CN14" s="50"/>
      <c r="CO14" s="50"/>
      <c r="CP14" s="50"/>
      <c r="CQ14" s="50"/>
      <c r="CR14" s="50"/>
    </row>
    <row r="15" spans="1:96" ht="19.5" thickBot="1" x14ac:dyDescent="0.35">
      <c r="A15" s="89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2"/>
      <c r="BB15" s="52"/>
      <c r="BC15" s="52"/>
      <c r="BD15" s="56"/>
      <c r="BE15" s="56"/>
      <c r="BF15" s="60"/>
      <c r="BG15" s="61"/>
      <c r="BK15" s="61"/>
      <c r="BL15" s="61"/>
      <c r="BM15" s="61"/>
      <c r="BN15" s="61"/>
      <c r="BO15" s="77"/>
      <c r="BP15" s="91"/>
      <c r="BQ15" s="80" t="s">
        <v>963</v>
      </c>
      <c r="BR15" s="39" t="s">
        <v>964</v>
      </c>
      <c r="BS15" s="91"/>
      <c r="BT15" s="82"/>
      <c r="BU15" s="877"/>
      <c r="BV15" s="393"/>
      <c r="BW15" s="811"/>
      <c r="BX15" s="811"/>
      <c r="BY15" s="876"/>
      <c r="CF15" s="2"/>
      <c r="CG15" s="2"/>
      <c r="CH15" s="2"/>
      <c r="CI15" s="922"/>
      <c r="CJ15" s="50"/>
      <c r="CK15" s="51"/>
      <c r="CL15" s="51"/>
      <c r="CM15" s="51"/>
      <c r="CN15" s="50"/>
      <c r="CO15" s="50"/>
      <c r="CP15" s="50"/>
      <c r="CQ15" s="50"/>
      <c r="CR15" s="50"/>
    </row>
    <row r="16" spans="1:96" ht="15.75" x14ac:dyDescent="0.25">
      <c r="A16" s="89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90"/>
      <c r="N16" s="90"/>
      <c r="O16" s="90"/>
      <c r="P16" s="90"/>
      <c r="Q16" s="90"/>
      <c r="R16" s="90"/>
      <c r="S16" s="90"/>
      <c r="T16" s="50"/>
      <c r="U16" s="90"/>
      <c r="V16" s="90"/>
      <c r="W16" s="90"/>
      <c r="X16" s="90"/>
      <c r="Y16" s="90"/>
      <c r="Z16" s="90"/>
      <c r="AA16" s="90"/>
      <c r="AB16" s="90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2"/>
      <c r="BB16" s="52"/>
      <c r="BC16" s="52"/>
      <c r="BD16" s="56"/>
      <c r="BE16" s="56"/>
      <c r="BF16" s="60"/>
      <c r="BG16" s="61"/>
      <c r="BH16" s="885"/>
      <c r="BI16" s="871"/>
      <c r="BJ16" s="885"/>
      <c r="BK16" s="795"/>
      <c r="BL16" s="95"/>
      <c r="BM16" s="95"/>
      <c r="BN16" s="95"/>
      <c r="BO16" s="77"/>
      <c r="BP16" s="50"/>
      <c r="BQ16" s="50"/>
      <c r="BT16" s="82"/>
      <c r="BU16" s="911"/>
      <c r="BV16" s="911"/>
      <c r="BW16" s="816"/>
      <c r="BX16" s="816"/>
      <c r="BY16" s="912"/>
      <c r="CF16" s="2"/>
      <c r="CG16" s="2"/>
      <c r="CH16" s="99"/>
      <c r="CI16" s="922"/>
      <c r="CJ16" s="50"/>
      <c r="CK16" s="51"/>
      <c r="CL16" s="51"/>
      <c r="CM16" s="51"/>
      <c r="CN16" s="50"/>
      <c r="CO16" s="50"/>
      <c r="CP16" s="50"/>
      <c r="CQ16" s="50"/>
      <c r="CR16" s="50"/>
    </row>
    <row r="17" spans="1:96" ht="19.5" thickBot="1" x14ac:dyDescent="0.3">
      <c r="A17" s="89"/>
      <c r="B17" s="100"/>
      <c r="C17" s="100"/>
      <c r="D17" s="100"/>
      <c r="E17" s="100"/>
      <c r="F17" s="100"/>
      <c r="G17" s="100"/>
      <c r="H17" s="100"/>
      <c r="I17" s="101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1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1"/>
      <c r="AL17" s="102"/>
      <c r="AM17" s="103"/>
      <c r="AN17" s="103"/>
      <c r="AO17" s="100"/>
      <c r="AP17" s="100"/>
      <c r="AQ17" s="100"/>
      <c r="AR17" s="101"/>
      <c r="AS17" s="102"/>
      <c r="AT17" s="103"/>
      <c r="AU17" s="272"/>
      <c r="AV17" s="272"/>
      <c r="AW17" s="272"/>
      <c r="AX17" s="272"/>
      <c r="AY17" s="100"/>
      <c r="AZ17" s="100"/>
      <c r="BA17" s="104"/>
      <c r="BB17" s="104"/>
      <c r="BC17" s="104"/>
      <c r="BD17" s="105"/>
      <c r="BE17" s="105"/>
      <c r="BF17" s="106"/>
      <c r="BG17" s="61"/>
      <c r="BH17" s="871"/>
      <c r="BI17" s="885"/>
      <c r="BJ17" s="871"/>
      <c r="BK17" s="795"/>
      <c r="BL17" s="892"/>
      <c r="BM17" s="892"/>
      <c r="BN17" s="795"/>
      <c r="BO17" s="77"/>
      <c r="BP17" s="91"/>
      <c r="BQ17" s="79" t="s">
        <v>965</v>
      </c>
      <c r="BR17" s="39" t="s">
        <v>966</v>
      </c>
      <c r="BS17" s="91"/>
      <c r="BT17" s="82"/>
      <c r="BU17" s="798"/>
      <c r="BV17" s="798"/>
      <c r="BW17" s="913"/>
      <c r="BX17" s="913"/>
      <c r="BY17" s="912"/>
      <c r="CF17" s="2"/>
      <c r="CG17" s="2"/>
      <c r="CH17" s="99"/>
      <c r="CI17" s="922"/>
      <c r="CJ17" s="50"/>
      <c r="CK17" s="51"/>
      <c r="CL17" s="51"/>
      <c r="CM17" s="51"/>
      <c r="CN17" s="50"/>
      <c r="CO17" s="50"/>
      <c r="CP17" s="50"/>
      <c r="CQ17" s="50"/>
      <c r="CR17" s="50"/>
    </row>
    <row r="18" spans="1:96" ht="21.75" thickBot="1" x14ac:dyDescent="0.3">
      <c r="A18" s="109"/>
      <c r="B18" s="52"/>
      <c r="C18" s="110"/>
      <c r="G18" s="91"/>
      <c r="K18" s="110"/>
      <c r="L18" s="805"/>
      <c r="M18" s="805"/>
      <c r="N18" s="805"/>
      <c r="O18" s="393"/>
      <c r="P18" s="805"/>
      <c r="Q18" s="393"/>
      <c r="R18" s="805"/>
      <c r="S18" s="393"/>
      <c r="T18" s="805"/>
      <c r="U18" s="393"/>
      <c r="V18" s="805"/>
      <c r="W18" s="393"/>
      <c r="X18" s="805"/>
      <c r="Y18" s="393"/>
      <c r="Z18" s="805"/>
      <c r="AB18" s="805"/>
      <c r="AC18" s="393"/>
      <c r="AD18" s="863"/>
      <c r="AE18" s="393"/>
      <c r="AF18" s="863"/>
      <c r="AG18" s="393"/>
      <c r="AH18" s="863"/>
      <c r="AI18" s="393"/>
      <c r="AJ18" s="863"/>
      <c r="AL18" s="863"/>
      <c r="AM18" s="393"/>
      <c r="AN18" s="863"/>
      <c r="AO18" s="393"/>
      <c r="AP18" s="871"/>
      <c r="AQ18" s="872"/>
      <c r="AR18" s="871"/>
      <c r="AS18" s="872"/>
      <c r="AT18" s="873"/>
      <c r="AU18" s="871"/>
      <c r="AV18" s="871"/>
      <c r="AW18" s="906"/>
      <c r="AX18" s="906"/>
      <c r="AY18" s="116"/>
      <c r="AZ18" s="116"/>
      <c r="BA18" s="116"/>
      <c r="BB18" s="116"/>
      <c r="BC18" s="116"/>
      <c r="BE18" s="871"/>
      <c r="BF18" s="871"/>
      <c r="BG18" s="117"/>
      <c r="BH18" s="871"/>
      <c r="BI18" s="885"/>
      <c r="BJ18" s="871"/>
      <c r="BK18" s="795"/>
      <c r="BL18" s="795"/>
      <c r="BM18" s="795"/>
      <c r="BN18" s="795"/>
      <c r="BO18" s="77"/>
      <c r="BP18" s="50"/>
      <c r="BQ18" s="50"/>
      <c r="BT18" s="82"/>
      <c r="BU18" s="811"/>
      <c r="BV18" s="811"/>
      <c r="BW18" s="811"/>
      <c r="BX18" s="811"/>
      <c r="BY18" s="914"/>
      <c r="BZ18" s="2"/>
      <c r="CA18" s="2"/>
      <c r="CB18" s="2"/>
      <c r="CC18" s="95"/>
      <c r="CD18" s="2"/>
      <c r="CE18" s="2"/>
      <c r="CF18" s="2"/>
      <c r="CG18" s="2"/>
      <c r="CH18" s="119"/>
      <c r="CI18" s="923"/>
      <c r="CJ18" s="50"/>
      <c r="CK18" s="51"/>
      <c r="CL18" s="51"/>
      <c r="CM18" s="51"/>
      <c r="CN18" s="50"/>
      <c r="CO18" s="50"/>
      <c r="CP18" s="50"/>
      <c r="CQ18" s="50"/>
      <c r="CR18" s="50"/>
    </row>
    <row r="19" spans="1:96" ht="21" x14ac:dyDescent="0.25">
      <c r="A19" s="109"/>
      <c r="B19" s="52"/>
      <c r="C19" s="110"/>
      <c r="D19" s="91"/>
      <c r="E19" s="110"/>
      <c r="F19" s="91"/>
      <c r="G19" s="110"/>
      <c r="H19" s="91"/>
      <c r="I19" s="110"/>
      <c r="J19" s="91"/>
      <c r="K19" s="121"/>
      <c r="L19" s="246"/>
      <c r="M19" s="246"/>
      <c r="N19" s="246"/>
      <c r="O19" s="246"/>
      <c r="P19" s="393"/>
      <c r="Q19" s="393"/>
      <c r="R19" s="393"/>
      <c r="S19" s="393"/>
      <c r="T19" s="393"/>
      <c r="U19" s="393"/>
      <c r="V19" s="393"/>
      <c r="W19" s="246"/>
      <c r="X19" s="806"/>
      <c r="Y19" s="806"/>
      <c r="Z19" s="806"/>
      <c r="AA19" s="116"/>
      <c r="AB19" s="246"/>
      <c r="AC19" s="809"/>
      <c r="AD19" s="246"/>
      <c r="AE19" s="809"/>
      <c r="AF19" s="809"/>
      <c r="AG19" s="809"/>
      <c r="AH19" s="809"/>
      <c r="AI19" s="809"/>
      <c r="AJ19" s="809"/>
      <c r="AK19" s="50"/>
      <c r="AL19" s="809"/>
      <c r="AM19" s="809"/>
      <c r="AN19" s="809"/>
      <c r="AO19" s="809"/>
      <c r="AP19" s="873"/>
      <c r="AQ19" s="873"/>
      <c r="AR19" s="874"/>
      <c r="AS19" s="874"/>
      <c r="AT19" s="873"/>
      <c r="AU19" s="114"/>
      <c r="AV19" s="110"/>
      <c r="AW19" s="110"/>
      <c r="AX19" s="110"/>
      <c r="AY19" s="116"/>
      <c r="AZ19" s="114"/>
      <c r="BA19" s="123"/>
      <c r="BB19" s="123"/>
      <c r="BC19" s="123"/>
      <c r="BD19" s="123"/>
      <c r="BE19" s="123"/>
      <c r="BF19" s="124"/>
      <c r="BG19" s="125"/>
      <c r="BH19" s="871"/>
      <c r="BI19" s="885"/>
      <c r="BJ19" s="871"/>
      <c r="BK19" s="821"/>
      <c r="BL19" s="893"/>
      <c r="BM19" s="893"/>
      <c r="BN19" s="821"/>
      <c r="BO19" s="77"/>
      <c r="BP19" s="73"/>
      <c r="BQ19" s="11" t="s">
        <v>971</v>
      </c>
      <c r="BR19" s="11" t="s">
        <v>972</v>
      </c>
      <c r="BS19" s="128"/>
      <c r="BT19" s="129"/>
      <c r="BU19" s="393"/>
      <c r="BV19" s="393"/>
      <c r="BW19" s="393"/>
      <c r="BX19" s="915"/>
      <c r="BY19" s="916"/>
      <c r="BZ19" s="132"/>
      <c r="CA19" s="132"/>
      <c r="CB19" s="132"/>
      <c r="CC19" s="132"/>
      <c r="CD19" s="133"/>
      <c r="CE19" s="134"/>
      <c r="CF19" s="134"/>
      <c r="CG19" s="134"/>
      <c r="CH19" s="135"/>
      <c r="CI19" s="136"/>
      <c r="CJ19" s="50"/>
      <c r="CK19" s="51"/>
      <c r="CL19" s="51"/>
      <c r="CM19" s="51"/>
      <c r="CN19" s="50"/>
      <c r="CO19" s="50"/>
      <c r="CP19" s="50"/>
      <c r="CQ19" s="50"/>
      <c r="CR19" s="50"/>
    </row>
    <row r="20" spans="1:96" ht="21" x14ac:dyDescent="0.3">
      <c r="A20" s="109"/>
      <c r="B20" s="52"/>
      <c r="C20" s="50"/>
      <c r="D20" s="110"/>
      <c r="F20" s="110"/>
      <c r="H20" s="110"/>
      <c r="J20" s="110"/>
      <c r="K20" s="116"/>
      <c r="L20" s="246"/>
      <c r="M20" s="246"/>
      <c r="N20" s="246"/>
      <c r="O20" s="393"/>
      <c r="P20" s="393"/>
      <c r="Q20" s="393"/>
      <c r="R20" s="393"/>
      <c r="S20" s="393"/>
      <c r="T20" s="393"/>
      <c r="U20" s="393"/>
      <c r="V20" s="393"/>
      <c r="W20" s="393"/>
      <c r="X20" s="804"/>
      <c r="Y20" s="393"/>
      <c r="Z20" s="807"/>
      <c r="AA20" s="138"/>
      <c r="AB20" s="807"/>
      <c r="AC20" s="864"/>
      <c r="AD20" s="865"/>
      <c r="AE20" s="393"/>
      <c r="AF20" s="811"/>
      <c r="AG20" s="393"/>
      <c r="AH20" s="807"/>
      <c r="AI20" s="393"/>
      <c r="AJ20" s="393"/>
      <c r="AL20" s="875"/>
      <c r="AM20" s="807"/>
      <c r="AN20" s="875"/>
      <c r="AO20" s="393"/>
      <c r="AP20" s="876"/>
      <c r="AQ20" s="393"/>
      <c r="AR20" s="877"/>
      <c r="AS20" s="877"/>
      <c r="AT20" s="393"/>
      <c r="AU20" s="121"/>
      <c r="AV20" s="91"/>
      <c r="AW20" s="91"/>
      <c r="AX20" s="91"/>
      <c r="AY20" s="121"/>
      <c r="AZ20" s="123"/>
      <c r="BA20" s="73"/>
      <c r="BB20" s="73"/>
      <c r="BC20" s="73"/>
      <c r="BD20" s="73"/>
      <c r="BE20" s="73"/>
      <c r="BF20" s="123"/>
      <c r="BG20" s="125"/>
      <c r="BH20" s="885"/>
      <c r="BI20" s="871"/>
      <c r="BJ20" s="795"/>
      <c r="BK20" s="795"/>
      <c r="BL20" s="795"/>
      <c r="BM20" s="795"/>
      <c r="BN20" s="795"/>
      <c r="BO20" s="77"/>
      <c r="BP20" s="73"/>
      <c r="BQ20" s="50"/>
      <c r="BT20" s="129"/>
      <c r="BU20" s="884"/>
      <c r="BV20" s="884"/>
      <c r="BW20" s="884"/>
      <c r="BX20" s="906"/>
      <c r="BY20" s="142"/>
      <c r="BZ20" s="143"/>
      <c r="CA20" s="143"/>
      <c r="CB20" s="143"/>
      <c r="CC20" s="143"/>
      <c r="CD20" s="144"/>
      <c r="CE20" s="116"/>
      <c r="CF20" s="116"/>
      <c r="CG20" s="116"/>
      <c r="CH20" s="114"/>
      <c r="CI20" s="67"/>
      <c r="CJ20" s="50"/>
      <c r="CK20" s="51"/>
      <c r="CL20" s="51"/>
      <c r="CM20" s="51"/>
      <c r="CN20" s="50"/>
      <c r="CO20" s="50"/>
      <c r="CP20" s="50"/>
      <c r="CQ20" s="50"/>
      <c r="CR20" s="50"/>
    </row>
    <row r="21" spans="1:96" ht="19.5" thickBot="1" x14ac:dyDescent="0.3">
      <c r="A21" s="109"/>
      <c r="B21" s="52"/>
      <c r="C21" s="50"/>
      <c r="D21" s="50"/>
      <c r="E21" s="50"/>
      <c r="F21" s="793"/>
      <c r="G21" s="793"/>
      <c r="H21" s="793"/>
      <c r="I21" s="393"/>
      <c r="J21" s="794"/>
      <c r="K21" s="795"/>
      <c r="L21" s="794"/>
      <c r="M21" s="796"/>
      <c r="N21" s="794"/>
      <c r="O21" s="393"/>
      <c r="P21" s="797"/>
      <c r="Q21" s="246"/>
      <c r="R21" s="797"/>
      <c r="S21" s="246"/>
      <c r="T21" s="797"/>
      <c r="U21" s="246"/>
      <c r="V21" s="797"/>
      <c r="W21" s="393"/>
      <c r="X21" s="798"/>
      <c r="Y21" s="393"/>
      <c r="Z21" s="799"/>
      <c r="AA21" s="151"/>
      <c r="AB21" s="866"/>
      <c r="AC21" s="867"/>
      <c r="AD21" s="866"/>
      <c r="AE21" s="393"/>
      <c r="AF21" s="800"/>
      <c r="AG21" s="393"/>
      <c r="AH21" s="868"/>
      <c r="AI21" s="393"/>
      <c r="AJ21" s="869"/>
      <c r="AL21" s="878"/>
      <c r="AM21" s="393"/>
      <c r="AN21" s="868"/>
      <c r="AO21" s="393"/>
      <c r="AP21" s="879"/>
      <c r="AQ21" s="393"/>
      <c r="AR21" s="813"/>
      <c r="AS21" s="813"/>
      <c r="AT21" s="393"/>
      <c r="AU21" s="91"/>
      <c r="AV21" s="158" t="s">
        <v>973</v>
      </c>
      <c r="AW21" s="55"/>
      <c r="AX21" s="159" t="s">
        <v>974</v>
      </c>
      <c r="AY21" s="91"/>
      <c r="AZ21" s="73"/>
      <c r="BA21" s="160" t="s">
        <v>975</v>
      </c>
      <c r="BB21" s="160" t="s">
        <v>976</v>
      </c>
      <c r="BC21" s="161" t="s">
        <v>977</v>
      </c>
      <c r="BD21" s="161" t="s">
        <v>978</v>
      </c>
      <c r="BE21" s="162" t="s">
        <v>979</v>
      </c>
      <c r="BF21" s="73"/>
      <c r="BG21" s="125"/>
      <c r="BH21" s="885"/>
      <c r="BI21" s="885"/>
      <c r="BJ21" s="885"/>
      <c r="BK21" s="821"/>
      <c r="BL21" s="894"/>
      <c r="BM21" s="895"/>
      <c r="BN21" s="821"/>
      <c r="BO21" s="77"/>
      <c r="BP21" s="73"/>
      <c r="BQ21" s="165" t="s">
        <v>980</v>
      </c>
      <c r="BR21" s="40" t="s">
        <v>981</v>
      </c>
      <c r="BS21" s="128"/>
      <c r="BT21" s="82"/>
      <c r="BU21" s="884"/>
      <c r="BV21" s="884"/>
      <c r="BW21" s="884"/>
      <c r="BX21" s="906"/>
      <c r="BY21" s="166"/>
      <c r="BZ21" s="144"/>
      <c r="CA21" s="144"/>
      <c r="CB21" s="144"/>
      <c r="CC21" s="144"/>
      <c r="CD21" s="50"/>
      <c r="CE21" s="116"/>
      <c r="CF21" s="116"/>
      <c r="CG21" s="116"/>
      <c r="CH21" s="114"/>
      <c r="CI21" s="67"/>
      <c r="CJ21" s="50"/>
      <c r="CK21" s="51"/>
      <c r="CL21" s="51"/>
      <c r="CM21" s="51"/>
      <c r="CN21" s="50"/>
      <c r="CO21" s="50"/>
      <c r="CP21" s="50"/>
      <c r="CQ21" s="50"/>
      <c r="CR21" s="50"/>
    </row>
    <row r="22" spans="1:96" ht="19.5" thickBot="1" x14ac:dyDescent="0.3">
      <c r="A22" s="109"/>
      <c r="B22" s="52"/>
      <c r="C22" s="50"/>
      <c r="D22" s="50"/>
      <c r="E22" s="50"/>
      <c r="F22" s="793"/>
      <c r="G22" s="793"/>
      <c r="H22" s="793"/>
      <c r="I22" s="393"/>
      <c r="J22" s="794"/>
      <c r="K22" s="795"/>
      <c r="L22" s="794"/>
      <c r="M22" s="796"/>
      <c r="N22" s="794"/>
      <c r="O22" s="393"/>
      <c r="P22" s="797"/>
      <c r="Q22" s="795"/>
      <c r="R22" s="797"/>
      <c r="S22" s="795"/>
      <c r="T22" s="797"/>
      <c r="U22" s="795"/>
      <c r="V22" s="797"/>
      <c r="W22" s="393"/>
      <c r="X22" s="800"/>
      <c r="Y22" s="393"/>
      <c r="Z22" s="800"/>
      <c r="AA22" s="151"/>
      <c r="AB22" s="866"/>
      <c r="AC22" s="867"/>
      <c r="AD22" s="800"/>
      <c r="AE22" s="393"/>
      <c r="AF22" s="800"/>
      <c r="AG22" s="393"/>
      <c r="AH22" s="870"/>
      <c r="AI22" s="393"/>
      <c r="AJ22" s="870"/>
      <c r="AL22" s="880"/>
      <c r="AM22" s="393"/>
      <c r="AN22" s="880"/>
      <c r="AO22" s="393"/>
      <c r="AP22" s="881"/>
      <c r="AQ22" s="393"/>
      <c r="AR22" s="813"/>
      <c r="AS22" s="813"/>
      <c r="AT22" s="393"/>
      <c r="AU22" s="91"/>
      <c r="AV22" s="171" t="s">
        <v>982</v>
      </c>
      <c r="AW22" s="167"/>
      <c r="AX22" s="172" t="s">
        <v>983</v>
      </c>
      <c r="AY22" s="91"/>
      <c r="AZ22" s="73"/>
      <c r="BA22" s="173" t="s">
        <v>984</v>
      </c>
      <c r="BB22" s="173" t="s">
        <v>985</v>
      </c>
      <c r="BC22" s="162" t="s">
        <v>986</v>
      </c>
      <c r="BD22" s="162" t="s">
        <v>987</v>
      </c>
      <c r="BE22" s="162" t="s">
        <v>988</v>
      </c>
      <c r="BF22" s="73"/>
      <c r="BG22" s="825"/>
      <c r="BH22" s="885"/>
      <c r="BI22" s="885"/>
      <c r="BJ22" s="885"/>
      <c r="BK22" s="795"/>
      <c r="BL22" s="795"/>
      <c r="BM22" s="795"/>
      <c r="BN22" s="795"/>
      <c r="BO22" s="77"/>
      <c r="BP22" s="73"/>
      <c r="BQ22" s="50"/>
      <c r="BT22" s="82"/>
      <c r="BU22" s="811"/>
      <c r="BV22" s="811"/>
      <c r="BW22" s="811"/>
      <c r="BX22" s="907"/>
      <c r="BY22" s="166"/>
      <c r="BZ22" s="144"/>
      <c r="CA22" s="144"/>
      <c r="CB22" s="144"/>
      <c r="CC22" s="144"/>
      <c r="CD22" s="50"/>
      <c r="CE22" s="116"/>
      <c r="CF22" s="116"/>
      <c r="CG22" s="116"/>
      <c r="CH22" s="114"/>
      <c r="CI22" s="67"/>
      <c r="CJ22" s="50"/>
      <c r="CK22" s="51"/>
      <c r="CL22" s="51"/>
      <c r="CM22" s="51"/>
      <c r="CN22" s="50"/>
      <c r="CO22" s="50"/>
      <c r="CP22" s="50"/>
      <c r="CQ22" s="50"/>
      <c r="CR22" s="50"/>
    </row>
    <row r="23" spans="1:96" ht="21" customHeight="1" x14ac:dyDescent="0.3">
      <c r="A23" s="109"/>
      <c r="B23" s="52"/>
      <c r="C23" s="50"/>
      <c r="D23" s="50"/>
      <c r="E23" s="50"/>
      <c r="F23" s="795"/>
      <c r="G23" s="393"/>
      <c r="H23" s="795"/>
      <c r="I23" s="801"/>
      <c r="J23" s="801"/>
      <c r="K23" s="795"/>
      <c r="L23" s="802"/>
      <c r="M23" s="802"/>
      <c r="N23" s="803"/>
      <c r="O23" s="393"/>
      <c r="P23" s="393"/>
      <c r="Q23" s="393"/>
      <c r="R23" s="393"/>
      <c r="S23" s="393"/>
      <c r="T23" s="393"/>
      <c r="U23" s="393"/>
      <c r="V23" s="393"/>
      <c r="W23" s="393"/>
      <c r="X23" s="804"/>
      <c r="Y23" s="393"/>
      <c r="Z23" s="393"/>
      <c r="AB23" s="138"/>
      <c r="AC23" s="138"/>
      <c r="AD23" s="177"/>
      <c r="AH23" s="178"/>
      <c r="AI23" s="92"/>
      <c r="AL23" s="811"/>
      <c r="AM23" s="393"/>
      <c r="AN23" s="811"/>
      <c r="AO23" s="393"/>
      <c r="AP23" s="876"/>
      <c r="AQ23" s="882"/>
      <c r="AR23" s="877"/>
      <c r="AS23" s="877"/>
      <c r="AT23" s="883"/>
      <c r="AU23" s="110"/>
      <c r="AV23" s="181"/>
      <c r="AW23" s="181"/>
      <c r="AX23" s="181"/>
      <c r="AY23" s="110"/>
      <c r="AZ23" s="121"/>
      <c r="BA23" s="73"/>
      <c r="BB23" s="73"/>
      <c r="BC23" s="73"/>
      <c r="BD23" s="73"/>
      <c r="BE23" s="73"/>
      <c r="BF23" s="123"/>
      <c r="BG23" s="1253"/>
      <c r="BH23" s="885"/>
      <c r="BI23" s="885"/>
      <c r="BJ23" s="885"/>
      <c r="BK23" s="821"/>
      <c r="BL23" s="894"/>
      <c r="BM23" s="895"/>
      <c r="BN23" s="821"/>
      <c r="BO23" s="77"/>
      <c r="BP23" s="73"/>
      <c r="BQ23" s="173" t="s">
        <v>989</v>
      </c>
      <c r="BR23" s="46" t="s">
        <v>990</v>
      </c>
      <c r="BS23" s="128"/>
      <c r="BT23" s="129"/>
      <c r="BU23" s="908"/>
      <c r="BV23" s="908"/>
      <c r="BW23" s="908"/>
      <c r="BX23" s="908"/>
      <c r="BY23" s="166"/>
      <c r="BZ23" s="144"/>
      <c r="CA23" s="144"/>
      <c r="CB23" s="144"/>
      <c r="CC23" s="144"/>
      <c r="CD23" s="50"/>
      <c r="CE23" s="116"/>
      <c r="CF23" s="116"/>
      <c r="CG23" s="116"/>
      <c r="CH23" s="114"/>
      <c r="CI23" s="67"/>
      <c r="CJ23" s="50"/>
      <c r="CK23" s="51"/>
      <c r="CL23" s="51"/>
      <c r="CM23" s="51"/>
      <c r="CN23" s="50"/>
      <c r="CO23" s="50"/>
      <c r="CP23" s="50"/>
      <c r="CQ23" s="50"/>
      <c r="CR23" s="50"/>
    </row>
    <row r="24" spans="1:96" ht="21.75" thickBot="1" x14ac:dyDescent="0.3">
      <c r="A24" s="109"/>
      <c r="B24" s="52"/>
      <c r="C24" s="50"/>
      <c r="D24" s="50"/>
      <c r="E24" s="50"/>
      <c r="F24" s="795"/>
      <c r="G24" s="393"/>
      <c r="H24" s="801"/>
      <c r="I24" s="393"/>
      <c r="J24" s="393"/>
      <c r="K24" s="393"/>
      <c r="L24" s="802"/>
      <c r="M24" s="802"/>
      <c r="N24" s="808"/>
      <c r="O24" s="809"/>
      <c r="P24" s="393"/>
      <c r="R24" s="121"/>
      <c r="S24" s="110"/>
      <c r="T24" s="110"/>
      <c r="U24" s="110"/>
      <c r="W24" s="50"/>
      <c r="X24" s="52"/>
      <c r="Y24" s="121"/>
      <c r="Z24" s="184"/>
      <c r="AA24" s="184"/>
      <c r="AB24" s="185"/>
      <c r="AC24" s="52"/>
      <c r="AD24" s="52"/>
      <c r="AE24" s="121"/>
      <c r="AF24" s="184"/>
      <c r="AG24" s="178"/>
      <c r="AH24" s="186"/>
      <c r="AI24" s="99"/>
      <c r="AJ24" s="187"/>
      <c r="AK24" s="188"/>
      <c r="AL24" s="73"/>
      <c r="AM24" s="73"/>
      <c r="AN24" s="188"/>
      <c r="AO24" s="187"/>
      <c r="AP24" s="188"/>
      <c r="AQ24" s="189"/>
      <c r="AR24" s="189"/>
      <c r="AS24" s="190"/>
      <c r="AT24" s="116"/>
      <c r="AU24" s="116"/>
      <c r="AV24" s="110"/>
      <c r="AW24" s="110"/>
      <c r="AX24" s="110"/>
      <c r="AY24" s="50"/>
      <c r="AZ24" s="116"/>
      <c r="BA24" s="123"/>
      <c r="BB24" s="123"/>
      <c r="BC24" s="123"/>
      <c r="BD24" s="123"/>
      <c r="BE24" s="123"/>
      <c r="BF24" s="191"/>
      <c r="BG24" s="1254"/>
      <c r="BH24" s="885"/>
      <c r="BI24" s="885"/>
      <c r="BJ24" s="885"/>
      <c r="BK24" s="393"/>
      <c r="BL24" s="885"/>
      <c r="BM24" s="795"/>
      <c r="BN24" s="885"/>
      <c r="BO24" s="77"/>
      <c r="BP24" s="73"/>
      <c r="BQ24" s="50"/>
      <c r="BT24" s="129"/>
      <c r="BU24" s="908"/>
      <c r="BV24" s="908"/>
      <c r="BW24" s="908"/>
      <c r="BX24" s="908"/>
      <c r="BY24" s="142"/>
      <c r="BZ24" s="50"/>
      <c r="CA24" s="50"/>
      <c r="CB24" s="50"/>
      <c r="CC24" s="809"/>
      <c r="CD24" s="924"/>
      <c r="CE24" s="246"/>
      <c r="CF24" s="246"/>
      <c r="CG24" s="246"/>
      <c r="CH24" s="114"/>
      <c r="CI24" s="192"/>
      <c r="CJ24" s="50"/>
      <c r="CK24" s="51"/>
      <c r="CL24" s="51"/>
      <c r="CM24" s="51"/>
      <c r="CN24" s="50"/>
      <c r="CO24" s="50"/>
      <c r="CP24" s="50"/>
      <c r="CQ24" s="50"/>
      <c r="CR24" s="50"/>
    </row>
    <row r="25" spans="1:96" ht="26.25" x14ac:dyDescent="0.25">
      <c r="A25" s="109"/>
      <c r="B25" s="52"/>
      <c r="C25" s="116"/>
      <c r="D25" s="116"/>
      <c r="E25" s="116"/>
      <c r="F25" s="795"/>
      <c r="G25" s="795"/>
      <c r="H25" s="801"/>
      <c r="I25" s="810"/>
      <c r="J25" s="810"/>
      <c r="K25" s="811"/>
      <c r="L25" s="812"/>
      <c r="M25" s="813"/>
      <c r="N25" s="811"/>
      <c r="O25" s="393"/>
      <c r="P25" s="393"/>
      <c r="R25" s="195"/>
      <c r="S25" s="73"/>
      <c r="T25" s="73"/>
      <c r="U25" s="195"/>
      <c r="V25" s="196"/>
      <c r="W25" s="196"/>
      <c r="X25" s="186"/>
      <c r="Y25" s="73"/>
      <c r="Z25" s="73"/>
      <c r="AA25" s="73"/>
      <c r="AB25" s="73"/>
      <c r="AC25" s="186"/>
      <c r="AD25" s="186"/>
      <c r="AE25" s="73"/>
      <c r="AF25" s="73"/>
      <c r="AG25" s="73"/>
      <c r="AH25" s="197"/>
      <c r="AI25" s="186"/>
      <c r="AJ25" s="186"/>
      <c r="AK25" s="91"/>
      <c r="AL25" s="198" t="s">
        <v>991</v>
      </c>
      <c r="AM25" s="173" t="s">
        <v>992</v>
      </c>
      <c r="AN25" s="91"/>
      <c r="AO25" s="199"/>
      <c r="AP25" s="91"/>
      <c r="AQ25" s="200" t="s">
        <v>993</v>
      </c>
      <c r="AR25" s="200" t="s">
        <v>994</v>
      </c>
      <c r="AS25" s="91"/>
      <c r="AT25" s="199"/>
      <c r="AU25" s="116"/>
      <c r="AV25" s="114"/>
      <c r="AW25" s="114"/>
      <c r="AX25" s="114"/>
      <c r="AY25" s="116"/>
      <c r="AZ25" s="201"/>
      <c r="BA25" s="201"/>
      <c r="BB25" s="201"/>
      <c r="BC25" s="201"/>
      <c r="BD25" s="51"/>
      <c r="BE25" s="51"/>
      <c r="BF25" s="202"/>
      <c r="BG25" s="825"/>
      <c r="BH25" s="1250"/>
      <c r="BI25" s="1250"/>
      <c r="BJ25" s="1250"/>
      <c r="BK25" s="795"/>
      <c r="BL25" s="892"/>
      <c r="BM25" s="896"/>
      <c r="BN25" s="795"/>
      <c r="BO25" s="77"/>
      <c r="BP25" s="73"/>
      <c r="BQ25" s="204" t="s">
        <v>995</v>
      </c>
      <c r="BR25" s="46" t="s">
        <v>996</v>
      </c>
      <c r="BS25" s="128"/>
      <c r="BT25" s="129"/>
      <c r="BU25" s="811"/>
      <c r="BV25" s="811"/>
      <c r="BW25" s="811"/>
      <c r="BX25" s="811"/>
      <c r="BY25" s="166"/>
      <c r="BZ25" s="144"/>
      <c r="CA25" s="144"/>
      <c r="CB25" s="144"/>
      <c r="CC25" s="924"/>
      <c r="CD25" s="809"/>
      <c r="CE25" s="246"/>
      <c r="CF25" s="809"/>
      <c r="CG25" s="246"/>
      <c r="CH25" s="114"/>
      <c r="CI25" s="67"/>
      <c r="CJ25" s="50"/>
      <c r="CK25" s="51"/>
      <c r="CL25" s="51"/>
      <c r="CM25" s="51"/>
      <c r="CN25" s="50"/>
      <c r="CO25" s="50"/>
      <c r="CP25" s="50"/>
      <c r="CQ25" s="50"/>
      <c r="CR25" s="50"/>
    </row>
    <row r="26" spans="1:96" ht="27" thickBot="1" x14ac:dyDescent="0.3">
      <c r="A26" s="109"/>
      <c r="B26" s="52"/>
      <c r="C26" s="116"/>
      <c r="D26" s="116"/>
      <c r="E26" s="205"/>
      <c r="F26" s="814"/>
      <c r="G26" s="801"/>
      <c r="H26" s="801"/>
      <c r="I26" s="810"/>
      <c r="J26" s="810"/>
      <c r="K26" s="393"/>
      <c r="L26" s="393"/>
      <c r="M26" s="393"/>
      <c r="N26" s="815"/>
      <c r="O26" s="816"/>
      <c r="P26" s="816"/>
      <c r="Q26" s="186"/>
      <c r="R26" s="73"/>
      <c r="S26" s="208" t="s">
        <v>997</v>
      </c>
      <c r="T26" s="209" t="s">
        <v>998</v>
      </c>
      <c r="U26" s="73"/>
      <c r="V26" s="186"/>
      <c r="W26" s="50"/>
      <c r="X26" s="186"/>
      <c r="Y26" s="73"/>
      <c r="Z26" s="210" t="s">
        <v>999</v>
      </c>
      <c r="AA26" s="204" t="s">
        <v>1000</v>
      </c>
      <c r="AB26" s="73"/>
      <c r="AC26" s="186"/>
      <c r="AD26" s="186"/>
      <c r="AE26" s="73"/>
      <c r="AF26" s="211" t="s">
        <v>1001</v>
      </c>
      <c r="AG26" s="80" t="s">
        <v>1002</v>
      </c>
      <c r="AH26" s="197"/>
      <c r="AI26" s="186"/>
      <c r="AJ26" s="186"/>
      <c r="AK26" s="50"/>
      <c r="AL26" s="50"/>
      <c r="AM26" s="50"/>
      <c r="AN26" s="50"/>
      <c r="AO26" s="199"/>
      <c r="AT26" s="199"/>
      <c r="AU26" s="116"/>
      <c r="AW26" s="50"/>
      <c r="AX26" s="114"/>
      <c r="AY26" s="116"/>
      <c r="AZ26" s="51"/>
      <c r="BA26" s="50"/>
      <c r="BB26" s="50"/>
      <c r="BC26" s="50"/>
      <c r="BD26" s="50"/>
      <c r="BE26" s="50"/>
      <c r="BF26" s="202"/>
      <c r="BG26" s="125"/>
      <c r="BH26" s="1250"/>
      <c r="BI26" s="1250"/>
      <c r="BJ26" s="1250"/>
      <c r="BK26" s="885"/>
      <c r="BL26" s="393"/>
      <c r="BM26" s="393"/>
      <c r="BN26" s="393"/>
      <c r="BP26" s="69"/>
      <c r="BQ26" s="73"/>
      <c r="BR26" s="73"/>
      <c r="BS26" s="69"/>
      <c r="BT26" s="116"/>
      <c r="BU26" s="909"/>
      <c r="BV26" s="909"/>
      <c r="BW26" s="1192"/>
      <c r="BX26" s="1193"/>
      <c r="BY26" s="213"/>
      <c r="BZ26" s="55"/>
      <c r="CA26" s="50"/>
      <c r="CB26" s="50"/>
      <c r="CC26" s="1233"/>
      <c r="CD26" s="1255"/>
      <c r="CE26" s="1235"/>
      <c r="CF26" s="809"/>
      <c r="CG26" s="246"/>
      <c r="CH26" s="114"/>
      <c r="CI26" s="192"/>
      <c r="CJ26" s="50"/>
      <c r="CK26" s="51"/>
      <c r="CL26" s="51"/>
      <c r="CM26" s="51"/>
      <c r="CN26" s="50"/>
      <c r="CO26" s="50"/>
      <c r="CP26" s="50"/>
      <c r="CQ26" s="50"/>
      <c r="CR26" s="50"/>
    </row>
    <row r="27" spans="1:96" ht="27" thickBot="1" x14ac:dyDescent="0.3">
      <c r="A27" s="109"/>
      <c r="B27" s="52"/>
      <c r="C27" s="214"/>
      <c r="D27" s="116"/>
      <c r="E27" s="205"/>
      <c r="F27" s="814"/>
      <c r="G27" s="801"/>
      <c r="H27" s="801"/>
      <c r="I27" s="810"/>
      <c r="J27" s="810"/>
      <c r="K27" s="811"/>
      <c r="L27" s="812"/>
      <c r="M27" s="813"/>
      <c r="N27" s="811"/>
      <c r="O27" s="393"/>
      <c r="P27" s="393"/>
      <c r="Q27" s="186"/>
      <c r="R27" s="73"/>
      <c r="U27" s="73"/>
      <c r="V27" s="186"/>
      <c r="W27" s="50"/>
      <c r="X27" s="186"/>
      <c r="Y27" s="73"/>
      <c r="AB27" s="73"/>
      <c r="AC27" s="186"/>
      <c r="AD27" s="186"/>
      <c r="AE27" s="73"/>
      <c r="AF27" s="215"/>
      <c r="AG27" s="215"/>
      <c r="AH27" s="197"/>
      <c r="AI27" s="186"/>
      <c r="AJ27" s="186"/>
      <c r="AK27" s="91"/>
      <c r="AL27" s="216" t="s">
        <v>1003</v>
      </c>
      <c r="AM27" s="173" t="s">
        <v>1004</v>
      </c>
      <c r="AN27" s="91"/>
      <c r="AO27" s="199"/>
      <c r="AP27" s="91"/>
      <c r="AQ27" s="200" t="s">
        <v>1005</v>
      </c>
      <c r="AR27" s="217" t="s">
        <v>1006</v>
      </c>
      <c r="AS27" s="91"/>
      <c r="AT27" s="199"/>
      <c r="AU27" s="116"/>
      <c r="AV27" s="114"/>
      <c r="AW27" s="114"/>
      <c r="AX27" s="114"/>
      <c r="AY27" s="51"/>
      <c r="AZ27" s="52"/>
      <c r="BA27" s="50"/>
      <c r="BB27" s="50"/>
      <c r="BC27" s="50"/>
      <c r="BD27" s="50"/>
      <c r="BE27" s="50"/>
      <c r="BF27" s="218"/>
      <c r="BG27" s="125"/>
      <c r="BH27" s="1250"/>
      <c r="BI27" s="1250"/>
      <c r="BJ27" s="1250"/>
      <c r="BK27" s="885"/>
      <c r="BL27" s="885"/>
      <c r="BM27" s="795"/>
      <c r="BN27" s="897"/>
      <c r="BO27" s="393"/>
      <c r="BP27" s="806"/>
      <c r="BQ27" s="69"/>
      <c r="BR27" s="69"/>
      <c r="BS27" s="52"/>
      <c r="BT27" s="52"/>
      <c r="BU27" s="806"/>
      <c r="BV27" s="806"/>
      <c r="BW27" s="1256"/>
      <c r="BX27" s="1257"/>
      <c r="BY27" s="220"/>
      <c r="BZ27" s="221"/>
      <c r="CA27" s="187"/>
      <c r="CB27" s="50"/>
      <c r="CC27" s="1236"/>
      <c r="CD27" s="1237"/>
      <c r="CE27" s="1238"/>
      <c r="CF27" s="809"/>
      <c r="CG27" s="246"/>
      <c r="CH27" s="114"/>
      <c r="CI27" s="67"/>
      <c r="CJ27" s="50"/>
      <c r="CK27" s="51"/>
      <c r="CL27" s="51"/>
      <c r="CM27" s="51"/>
      <c r="CN27" s="50"/>
      <c r="CO27" s="50"/>
      <c r="CP27" s="50"/>
      <c r="CQ27" s="50"/>
      <c r="CR27" s="50"/>
    </row>
    <row r="28" spans="1:96" ht="26.25" x14ac:dyDescent="0.25">
      <c r="A28" s="840"/>
      <c r="B28" s="841"/>
      <c r="C28" s="824"/>
      <c r="D28" s="223"/>
      <c r="E28" s="205"/>
      <c r="F28" s="814"/>
      <c r="G28" s="801"/>
      <c r="H28" s="801"/>
      <c r="I28" s="810"/>
      <c r="J28" s="810"/>
      <c r="K28" s="393"/>
      <c r="L28" s="393"/>
      <c r="M28" s="393"/>
      <c r="N28" s="815"/>
      <c r="O28" s="816"/>
      <c r="P28" s="817"/>
      <c r="Q28" s="186"/>
      <c r="R28" s="73"/>
      <c r="S28" s="225" t="s">
        <v>1007</v>
      </c>
      <c r="T28" s="211" t="s">
        <v>1008</v>
      </c>
      <c r="U28" s="73"/>
      <c r="V28" s="186"/>
      <c r="W28" s="50"/>
      <c r="X28" s="186"/>
      <c r="Y28" s="73"/>
      <c r="Z28" s="210" t="s">
        <v>1009</v>
      </c>
      <c r="AA28" s="204" t="s">
        <v>1010</v>
      </c>
      <c r="AB28" s="73"/>
      <c r="AC28" s="186"/>
      <c r="AD28" s="186"/>
      <c r="AE28" s="73"/>
      <c r="AF28" s="211" t="s">
        <v>1011</v>
      </c>
      <c r="AG28" s="80" t="s">
        <v>1012</v>
      </c>
      <c r="AH28" s="197"/>
      <c r="AI28" s="186"/>
      <c r="AJ28" s="186"/>
      <c r="AK28" s="50"/>
      <c r="AL28" s="50"/>
      <c r="AM28" s="50"/>
      <c r="AN28" s="50"/>
      <c r="AO28" s="199"/>
      <c r="AT28" s="199"/>
      <c r="AU28" s="116"/>
      <c r="AV28" s="114"/>
      <c r="AW28" s="114"/>
      <c r="AX28" s="114"/>
      <c r="AY28" s="51"/>
      <c r="AZ28" s="52"/>
      <c r="BA28" s="226"/>
      <c r="BB28" s="50"/>
      <c r="BC28" s="50"/>
      <c r="BD28" s="50"/>
      <c r="BE28" s="50"/>
      <c r="BF28" s="202"/>
      <c r="BG28" s="125"/>
      <c r="BH28" s="1250"/>
      <c r="BI28" s="1250"/>
      <c r="BJ28" s="1250"/>
      <c r="BK28" s="885"/>
      <c r="BL28" s="885"/>
      <c r="BM28" s="897"/>
      <c r="BN28" s="393"/>
      <c r="BO28" s="898"/>
      <c r="BP28" s="806"/>
      <c r="BQ28" s="52"/>
      <c r="BR28" s="50"/>
      <c r="BS28" s="52"/>
      <c r="BT28" s="52"/>
      <c r="BU28" s="806"/>
      <c r="BV28" s="806"/>
      <c r="BW28" s="806"/>
      <c r="BX28" s="910"/>
      <c r="BY28" s="166"/>
      <c r="BZ28" s="50"/>
      <c r="CA28" s="50"/>
      <c r="CB28" s="50"/>
      <c r="CC28" s="246"/>
      <c r="CD28" s="246"/>
      <c r="CE28" s="809"/>
      <c r="CF28" s="809"/>
      <c r="CG28" s="809"/>
      <c r="CH28" s="114"/>
      <c r="CI28" s="192"/>
      <c r="CJ28" s="50"/>
      <c r="CK28" s="51"/>
      <c r="CL28" s="51"/>
      <c r="CM28" s="51"/>
      <c r="CN28" s="50"/>
      <c r="CO28" s="50"/>
      <c r="CP28" s="50"/>
      <c r="CQ28" s="50"/>
      <c r="CR28" s="50"/>
    </row>
    <row r="29" spans="1:96" ht="26.25" x14ac:dyDescent="0.25">
      <c r="A29" s="1232"/>
      <c r="B29" s="1232"/>
      <c r="C29" s="824"/>
      <c r="D29" s="51"/>
      <c r="E29" s="223"/>
      <c r="F29" s="801"/>
      <c r="G29" s="801"/>
      <c r="H29" s="801"/>
      <c r="I29" s="393"/>
      <c r="J29" s="393"/>
      <c r="K29" s="811"/>
      <c r="L29" s="818"/>
      <c r="M29" s="813"/>
      <c r="N29" s="811"/>
      <c r="O29" s="393"/>
      <c r="P29" s="393"/>
      <c r="Q29" s="186"/>
      <c r="R29" s="73"/>
      <c r="U29" s="73"/>
      <c r="V29" s="186"/>
      <c r="W29" s="50"/>
      <c r="X29" s="186"/>
      <c r="Y29" s="73"/>
      <c r="AB29" s="73"/>
      <c r="AC29" s="186"/>
      <c r="AD29" s="186"/>
      <c r="AE29" s="73"/>
      <c r="AF29" s="215"/>
      <c r="AG29" s="215"/>
      <c r="AH29" s="197"/>
      <c r="AI29" s="186"/>
      <c r="AJ29" s="186"/>
      <c r="AK29" s="91"/>
      <c r="AL29" s="216" t="s">
        <v>1013</v>
      </c>
      <c r="AM29" s="216" t="s">
        <v>1014</v>
      </c>
      <c r="AN29" s="91"/>
      <c r="AO29" s="199"/>
      <c r="AP29" s="91"/>
      <c r="AQ29" s="217" t="s">
        <v>1015</v>
      </c>
      <c r="AR29" s="217" t="s">
        <v>1016</v>
      </c>
      <c r="AS29" s="91"/>
      <c r="AT29" s="199"/>
      <c r="AU29" s="116"/>
      <c r="AV29" s="55"/>
      <c r="AW29" s="55"/>
      <c r="AX29" s="116"/>
      <c r="AY29" s="51"/>
      <c r="AZ29" s="201"/>
      <c r="BA29" s="50"/>
      <c r="BB29" s="50"/>
      <c r="BC29" s="50"/>
      <c r="BD29" s="50"/>
      <c r="BE29" s="50"/>
      <c r="BF29" s="202"/>
      <c r="BG29" s="125"/>
      <c r="BH29" s="1010"/>
      <c r="BI29" s="1010"/>
      <c r="BJ29" s="1010"/>
      <c r="BK29" s="61"/>
      <c r="BL29" s="897"/>
      <c r="BM29" s="795"/>
      <c r="BN29" s="393"/>
      <c r="BO29" s="806"/>
      <c r="BP29" s="898"/>
      <c r="BQ29" s="52"/>
      <c r="BR29" s="50"/>
      <c r="BS29" s="52"/>
      <c r="BT29" s="52"/>
      <c r="BU29" s="52"/>
      <c r="BV29" s="52"/>
      <c r="BW29" s="52"/>
      <c r="BX29" s="218"/>
      <c r="BY29" s="220"/>
      <c r="BZ29" s="221"/>
      <c r="CA29" s="187"/>
      <c r="CB29" s="50"/>
      <c r="CC29" s="246"/>
      <c r="CD29" s="246"/>
      <c r="CE29" s="246"/>
      <c r="CF29" s="809"/>
      <c r="CG29" s="809"/>
      <c r="CH29" s="114"/>
      <c r="CI29" s="67"/>
      <c r="CJ29" s="50"/>
      <c r="CK29" s="51"/>
      <c r="CL29" s="51"/>
      <c r="CM29" s="51"/>
      <c r="CN29" s="50"/>
      <c r="CO29" s="50"/>
      <c r="CP29" s="50"/>
      <c r="CQ29" s="50"/>
      <c r="CR29" s="50"/>
    </row>
    <row r="30" spans="1:96" ht="18.75" customHeight="1" x14ac:dyDescent="0.25">
      <c r="A30" s="842"/>
      <c r="B30" s="246"/>
      <c r="C30" s="824"/>
      <c r="D30" s="51"/>
      <c r="E30" s="51"/>
      <c r="F30" s="819"/>
      <c r="G30" s="801"/>
      <c r="H30" s="801"/>
      <c r="I30" s="393"/>
      <c r="J30" s="393"/>
      <c r="K30" s="393"/>
      <c r="L30" s="393"/>
      <c r="M30" s="393"/>
      <c r="N30" s="811"/>
      <c r="O30" s="818"/>
      <c r="P30" s="817"/>
      <c r="Q30" s="186"/>
      <c r="R30" s="73"/>
      <c r="S30" s="225" t="s">
        <v>1017</v>
      </c>
      <c r="T30" s="173" t="s">
        <v>1018</v>
      </c>
      <c r="U30" s="73"/>
      <c r="V30" s="186"/>
      <c r="W30" s="50"/>
      <c r="X30" s="186"/>
      <c r="Y30" s="73"/>
      <c r="Z30" s="162" t="s">
        <v>1019</v>
      </c>
      <c r="AA30" s="204" t="s">
        <v>1020</v>
      </c>
      <c r="AB30" s="73"/>
      <c r="AC30" s="186"/>
      <c r="AD30" s="55"/>
      <c r="AE30" s="73"/>
      <c r="AF30" s="204" t="s">
        <v>1021</v>
      </c>
      <c r="AG30" s="162" t="s">
        <v>1022</v>
      </c>
      <c r="AH30" s="73"/>
      <c r="AI30" s="186"/>
      <c r="AJ30" s="50"/>
      <c r="AK30" s="188"/>
      <c r="AL30" s="189"/>
      <c r="AM30" s="189"/>
      <c r="AN30" s="190"/>
      <c r="AO30" s="50"/>
      <c r="AP30" s="188"/>
      <c r="AQ30" s="189"/>
      <c r="AR30" s="189"/>
      <c r="AS30" s="190"/>
      <c r="AU30" s="116"/>
      <c r="AX30" s="116"/>
      <c r="AY30" s="116"/>
      <c r="AZ30" s="201"/>
      <c r="BA30" s="50"/>
      <c r="BB30" s="50"/>
      <c r="BC30" s="50"/>
      <c r="BD30" s="50"/>
      <c r="BE30" s="50"/>
      <c r="BF30" s="202"/>
      <c r="BG30" s="125"/>
      <c r="BH30" s="1010"/>
      <c r="BI30" s="1010"/>
      <c r="BJ30" s="1010"/>
      <c r="BK30" s="61"/>
      <c r="BL30" s="885"/>
      <c r="BM30" s="897"/>
      <c r="BN30" s="393"/>
      <c r="BO30" s="898"/>
      <c r="BP30" s="246"/>
      <c r="BQ30" s="52"/>
      <c r="BR30" s="50"/>
      <c r="BS30" s="52"/>
      <c r="BT30" s="52"/>
      <c r="BU30" s="52"/>
      <c r="BV30" s="52"/>
      <c r="BW30" s="52"/>
      <c r="BX30" s="218"/>
      <c r="BY30" s="166"/>
      <c r="BZ30" s="50"/>
      <c r="CA30" s="50"/>
      <c r="CB30" s="50"/>
      <c r="CC30" s="246"/>
      <c r="CD30" s="246"/>
      <c r="CE30" s="246"/>
      <c r="CF30" s="246"/>
      <c r="CG30" s="809"/>
      <c r="CH30" s="114"/>
      <c r="CI30" s="192"/>
      <c r="CJ30" s="50"/>
      <c r="CK30" s="51"/>
      <c r="CL30" s="51"/>
      <c r="CM30" s="51"/>
      <c r="CN30" s="50"/>
      <c r="CO30" s="50"/>
      <c r="CP30" s="50"/>
      <c r="CQ30" s="50"/>
      <c r="CR30" s="50"/>
    </row>
    <row r="31" spans="1:96" ht="18" customHeight="1" thickBot="1" x14ac:dyDescent="0.3">
      <c r="A31" s="840"/>
      <c r="B31" s="246"/>
      <c r="C31" s="824"/>
      <c r="D31" s="51"/>
      <c r="E31" s="51"/>
      <c r="F31" s="801"/>
      <c r="G31" s="801"/>
      <c r="H31" s="801"/>
      <c r="I31" s="393"/>
      <c r="J31" s="393"/>
      <c r="K31" s="393"/>
      <c r="L31" s="820"/>
      <c r="M31" s="820"/>
      <c r="N31" s="821"/>
      <c r="O31" s="809"/>
      <c r="P31" s="809"/>
      <c r="Q31" s="186"/>
      <c r="R31" s="73"/>
      <c r="U31" s="73"/>
      <c r="V31" s="186"/>
      <c r="W31" s="50"/>
      <c r="X31" s="186"/>
      <c r="Y31" s="73"/>
      <c r="AB31" s="73"/>
      <c r="AC31" s="186"/>
      <c r="AD31" s="52"/>
      <c r="AE31" s="73"/>
      <c r="AH31" s="73"/>
      <c r="AI31" s="50"/>
      <c r="AJ31" s="51"/>
      <c r="AK31" s="91"/>
      <c r="AL31" s="225" t="s">
        <v>969</v>
      </c>
      <c r="AM31" s="173" t="s">
        <v>970</v>
      </c>
      <c r="AN31" s="91"/>
      <c r="AO31" s="52"/>
      <c r="AP31" s="1011"/>
      <c r="AQ31" s="1011"/>
      <c r="AR31" s="1011"/>
      <c r="AS31" s="1011"/>
      <c r="AX31" s="52"/>
      <c r="AY31" s="116"/>
      <c r="AZ31" s="232"/>
      <c r="BA31" s="50"/>
      <c r="BB31" s="50"/>
      <c r="BC31" s="50"/>
      <c r="BD31" s="50"/>
      <c r="BE31" s="50"/>
      <c r="BF31" s="202"/>
      <c r="BG31" s="125"/>
      <c r="BH31" s="884"/>
      <c r="BI31" s="884"/>
      <c r="BJ31" s="884"/>
      <c r="BK31" s="884"/>
      <c r="BL31" s="885"/>
      <c r="BM31" s="795"/>
      <c r="BN31" s="897"/>
      <c r="BO31" s="393"/>
      <c r="BP31" s="246"/>
      <c r="BQ31" s="50"/>
      <c r="BR31" s="50"/>
      <c r="BS31" s="52"/>
      <c r="BT31" s="52"/>
      <c r="BU31" s="52"/>
      <c r="BV31" s="52"/>
      <c r="BW31" s="52"/>
      <c r="BX31" s="218"/>
      <c r="BY31" s="213"/>
      <c r="BZ31" s="55"/>
      <c r="CA31" s="116"/>
      <c r="CB31" s="50"/>
      <c r="CC31" s="1233"/>
      <c r="CD31" s="1234"/>
      <c r="CE31" s="1235"/>
      <c r="CF31" s="809"/>
      <c r="CG31" s="925"/>
      <c r="CH31" s="114"/>
      <c r="CI31" s="192"/>
      <c r="CJ31" s="50"/>
      <c r="CK31" s="51"/>
      <c r="CL31" s="51"/>
      <c r="CM31" s="51"/>
      <c r="CN31" s="50"/>
      <c r="CO31" s="50"/>
      <c r="CP31" s="50"/>
      <c r="CQ31" s="50"/>
      <c r="CR31" s="50"/>
    </row>
    <row r="32" spans="1:96" ht="18.75" customHeight="1" x14ac:dyDescent="0.25">
      <c r="A32" s="840"/>
      <c r="B32" s="246"/>
      <c r="C32" s="824"/>
      <c r="D32" s="51"/>
      <c r="E32" s="51"/>
      <c r="F32" s="801"/>
      <c r="G32" s="801"/>
      <c r="H32" s="801"/>
      <c r="I32" s="801"/>
      <c r="J32" s="822"/>
      <c r="K32" s="801"/>
      <c r="L32" s="821"/>
      <c r="M32" s="821"/>
      <c r="N32" s="821"/>
      <c r="O32" s="820"/>
      <c r="P32" s="820"/>
      <c r="Q32" s="186"/>
      <c r="R32" s="73"/>
      <c r="S32" s="173" t="s">
        <v>1023</v>
      </c>
      <c r="T32" s="173" t="s">
        <v>1024</v>
      </c>
      <c r="U32" s="73"/>
      <c r="V32" s="186"/>
      <c r="W32" s="50"/>
      <c r="X32" s="186"/>
      <c r="Y32" s="73"/>
      <c r="Z32" s="225" t="s">
        <v>1025</v>
      </c>
      <c r="AA32" s="235" t="s">
        <v>1026</v>
      </c>
      <c r="AB32" s="73"/>
      <c r="AC32" s="186"/>
      <c r="AD32" s="236"/>
      <c r="AE32" s="190"/>
      <c r="AF32" s="225" t="s">
        <v>1027</v>
      </c>
      <c r="AG32" s="204" t="s">
        <v>1028</v>
      </c>
      <c r="AH32" s="190"/>
      <c r="AI32" s="51"/>
      <c r="AJ32" s="51"/>
      <c r="AK32" s="186"/>
      <c r="AL32" s="189"/>
      <c r="AM32" s="189"/>
      <c r="AN32" s="186"/>
      <c r="AO32" s="50"/>
      <c r="AP32" s="52"/>
      <c r="AQ32" s="1239"/>
      <c r="AR32" s="1240"/>
      <c r="AS32" s="1240"/>
      <c r="AT32" s="1240"/>
      <c r="AU32" s="1240"/>
      <c r="AV32" s="1240"/>
      <c r="AW32" s="1241"/>
      <c r="AX32" s="116"/>
      <c r="AY32" s="116"/>
      <c r="AZ32" s="201"/>
      <c r="BA32" s="50"/>
      <c r="BB32" s="50"/>
      <c r="BC32" s="50"/>
      <c r="BD32" s="50"/>
      <c r="BE32" s="50"/>
      <c r="BF32" s="202"/>
      <c r="BG32" s="125"/>
      <c r="BH32" s="884"/>
      <c r="BI32" s="884"/>
      <c r="BJ32" s="884"/>
      <c r="BK32" s="884"/>
      <c r="BL32" s="885"/>
      <c r="BM32" s="795"/>
      <c r="BN32" s="393"/>
      <c r="BO32" s="809"/>
      <c r="BP32" s="246"/>
      <c r="BQ32" s="50"/>
      <c r="BR32" s="50"/>
      <c r="BS32" s="900"/>
      <c r="BT32" s="901"/>
      <c r="BU32" s="902"/>
      <c r="BV32" s="116"/>
      <c r="BW32" s="116"/>
      <c r="BX32" s="218"/>
      <c r="BY32" s="213"/>
      <c r="BZ32" s="116"/>
      <c r="CA32" s="116"/>
      <c r="CB32" s="50"/>
      <c r="CC32" s="1236"/>
      <c r="CD32" s="1237"/>
      <c r="CE32" s="1238"/>
      <c r="CF32" s="809"/>
      <c r="CG32" s="809"/>
      <c r="CH32" s="114"/>
      <c r="CI32" s="192"/>
      <c r="CJ32" s="50"/>
      <c r="CK32" s="51"/>
      <c r="CL32" s="51"/>
      <c r="CM32" s="51"/>
      <c r="CN32" s="50"/>
      <c r="CO32" s="50"/>
      <c r="CP32" s="50"/>
      <c r="CQ32" s="50"/>
      <c r="CR32" s="50"/>
    </row>
    <row r="33" spans="1:96" ht="18.75" thickBot="1" x14ac:dyDescent="0.3">
      <c r="A33" s="840"/>
      <c r="B33" s="843"/>
      <c r="C33" s="823"/>
      <c r="D33" s="241"/>
      <c r="E33" s="241"/>
      <c r="F33" s="823"/>
      <c r="G33" s="824"/>
      <c r="H33" s="801"/>
      <c r="I33" s="801"/>
      <c r="J33" s="825"/>
      <c r="K33" s="393"/>
      <c r="L33" s="826"/>
      <c r="M33" s="826"/>
      <c r="N33" s="826"/>
      <c r="O33" s="826"/>
      <c r="P33" s="826"/>
      <c r="R33" s="121"/>
      <c r="S33" s="73"/>
      <c r="T33" s="73"/>
      <c r="U33" s="195"/>
      <c r="V33" s="50"/>
      <c r="W33" s="50"/>
      <c r="X33" s="50"/>
      <c r="Y33" s="243"/>
      <c r="Z33" s="73"/>
      <c r="AA33" s="73"/>
      <c r="AB33" s="244"/>
      <c r="AC33" s="50"/>
      <c r="AF33" s="73"/>
      <c r="AG33" s="73"/>
      <c r="AL33" s="186"/>
      <c r="AM33" s="186"/>
      <c r="AN33" s="116"/>
      <c r="AO33" s="50"/>
      <c r="AP33" s="116"/>
      <c r="AQ33" s="1242"/>
      <c r="AR33" s="1211"/>
      <c r="AS33" s="1211"/>
      <c r="AT33" s="1211"/>
      <c r="AU33" s="1211"/>
      <c r="AV33" s="1211"/>
      <c r="AW33" s="1243"/>
      <c r="AX33" s="116"/>
      <c r="AY33" s="116"/>
      <c r="AZ33" s="201"/>
      <c r="BA33" s="50"/>
      <c r="BB33" s="50"/>
      <c r="BC33" s="50"/>
      <c r="BD33" s="50"/>
      <c r="BE33" s="50"/>
      <c r="BF33" s="60"/>
      <c r="BG33" s="61"/>
      <c r="BH33" s="885"/>
      <c r="BI33" s="885"/>
      <c r="BJ33" s="885"/>
      <c r="BK33" s="885"/>
      <c r="BL33" s="885"/>
      <c r="BM33" s="825"/>
      <c r="BN33" s="393"/>
      <c r="BO33" s="809"/>
      <c r="BP33" s="246"/>
      <c r="BQ33" s="50"/>
      <c r="BR33" s="50"/>
      <c r="BS33" s="1247"/>
      <c r="BT33" s="1248"/>
      <c r="BU33" s="1249"/>
      <c r="BV33" s="116"/>
      <c r="BW33" s="116"/>
      <c r="BX33" s="218"/>
      <c r="BY33" s="245"/>
      <c r="BZ33" s="116"/>
      <c r="CA33" s="116"/>
      <c r="CB33" s="50"/>
      <c r="CC33" s="116"/>
      <c r="CD33" s="116"/>
      <c r="CE33" s="116"/>
      <c r="CF33" s="116"/>
      <c r="CG33" s="116"/>
      <c r="CH33" s="114"/>
      <c r="CI33" s="192"/>
      <c r="CJ33" s="50"/>
      <c r="CK33" s="51"/>
      <c r="CL33" s="51"/>
      <c r="CM33" s="51"/>
      <c r="CN33" s="50"/>
      <c r="CO33" s="50"/>
      <c r="CP33" s="50"/>
      <c r="CQ33" s="50"/>
      <c r="CR33" s="50"/>
    </row>
    <row r="34" spans="1:96" ht="20.25" customHeight="1" x14ac:dyDescent="0.25">
      <c r="A34" s="840"/>
      <c r="B34" s="246"/>
      <c r="C34" s="824"/>
      <c r="D34" s="51"/>
      <c r="E34" s="51"/>
      <c r="F34" s="824"/>
      <c r="G34" s="824"/>
      <c r="H34" s="801"/>
      <c r="I34" s="801"/>
      <c r="J34" s="801"/>
      <c r="K34" s="801"/>
      <c r="L34" s="801"/>
      <c r="M34" s="801"/>
      <c r="N34" s="801"/>
      <c r="O34" s="393"/>
      <c r="P34" s="393"/>
      <c r="R34" s="215"/>
      <c r="S34" s="186"/>
      <c r="T34" s="186"/>
      <c r="U34" s="50"/>
      <c r="V34" s="187"/>
      <c r="W34" s="246"/>
      <c r="X34" s="246"/>
      <c r="Y34" s="246"/>
      <c r="Z34" s="246"/>
      <c r="AA34" s="246"/>
      <c r="AB34" s="52"/>
      <c r="AC34" s="50"/>
      <c r="AD34" s="1029"/>
      <c r="AE34" s="1030"/>
      <c r="AF34" s="1030"/>
      <c r="AG34" s="1030"/>
      <c r="AH34" s="1030"/>
      <c r="AI34" s="1030"/>
      <c r="AJ34" s="1030"/>
      <c r="AK34" s="1030"/>
      <c r="AL34" s="247"/>
      <c r="AM34" s="116"/>
      <c r="AN34" s="50"/>
      <c r="AO34" s="50"/>
      <c r="AP34" s="116"/>
      <c r="AQ34" s="1242"/>
      <c r="AR34" s="1211"/>
      <c r="AS34" s="1211"/>
      <c r="AT34" s="1211"/>
      <c r="AU34" s="1211"/>
      <c r="AV34" s="1211"/>
      <c r="AW34" s="1243"/>
      <c r="AX34" s="116"/>
      <c r="AY34" s="116"/>
      <c r="AZ34" s="201"/>
      <c r="BA34" s="50"/>
      <c r="BB34" s="50"/>
      <c r="BC34" s="50"/>
      <c r="BD34" s="50"/>
      <c r="BE34" s="50"/>
      <c r="BF34" s="191"/>
      <c r="BG34" s="95"/>
      <c r="BH34" s="821"/>
      <c r="BI34" s="821"/>
      <c r="BJ34" s="821"/>
      <c r="BK34" s="821"/>
      <c r="BL34" s="885"/>
      <c r="BM34" s="899"/>
      <c r="BN34" s="393"/>
      <c r="BO34" s="809"/>
      <c r="BP34" s="246"/>
      <c r="BQ34" s="116"/>
      <c r="BR34" s="50"/>
      <c r="BS34" s="903"/>
      <c r="BT34" s="904"/>
      <c r="BU34" s="905"/>
      <c r="BV34" s="116"/>
      <c r="BW34" s="116"/>
      <c r="BX34" s="191"/>
      <c r="BY34" s="245"/>
      <c r="BZ34" s="116"/>
      <c r="CA34" s="116"/>
      <c r="CB34" s="50"/>
      <c r="CC34" s="116"/>
      <c r="CD34" s="116"/>
      <c r="CE34" s="116"/>
      <c r="CF34" s="116"/>
      <c r="CG34" s="116"/>
      <c r="CH34" s="114"/>
      <c r="CI34" s="192"/>
      <c r="CJ34" s="50"/>
      <c r="CK34" s="51"/>
      <c r="CL34" s="51"/>
      <c r="CM34" s="51"/>
      <c r="CN34" s="50"/>
      <c r="CO34" s="50"/>
      <c r="CP34" s="50"/>
      <c r="CQ34" s="50"/>
      <c r="CR34" s="50"/>
    </row>
    <row r="35" spans="1:96" ht="15.75" x14ac:dyDescent="0.25">
      <c r="A35" s="840"/>
      <c r="B35" s="246"/>
      <c r="C35" s="824"/>
      <c r="D35" s="51"/>
      <c r="E35" s="51"/>
      <c r="F35" s="824"/>
      <c r="G35" s="824"/>
      <c r="H35" s="801"/>
      <c r="I35" s="801"/>
      <c r="J35" s="801"/>
      <c r="K35" s="801"/>
      <c r="L35" s="801"/>
      <c r="M35" s="801"/>
      <c r="N35" s="801"/>
      <c r="O35" s="393"/>
      <c r="P35" s="393"/>
      <c r="Q35" s="215"/>
      <c r="R35" s="215"/>
      <c r="U35" s="50"/>
      <c r="V35" s="50"/>
      <c r="W35" s="50"/>
      <c r="X35" s="50"/>
      <c r="Y35" s="50"/>
      <c r="Z35" s="50"/>
      <c r="AA35" s="50"/>
      <c r="AB35" s="50"/>
      <c r="AC35" s="252"/>
      <c r="AD35" s="253"/>
      <c r="AE35" s="254"/>
      <c r="AF35" s="254"/>
      <c r="AG35" s="254"/>
      <c r="AH35" s="254"/>
      <c r="AI35" s="254"/>
      <c r="AJ35" s="254"/>
      <c r="AK35" s="254"/>
      <c r="AL35" s="255"/>
      <c r="AM35" s="116"/>
      <c r="AN35" s="50"/>
      <c r="AO35" s="50"/>
      <c r="AP35" s="116"/>
      <c r="AQ35" s="1242"/>
      <c r="AR35" s="1211"/>
      <c r="AS35" s="1211"/>
      <c r="AT35" s="1211"/>
      <c r="AU35" s="1211"/>
      <c r="AV35" s="1211"/>
      <c r="AW35" s="1243"/>
      <c r="AX35" s="116"/>
      <c r="AY35" s="116"/>
      <c r="AZ35" s="201"/>
      <c r="BA35" s="50"/>
      <c r="BB35" s="50"/>
      <c r="BC35" s="50"/>
      <c r="BD35" s="50"/>
      <c r="BE35" s="50"/>
      <c r="BF35" s="255"/>
      <c r="BG35" s="95"/>
      <c r="BH35" s="886"/>
      <c r="BI35" s="887"/>
      <c r="BJ35" s="888"/>
      <c r="BK35" s="889"/>
      <c r="BL35" s="61"/>
      <c r="BM35" s="95"/>
      <c r="BN35" s="95"/>
      <c r="BO35" s="116"/>
      <c r="BP35" s="116"/>
      <c r="BQ35" s="116"/>
      <c r="BR35" s="50"/>
      <c r="BS35" s="246"/>
      <c r="BT35" s="246"/>
      <c r="BU35" s="246"/>
      <c r="BV35" s="116"/>
      <c r="BW35" s="116"/>
      <c r="BX35" s="191"/>
      <c r="BY35" s="245"/>
      <c r="BZ35" s="116"/>
      <c r="CA35" s="116"/>
      <c r="CB35" s="50"/>
      <c r="CC35" s="116"/>
      <c r="CD35" s="116"/>
      <c r="CE35" s="116"/>
      <c r="CF35" s="116"/>
      <c r="CG35" s="116"/>
      <c r="CH35" s="114"/>
      <c r="CI35" s="192"/>
      <c r="CJ35" s="50"/>
      <c r="CK35" s="51"/>
      <c r="CL35" s="51"/>
      <c r="CM35" s="51"/>
      <c r="CN35" s="50"/>
      <c r="CO35" s="50"/>
      <c r="CP35" s="50"/>
      <c r="CQ35" s="50"/>
      <c r="CR35" s="50"/>
    </row>
    <row r="36" spans="1:96" ht="18.75" customHeight="1" x14ac:dyDescent="0.25">
      <c r="A36" s="840"/>
      <c r="B36" s="246"/>
      <c r="C36" s="824"/>
      <c r="D36" s="51"/>
      <c r="E36" s="51"/>
      <c r="F36" s="824"/>
      <c r="G36" s="824"/>
      <c r="H36" s="801"/>
      <c r="I36" s="801"/>
      <c r="J36" s="801"/>
      <c r="K36" s="801"/>
      <c r="L36" s="801"/>
      <c r="M36" s="801"/>
      <c r="N36" s="801"/>
      <c r="O36" s="393"/>
      <c r="P36" s="393"/>
      <c r="Q36" s="215"/>
      <c r="R36" s="215"/>
      <c r="S36" s="861"/>
      <c r="T36" s="809"/>
      <c r="U36" s="861"/>
      <c r="V36" s="809"/>
      <c r="W36" s="861"/>
      <c r="X36" s="809"/>
      <c r="Y36" s="861"/>
      <c r="Z36" s="809"/>
      <c r="AA36" s="862"/>
      <c r="AB36" s="252"/>
      <c r="AC36" s="91"/>
      <c r="AD36" s="261"/>
      <c r="AE36" s="262"/>
      <c r="AF36" s="262"/>
      <c r="AG36" s="262"/>
      <c r="AH36" s="262"/>
      <c r="AI36" s="262"/>
      <c r="AJ36" s="262"/>
      <c r="AK36" s="262"/>
      <c r="AL36" s="185"/>
      <c r="AM36" s="116"/>
      <c r="AN36" s="50"/>
      <c r="AO36" s="50"/>
      <c r="AP36" s="116"/>
      <c r="AQ36" s="1242"/>
      <c r="AR36" s="1211"/>
      <c r="AS36" s="1211"/>
      <c r="AT36" s="1211"/>
      <c r="AU36" s="1211"/>
      <c r="AV36" s="1211"/>
      <c r="AW36" s="1243"/>
      <c r="AX36" s="116"/>
      <c r="AY36" s="116"/>
      <c r="AZ36" s="55"/>
      <c r="BA36" s="50"/>
      <c r="BB36" s="50"/>
      <c r="BC36" s="50"/>
      <c r="BD36" s="50"/>
      <c r="BE36" s="50"/>
      <c r="BF36" s="255"/>
      <c r="BG36" s="95"/>
      <c r="BH36" s="890"/>
      <c r="BI36" s="890"/>
      <c r="BJ36" s="813"/>
      <c r="BK36" s="891"/>
      <c r="BL36" s="61"/>
      <c r="BM36" s="95"/>
      <c r="BN36" s="95"/>
      <c r="BO36" s="116"/>
      <c r="BP36" s="116"/>
      <c r="BQ36" s="116"/>
      <c r="BR36" s="50"/>
      <c r="BS36" s="246"/>
      <c r="BT36" s="246"/>
      <c r="BU36" s="246"/>
      <c r="BV36" s="116"/>
      <c r="BW36" s="116"/>
      <c r="BX36" s="191"/>
      <c r="BY36" s="245"/>
      <c r="BZ36" s="116"/>
      <c r="CA36" s="116"/>
      <c r="CB36" s="50"/>
      <c r="CC36" s="116"/>
      <c r="CD36" s="116"/>
      <c r="CE36" s="116"/>
      <c r="CF36" s="116"/>
      <c r="CG36" s="116"/>
      <c r="CH36" s="114"/>
      <c r="CI36" s="192"/>
      <c r="CJ36" s="50"/>
      <c r="CK36" s="51"/>
      <c r="CL36" s="51"/>
      <c r="CM36" s="51"/>
      <c r="CN36" s="50"/>
      <c r="CO36" s="50"/>
      <c r="CP36" s="50"/>
      <c r="CQ36" s="50"/>
      <c r="CR36" s="50"/>
    </row>
    <row r="37" spans="1:96" ht="18.75" customHeight="1" x14ac:dyDescent="0.25">
      <c r="A37" s="840"/>
      <c r="B37" s="246"/>
      <c r="C37" s="824"/>
      <c r="D37" s="51"/>
      <c r="E37" s="51"/>
      <c r="F37" s="824"/>
      <c r="G37" s="824"/>
      <c r="H37" s="824"/>
      <c r="I37" s="824"/>
      <c r="J37" s="824"/>
      <c r="K37" s="824"/>
      <c r="L37" s="824"/>
      <c r="M37" s="824"/>
      <c r="N37" s="824"/>
      <c r="O37" s="827"/>
      <c r="P37" s="827"/>
      <c r="Q37" s="265"/>
      <c r="R37" s="144"/>
      <c r="S37" s="861"/>
      <c r="T37" s="809"/>
      <c r="U37" s="861"/>
      <c r="V37" s="809"/>
      <c r="W37" s="861"/>
      <c r="X37" s="809"/>
      <c r="Y37" s="861"/>
      <c r="Z37" s="809"/>
      <c r="AA37" s="862"/>
      <c r="AB37" s="262"/>
      <c r="AC37" s="266" t="s">
        <v>967</v>
      </c>
      <c r="AD37" s="267"/>
      <c r="AE37" s="217" t="s">
        <v>1029</v>
      </c>
      <c r="AF37" s="50"/>
      <c r="AG37" s="217" t="s">
        <v>1030</v>
      </c>
      <c r="AH37" s="50"/>
      <c r="AI37" s="200" t="s">
        <v>1031</v>
      </c>
      <c r="AJ37" s="50"/>
      <c r="AK37" s="200" t="s">
        <v>1032</v>
      </c>
      <c r="AL37" s="268"/>
      <c r="AM37" s="116"/>
      <c r="AN37" s="50"/>
      <c r="AO37" s="50"/>
      <c r="AP37" s="116"/>
      <c r="AQ37" s="1242"/>
      <c r="AR37" s="1211"/>
      <c r="AS37" s="1211"/>
      <c r="AT37" s="1211"/>
      <c r="AU37" s="1211"/>
      <c r="AV37" s="1211"/>
      <c r="AW37" s="1243"/>
      <c r="AX37" s="116"/>
      <c r="AY37" s="116"/>
      <c r="AZ37" s="55"/>
      <c r="BA37" s="50"/>
      <c r="BB37" s="50"/>
      <c r="BC37" s="50"/>
      <c r="BD37" s="50"/>
      <c r="BE37" s="50"/>
      <c r="BF37" s="255"/>
      <c r="BG37" s="95"/>
      <c r="BH37" s="821"/>
      <c r="BI37" s="821"/>
      <c r="BJ37" s="821"/>
      <c r="BK37" s="821"/>
      <c r="BL37" s="61"/>
      <c r="BM37" s="95"/>
      <c r="BN37" s="95"/>
      <c r="BO37" s="116"/>
      <c r="BP37" s="116"/>
      <c r="BQ37" s="116"/>
      <c r="BR37" s="116"/>
      <c r="BS37" s="116"/>
      <c r="BT37" s="116"/>
      <c r="BU37" s="116"/>
      <c r="BV37" s="116"/>
      <c r="BW37" s="116"/>
      <c r="BX37" s="191"/>
      <c r="BY37" s="245"/>
      <c r="BZ37" s="116"/>
      <c r="CA37" s="116"/>
      <c r="CB37" s="50"/>
      <c r="CC37" s="116"/>
      <c r="CD37" s="116"/>
      <c r="CE37" s="116"/>
      <c r="CF37" s="116"/>
      <c r="CG37" s="116"/>
      <c r="CH37" s="114"/>
      <c r="CI37" s="192"/>
      <c r="CJ37" s="50"/>
      <c r="CK37" s="51"/>
      <c r="CL37" s="51"/>
      <c r="CM37" s="51"/>
      <c r="CN37" s="50"/>
      <c r="CO37" s="50"/>
      <c r="CP37" s="50"/>
      <c r="CQ37" s="50"/>
      <c r="CR37" s="50"/>
    </row>
    <row r="38" spans="1:96" ht="18.75" customHeight="1" x14ac:dyDescent="0.25">
      <c r="A38" s="840"/>
      <c r="B38" s="246"/>
      <c r="C38" s="824"/>
      <c r="D38" s="51"/>
      <c r="E38" s="51"/>
      <c r="F38" s="824"/>
      <c r="G38" s="824"/>
      <c r="H38" s="824"/>
      <c r="I38" s="824"/>
      <c r="J38" s="824"/>
      <c r="K38" s="806"/>
      <c r="L38" s="827"/>
      <c r="M38" s="827"/>
      <c r="N38" s="827"/>
      <c r="O38" s="827"/>
      <c r="P38" s="827"/>
      <c r="Q38" s="265"/>
      <c r="R38" s="269"/>
      <c r="S38" s="50"/>
      <c r="T38" s="50"/>
      <c r="U38" s="50"/>
      <c r="V38" s="50"/>
      <c r="W38" s="50"/>
      <c r="X38" s="50"/>
      <c r="Y38" s="50"/>
      <c r="Z38" s="50"/>
      <c r="AA38" s="50"/>
      <c r="AB38" s="262"/>
      <c r="AC38" s="266" t="s">
        <v>968</v>
      </c>
      <c r="AD38" s="267"/>
      <c r="AE38" s="200" t="s">
        <v>1033</v>
      </c>
      <c r="AF38" s="50"/>
      <c r="AG38" s="200" t="s">
        <v>1034</v>
      </c>
      <c r="AH38" s="50"/>
      <c r="AI38" s="200" t="s">
        <v>1035</v>
      </c>
      <c r="AJ38" s="50"/>
      <c r="AK38" s="270" t="s">
        <v>1036</v>
      </c>
      <c r="AL38" s="268"/>
      <c r="AM38" s="116"/>
      <c r="AN38" s="50"/>
      <c r="AO38" s="50"/>
      <c r="AP38" s="116"/>
      <c r="AQ38" s="1242"/>
      <c r="AR38" s="1211"/>
      <c r="AS38" s="1211"/>
      <c r="AT38" s="1211"/>
      <c r="AU38" s="1211"/>
      <c r="AV38" s="1211"/>
      <c r="AW38" s="1243"/>
      <c r="AX38" s="116"/>
      <c r="AY38" s="116"/>
      <c r="AZ38" s="55"/>
      <c r="BA38" s="50"/>
      <c r="BB38" s="50"/>
      <c r="BC38" s="50"/>
      <c r="BD38" s="50"/>
      <c r="BE38" s="50"/>
      <c r="BF38" s="255"/>
      <c r="BG38" s="116"/>
      <c r="BH38" s="809"/>
      <c r="BI38" s="809"/>
      <c r="BJ38" s="809"/>
      <c r="BK38" s="809"/>
      <c r="BL38" s="50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91"/>
      <c r="BY38" s="245"/>
      <c r="BZ38" s="116"/>
      <c r="CA38" s="116"/>
      <c r="CB38" s="116"/>
      <c r="CC38" s="116"/>
      <c r="CD38" s="116"/>
      <c r="CE38" s="116"/>
      <c r="CF38" s="116"/>
      <c r="CG38" s="116"/>
      <c r="CH38" s="114"/>
      <c r="CI38" s="192"/>
      <c r="CJ38" s="50"/>
      <c r="CK38" s="51"/>
      <c r="CL38" s="51"/>
      <c r="CM38" s="51"/>
      <c r="CN38" s="50"/>
      <c r="CO38" s="50"/>
      <c r="CP38" s="50"/>
      <c r="CQ38" s="50"/>
      <c r="CR38" s="50"/>
    </row>
    <row r="39" spans="1:96" ht="18.75" customHeight="1" thickBot="1" x14ac:dyDescent="0.3">
      <c r="A39" s="840"/>
      <c r="B39" s="272"/>
      <c r="C39" s="824"/>
      <c r="D39" s="55"/>
      <c r="E39" s="55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55"/>
      <c r="R39" s="55"/>
      <c r="S39" s="144"/>
      <c r="T39" s="55"/>
      <c r="U39" s="55"/>
      <c r="V39" s="271"/>
      <c r="W39" s="272"/>
      <c r="X39" s="272"/>
      <c r="Y39" s="272"/>
      <c r="Z39" s="272"/>
      <c r="AA39" s="272"/>
      <c r="AB39" s="273"/>
      <c r="AC39" s="91"/>
      <c r="AD39" s="274"/>
      <c r="AE39" s="262"/>
      <c r="AF39" s="262"/>
      <c r="AG39" s="262"/>
      <c r="AH39" s="262"/>
      <c r="AI39" s="262"/>
      <c r="AJ39" s="262"/>
      <c r="AK39" s="262"/>
      <c r="AL39" s="275"/>
      <c r="AM39" s="52"/>
      <c r="AN39" s="116"/>
      <c r="AO39" s="116"/>
      <c r="AP39" s="116"/>
      <c r="AQ39" s="1244"/>
      <c r="AR39" s="1245"/>
      <c r="AS39" s="1245"/>
      <c r="AT39" s="1245"/>
      <c r="AU39" s="1245"/>
      <c r="AV39" s="1245"/>
      <c r="AW39" s="1246"/>
      <c r="AX39" s="250"/>
      <c r="AY39" s="250"/>
      <c r="AZ39" s="250"/>
      <c r="BA39" s="250"/>
      <c r="BB39" s="250"/>
      <c r="BC39" s="250"/>
      <c r="BD39" s="250"/>
      <c r="BE39" s="250"/>
      <c r="BF39" s="276"/>
      <c r="BG39" s="116"/>
      <c r="BH39" s="277"/>
      <c r="BI39" s="277"/>
      <c r="BJ39" s="277"/>
      <c r="BK39" s="277"/>
      <c r="BL39" s="277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91"/>
      <c r="BY39" s="278"/>
      <c r="BZ39" s="116"/>
      <c r="CA39" s="116"/>
      <c r="CB39" s="116"/>
      <c r="CC39" s="116"/>
      <c r="CD39" s="116"/>
      <c r="CE39" s="116"/>
      <c r="CF39" s="116"/>
      <c r="CG39" s="116"/>
      <c r="CH39" s="114"/>
      <c r="CI39" s="192"/>
      <c r="CJ39" s="50"/>
      <c r="CK39" s="51"/>
      <c r="CL39" s="51"/>
      <c r="CM39" s="51"/>
      <c r="CN39" s="50"/>
      <c r="CO39" s="50"/>
      <c r="CP39" s="50"/>
      <c r="CQ39" s="50"/>
      <c r="CR39" s="50"/>
    </row>
    <row r="40" spans="1:96" ht="19.5" customHeight="1" thickBot="1" x14ac:dyDescent="0.3">
      <c r="A40" s="840"/>
      <c r="B40" s="393"/>
      <c r="C40" s="844"/>
      <c r="D40" s="280"/>
      <c r="E40" s="280"/>
      <c r="F40" s="828"/>
      <c r="G40" s="829"/>
      <c r="H40" s="829"/>
      <c r="I40" s="829"/>
      <c r="J40" s="829"/>
      <c r="K40" s="829"/>
      <c r="L40" s="829"/>
      <c r="M40" s="1196"/>
      <c r="N40" s="1197"/>
      <c r="O40" s="829"/>
      <c r="P40" s="829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134"/>
      <c r="AD40" s="282"/>
      <c r="AE40" s="283"/>
      <c r="AF40" s="273"/>
      <c r="AG40" s="283"/>
      <c r="AH40" s="273"/>
      <c r="AI40" s="273"/>
      <c r="AJ40" s="273"/>
      <c r="AK40" s="273"/>
      <c r="AL40" s="106"/>
      <c r="AM40" s="134"/>
      <c r="AN40" s="134"/>
      <c r="AO40" s="134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81"/>
      <c r="BB40" s="281"/>
      <c r="BC40" s="281"/>
      <c r="BD40" s="281"/>
      <c r="BE40" s="281"/>
      <c r="BF40" s="281"/>
      <c r="BG40" s="134"/>
      <c r="BH40" s="284"/>
      <c r="BI40" s="281"/>
      <c r="BJ40" s="281"/>
      <c r="BK40" s="281"/>
      <c r="BL40" s="281"/>
      <c r="BM40" s="281"/>
      <c r="BN40" s="973"/>
      <c r="BO40" s="974"/>
      <c r="BP40" s="281"/>
      <c r="BQ40" s="281"/>
      <c r="BR40" s="281"/>
      <c r="BS40" s="281"/>
      <c r="BT40" s="281"/>
      <c r="BU40" s="281"/>
      <c r="BV40" s="281"/>
      <c r="BW40" s="281"/>
      <c r="BX40" s="285"/>
      <c r="BY40" s="278"/>
      <c r="BZ40" s="116"/>
      <c r="CA40" s="116"/>
      <c r="CB40" s="116"/>
      <c r="CC40" s="116"/>
      <c r="CD40" s="116"/>
      <c r="CE40" s="116"/>
      <c r="CF40" s="116"/>
      <c r="CG40" s="116"/>
      <c r="CH40" s="114"/>
      <c r="CI40" s="192"/>
      <c r="CJ40" s="50"/>
      <c r="CK40" s="51"/>
      <c r="CL40" s="51"/>
      <c r="CM40" s="51"/>
      <c r="CN40" s="50"/>
      <c r="CO40" s="50"/>
      <c r="CP40" s="50"/>
      <c r="CQ40" s="50"/>
      <c r="CR40" s="50"/>
    </row>
    <row r="41" spans="1:96" ht="21" x14ac:dyDescent="0.25">
      <c r="A41" s="840"/>
      <c r="B41" s="845"/>
      <c r="C41" s="393"/>
      <c r="D41" s="287"/>
      <c r="F41" s="830"/>
      <c r="G41" s="830"/>
      <c r="H41" s="830"/>
      <c r="I41" s="830"/>
      <c r="J41" s="830"/>
      <c r="K41" s="830"/>
      <c r="L41" s="830"/>
      <c r="M41" s="830"/>
      <c r="N41" s="830"/>
      <c r="O41" s="830"/>
      <c r="P41" s="809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116"/>
      <c r="AD41" s="116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288"/>
      <c r="AS41" s="288"/>
      <c r="AT41" s="288"/>
      <c r="AU41" s="288"/>
      <c r="AV41" s="288"/>
      <c r="AW41" s="288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277"/>
      <c r="BI41" s="289"/>
      <c r="BJ41" s="289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290"/>
      <c r="BY41" s="116"/>
      <c r="BZ41" s="116"/>
      <c r="CA41" s="116"/>
      <c r="CB41" s="116"/>
      <c r="CC41" s="116"/>
      <c r="CD41" s="116"/>
      <c r="CE41" s="116"/>
      <c r="CF41" s="116"/>
      <c r="CG41" s="116"/>
      <c r="CH41" s="114"/>
      <c r="CI41" s="192"/>
      <c r="CJ41" s="50"/>
      <c r="CK41" s="51"/>
      <c r="CL41" s="51"/>
      <c r="CM41" s="51"/>
      <c r="CN41" s="50"/>
      <c r="CO41" s="50"/>
      <c r="CP41" s="50"/>
      <c r="CQ41" s="50"/>
      <c r="CR41" s="50"/>
    </row>
    <row r="42" spans="1:96" ht="21" x14ac:dyDescent="0.25">
      <c r="A42" s="840"/>
      <c r="B42" s="831"/>
      <c r="C42" s="393"/>
      <c r="D42" s="292"/>
      <c r="E42" s="287"/>
      <c r="F42" s="830"/>
      <c r="G42" s="831"/>
      <c r="H42" s="831"/>
      <c r="I42" s="830"/>
      <c r="J42" s="832"/>
      <c r="K42" s="832"/>
      <c r="L42" s="832"/>
      <c r="M42" s="813"/>
      <c r="N42" s="813"/>
      <c r="O42" s="832"/>
      <c r="P42" s="393"/>
      <c r="AM42" s="50"/>
      <c r="AN42" s="50"/>
      <c r="AO42" s="50"/>
      <c r="AP42" s="50"/>
      <c r="AQ42" s="50"/>
      <c r="AR42" s="55"/>
      <c r="AS42" s="55"/>
      <c r="AT42" s="55"/>
      <c r="AU42" s="55"/>
      <c r="AV42" s="55"/>
      <c r="AW42" s="55"/>
      <c r="AX42" s="55"/>
      <c r="AY42" s="201"/>
      <c r="AZ42" s="201"/>
      <c r="BA42" s="116"/>
      <c r="BB42" s="116"/>
      <c r="BC42" s="116"/>
      <c r="BD42" s="116"/>
      <c r="BE42" s="116"/>
      <c r="BF42" s="116"/>
      <c r="BG42" s="55"/>
      <c r="BH42" s="116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255"/>
      <c r="BY42" s="55"/>
      <c r="BZ42" s="55"/>
      <c r="CA42" s="55"/>
      <c r="CB42" s="55"/>
      <c r="CC42" s="55"/>
      <c r="CD42" s="55"/>
      <c r="CE42" s="55"/>
      <c r="CF42" s="55"/>
      <c r="CG42" s="55"/>
      <c r="CH42" s="126"/>
      <c r="CI42" s="192"/>
      <c r="CJ42" s="50"/>
      <c r="CK42" s="51"/>
      <c r="CL42" s="51"/>
      <c r="CM42" s="51"/>
      <c r="CN42" s="50"/>
      <c r="CO42" s="50"/>
      <c r="CP42" s="50"/>
      <c r="CQ42" s="50"/>
      <c r="CR42" s="50"/>
    </row>
    <row r="43" spans="1:96" ht="15.75" customHeight="1" thickBot="1" x14ac:dyDescent="0.3">
      <c r="A43" s="840"/>
      <c r="B43" s="845"/>
      <c r="C43" s="393"/>
      <c r="D43" s="287"/>
      <c r="E43" s="287"/>
      <c r="F43" s="393"/>
      <c r="G43" s="833"/>
      <c r="H43" s="833"/>
      <c r="I43" s="393"/>
      <c r="J43" s="830"/>
      <c r="K43" s="830"/>
      <c r="L43" s="830"/>
      <c r="M43" s="813"/>
      <c r="N43" s="813"/>
      <c r="O43" s="830"/>
      <c r="P43" s="393"/>
      <c r="S43" s="50"/>
      <c r="T43" s="55"/>
      <c r="U43" s="55"/>
      <c r="AN43" s="232"/>
      <c r="AO43" s="50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116"/>
      <c r="BE43" s="116"/>
      <c r="BF43" s="55"/>
      <c r="BG43" s="55"/>
      <c r="BH43" s="55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2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290"/>
      <c r="CJ43" s="50"/>
      <c r="CK43" s="51"/>
      <c r="CL43" s="51"/>
      <c r="CM43" s="51"/>
      <c r="CN43" s="50"/>
      <c r="CO43" s="50"/>
      <c r="CP43" s="50"/>
      <c r="CQ43" s="50"/>
      <c r="CR43" s="50"/>
    </row>
    <row r="44" spans="1:96" ht="21" x14ac:dyDescent="0.25">
      <c r="A44" s="840"/>
      <c r="B44" s="831"/>
      <c r="C44" s="393"/>
      <c r="D44" s="295"/>
      <c r="E44" s="287"/>
      <c r="F44" s="830"/>
      <c r="G44" s="831"/>
      <c r="H44" s="831"/>
      <c r="I44" s="830"/>
      <c r="J44" s="830"/>
      <c r="K44" s="830"/>
      <c r="L44" s="830"/>
      <c r="M44" s="830"/>
      <c r="N44" s="830"/>
      <c r="O44" s="830"/>
      <c r="P44" s="393"/>
      <c r="S44" s="1198"/>
      <c r="T44" s="1199"/>
      <c r="U44" s="1199"/>
      <c r="V44" s="1199"/>
      <c r="W44" s="1199"/>
      <c r="X44" s="1199"/>
      <c r="Y44" s="1199"/>
      <c r="Z44" s="1199"/>
      <c r="AA44" s="1200"/>
      <c r="AB44" s="52"/>
      <c r="AC44" s="52"/>
      <c r="AD44" s="52"/>
      <c r="AE44" s="296"/>
      <c r="AF44" s="50"/>
      <c r="AG44" s="52"/>
      <c r="AH44" s="52"/>
      <c r="AI44" s="232"/>
      <c r="AJ44" s="232"/>
      <c r="AK44" s="232"/>
      <c r="AL44" s="232"/>
      <c r="AN44" s="55"/>
      <c r="AO44" s="50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2"/>
      <c r="BE44" s="52"/>
      <c r="BF44" s="52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290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290"/>
      <c r="CJ44" s="50"/>
      <c r="CK44" s="51"/>
      <c r="CL44" s="51"/>
      <c r="CM44" s="51"/>
      <c r="CN44" s="50"/>
      <c r="CO44" s="50"/>
      <c r="CP44" s="50"/>
      <c r="CQ44" s="50"/>
      <c r="CR44" s="50"/>
    </row>
    <row r="45" spans="1:96" ht="16.5" customHeight="1" thickBot="1" x14ac:dyDescent="0.3">
      <c r="A45" s="840"/>
      <c r="B45" s="845"/>
      <c r="C45" s="393"/>
      <c r="D45" s="287"/>
      <c r="E45" s="287"/>
      <c r="F45" s="393"/>
      <c r="G45" s="833"/>
      <c r="H45" s="833"/>
      <c r="I45" s="393"/>
      <c r="J45" s="830"/>
      <c r="K45" s="393"/>
      <c r="L45" s="393"/>
      <c r="M45" s="393"/>
      <c r="N45" s="393"/>
      <c r="O45" s="830"/>
      <c r="P45" s="393"/>
      <c r="S45" s="1201"/>
      <c r="T45" s="1202"/>
      <c r="U45" s="1202"/>
      <c r="V45" s="1202"/>
      <c r="W45" s="1202"/>
      <c r="X45" s="1202"/>
      <c r="Y45" s="1202"/>
      <c r="Z45" s="1202"/>
      <c r="AA45" s="1203"/>
      <c r="AB45" s="297"/>
      <c r="AC45" s="297"/>
      <c r="AD45" s="297"/>
      <c r="AE45" s="297"/>
      <c r="AF45" s="297"/>
      <c r="AG45" s="297"/>
      <c r="AH45" s="297"/>
      <c r="AI45" s="297"/>
      <c r="AJ45" s="297"/>
      <c r="AK45" s="297"/>
      <c r="AL45" s="297"/>
      <c r="AN45" s="55"/>
      <c r="AO45" s="50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2"/>
      <c r="BC45" s="55"/>
      <c r="BD45" s="52"/>
      <c r="BE45" s="52"/>
      <c r="BF45" s="52"/>
      <c r="BG45" s="55"/>
      <c r="BH45" s="55"/>
      <c r="BI45" s="55"/>
      <c r="BJ45" s="55"/>
      <c r="BK45" s="55"/>
      <c r="BL45" s="55"/>
      <c r="BM45" s="55"/>
      <c r="BN45" s="52"/>
      <c r="BO45" s="55"/>
      <c r="BP45" s="55"/>
      <c r="BQ45" s="55"/>
      <c r="BR45" s="55"/>
      <c r="BS45" s="55"/>
      <c r="BT45" s="55"/>
      <c r="BU45" s="55"/>
      <c r="BV45" s="55"/>
      <c r="BW45" s="55"/>
      <c r="BX45" s="290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298"/>
      <c r="CJ45" s="50"/>
      <c r="CK45" s="51"/>
      <c r="CL45" s="51"/>
      <c r="CM45" s="51"/>
      <c r="CN45" s="50"/>
      <c r="CO45" s="50"/>
      <c r="CP45" s="50"/>
      <c r="CQ45" s="50"/>
      <c r="CR45" s="50"/>
    </row>
    <row r="46" spans="1:96" ht="21" x14ac:dyDescent="0.25">
      <c r="A46" s="840"/>
      <c r="B46" s="831"/>
      <c r="C46" s="393"/>
      <c r="D46" s="287"/>
      <c r="E46" s="287"/>
      <c r="F46" s="830"/>
      <c r="G46" s="831"/>
      <c r="H46" s="831"/>
      <c r="I46" s="830"/>
      <c r="J46" s="830"/>
      <c r="K46" s="393"/>
      <c r="L46" s="830"/>
      <c r="M46" s="834"/>
      <c r="N46" s="834"/>
      <c r="O46" s="830"/>
      <c r="P46" s="393"/>
      <c r="S46" s="1201"/>
      <c r="T46" s="1202"/>
      <c r="U46" s="1202"/>
      <c r="V46" s="1202"/>
      <c r="W46" s="1202"/>
      <c r="X46" s="1202"/>
      <c r="Y46" s="1202"/>
      <c r="Z46" s="1202"/>
      <c r="AA46" s="1203"/>
      <c r="AB46" s="739"/>
      <c r="AC46" s="300"/>
      <c r="AD46" s="1207"/>
      <c r="AE46" s="1208"/>
      <c r="AF46" s="1208"/>
      <c r="AG46" s="1208"/>
      <c r="AH46" s="1208"/>
      <c r="AI46" s="1208"/>
      <c r="AJ46" s="1208"/>
      <c r="AK46" s="1208"/>
      <c r="AL46" s="1209"/>
      <c r="AN46" s="55"/>
      <c r="AO46" s="50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301"/>
      <c r="BD46" s="288"/>
      <c r="BE46" s="288"/>
      <c r="BF46" s="288"/>
      <c r="BG46" s="55"/>
      <c r="BH46" s="288"/>
      <c r="BI46" s="288"/>
      <c r="BJ46" s="55"/>
      <c r="BK46" s="55"/>
      <c r="BL46" s="55"/>
      <c r="BM46" s="55"/>
      <c r="BN46" s="52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281"/>
      <c r="BZ46" s="281"/>
      <c r="CA46" s="281"/>
      <c r="CB46" s="281"/>
      <c r="CC46" s="281"/>
      <c r="CD46" s="281"/>
      <c r="CE46" s="281"/>
      <c r="CF46" s="281"/>
      <c r="CG46" s="281"/>
      <c r="CH46" s="281"/>
      <c r="CI46" s="285"/>
      <c r="CJ46" s="50"/>
      <c r="CK46" s="51"/>
      <c r="CL46" s="51"/>
      <c r="CM46" s="51"/>
      <c r="CN46" s="50"/>
      <c r="CO46" s="50"/>
      <c r="CP46" s="50"/>
      <c r="CQ46" s="50"/>
      <c r="CR46" s="50"/>
    </row>
    <row r="47" spans="1:96" ht="15.75" customHeight="1" x14ac:dyDescent="0.25">
      <c r="A47" s="840"/>
      <c r="B47" s="845"/>
      <c r="C47" s="393"/>
      <c r="D47" s="287"/>
      <c r="E47" s="287"/>
      <c r="F47" s="393"/>
      <c r="G47" s="833"/>
      <c r="H47" s="833"/>
      <c r="I47" s="393"/>
      <c r="J47" s="830"/>
      <c r="K47" s="830"/>
      <c r="L47" s="835"/>
      <c r="M47" s="833"/>
      <c r="N47" s="833"/>
      <c r="O47" s="836"/>
      <c r="P47" s="393"/>
      <c r="S47" s="1201"/>
      <c r="T47" s="1202"/>
      <c r="U47" s="1202"/>
      <c r="V47" s="1202"/>
      <c r="W47" s="1202"/>
      <c r="X47" s="1202"/>
      <c r="Y47" s="1202"/>
      <c r="Z47" s="1202"/>
      <c r="AA47" s="1203"/>
      <c r="AB47" s="116"/>
      <c r="AC47" s="55"/>
      <c r="AD47" s="1210"/>
      <c r="AE47" s="1211"/>
      <c r="AF47" s="1211"/>
      <c r="AG47" s="1211"/>
      <c r="AH47" s="1211"/>
      <c r="AI47" s="1211"/>
      <c r="AJ47" s="1211"/>
      <c r="AK47" s="1211"/>
      <c r="AL47" s="1212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2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290"/>
      <c r="CJ47" s="50"/>
      <c r="CK47" s="51"/>
      <c r="CL47" s="51"/>
      <c r="CM47" s="51"/>
      <c r="CN47" s="50"/>
      <c r="CO47" s="50"/>
      <c r="CP47" s="50"/>
      <c r="CQ47" s="50"/>
      <c r="CR47" s="50"/>
    </row>
    <row r="48" spans="1:96" ht="21" x14ac:dyDescent="0.25">
      <c r="A48" s="840"/>
      <c r="B48" s="831"/>
      <c r="C48" s="393"/>
      <c r="D48" s="287"/>
      <c r="E48" s="287"/>
      <c r="F48" s="830"/>
      <c r="G48" s="831"/>
      <c r="H48" s="831"/>
      <c r="I48" s="830"/>
      <c r="J48" s="393"/>
      <c r="K48" s="830"/>
      <c r="L48" s="835"/>
      <c r="M48" s="834"/>
      <c r="N48" s="834"/>
      <c r="O48" s="836"/>
      <c r="P48" s="393"/>
      <c r="S48" s="1201"/>
      <c r="T48" s="1202"/>
      <c r="U48" s="1202"/>
      <c r="V48" s="1202"/>
      <c r="W48" s="1202"/>
      <c r="X48" s="1202"/>
      <c r="Y48" s="1202"/>
      <c r="Z48" s="1202"/>
      <c r="AA48" s="1203"/>
      <c r="AB48" s="116"/>
      <c r="AC48" s="55"/>
      <c r="AD48" s="1213"/>
      <c r="AE48" s="1214"/>
      <c r="AF48" s="1214"/>
      <c r="AG48" s="1214"/>
      <c r="AH48" s="1214"/>
      <c r="AI48" s="1214"/>
      <c r="AJ48" s="1214"/>
      <c r="AK48" s="1214"/>
      <c r="AL48" s="121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290"/>
      <c r="CJ48" s="50"/>
      <c r="CK48" s="51"/>
      <c r="CL48" s="51"/>
      <c r="CM48" s="51"/>
      <c r="CN48" s="50"/>
      <c r="CO48" s="50"/>
      <c r="CP48" s="50"/>
      <c r="CQ48" s="50"/>
      <c r="CR48" s="50"/>
    </row>
    <row r="49" spans="1:96" ht="15.75" customHeight="1" x14ac:dyDescent="0.25">
      <c r="A49" s="840"/>
      <c r="B49" s="845"/>
      <c r="C49" s="393"/>
      <c r="D49" s="287"/>
      <c r="F49" s="393"/>
      <c r="G49" s="393"/>
      <c r="H49" s="393"/>
      <c r="I49" s="830"/>
      <c r="J49" s="393"/>
      <c r="K49" s="830"/>
      <c r="L49" s="835"/>
      <c r="M49" s="833"/>
      <c r="N49" s="833"/>
      <c r="O49" s="836"/>
      <c r="P49" s="393"/>
      <c r="S49" s="1201"/>
      <c r="T49" s="1202"/>
      <c r="U49" s="1202"/>
      <c r="V49" s="1202"/>
      <c r="W49" s="1202"/>
      <c r="X49" s="1202"/>
      <c r="Y49" s="1202"/>
      <c r="Z49" s="1202"/>
      <c r="AA49" s="1203"/>
      <c r="AB49" s="116"/>
      <c r="AC49" s="55"/>
      <c r="AD49" s="55"/>
      <c r="AE49" s="55"/>
      <c r="AF49" s="55"/>
      <c r="AG49" s="55"/>
      <c r="AH49" s="55"/>
      <c r="AI49" s="55"/>
      <c r="AJ49" s="1216"/>
      <c r="AK49" s="1208"/>
      <c r="AL49" s="1217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290"/>
      <c r="CJ49" s="50"/>
      <c r="CK49" s="51"/>
      <c r="CL49" s="51"/>
      <c r="CM49" s="51"/>
      <c r="CN49" s="50"/>
      <c r="CO49" s="50"/>
      <c r="CP49" s="50"/>
      <c r="CQ49" s="50"/>
      <c r="CR49" s="50"/>
    </row>
    <row r="50" spans="1:96" ht="21" x14ac:dyDescent="0.25">
      <c r="A50" s="840"/>
      <c r="B50" s="831"/>
      <c r="C50" s="393"/>
      <c r="D50" s="287"/>
      <c r="F50" s="393"/>
      <c r="G50" s="831"/>
      <c r="H50" s="831"/>
      <c r="I50" s="830"/>
      <c r="J50" s="393"/>
      <c r="K50" s="830"/>
      <c r="L50" s="835"/>
      <c r="M50" s="834"/>
      <c r="N50" s="834"/>
      <c r="O50" s="830"/>
      <c r="P50" s="393"/>
      <c r="S50" s="1201"/>
      <c r="T50" s="1202"/>
      <c r="U50" s="1202"/>
      <c r="V50" s="1202"/>
      <c r="W50" s="1202"/>
      <c r="X50" s="1202"/>
      <c r="Y50" s="1202"/>
      <c r="Z50" s="1202"/>
      <c r="AA50" s="1203"/>
      <c r="AB50" s="116"/>
      <c r="AC50" s="55"/>
      <c r="AD50" s="55"/>
      <c r="AE50" s="55"/>
      <c r="AF50" s="55"/>
      <c r="AG50" s="55"/>
      <c r="AH50" s="55"/>
      <c r="AI50" s="55"/>
      <c r="AJ50" s="1218"/>
      <c r="AK50" s="1211"/>
      <c r="AL50" s="1219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166"/>
      <c r="CK50" s="51"/>
      <c r="CL50" s="51"/>
      <c r="CM50" s="51"/>
      <c r="CN50" s="50"/>
      <c r="CO50" s="50"/>
      <c r="CP50" s="50"/>
      <c r="CQ50" s="50"/>
      <c r="CR50" s="50"/>
    </row>
    <row r="51" spans="1:96" ht="18" customHeight="1" x14ac:dyDescent="0.25">
      <c r="A51" s="840"/>
      <c r="B51" s="845"/>
      <c r="C51" s="393"/>
      <c r="D51" s="287"/>
      <c r="F51" s="837"/>
      <c r="G51" s="833"/>
      <c r="H51" s="833"/>
      <c r="I51" s="393"/>
      <c r="J51" s="393"/>
      <c r="K51" s="830"/>
      <c r="L51" s="830"/>
      <c r="M51" s="393"/>
      <c r="N51" s="393"/>
      <c r="O51" s="830"/>
      <c r="P51" s="393"/>
      <c r="S51" s="1201"/>
      <c r="T51" s="1202"/>
      <c r="U51" s="1202"/>
      <c r="V51" s="1202"/>
      <c r="W51" s="1202"/>
      <c r="X51" s="1202"/>
      <c r="Y51" s="1202"/>
      <c r="Z51" s="1202"/>
      <c r="AA51" s="1203"/>
      <c r="AB51" s="1222"/>
      <c r="AC51" s="1223"/>
      <c r="AD51" s="1223"/>
      <c r="AE51" s="1223"/>
      <c r="AF51" s="1223"/>
      <c r="AG51" s="1223"/>
      <c r="AH51" s="1223"/>
      <c r="AI51" s="1224"/>
      <c r="AJ51" s="1218"/>
      <c r="AK51" s="1211"/>
      <c r="AL51" s="1219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166"/>
      <c r="CK51" s="51"/>
      <c r="CL51" s="51"/>
      <c r="CM51" s="51"/>
      <c r="CN51" s="50"/>
      <c r="CO51" s="50"/>
      <c r="CP51" s="50"/>
      <c r="CQ51" s="50"/>
      <c r="CR51" s="50"/>
    </row>
    <row r="52" spans="1:96" ht="21" x14ac:dyDescent="0.25">
      <c r="A52" s="846"/>
      <c r="B52" s="831"/>
      <c r="C52" s="393"/>
      <c r="D52" s="287"/>
      <c r="F52" s="837"/>
      <c r="G52" s="831"/>
      <c r="H52" s="831"/>
      <c r="I52" s="393"/>
      <c r="J52" s="830"/>
      <c r="K52" s="830"/>
      <c r="L52" s="830"/>
      <c r="M52" s="393"/>
      <c r="N52" s="393"/>
      <c r="O52" s="830"/>
      <c r="P52" s="393"/>
      <c r="S52" s="1201"/>
      <c r="T52" s="1202"/>
      <c r="U52" s="1202"/>
      <c r="V52" s="1202"/>
      <c r="W52" s="1202"/>
      <c r="X52" s="1202"/>
      <c r="Y52" s="1202"/>
      <c r="Z52" s="1202"/>
      <c r="AA52" s="1203"/>
      <c r="AB52" s="1201"/>
      <c r="AC52" s="1202"/>
      <c r="AD52" s="1202"/>
      <c r="AE52" s="1202"/>
      <c r="AF52" s="1202"/>
      <c r="AG52" s="1202"/>
      <c r="AH52" s="1202"/>
      <c r="AI52" s="1225"/>
      <c r="AJ52" s="1220"/>
      <c r="AK52" s="1214"/>
      <c r="AL52" s="1221"/>
      <c r="CJ52" s="166"/>
      <c r="CK52" s="51"/>
      <c r="CL52" s="51"/>
      <c r="CM52" s="51"/>
      <c r="CN52" s="50"/>
      <c r="CO52" s="50"/>
      <c r="CP52" s="50"/>
      <c r="CQ52" s="50"/>
      <c r="CR52" s="50"/>
    </row>
    <row r="53" spans="1:96" ht="15" customHeight="1" x14ac:dyDescent="0.25">
      <c r="A53" s="847"/>
      <c r="B53" s="393"/>
      <c r="C53" s="393"/>
      <c r="D53" s="287"/>
      <c r="E53" s="287"/>
      <c r="F53" s="837"/>
      <c r="G53" s="833"/>
      <c r="H53" s="833"/>
      <c r="I53" s="393"/>
      <c r="J53" s="830"/>
      <c r="K53" s="393"/>
      <c r="L53" s="830"/>
      <c r="M53" s="393"/>
      <c r="N53" s="393"/>
      <c r="O53" s="393"/>
      <c r="P53" s="393"/>
      <c r="S53" s="1201"/>
      <c r="T53" s="1202"/>
      <c r="U53" s="1202"/>
      <c r="V53" s="1202"/>
      <c r="W53" s="1202"/>
      <c r="X53" s="1202"/>
      <c r="Y53" s="1202"/>
      <c r="Z53" s="1202"/>
      <c r="AA53" s="1203"/>
      <c r="AB53" s="1201"/>
      <c r="AC53" s="1202"/>
      <c r="AD53" s="1202"/>
      <c r="AE53" s="1202"/>
      <c r="AF53" s="1202"/>
      <c r="AG53" s="1202"/>
      <c r="AH53" s="1202"/>
      <c r="AI53" s="1225"/>
      <c r="AJ53" s="1226"/>
      <c r="AK53" s="1227"/>
      <c r="AL53" s="1228"/>
      <c r="CJ53" s="166"/>
      <c r="CK53" s="51"/>
      <c r="CL53" s="51"/>
      <c r="CM53" s="51"/>
      <c r="CN53" s="50"/>
      <c r="CO53" s="50"/>
      <c r="CP53" s="50"/>
      <c r="CQ53" s="50"/>
      <c r="CR53" s="50"/>
    </row>
    <row r="54" spans="1:96" ht="15.75" customHeight="1" thickBot="1" x14ac:dyDescent="0.3">
      <c r="A54" s="848"/>
      <c r="B54" s="830"/>
      <c r="C54" s="830"/>
      <c r="D54" s="287"/>
      <c r="E54" s="287"/>
      <c r="F54" s="837"/>
      <c r="G54" s="831"/>
      <c r="H54" s="831"/>
      <c r="I54" s="393"/>
      <c r="J54" s="393"/>
      <c r="K54" s="830"/>
      <c r="L54" s="830"/>
      <c r="M54" s="838"/>
      <c r="N54" s="838"/>
      <c r="O54" s="838"/>
      <c r="P54" s="838"/>
      <c r="Q54" s="308"/>
      <c r="R54" s="308"/>
      <c r="S54" s="1204"/>
      <c r="T54" s="1205"/>
      <c r="U54" s="1205"/>
      <c r="V54" s="1205"/>
      <c r="W54" s="1205"/>
      <c r="X54" s="1205"/>
      <c r="Y54" s="1205"/>
      <c r="Z54" s="1205"/>
      <c r="AA54" s="1206"/>
      <c r="AB54" s="1201"/>
      <c r="AC54" s="1202"/>
      <c r="AD54" s="1202"/>
      <c r="AE54" s="1202"/>
      <c r="AF54" s="1202"/>
      <c r="AG54" s="1202"/>
      <c r="AH54" s="1202"/>
      <c r="AI54" s="1225"/>
      <c r="AJ54" s="1229"/>
      <c r="AK54" s="1230"/>
      <c r="AL54" s="1231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166"/>
      <c r="CK54" s="51"/>
      <c r="CL54" s="51"/>
      <c r="CM54" s="51"/>
      <c r="CN54" s="50"/>
      <c r="CO54" s="50"/>
      <c r="CP54" s="50"/>
      <c r="CQ54" s="50"/>
      <c r="CR54" s="50"/>
    </row>
    <row r="55" spans="1:96" ht="15" customHeight="1" x14ac:dyDescent="0.25">
      <c r="A55" s="255"/>
      <c r="B55" s="309"/>
      <c r="C55" s="309"/>
      <c r="D55" s="309"/>
      <c r="E55" s="309"/>
      <c r="F55" s="837"/>
      <c r="G55" s="833"/>
      <c r="H55" s="833"/>
      <c r="I55" s="393"/>
      <c r="J55" s="393"/>
      <c r="K55" s="839"/>
      <c r="L55" s="839"/>
      <c r="M55" s="839"/>
      <c r="N55" s="839"/>
      <c r="O55" s="839"/>
      <c r="P55" s="839"/>
      <c r="Q55" s="309"/>
      <c r="R55" s="309"/>
      <c r="S55" s="166"/>
      <c r="T55" s="50"/>
      <c r="U55" s="50"/>
      <c r="V55" s="50"/>
      <c r="W55" s="50"/>
      <c r="X55" s="50"/>
      <c r="Y55" s="50"/>
      <c r="Z55" s="5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0"/>
      <c r="BX55" s="310"/>
      <c r="BY55" s="310"/>
      <c r="BZ55" s="310"/>
      <c r="CA55" s="310"/>
      <c r="CB55" s="310"/>
      <c r="CC55" s="310"/>
      <c r="CD55" s="310"/>
      <c r="CE55" s="310"/>
      <c r="CF55" s="310"/>
      <c r="CG55" s="310"/>
      <c r="CH55" s="310"/>
      <c r="CI55" s="31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ht="15.75" customHeight="1" x14ac:dyDescent="0.25">
      <c r="A56" s="255"/>
      <c r="D56" s="287"/>
      <c r="F56" s="305"/>
      <c r="G56" s="831"/>
      <c r="H56" s="831"/>
      <c r="I56" s="393"/>
      <c r="J56" s="287"/>
      <c r="K56" s="287"/>
      <c r="L56" s="287"/>
      <c r="M56" s="287"/>
      <c r="N56" s="287"/>
      <c r="O56" s="287"/>
      <c r="P56" s="287"/>
      <c r="Q56" s="287"/>
      <c r="R56" s="287"/>
      <c r="S56" s="166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ht="15" customHeight="1" x14ac:dyDescent="0.25">
      <c r="A57" s="255"/>
      <c r="B57" s="393"/>
      <c r="C57" s="393"/>
      <c r="D57" s="830"/>
      <c r="E57" s="393"/>
      <c r="F57" s="837"/>
      <c r="G57" s="393"/>
      <c r="H57" s="393"/>
      <c r="J57" s="287"/>
      <c r="K57" s="311"/>
      <c r="L57" s="311"/>
      <c r="M57" s="311"/>
      <c r="N57" s="311"/>
      <c r="Q57" s="50"/>
      <c r="R57" s="311"/>
      <c r="S57" s="166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x14ac:dyDescent="0.25">
      <c r="A58" s="255"/>
      <c r="B58" s="849"/>
      <c r="C58" s="393"/>
      <c r="D58" s="850"/>
      <c r="E58" s="851"/>
      <c r="F58" s="837"/>
      <c r="G58" s="393"/>
      <c r="H58" s="393"/>
      <c r="I58" s="311"/>
      <c r="J58" s="311"/>
      <c r="K58" s="311"/>
      <c r="L58" s="311"/>
      <c r="M58" s="314"/>
      <c r="N58" s="314"/>
      <c r="Q58" s="50"/>
      <c r="R58" s="311"/>
      <c r="S58" s="166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</row>
    <row r="59" spans="1:96" ht="21" x14ac:dyDescent="0.25">
      <c r="A59" s="255"/>
      <c r="B59" s="845"/>
      <c r="C59" s="393"/>
      <c r="D59" s="830"/>
      <c r="E59" s="830"/>
      <c r="F59" s="837"/>
      <c r="G59" s="834"/>
      <c r="H59" s="834"/>
      <c r="I59" s="311"/>
      <c r="J59" s="287"/>
      <c r="K59" s="311"/>
      <c r="L59" s="311"/>
      <c r="M59" s="314"/>
      <c r="N59" s="314"/>
      <c r="Q59" s="50"/>
      <c r="R59" s="311"/>
      <c r="S59" s="166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</row>
    <row r="60" spans="1:96" ht="15.75" x14ac:dyDescent="0.25">
      <c r="A60" s="255"/>
      <c r="B60" s="849"/>
      <c r="C60" s="393"/>
      <c r="D60" s="830"/>
      <c r="E60" s="830"/>
      <c r="F60" s="837"/>
      <c r="G60" s="833"/>
      <c r="H60" s="833"/>
      <c r="I60" s="315" t="s">
        <v>182</v>
      </c>
      <c r="J60" s="287"/>
      <c r="K60" s="311"/>
      <c r="L60" s="311"/>
      <c r="M60" s="314"/>
      <c r="N60" s="314"/>
      <c r="Q60" s="50"/>
      <c r="R60" s="311"/>
      <c r="S60" s="166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</row>
    <row r="61" spans="1:96" ht="15.75" x14ac:dyDescent="0.25">
      <c r="A61" s="255"/>
      <c r="B61" s="845"/>
      <c r="C61" s="393"/>
      <c r="D61" s="830"/>
      <c r="E61" s="830"/>
      <c r="F61" s="837"/>
      <c r="G61" s="393"/>
      <c r="H61" s="393"/>
      <c r="I61" s="311"/>
      <c r="J61" s="287"/>
      <c r="K61" s="311"/>
      <c r="Q61" s="50"/>
      <c r="S61" s="316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</row>
    <row r="62" spans="1:96" x14ac:dyDescent="0.25">
      <c r="A62" s="255"/>
      <c r="B62" s="849"/>
      <c r="C62" s="393"/>
      <c r="D62" s="830"/>
      <c r="E62" s="830"/>
      <c r="F62" s="837"/>
      <c r="G62" s="393"/>
      <c r="H62" s="393"/>
      <c r="I62" s="311"/>
      <c r="J62" s="287"/>
      <c r="K62" s="311"/>
      <c r="Q62" s="50"/>
      <c r="S62" s="166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</row>
    <row r="63" spans="1:96" ht="15.75" x14ac:dyDescent="0.25">
      <c r="A63" s="255"/>
      <c r="B63" s="845"/>
      <c r="C63" s="393"/>
      <c r="D63" s="830"/>
      <c r="E63" s="830"/>
      <c r="F63" s="837"/>
      <c r="G63" s="833"/>
      <c r="H63" s="833"/>
      <c r="I63" s="315" t="s">
        <v>182</v>
      </c>
      <c r="J63" s="287"/>
      <c r="K63" s="311"/>
      <c r="Q63" s="50"/>
      <c r="S63" s="166"/>
      <c r="T63" s="50"/>
      <c r="U63" s="317"/>
      <c r="V63" s="317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</row>
    <row r="64" spans="1:96" x14ac:dyDescent="0.25">
      <c r="A64" s="255"/>
      <c r="B64" s="849"/>
      <c r="C64" s="393"/>
      <c r="D64" s="393"/>
      <c r="E64" s="393"/>
      <c r="F64" s="837"/>
      <c r="G64" s="393"/>
      <c r="H64" s="393"/>
      <c r="I64" s="311"/>
      <c r="K64" s="311"/>
      <c r="Q64" s="50"/>
      <c r="S64" s="166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</row>
    <row r="65" spans="1:96" ht="15.75" x14ac:dyDescent="0.25">
      <c r="A65" s="255"/>
      <c r="B65" s="845"/>
      <c r="C65" s="393"/>
      <c r="D65" s="830"/>
      <c r="E65" s="830"/>
      <c r="F65" s="837"/>
      <c r="G65" s="393"/>
      <c r="H65" s="393"/>
      <c r="I65" s="311"/>
      <c r="J65" s="287"/>
      <c r="K65" s="311"/>
      <c r="Q65" s="50"/>
      <c r="S65" s="166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</row>
    <row r="66" spans="1:96" ht="15.75" x14ac:dyDescent="0.25">
      <c r="A66" s="255"/>
      <c r="B66" s="849"/>
      <c r="C66" s="393"/>
      <c r="D66" s="830"/>
      <c r="E66" s="830"/>
      <c r="F66" s="837"/>
      <c r="G66" s="833"/>
      <c r="H66" s="833"/>
      <c r="I66" s="315" t="s">
        <v>182</v>
      </c>
      <c r="J66" s="287"/>
      <c r="K66" s="311"/>
      <c r="Q66" s="50"/>
      <c r="S66" s="166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</row>
    <row r="67" spans="1:96" ht="21" x14ac:dyDescent="0.25">
      <c r="A67" s="255"/>
      <c r="B67" s="845"/>
      <c r="C67" s="393"/>
      <c r="D67" s="830"/>
      <c r="E67" s="830"/>
      <c r="F67" s="393"/>
      <c r="G67" s="834"/>
      <c r="H67" s="834"/>
      <c r="I67" s="311"/>
      <c r="J67" s="287"/>
      <c r="K67" s="311"/>
      <c r="Q67" s="50"/>
      <c r="S67" s="166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</row>
    <row r="68" spans="1:96" x14ac:dyDescent="0.25">
      <c r="A68" s="255"/>
      <c r="B68" s="851"/>
      <c r="C68" s="393"/>
      <c r="D68" s="393"/>
      <c r="E68" s="393"/>
      <c r="F68" s="393"/>
      <c r="G68" s="393"/>
      <c r="H68" s="393"/>
      <c r="I68" s="311"/>
      <c r="K68" s="311"/>
      <c r="Q68" s="50"/>
      <c r="S68" s="166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</row>
    <row r="69" spans="1:96" ht="15.75" x14ac:dyDescent="0.25">
      <c r="A69" s="255"/>
      <c r="B69" s="845"/>
      <c r="C69" s="393"/>
      <c r="D69" s="830"/>
      <c r="E69" s="830"/>
      <c r="F69" s="393"/>
      <c r="G69" s="393"/>
      <c r="H69" s="393"/>
      <c r="I69" s="311"/>
      <c r="J69" s="287"/>
      <c r="K69" s="311"/>
      <c r="L69" s="311"/>
      <c r="M69" s="314"/>
      <c r="N69" s="314"/>
      <c r="Q69" s="50"/>
      <c r="R69" s="311"/>
      <c r="S69" s="166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</row>
    <row r="70" spans="1:96" x14ac:dyDescent="0.25">
      <c r="A70" s="255"/>
      <c r="B70" s="851"/>
      <c r="C70" s="851"/>
      <c r="D70" s="850"/>
      <c r="E70" s="393"/>
      <c r="F70" s="851"/>
      <c r="G70" s="393"/>
      <c r="H70" s="393"/>
      <c r="I70" s="311"/>
      <c r="J70" s="311"/>
      <c r="K70" s="311"/>
      <c r="L70" s="311"/>
      <c r="M70" s="314"/>
      <c r="N70" s="314"/>
      <c r="Q70" s="50"/>
      <c r="R70" s="311"/>
      <c r="S70" s="166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</row>
    <row r="71" spans="1:96" x14ac:dyDescent="0.25">
      <c r="A71" s="255"/>
      <c r="B71" s="830"/>
      <c r="C71" s="851"/>
      <c r="D71" s="851"/>
      <c r="E71" s="393"/>
      <c r="F71" s="852"/>
      <c r="G71" s="853"/>
      <c r="H71" s="851"/>
      <c r="I71" s="311"/>
      <c r="J71" s="311"/>
      <c r="K71" s="311"/>
      <c r="L71" s="851"/>
      <c r="M71" s="857"/>
      <c r="N71" s="857"/>
      <c r="Q71" s="50"/>
      <c r="R71" s="311"/>
      <c r="S71" s="166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</row>
    <row r="72" spans="1:96" ht="21" x14ac:dyDescent="0.25">
      <c r="A72" s="255"/>
      <c r="B72" s="830"/>
      <c r="C72" s="851"/>
      <c r="D72" s="854"/>
      <c r="E72" s="830"/>
      <c r="F72" s="834"/>
      <c r="G72" s="834"/>
      <c r="H72" s="393"/>
      <c r="I72" s="311"/>
      <c r="J72" s="311"/>
      <c r="K72" s="311"/>
      <c r="L72" s="851"/>
      <c r="M72" s="851"/>
      <c r="N72" s="858"/>
      <c r="Q72" s="50"/>
      <c r="R72" s="311"/>
      <c r="S72" s="166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</row>
    <row r="73" spans="1:96" ht="27" thickBot="1" x14ac:dyDescent="0.45">
      <c r="A73" s="321"/>
      <c r="B73" s="855"/>
      <c r="C73" s="856"/>
      <c r="D73" s="855"/>
      <c r="E73" s="834"/>
      <c r="F73" s="833"/>
      <c r="G73" s="833"/>
      <c r="H73" s="834"/>
      <c r="I73" s="322"/>
      <c r="J73" s="323"/>
      <c r="K73" s="323"/>
      <c r="L73" s="856"/>
      <c r="M73" s="859"/>
      <c r="N73" s="860"/>
      <c r="R73" s="323"/>
      <c r="S73" s="316"/>
    </row>
    <row r="74" spans="1:96" x14ac:dyDescent="0.25">
      <c r="B74" s="393"/>
      <c r="C74" s="393"/>
      <c r="D74" s="393"/>
      <c r="E74" s="393"/>
      <c r="F74" s="393"/>
      <c r="G74" s="393"/>
      <c r="H74" s="393"/>
      <c r="L74" s="393"/>
      <c r="M74" s="393"/>
      <c r="N74" s="393"/>
      <c r="O74" s="326"/>
      <c r="P74" s="326"/>
      <c r="Q74" s="326"/>
    </row>
  </sheetData>
  <mergeCells count="27">
    <mergeCell ref="BH28:BJ28"/>
    <mergeCell ref="A1:CI1"/>
    <mergeCell ref="BG3:BJ7"/>
    <mergeCell ref="CF3:CG3"/>
    <mergeCell ref="BQ8:BR8"/>
    <mergeCell ref="BG23:BG24"/>
    <mergeCell ref="BH25:BJ25"/>
    <mergeCell ref="BH26:BJ26"/>
    <mergeCell ref="BW26:BX26"/>
    <mergeCell ref="CC26:CE27"/>
    <mergeCell ref="BH27:BJ27"/>
    <mergeCell ref="BW27:BX27"/>
    <mergeCell ref="A29:B29"/>
    <mergeCell ref="BH29:BJ29"/>
    <mergeCell ref="BH30:BJ30"/>
    <mergeCell ref="AP31:AS31"/>
    <mergeCell ref="CC31:CE32"/>
    <mergeCell ref="AQ32:AW39"/>
    <mergeCell ref="BS33:BU33"/>
    <mergeCell ref="AD34:AK34"/>
    <mergeCell ref="M40:N40"/>
    <mergeCell ref="BN40:BO40"/>
    <mergeCell ref="S44:AA54"/>
    <mergeCell ref="AD46:AL48"/>
    <mergeCell ref="AJ49:AL52"/>
    <mergeCell ref="AB51:AI54"/>
    <mergeCell ref="AJ53:AL54"/>
  </mergeCells>
  <phoneticPr fontId="0" type="noConversion"/>
  <conditionalFormatting sqref="H21">
    <cfRule type="duplicateValues" dxfId="222" priority="55"/>
  </conditionalFormatting>
  <conditionalFormatting sqref="G21">
    <cfRule type="duplicateValues" dxfId="221" priority="54"/>
  </conditionalFormatting>
  <conditionalFormatting sqref="F21">
    <cfRule type="duplicateValues" dxfId="220" priority="53"/>
  </conditionalFormatting>
  <conditionalFormatting sqref="F22">
    <cfRule type="duplicateValues" dxfId="219" priority="52"/>
  </conditionalFormatting>
  <conditionalFormatting sqref="G22">
    <cfRule type="duplicateValues" dxfId="218" priority="51"/>
  </conditionalFormatting>
  <conditionalFormatting sqref="H22">
    <cfRule type="duplicateValues" dxfId="217" priority="50"/>
  </conditionalFormatting>
  <conditionalFormatting sqref="F26">
    <cfRule type="duplicateValues" dxfId="216" priority="49"/>
  </conditionalFormatting>
  <conditionalFormatting sqref="F27">
    <cfRule type="duplicateValues" dxfId="215" priority="48"/>
  </conditionalFormatting>
  <conditionalFormatting sqref="F28">
    <cfRule type="duplicateValues" dxfId="214" priority="47"/>
  </conditionalFormatting>
  <conditionalFormatting sqref="AD18">
    <cfRule type="duplicateValues" dxfId="213" priority="46"/>
  </conditionalFormatting>
  <conditionalFormatting sqref="AH18">
    <cfRule type="duplicateValues" dxfId="212" priority="45"/>
  </conditionalFormatting>
  <conditionalFormatting sqref="AF18">
    <cfRule type="duplicateValues" dxfId="211" priority="44"/>
  </conditionalFormatting>
  <conditionalFormatting sqref="AJ18">
    <cfRule type="duplicateValues" dxfId="210" priority="43"/>
  </conditionalFormatting>
  <conditionalFormatting sqref="AL18">
    <cfRule type="duplicateValues" dxfId="209" priority="42"/>
  </conditionalFormatting>
  <conditionalFormatting sqref="AN18">
    <cfRule type="duplicateValues" dxfId="208" priority="41"/>
  </conditionalFormatting>
  <conditionalFormatting sqref="AP18">
    <cfRule type="duplicateValues" dxfId="207" priority="40"/>
  </conditionalFormatting>
  <conditionalFormatting sqref="AR18">
    <cfRule type="duplicateValues" dxfId="206" priority="39"/>
  </conditionalFormatting>
  <conditionalFormatting sqref="AU18">
    <cfRule type="duplicateValues" dxfId="205" priority="38"/>
  </conditionalFormatting>
  <conditionalFormatting sqref="AV18">
    <cfRule type="duplicateValues" dxfId="204" priority="37"/>
  </conditionalFormatting>
  <conditionalFormatting sqref="BU23">
    <cfRule type="duplicateValues" dxfId="203" priority="36"/>
  </conditionalFormatting>
  <conditionalFormatting sqref="BV23">
    <cfRule type="duplicateValues" dxfId="202" priority="35"/>
  </conditionalFormatting>
  <conditionalFormatting sqref="BU24">
    <cfRule type="duplicateValues" dxfId="201" priority="34"/>
  </conditionalFormatting>
  <conditionalFormatting sqref="BV24">
    <cfRule type="duplicateValues" dxfId="200" priority="33"/>
  </conditionalFormatting>
  <conditionalFormatting sqref="BW24">
    <cfRule type="duplicateValues" dxfId="199" priority="32"/>
  </conditionalFormatting>
  <conditionalFormatting sqref="BX24">
    <cfRule type="duplicateValues" dxfId="198" priority="31"/>
  </conditionalFormatting>
  <conditionalFormatting sqref="BX23">
    <cfRule type="duplicateValues" dxfId="197" priority="30"/>
  </conditionalFormatting>
  <conditionalFormatting sqref="BW23">
    <cfRule type="duplicateValues" dxfId="196" priority="29"/>
  </conditionalFormatting>
  <conditionalFormatting sqref="S36">
    <cfRule type="duplicateValues" dxfId="195" priority="28"/>
  </conditionalFormatting>
  <conditionalFormatting sqref="U36">
    <cfRule type="duplicateValues" dxfId="194" priority="27"/>
  </conditionalFormatting>
  <conditionalFormatting sqref="W36">
    <cfRule type="duplicateValues" dxfId="193" priority="26"/>
  </conditionalFormatting>
  <conditionalFormatting sqref="S37">
    <cfRule type="duplicateValues" dxfId="192" priority="25"/>
  </conditionalFormatting>
  <conditionalFormatting sqref="U37">
    <cfRule type="duplicateValues" dxfId="191" priority="24"/>
  </conditionalFormatting>
  <conditionalFormatting sqref="W37">
    <cfRule type="duplicateValues" dxfId="190" priority="23"/>
  </conditionalFormatting>
  <conditionalFormatting sqref="AA36">
    <cfRule type="duplicateValues" dxfId="189" priority="22"/>
  </conditionalFormatting>
  <conditionalFormatting sqref="Y36">
    <cfRule type="duplicateValues" dxfId="188" priority="21"/>
  </conditionalFormatting>
  <conditionalFormatting sqref="AA37">
    <cfRule type="duplicateValues" dxfId="187" priority="20"/>
  </conditionalFormatting>
  <conditionalFormatting sqref="Y37">
    <cfRule type="duplicateValues" dxfId="186" priority="19"/>
  </conditionalFormatting>
  <conditionalFormatting sqref="BF18">
    <cfRule type="duplicateValues" dxfId="185" priority="8"/>
  </conditionalFormatting>
  <conditionalFormatting sqref="BE18">
    <cfRule type="duplicateValues" dxfId="184" priority="7"/>
  </conditionalFormatting>
  <conditionalFormatting sqref="N22">
    <cfRule type="duplicateValues" dxfId="183" priority="6"/>
  </conditionalFormatting>
  <conditionalFormatting sqref="L22">
    <cfRule type="duplicateValues" dxfId="182" priority="5"/>
  </conditionalFormatting>
  <conditionalFormatting sqref="J22">
    <cfRule type="duplicateValues" dxfId="181" priority="4"/>
  </conditionalFormatting>
  <conditionalFormatting sqref="L21">
    <cfRule type="duplicateValues" dxfId="180" priority="3"/>
  </conditionalFormatting>
  <conditionalFormatting sqref="N21">
    <cfRule type="duplicateValues" dxfId="179" priority="2"/>
  </conditionalFormatting>
  <conditionalFormatting sqref="J21">
    <cfRule type="duplicateValues" dxfId="178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CR74"/>
  <sheetViews>
    <sheetView zoomScale="60" zoomScaleNormal="60" workbookViewId="0">
      <selection sqref="A1:CI1"/>
    </sheetView>
  </sheetViews>
  <sheetFormatPr baseColWidth="10" defaultColWidth="16.7109375" defaultRowHeight="15" x14ac:dyDescent="0.25"/>
  <cols>
    <col min="1" max="15" width="1.7109375" style="3" customWidth="1"/>
    <col min="16" max="16384" width="16.7109375" style="3"/>
  </cols>
  <sheetData>
    <row r="1" spans="1:96" ht="34.5" thickBot="1" x14ac:dyDescent="0.3">
      <c r="A1" s="1031" t="s">
        <v>102</v>
      </c>
      <c r="B1" s="1032"/>
      <c r="C1" s="1032"/>
      <c r="D1" s="1032"/>
      <c r="E1" s="1032"/>
      <c r="F1" s="1032"/>
      <c r="G1" s="1032"/>
      <c r="H1" s="1032"/>
      <c r="I1" s="1032"/>
      <c r="J1" s="1032"/>
      <c r="K1" s="1032"/>
      <c r="L1" s="1032"/>
      <c r="M1" s="1032"/>
      <c r="N1" s="1032"/>
      <c r="O1" s="1032"/>
      <c r="P1" s="1032"/>
      <c r="Q1" s="1032"/>
      <c r="R1" s="1032"/>
      <c r="S1" s="1032"/>
      <c r="T1" s="1032"/>
      <c r="U1" s="1032"/>
      <c r="V1" s="1032"/>
      <c r="W1" s="1032"/>
      <c r="X1" s="1032"/>
      <c r="Y1" s="1032"/>
      <c r="Z1" s="1032"/>
      <c r="AA1" s="1032"/>
      <c r="AB1" s="1032"/>
      <c r="AC1" s="1032"/>
      <c r="AD1" s="1032"/>
      <c r="AE1" s="1032"/>
      <c r="AF1" s="1032"/>
      <c r="AG1" s="1032"/>
      <c r="AH1" s="1032"/>
      <c r="AI1" s="1032"/>
      <c r="AJ1" s="1032"/>
      <c r="AK1" s="1032"/>
      <c r="AL1" s="1032"/>
      <c r="AM1" s="1032"/>
      <c r="AN1" s="1032"/>
      <c r="AO1" s="1032"/>
      <c r="AP1" s="1032"/>
      <c r="AQ1" s="1032"/>
      <c r="AR1" s="1032"/>
      <c r="AS1" s="1032"/>
      <c r="AT1" s="1032"/>
      <c r="AU1" s="1032"/>
      <c r="AV1" s="1032"/>
      <c r="AW1" s="1032"/>
      <c r="AX1" s="1032"/>
      <c r="AY1" s="1032"/>
      <c r="AZ1" s="1032"/>
      <c r="BA1" s="1032"/>
      <c r="BB1" s="1032"/>
      <c r="BC1" s="1032"/>
      <c r="BD1" s="1032"/>
      <c r="BE1" s="1032"/>
      <c r="BF1" s="1032"/>
      <c r="BG1" s="1032"/>
      <c r="BH1" s="1032"/>
      <c r="BI1" s="1032"/>
      <c r="BJ1" s="1032"/>
      <c r="BK1" s="1032"/>
      <c r="BL1" s="1032"/>
      <c r="BM1" s="1032"/>
      <c r="BN1" s="1032"/>
      <c r="BO1" s="1032"/>
      <c r="BP1" s="1032"/>
      <c r="BQ1" s="1032"/>
      <c r="BR1" s="1032"/>
      <c r="BS1" s="1032"/>
      <c r="BT1" s="1032"/>
      <c r="BU1" s="1032"/>
      <c r="BV1" s="1032"/>
      <c r="BW1" s="1032"/>
      <c r="BX1" s="1032"/>
      <c r="BY1" s="1032"/>
      <c r="BZ1" s="1032"/>
      <c r="CA1" s="1032"/>
      <c r="CB1" s="1032"/>
      <c r="CC1" s="1032"/>
      <c r="CD1" s="1032"/>
      <c r="CE1" s="1032"/>
      <c r="CF1" s="1032"/>
      <c r="CG1" s="1032"/>
      <c r="CH1" s="1032"/>
      <c r="CI1" s="1032"/>
      <c r="CJ1" s="50"/>
      <c r="CK1" s="51"/>
      <c r="CL1" s="51"/>
      <c r="CM1" s="51"/>
      <c r="CN1" s="50"/>
      <c r="CO1" s="50"/>
      <c r="CP1" s="50"/>
      <c r="CQ1" s="50"/>
      <c r="CR1" s="50"/>
    </row>
    <row r="2" spans="1:96" ht="15.75" thickBo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4"/>
      <c r="CJ2" s="55"/>
      <c r="CK2" s="51"/>
      <c r="CL2" s="51"/>
      <c r="CM2" s="51"/>
      <c r="CN2" s="50"/>
      <c r="CO2" s="50"/>
      <c r="CP2" s="50"/>
      <c r="CQ2" s="50"/>
      <c r="CR2" s="50"/>
    </row>
    <row r="3" spans="1:96" ht="15" customHeight="1" thickBot="1" x14ac:dyDescent="0.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6"/>
      <c r="BE3" s="56"/>
      <c r="BF3" s="57"/>
      <c r="BG3" s="1198"/>
      <c r="BH3" s="1199"/>
      <c r="BI3" s="1199"/>
      <c r="BJ3" s="1200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1251"/>
      <c r="CG3" s="1252"/>
      <c r="CH3" s="58"/>
      <c r="CI3" s="59"/>
      <c r="CJ3" s="55"/>
      <c r="CK3" s="51"/>
      <c r="CL3" s="51"/>
      <c r="CM3" s="51"/>
      <c r="CN3" s="50"/>
      <c r="CO3" s="50"/>
      <c r="CP3" s="50"/>
      <c r="CQ3" s="50"/>
      <c r="CR3" s="50"/>
    </row>
    <row r="4" spans="1:96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6"/>
      <c r="BE4" s="56"/>
      <c r="BF4" s="60"/>
      <c r="BG4" s="1201"/>
      <c r="BH4" s="1202"/>
      <c r="BI4" s="1202"/>
      <c r="BJ4" s="1203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885"/>
      <c r="CG4" s="885"/>
      <c r="CH4" s="61"/>
      <c r="CI4" s="918"/>
      <c r="CJ4" s="55"/>
      <c r="CK4" s="51"/>
      <c r="CL4" s="51"/>
      <c r="CM4" s="51"/>
      <c r="CN4" s="50"/>
      <c r="CO4" s="50"/>
      <c r="CP4" s="50"/>
      <c r="CQ4" s="50"/>
      <c r="CR4" s="50"/>
    </row>
    <row r="5" spans="1:96" ht="15.75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6"/>
      <c r="BE5" s="56"/>
      <c r="BF5" s="60"/>
      <c r="BG5" s="1201"/>
      <c r="BH5" s="1202"/>
      <c r="BI5" s="1202"/>
      <c r="BJ5" s="1203"/>
      <c r="BK5" s="52"/>
      <c r="BL5" s="52"/>
      <c r="BM5" s="52"/>
      <c r="BN5" s="52"/>
      <c r="BO5" s="52"/>
      <c r="BP5" s="50"/>
      <c r="BQ5" s="50"/>
      <c r="BR5" s="50"/>
      <c r="BS5" s="50"/>
      <c r="BT5" s="50"/>
      <c r="BX5" s="61"/>
      <c r="BY5" s="61"/>
      <c r="BZ5" s="61"/>
      <c r="CA5" s="61"/>
      <c r="CB5" s="61"/>
      <c r="CC5" s="61"/>
      <c r="CD5" s="61"/>
      <c r="CE5" s="61"/>
      <c r="CF5" s="885"/>
      <c r="CG5" s="885"/>
      <c r="CH5" s="61"/>
      <c r="CI5" s="919"/>
      <c r="CJ5" s="55"/>
      <c r="CK5" s="51"/>
      <c r="CL5" s="51"/>
      <c r="CM5" s="51"/>
      <c r="CN5" s="50"/>
      <c r="CO5" s="50"/>
      <c r="CP5" s="50"/>
      <c r="CQ5" s="50"/>
      <c r="CR5" s="50"/>
    </row>
    <row r="6" spans="1:96" ht="15.75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6"/>
      <c r="BE6" s="56"/>
      <c r="BF6" s="60"/>
      <c r="BG6" s="1201"/>
      <c r="BH6" s="1202"/>
      <c r="BI6" s="1202"/>
      <c r="BJ6" s="1203"/>
      <c r="BK6" s="52"/>
      <c r="BL6" s="52"/>
      <c r="BM6" s="52"/>
      <c r="BN6" s="52"/>
      <c r="BO6" s="52"/>
      <c r="BT6" s="50"/>
      <c r="BV6" s="393"/>
      <c r="BW6" s="393"/>
      <c r="BX6" s="393"/>
      <c r="BY6" s="393"/>
      <c r="CA6" s="393"/>
      <c r="CB6" s="393"/>
      <c r="CC6" s="871"/>
      <c r="CD6" s="393"/>
      <c r="CE6" s="393"/>
      <c r="CF6" s="885"/>
      <c r="CG6" s="885"/>
      <c r="CH6" s="61"/>
      <c r="CI6" s="919"/>
      <c r="CJ6" s="55"/>
      <c r="CK6" s="51"/>
      <c r="CL6" s="51"/>
      <c r="CM6" s="51"/>
      <c r="CN6" s="50"/>
      <c r="CO6" s="50"/>
      <c r="CP6" s="50"/>
      <c r="CQ6" s="50"/>
      <c r="CR6" s="50"/>
    </row>
    <row r="7" spans="1:96" ht="16.5" thickBot="1" x14ac:dyDescent="0.3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6"/>
      <c r="BE7" s="56"/>
      <c r="BF7" s="60"/>
      <c r="BG7" s="1204"/>
      <c r="BH7" s="1205"/>
      <c r="BI7" s="1205"/>
      <c r="BJ7" s="1206"/>
      <c r="BK7" s="52"/>
      <c r="BL7" s="52"/>
      <c r="BM7" s="52"/>
      <c r="BN7" s="52"/>
      <c r="BO7" s="52"/>
      <c r="BT7" s="50"/>
      <c r="BU7" s="61"/>
      <c r="BV7" s="885"/>
      <c r="BW7" s="917"/>
      <c r="BX7" s="393"/>
      <c r="BY7" s="393"/>
      <c r="CA7" s="393"/>
      <c r="CB7" s="871"/>
      <c r="CC7" s="393"/>
      <c r="CD7" s="871"/>
      <c r="CE7" s="393"/>
      <c r="CF7" s="2"/>
      <c r="CG7" s="2"/>
      <c r="CH7" s="2"/>
      <c r="CI7" s="919"/>
      <c r="CJ7" s="55"/>
      <c r="CK7" s="51"/>
      <c r="CL7" s="51"/>
      <c r="CM7" s="51"/>
      <c r="CN7" s="50"/>
      <c r="CO7" s="50"/>
      <c r="CP7" s="50"/>
      <c r="CQ7" s="50"/>
      <c r="CR7" s="50"/>
    </row>
    <row r="8" spans="1:96" ht="21" x14ac:dyDescent="0.3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6"/>
      <c r="BE8" s="56"/>
      <c r="BF8" s="60"/>
      <c r="BG8" s="61"/>
      <c r="BH8" s="61"/>
      <c r="BI8" s="61"/>
      <c r="BJ8" s="61"/>
      <c r="BK8" s="61"/>
      <c r="BL8" s="61"/>
      <c r="BM8" s="61"/>
      <c r="BO8" s="50"/>
      <c r="BP8" s="65"/>
      <c r="BQ8" s="1035" t="s">
        <v>108</v>
      </c>
      <c r="BR8" s="1035"/>
      <c r="BS8" s="66"/>
      <c r="BT8" s="50"/>
      <c r="BU8" s="61"/>
      <c r="BV8" s="917"/>
      <c r="BW8" s="885"/>
      <c r="BX8" s="917"/>
      <c r="BY8" s="393"/>
      <c r="CA8" s="871"/>
      <c r="CB8" s="393"/>
      <c r="CC8" s="393"/>
      <c r="CD8" s="393"/>
      <c r="CE8" s="871"/>
      <c r="CF8" s="2"/>
      <c r="CG8" s="2"/>
      <c r="CH8" s="2"/>
      <c r="CI8" s="920"/>
      <c r="CJ8" s="50"/>
      <c r="CK8" s="51"/>
      <c r="CL8" s="51"/>
      <c r="CM8" s="51"/>
      <c r="CN8" s="50"/>
      <c r="CO8" s="50"/>
      <c r="CP8" s="50"/>
      <c r="CQ8" s="50"/>
      <c r="CR8" s="50"/>
    </row>
    <row r="9" spans="1:96" ht="15.75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6"/>
      <c r="BE9" s="56"/>
      <c r="BF9" s="60"/>
      <c r="BG9" s="61"/>
      <c r="BH9" s="61"/>
      <c r="BI9" s="61"/>
      <c r="BJ9" s="61"/>
      <c r="BK9" s="61"/>
      <c r="BL9" s="61"/>
      <c r="BM9" s="61"/>
      <c r="BO9" s="50"/>
      <c r="BP9" s="68"/>
      <c r="BQ9" s="69"/>
      <c r="BR9" s="69"/>
      <c r="BS9" s="70"/>
      <c r="BT9" s="52"/>
      <c r="BU9" s="61"/>
      <c r="BV9" s="917"/>
      <c r="BW9" s="393"/>
      <c r="BX9" s="917"/>
      <c r="BY9" s="393"/>
      <c r="CA9" s="393"/>
      <c r="CB9" s="871"/>
      <c r="CC9" s="393"/>
      <c r="CD9" s="871"/>
      <c r="CE9" s="393"/>
      <c r="CF9" s="2"/>
      <c r="CG9" s="2"/>
      <c r="CH9" s="2"/>
      <c r="CI9" s="917"/>
      <c r="CJ9" s="50"/>
      <c r="CK9" s="51"/>
      <c r="CL9" s="51"/>
      <c r="CM9" s="51"/>
      <c r="CN9" s="50"/>
      <c r="CO9" s="50"/>
      <c r="CP9" s="50"/>
      <c r="CQ9" s="50"/>
      <c r="CR9" s="50"/>
    </row>
    <row r="10" spans="1:96" ht="18.75" x14ac:dyDescent="0.3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6"/>
      <c r="BE10" s="56"/>
      <c r="BF10" s="60"/>
      <c r="BG10" s="61"/>
      <c r="BH10" s="61"/>
      <c r="BI10" s="61"/>
      <c r="BJ10" s="877"/>
      <c r="BK10" s="877"/>
      <c r="BL10" s="61"/>
      <c r="BM10" s="61"/>
      <c r="BO10" s="50"/>
      <c r="BP10" s="72" t="s">
        <v>110</v>
      </c>
      <c r="BQ10" s="73"/>
      <c r="BR10" s="73"/>
      <c r="BS10" s="74"/>
      <c r="BT10" s="52"/>
      <c r="BU10" s="61"/>
      <c r="BV10" s="393"/>
      <c r="BW10" s="917"/>
      <c r="BX10" s="393"/>
      <c r="BY10" s="393"/>
      <c r="CA10" s="393"/>
      <c r="CB10" s="393"/>
      <c r="CC10" s="871"/>
      <c r="CD10" s="393"/>
      <c r="CE10" s="393"/>
      <c r="CF10" s="2"/>
      <c r="CG10" s="2"/>
      <c r="CH10" s="2"/>
      <c r="CI10" s="917"/>
      <c r="CJ10" s="50"/>
      <c r="CK10" s="51"/>
      <c r="CL10" s="51"/>
      <c r="CM10" s="51"/>
      <c r="CN10" s="50"/>
      <c r="CO10" s="50"/>
      <c r="CP10" s="50"/>
      <c r="CQ10" s="50"/>
      <c r="CR10" s="50"/>
    </row>
    <row r="11" spans="1:96" ht="18.75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6"/>
      <c r="BE11" s="56"/>
      <c r="BF11" s="60"/>
      <c r="BG11" s="61"/>
      <c r="BH11" s="61"/>
      <c r="BI11" s="61"/>
      <c r="BJ11" s="798"/>
      <c r="BK11" s="813"/>
      <c r="BL11" s="61"/>
      <c r="BM11" s="61"/>
      <c r="BN11" s="61"/>
      <c r="BO11" s="77"/>
      <c r="BP11" s="78"/>
      <c r="BQ11" s="79">
        <v>100</v>
      </c>
      <c r="BR11" s="80">
        <v>100</v>
      </c>
      <c r="BS11" s="81"/>
      <c r="BT11" s="82"/>
      <c r="BV11" s="393"/>
      <c r="BW11" s="393"/>
      <c r="BX11" s="393"/>
      <c r="BY11" s="393"/>
      <c r="CA11" s="393"/>
      <c r="CB11" s="393"/>
      <c r="CC11" s="393"/>
      <c r="CD11" s="393"/>
      <c r="CE11" s="393"/>
      <c r="CF11" s="2"/>
      <c r="CG11" s="2"/>
      <c r="CH11" s="2"/>
      <c r="CI11" s="917"/>
      <c r="CJ11" s="50"/>
      <c r="CK11" s="51"/>
      <c r="CL11" s="51"/>
      <c r="CM11" s="51"/>
      <c r="CN11" s="50"/>
      <c r="CO11" s="50"/>
      <c r="CP11" s="50"/>
      <c r="CQ11" s="50"/>
      <c r="CR11" s="50"/>
    </row>
    <row r="12" spans="1:96" ht="15.75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0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6"/>
      <c r="BE12" s="56"/>
      <c r="BF12" s="60"/>
      <c r="BG12" s="61"/>
      <c r="BJ12" s="813"/>
      <c r="BK12" s="813"/>
      <c r="BL12" s="61"/>
      <c r="BM12" s="61"/>
      <c r="BN12" s="61"/>
      <c r="BO12" s="50"/>
      <c r="BP12" s="83"/>
      <c r="BQ12" s="50"/>
      <c r="BR12" s="50"/>
      <c r="BS12" s="70"/>
      <c r="BT12" s="50"/>
      <c r="BV12" s="393"/>
      <c r="BW12" s="393"/>
      <c r="BX12" s="393"/>
      <c r="BY12" s="393"/>
      <c r="CA12" s="393"/>
      <c r="CB12" s="393"/>
      <c r="CC12" s="393"/>
      <c r="CD12" s="393"/>
      <c r="CE12" s="393"/>
      <c r="CF12" s="2"/>
      <c r="CG12" s="2"/>
      <c r="CH12" s="2"/>
      <c r="CI12" s="921"/>
      <c r="CJ12" s="50"/>
      <c r="CK12" s="51"/>
      <c r="CL12" s="51"/>
      <c r="CM12" s="51"/>
      <c r="CN12" s="50"/>
      <c r="CO12" s="50"/>
      <c r="CP12" s="50"/>
      <c r="CQ12" s="50"/>
      <c r="CR12" s="50"/>
    </row>
    <row r="13" spans="1:96" ht="19.5" thickBot="1" x14ac:dyDescent="0.3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0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6"/>
      <c r="BE13" s="56"/>
      <c r="BF13" s="60"/>
      <c r="BG13" s="61"/>
      <c r="BJ13" s="877"/>
      <c r="BK13" s="877"/>
      <c r="BL13" s="61"/>
      <c r="BM13" s="61"/>
      <c r="BN13" s="61"/>
      <c r="BO13" s="77"/>
      <c r="BP13" s="85"/>
      <c r="BQ13" s="86">
        <v>100</v>
      </c>
      <c r="BR13" s="87">
        <v>100</v>
      </c>
      <c r="BS13" s="88"/>
      <c r="BT13" s="82"/>
      <c r="CF13" s="2"/>
      <c r="CG13" s="2"/>
      <c r="CH13" s="2"/>
      <c r="CI13" s="921"/>
      <c r="CJ13" s="50"/>
      <c r="CK13" s="51"/>
      <c r="CL13" s="51"/>
      <c r="CM13" s="51"/>
      <c r="CN13" s="50"/>
      <c r="CO13" s="50"/>
      <c r="CP13" s="50"/>
      <c r="CQ13" s="50"/>
      <c r="CR13" s="50"/>
    </row>
    <row r="14" spans="1:96" ht="15.75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6"/>
      <c r="BE14" s="56"/>
      <c r="BF14" s="60"/>
      <c r="BG14" s="61"/>
      <c r="BK14" s="61"/>
      <c r="BL14" s="61"/>
      <c r="BM14" s="61"/>
      <c r="BN14" s="61"/>
      <c r="BO14" s="50"/>
      <c r="BU14" s="393"/>
      <c r="BV14" s="393"/>
      <c r="BW14" s="393"/>
      <c r="BX14" s="393"/>
      <c r="BY14" s="393"/>
      <c r="CF14" s="2"/>
      <c r="CG14" s="2"/>
      <c r="CH14" s="2"/>
      <c r="CI14" s="921"/>
      <c r="CJ14" s="50"/>
      <c r="CK14" s="51"/>
      <c r="CL14" s="51"/>
      <c r="CM14" s="51"/>
      <c r="CN14" s="50"/>
      <c r="CO14" s="50"/>
      <c r="CP14" s="50"/>
      <c r="CQ14" s="50"/>
      <c r="CR14" s="50"/>
    </row>
    <row r="15" spans="1:96" ht="19.5" thickBot="1" x14ac:dyDescent="0.35">
      <c r="A15" s="89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2"/>
      <c r="BB15" s="52"/>
      <c r="BC15" s="52"/>
      <c r="BD15" s="56"/>
      <c r="BE15" s="56"/>
      <c r="BF15" s="60"/>
      <c r="BG15" s="61"/>
      <c r="BK15" s="61"/>
      <c r="BL15" s="61"/>
      <c r="BM15" s="61"/>
      <c r="BN15" s="61"/>
      <c r="BO15" s="77"/>
      <c r="BP15" s="91" t="s">
        <v>113</v>
      </c>
      <c r="BQ15" s="80">
        <v>50</v>
      </c>
      <c r="BR15" s="39">
        <v>50</v>
      </c>
      <c r="BS15" s="91" t="s">
        <v>113</v>
      </c>
      <c r="BT15" s="82"/>
      <c r="BU15" s="877"/>
      <c r="BV15" s="393"/>
      <c r="BW15" s="811"/>
      <c r="BX15" s="811"/>
      <c r="BY15" s="876"/>
      <c r="CF15" s="2"/>
      <c r="CG15" s="2"/>
      <c r="CH15" s="2"/>
      <c r="CI15" s="922"/>
      <c r="CJ15" s="50"/>
      <c r="CK15" s="51"/>
      <c r="CL15" s="51"/>
      <c r="CM15" s="51"/>
      <c r="CN15" s="50"/>
      <c r="CO15" s="50"/>
      <c r="CP15" s="50"/>
      <c r="CQ15" s="50"/>
      <c r="CR15" s="50"/>
    </row>
    <row r="16" spans="1:96" ht="15.75" x14ac:dyDescent="0.25">
      <c r="A16" s="89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90"/>
      <c r="N16" s="90"/>
      <c r="O16" s="90"/>
      <c r="P16" s="90"/>
      <c r="Q16" s="90"/>
      <c r="R16" s="90"/>
      <c r="S16" s="90"/>
      <c r="T16" s="50"/>
      <c r="U16" s="90"/>
      <c r="V16" s="90"/>
      <c r="W16" s="90"/>
      <c r="X16" s="90"/>
      <c r="Y16" s="90"/>
      <c r="Z16" s="90"/>
      <c r="AA16" s="90"/>
      <c r="AB16" s="90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2"/>
      <c r="BB16" s="52"/>
      <c r="BC16" s="52"/>
      <c r="BD16" s="56"/>
      <c r="BE16" s="56"/>
      <c r="BF16" s="60"/>
      <c r="BG16" s="61"/>
      <c r="BH16" s="885"/>
      <c r="BI16" s="871"/>
      <c r="BJ16" s="885"/>
      <c r="BK16" s="795"/>
      <c r="BL16" s="95"/>
      <c r="BM16" s="95"/>
      <c r="BN16" s="95"/>
      <c r="BO16" s="77"/>
      <c r="BP16" s="50"/>
      <c r="BQ16" s="50"/>
      <c r="BT16" s="82"/>
      <c r="BU16" s="911"/>
      <c r="BV16" s="911"/>
      <c r="BW16" s="816"/>
      <c r="BX16" s="816"/>
      <c r="BY16" s="912"/>
      <c r="CF16" s="2"/>
      <c r="CG16" s="2"/>
      <c r="CH16" s="99"/>
      <c r="CI16" s="922"/>
      <c r="CJ16" s="50"/>
      <c r="CK16" s="51"/>
      <c r="CL16" s="51"/>
      <c r="CM16" s="51"/>
      <c r="CN16" s="50"/>
      <c r="CO16" s="50"/>
      <c r="CP16" s="50"/>
      <c r="CQ16" s="50"/>
      <c r="CR16" s="50"/>
    </row>
    <row r="17" spans="1:96" ht="19.5" thickBot="1" x14ac:dyDescent="0.3">
      <c r="A17" s="89"/>
      <c r="B17" s="100"/>
      <c r="C17" s="100"/>
      <c r="D17" s="100"/>
      <c r="E17" s="100"/>
      <c r="F17" s="100"/>
      <c r="G17" s="100"/>
      <c r="H17" s="100"/>
      <c r="I17" s="101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1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1"/>
      <c r="AL17" s="102"/>
      <c r="AM17" s="103"/>
      <c r="AN17" s="103"/>
      <c r="AO17" s="100"/>
      <c r="AP17" s="100"/>
      <c r="AQ17" s="100"/>
      <c r="AR17" s="101"/>
      <c r="AS17" s="102"/>
      <c r="AT17" s="103"/>
      <c r="AU17" s="272"/>
      <c r="AV17" s="272"/>
      <c r="AW17" s="272"/>
      <c r="AX17" s="272"/>
      <c r="AY17" s="100"/>
      <c r="AZ17" s="100"/>
      <c r="BA17" s="104"/>
      <c r="BB17" s="104"/>
      <c r="BC17" s="104"/>
      <c r="BD17" s="105"/>
      <c r="BE17" s="105"/>
      <c r="BF17" s="106"/>
      <c r="BG17" s="61"/>
      <c r="BH17" s="871"/>
      <c r="BI17" s="885"/>
      <c r="BJ17" s="871"/>
      <c r="BK17" s="795"/>
      <c r="BL17" s="892"/>
      <c r="BM17" s="892"/>
      <c r="BN17" s="795"/>
      <c r="BO17" s="77"/>
      <c r="BP17" s="91" t="s">
        <v>113</v>
      </c>
      <c r="BQ17" s="79">
        <v>50</v>
      </c>
      <c r="BR17" s="39">
        <v>50</v>
      </c>
      <c r="BS17" s="91" t="s">
        <v>113</v>
      </c>
      <c r="BT17" s="82"/>
      <c r="BU17" s="798"/>
      <c r="BV17" s="798"/>
      <c r="BW17" s="913"/>
      <c r="BX17" s="913"/>
      <c r="BY17" s="912"/>
      <c r="CF17" s="2"/>
      <c r="CG17" s="2"/>
      <c r="CH17" s="99"/>
      <c r="CI17" s="922"/>
      <c r="CJ17" s="50"/>
      <c r="CK17" s="51"/>
      <c r="CL17" s="51"/>
      <c r="CM17" s="51"/>
      <c r="CN17" s="50"/>
      <c r="CO17" s="50"/>
      <c r="CP17" s="50"/>
      <c r="CQ17" s="50"/>
      <c r="CR17" s="50"/>
    </row>
    <row r="18" spans="1:96" ht="21.75" thickBot="1" x14ac:dyDescent="0.3">
      <c r="A18" s="109"/>
      <c r="B18" s="52"/>
      <c r="C18" s="110"/>
      <c r="G18" s="91"/>
      <c r="K18" s="110"/>
      <c r="L18" s="805"/>
      <c r="M18" s="805"/>
      <c r="N18" s="805"/>
      <c r="O18" s="393"/>
      <c r="P18" s="805"/>
      <c r="Q18" s="393"/>
      <c r="R18" s="805"/>
      <c r="S18" s="393"/>
      <c r="T18" s="805"/>
      <c r="U18" s="393"/>
      <c r="V18" s="805"/>
      <c r="W18" s="393"/>
      <c r="X18" s="805"/>
      <c r="Y18" s="393"/>
      <c r="Z18" s="805"/>
      <c r="AB18" s="805"/>
      <c r="AC18" s="393"/>
      <c r="AD18" s="863"/>
      <c r="AE18" s="393"/>
      <c r="AF18" s="863"/>
      <c r="AG18" s="393"/>
      <c r="AH18" s="863"/>
      <c r="AI18" s="393"/>
      <c r="AJ18" s="863"/>
      <c r="AL18" s="863"/>
      <c r="AM18" s="393"/>
      <c r="AN18" s="863"/>
      <c r="AO18" s="393"/>
      <c r="AP18" s="871"/>
      <c r="AQ18" s="872"/>
      <c r="AR18" s="871"/>
      <c r="AS18" s="872"/>
      <c r="AT18" s="873"/>
      <c r="AU18" s="871"/>
      <c r="AV18" s="871"/>
      <c r="AW18" s="906"/>
      <c r="AX18" s="906"/>
      <c r="AY18" s="116"/>
      <c r="AZ18" s="116"/>
      <c r="BA18" s="116"/>
      <c r="BB18" s="116"/>
      <c r="BC18" s="116"/>
      <c r="BE18" s="871"/>
      <c r="BF18" s="871"/>
      <c r="BG18" s="117"/>
      <c r="BH18" s="871"/>
      <c r="BI18" s="885"/>
      <c r="BJ18" s="871"/>
      <c r="BK18" s="795"/>
      <c r="BL18" s="795"/>
      <c r="BM18" s="795"/>
      <c r="BN18" s="795"/>
      <c r="BO18" s="77"/>
      <c r="BP18" s="50"/>
      <c r="BQ18" s="50"/>
      <c r="BT18" s="82"/>
      <c r="BU18" s="811"/>
      <c r="BV18" s="811"/>
      <c r="BW18" s="811"/>
      <c r="BX18" s="811"/>
      <c r="BY18" s="914"/>
      <c r="BZ18" s="2"/>
      <c r="CA18" s="2"/>
      <c r="CB18" s="2"/>
      <c r="CC18" s="95"/>
      <c r="CD18" s="2"/>
      <c r="CE18" s="2"/>
      <c r="CF18" s="2"/>
      <c r="CG18" s="2"/>
      <c r="CH18" s="119"/>
      <c r="CI18" s="923"/>
      <c r="CJ18" s="50"/>
      <c r="CK18" s="51"/>
      <c r="CL18" s="51"/>
      <c r="CM18" s="51"/>
      <c r="CN18" s="50"/>
      <c r="CO18" s="50"/>
      <c r="CP18" s="50"/>
      <c r="CQ18" s="50"/>
      <c r="CR18" s="50"/>
    </row>
    <row r="19" spans="1:96" ht="21" x14ac:dyDescent="0.25">
      <c r="A19" s="109"/>
      <c r="B19" s="52"/>
      <c r="C19" s="110"/>
      <c r="D19" s="91"/>
      <c r="E19" s="110"/>
      <c r="F19" s="91"/>
      <c r="G19" s="110"/>
      <c r="H19" s="91"/>
      <c r="I19" s="110"/>
      <c r="J19" s="91"/>
      <c r="K19" s="121"/>
      <c r="L19" s="246"/>
      <c r="M19" s="246"/>
      <c r="N19" s="246"/>
      <c r="O19" s="246"/>
      <c r="P19" s="393"/>
      <c r="Q19" s="393"/>
      <c r="R19" s="393"/>
      <c r="S19" s="393"/>
      <c r="T19" s="393"/>
      <c r="U19" s="393"/>
      <c r="V19" s="393"/>
      <c r="W19" s="246"/>
      <c r="X19" s="806"/>
      <c r="Y19" s="806"/>
      <c r="Z19" s="806"/>
      <c r="AA19" s="116"/>
      <c r="AB19" s="246"/>
      <c r="AC19" s="809"/>
      <c r="AD19" s="246"/>
      <c r="AE19" s="809"/>
      <c r="AF19" s="809"/>
      <c r="AG19" s="809"/>
      <c r="AH19" s="809"/>
      <c r="AI19" s="809"/>
      <c r="AJ19" s="809"/>
      <c r="AK19" s="50"/>
      <c r="AL19" s="809"/>
      <c r="AM19" s="809"/>
      <c r="AN19" s="809"/>
      <c r="AO19" s="809"/>
      <c r="AP19" s="873"/>
      <c r="AQ19" s="873"/>
      <c r="AR19" s="874"/>
      <c r="AS19" s="874"/>
      <c r="AT19" s="873"/>
      <c r="AU19" s="114"/>
      <c r="AV19" s="110"/>
      <c r="AW19" s="110"/>
      <c r="AX19" s="110"/>
      <c r="AY19" s="116"/>
      <c r="AZ19" s="114"/>
      <c r="BA19" s="123"/>
      <c r="BB19" s="123"/>
      <c r="BC19" s="123"/>
      <c r="BD19" s="123"/>
      <c r="BE19" s="123"/>
      <c r="BF19" s="124"/>
      <c r="BG19" s="125"/>
      <c r="BH19" s="871"/>
      <c r="BI19" s="885"/>
      <c r="BJ19" s="871"/>
      <c r="BK19" s="821"/>
      <c r="BL19" s="893"/>
      <c r="BM19" s="893"/>
      <c r="BN19" s="821"/>
      <c r="BO19" s="77"/>
      <c r="BP19" s="73" t="s">
        <v>113</v>
      </c>
      <c r="BQ19" s="11">
        <v>50</v>
      </c>
      <c r="BR19" s="11">
        <v>50</v>
      </c>
      <c r="BS19" s="128" t="s">
        <v>113</v>
      </c>
      <c r="BT19" s="129"/>
      <c r="BU19" s="393"/>
      <c r="BV19" s="393"/>
      <c r="BW19" s="393"/>
      <c r="BX19" s="915"/>
      <c r="BY19" s="916"/>
      <c r="BZ19" s="132"/>
      <c r="CA19" s="132"/>
      <c r="CB19" s="132"/>
      <c r="CC19" s="132"/>
      <c r="CD19" s="133"/>
      <c r="CE19" s="134"/>
      <c r="CF19" s="134"/>
      <c r="CG19" s="134"/>
      <c r="CH19" s="135"/>
      <c r="CI19" s="136"/>
      <c r="CJ19" s="50"/>
      <c r="CK19" s="51"/>
      <c r="CL19" s="51"/>
      <c r="CM19" s="51"/>
      <c r="CN19" s="50"/>
      <c r="CO19" s="50"/>
      <c r="CP19" s="50"/>
      <c r="CQ19" s="50"/>
      <c r="CR19" s="50"/>
    </row>
    <row r="20" spans="1:96" ht="21" x14ac:dyDescent="0.3">
      <c r="A20" s="109"/>
      <c r="B20" s="52"/>
      <c r="C20" s="50"/>
      <c r="D20" s="110"/>
      <c r="F20" s="110"/>
      <c r="H20" s="110"/>
      <c r="J20" s="110"/>
      <c r="K20" s="116"/>
      <c r="L20" s="246"/>
      <c r="M20" s="246"/>
      <c r="N20" s="246"/>
      <c r="O20" s="393"/>
      <c r="P20" s="393"/>
      <c r="Q20" s="393"/>
      <c r="R20" s="393"/>
      <c r="S20" s="393"/>
      <c r="T20" s="393"/>
      <c r="U20" s="393"/>
      <c r="V20" s="393"/>
      <c r="W20" s="393"/>
      <c r="X20" s="804"/>
      <c r="Y20" s="393"/>
      <c r="Z20" s="807"/>
      <c r="AA20" s="138"/>
      <c r="AB20" s="807"/>
      <c r="AC20" s="864"/>
      <c r="AD20" s="865"/>
      <c r="AE20" s="393"/>
      <c r="AF20" s="811"/>
      <c r="AG20" s="393"/>
      <c r="AH20" s="807"/>
      <c r="AI20" s="393"/>
      <c r="AJ20" s="393"/>
      <c r="AL20" s="875"/>
      <c r="AM20" s="807"/>
      <c r="AN20" s="875"/>
      <c r="AO20" s="393"/>
      <c r="AP20" s="876"/>
      <c r="AQ20" s="393"/>
      <c r="AR20" s="877"/>
      <c r="AS20" s="877"/>
      <c r="AT20" s="393"/>
      <c r="AU20" s="121"/>
      <c r="AV20" s="91"/>
      <c r="AW20" s="91"/>
      <c r="AX20" s="91"/>
      <c r="AY20" s="121" t="s">
        <v>131</v>
      </c>
      <c r="AZ20" s="123"/>
      <c r="BA20" s="73"/>
      <c r="BB20" s="73"/>
      <c r="BC20" s="73"/>
      <c r="BD20" s="73"/>
      <c r="BE20" s="73"/>
      <c r="BF20" s="123"/>
      <c r="BG20" s="125"/>
      <c r="BH20" s="885"/>
      <c r="BI20" s="871"/>
      <c r="BJ20" s="795"/>
      <c r="BK20" s="795"/>
      <c r="BL20" s="795"/>
      <c r="BM20" s="795"/>
      <c r="BN20" s="795"/>
      <c r="BO20" s="77"/>
      <c r="BP20" s="73"/>
      <c r="BQ20" s="50"/>
      <c r="BT20" s="129"/>
      <c r="BU20" s="884"/>
      <c r="BV20" s="884"/>
      <c r="BW20" s="884"/>
      <c r="BX20" s="906"/>
      <c r="BY20" s="142"/>
      <c r="BZ20" s="143"/>
      <c r="CA20" s="143"/>
      <c r="CB20" s="143"/>
      <c r="CC20" s="143"/>
      <c r="CD20" s="144"/>
      <c r="CE20" s="116"/>
      <c r="CF20" s="116"/>
      <c r="CG20" s="116"/>
      <c r="CH20" s="114"/>
      <c r="CI20" s="67"/>
      <c r="CJ20" s="50"/>
      <c r="CK20" s="51"/>
      <c r="CL20" s="51"/>
      <c r="CM20" s="51"/>
      <c r="CN20" s="50"/>
      <c r="CO20" s="50"/>
      <c r="CP20" s="50"/>
      <c r="CQ20" s="50"/>
      <c r="CR20" s="50"/>
    </row>
    <row r="21" spans="1:96" ht="19.5" thickBot="1" x14ac:dyDescent="0.3">
      <c r="A21" s="109"/>
      <c r="B21" s="52"/>
      <c r="C21" s="50"/>
      <c r="D21" s="50"/>
      <c r="E21" s="50"/>
      <c r="F21" s="793"/>
      <c r="G21" s="793"/>
      <c r="H21" s="793"/>
      <c r="I21" s="393"/>
      <c r="J21" s="794"/>
      <c r="K21" s="795"/>
      <c r="L21" s="794"/>
      <c r="M21" s="796"/>
      <c r="N21" s="794"/>
      <c r="O21" s="393"/>
      <c r="P21" s="797"/>
      <c r="Q21" s="246"/>
      <c r="R21" s="797"/>
      <c r="S21" s="246"/>
      <c r="T21" s="797"/>
      <c r="U21" s="246"/>
      <c r="V21" s="797"/>
      <c r="W21" s="393"/>
      <c r="X21" s="798"/>
      <c r="Y21" s="393"/>
      <c r="Z21" s="799"/>
      <c r="AA21" s="151"/>
      <c r="AB21" s="866"/>
      <c r="AC21" s="867"/>
      <c r="AD21" s="866"/>
      <c r="AE21" s="393"/>
      <c r="AF21" s="800"/>
      <c r="AG21" s="393"/>
      <c r="AH21" s="868"/>
      <c r="AI21" s="393"/>
      <c r="AJ21" s="869"/>
      <c r="AL21" s="878"/>
      <c r="AM21" s="393"/>
      <c r="AN21" s="868"/>
      <c r="AO21" s="393"/>
      <c r="AP21" s="879"/>
      <c r="AQ21" s="393"/>
      <c r="AR21" s="813"/>
      <c r="AS21" s="813"/>
      <c r="AT21" s="393"/>
      <c r="AU21" s="91"/>
      <c r="AV21" s="158">
        <v>100</v>
      </c>
      <c r="AW21" s="55"/>
      <c r="AX21" s="159">
        <v>100</v>
      </c>
      <c r="AY21" s="91"/>
      <c r="AZ21" s="73"/>
      <c r="BA21" s="160">
        <v>100</v>
      </c>
      <c r="BB21" s="160">
        <v>100</v>
      </c>
      <c r="BC21" s="161">
        <v>100</v>
      </c>
      <c r="BD21" s="161">
        <v>100</v>
      </c>
      <c r="BE21" s="162">
        <v>100</v>
      </c>
      <c r="BF21" s="73"/>
      <c r="BG21" s="125"/>
      <c r="BH21" s="885"/>
      <c r="BI21" s="885"/>
      <c r="BJ21" s="885"/>
      <c r="BK21" s="821"/>
      <c r="BL21" s="894"/>
      <c r="BM21" s="895"/>
      <c r="BN21" s="821"/>
      <c r="BO21" s="77"/>
      <c r="BP21" s="73" t="s">
        <v>113</v>
      </c>
      <c r="BQ21" s="165">
        <v>50</v>
      </c>
      <c r="BR21" s="40">
        <v>50</v>
      </c>
      <c r="BS21" s="128" t="s">
        <v>113</v>
      </c>
      <c r="BT21" s="82"/>
      <c r="BU21" s="884"/>
      <c r="BV21" s="884"/>
      <c r="BW21" s="884"/>
      <c r="BX21" s="906"/>
      <c r="BY21" s="166"/>
      <c r="BZ21" s="144"/>
      <c r="CA21" s="144"/>
      <c r="CB21" s="144"/>
      <c r="CC21" s="144"/>
      <c r="CD21" s="50"/>
      <c r="CE21" s="116"/>
      <c r="CF21" s="116"/>
      <c r="CG21" s="116"/>
      <c r="CH21" s="114"/>
      <c r="CI21" s="67"/>
      <c r="CJ21" s="50"/>
      <c r="CK21" s="51"/>
      <c r="CL21" s="51"/>
      <c r="CM21" s="51"/>
      <c r="CN21" s="50"/>
      <c r="CO21" s="50"/>
      <c r="CP21" s="50"/>
      <c r="CQ21" s="50"/>
      <c r="CR21" s="50"/>
    </row>
    <row r="22" spans="1:96" ht="19.5" thickBot="1" x14ac:dyDescent="0.3">
      <c r="A22" s="109"/>
      <c r="B22" s="52"/>
      <c r="C22" s="50"/>
      <c r="D22" s="50"/>
      <c r="E22" s="50"/>
      <c r="F22" s="793"/>
      <c r="G22" s="793"/>
      <c r="H22" s="793"/>
      <c r="I22" s="393"/>
      <c r="J22" s="794"/>
      <c r="K22" s="795"/>
      <c r="L22" s="794"/>
      <c r="M22" s="796"/>
      <c r="N22" s="794"/>
      <c r="O22" s="393"/>
      <c r="P22" s="797"/>
      <c r="Q22" s="795"/>
      <c r="R22" s="797"/>
      <c r="S22" s="795"/>
      <c r="T22" s="797"/>
      <c r="U22" s="795"/>
      <c r="V22" s="797"/>
      <c r="W22" s="393"/>
      <c r="X22" s="800"/>
      <c r="Y22" s="393"/>
      <c r="Z22" s="800"/>
      <c r="AA22" s="151"/>
      <c r="AB22" s="866"/>
      <c r="AC22" s="867"/>
      <c r="AD22" s="800"/>
      <c r="AE22" s="393"/>
      <c r="AF22" s="800"/>
      <c r="AG22" s="393"/>
      <c r="AH22" s="870"/>
      <c r="AI22" s="393"/>
      <c r="AJ22" s="870"/>
      <c r="AL22" s="880"/>
      <c r="AM22" s="393"/>
      <c r="AN22" s="880"/>
      <c r="AO22" s="393"/>
      <c r="AP22" s="881"/>
      <c r="AQ22" s="393"/>
      <c r="AR22" s="813"/>
      <c r="AS22" s="813"/>
      <c r="AT22" s="393"/>
      <c r="AU22" s="91"/>
      <c r="AV22" s="171">
        <v>50</v>
      </c>
      <c r="AW22" s="167"/>
      <c r="AX22" s="172">
        <v>50</v>
      </c>
      <c r="AY22" s="91"/>
      <c r="AZ22" s="73"/>
      <c r="BA22" s="173">
        <v>100</v>
      </c>
      <c r="BB22" s="173">
        <v>100</v>
      </c>
      <c r="BC22" s="162">
        <v>100</v>
      </c>
      <c r="BD22" s="162">
        <v>100</v>
      </c>
      <c r="BE22" s="162">
        <v>100</v>
      </c>
      <c r="BF22" s="73"/>
      <c r="BG22" s="825"/>
      <c r="BH22" s="885"/>
      <c r="BI22" s="885"/>
      <c r="BJ22" s="885"/>
      <c r="BK22" s="795"/>
      <c r="BL22" s="795"/>
      <c r="BM22" s="795"/>
      <c r="BN22" s="795"/>
      <c r="BO22" s="77"/>
      <c r="BP22" s="73"/>
      <c r="BQ22" s="50"/>
      <c r="BT22" s="82"/>
      <c r="BU22" s="811"/>
      <c r="BV22" s="811"/>
      <c r="BW22" s="811"/>
      <c r="BX22" s="907"/>
      <c r="BY22" s="166"/>
      <c r="BZ22" s="144"/>
      <c r="CA22" s="144"/>
      <c r="CB22" s="144"/>
      <c r="CC22" s="144"/>
      <c r="CD22" s="50"/>
      <c r="CE22" s="116"/>
      <c r="CF22" s="116"/>
      <c r="CG22" s="116"/>
      <c r="CH22" s="114"/>
      <c r="CI22" s="67"/>
      <c r="CJ22" s="50"/>
      <c r="CK22" s="51"/>
      <c r="CL22" s="51"/>
      <c r="CM22" s="51"/>
      <c r="CN22" s="50"/>
      <c r="CO22" s="50"/>
      <c r="CP22" s="50"/>
      <c r="CQ22" s="50"/>
      <c r="CR22" s="50"/>
    </row>
    <row r="23" spans="1:96" ht="21" customHeight="1" x14ac:dyDescent="0.3">
      <c r="A23" s="109"/>
      <c r="B23" s="52"/>
      <c r="C23" s="50"/>
      <c r="D23" s="50"/>
      <c r="E23" s="50"/>
      <c r="F23" s="795"/>
      <c r="G23" s="393"/>
      <c r="H23" s="795"/>
      <c r="I23" s="801"/>
      <c r="J23" s="801"/>
      <c r="K23" s="795"/>
      <c r="L23" s="802"/>
      <c r="M23" s="802"/>
      <c r="N23" s="803"/>
      <c r="O23" s="393"/>
      <c r="P23" s="393"/>
      <c r="Q23" s="393"/>
      <c r="R23" s="393"/>
      <c r="S23" s="393"/>
      <c r="T23" s="393"/>
      <c r="U23" s="393"/>
      <c r="V23" s="393"/>
      <c r="W23" s="393"/>
      <c r="X23" s="804"/>
      <c r="Y23" s="393"/>
      <c r="Z23" s="393"/>
      <c r="AB23" s="138"/>
      <c r="AC23" s="138"/>
      <c r="AD23" s="177"/>
      <c r="AH23" s="178"/>
      <c r="AI23" s="92"/>
      <c r="AL23" s="811"/>
      <c r="AM23" s="393"/>
      <c r="AN23" s="811"/>
      <c r="AO23" s="393"/>
      <c r="AP23" s="876"/>
      <c r="AQ23" s="882"/>
      <c r="AR23" s="877"/>
      <c r="AS23" s="877"/>
      <c r="AT23" s="883"/>
      <c r="AU23" s="110"/>
      <c r="AV23" s="181" t="s">
        <v>113</v>
      </c>
      <c r="AW23" s="181"/>
      <c r="AX23" s="181" t="s">
        <v>113</v>
      </c>
      <c r="AY23" s="110"/>
      <c r="AZ23" s="121" t="s">
        <v>149</v>
      </c>
      <c r="BA23" s="73"/>
      <c r="BB23" s="73"/>
      <c r="BC23" s="73"/>
      <c r="BD23" s="73"/>
      <c r="BE23" s="73"/>
      <c r="BF23" s="123"/>
      <c r="BG23" s="1253"/>
      <c r="BH23" s="885"/>
      <c r="BI23" s="885"/>
      <c r="BJ23" s="885"/>
      <c r="BK23" s="821"/>
      <c r="BL23" s="894"/>
      <c r="BM23" s="895"/>
      <c r="BN23" s="821"/>
      <c r="BO23" s="77"/>
      <c r="BP23" s="73" t="s">
        <v>113</v>
      </c>
      <c r="BQ23" s="173">
        <v>50</v>
      </c>
      <c r="BR23" s="46">
        <v>50</v>
      </c>
      <c r="BS23" s="128" t="s">
        <v>113</v>
      </c>
      <c r="BT23" s="129"/>
      <c r="BU23" s="908"/>
      <c r="BV23" s="908"/>
      <c r="BW23" s="908"/>
      <c r="BX23" s="908"/>
      <c r="BY23" s="166"/>
      <c r="BZ23" s="144"/>
      <c r="CA23" s="144"/>
      <c r="CB23" s="144"/>
      <c r="CC23" s="144"/>
      <c r="CD23" s="50"/>
      <c r="CE23" s="116"/>
      <c r="CF23" s="116"/>
      <c r="CG23" s="116"/>
      <c r="CH23" s="114"/>
      <c r="CI23" s="67"/>
      <c r="CJ23" s="50"/>
      <c r="CK23" s="51"/>
      <c r="CL23" s="51"/>
      <c r="CM23" s="51"/>
      <c r="CN23" s="50"/>
      <c r="CO23" s="50"/>
      <c r="CP23" s="50"/>
      <c r="CQ23" s="50"/>
      <c r="CR23" s="50"/>
    </row>
    <row r="24" spans="1:96" ht="21.75" thickBot="1" x14ac:dyDescent="0.3">
      <c r="A24" s="109"/>
      <c r="B24" s="52"/>
      <c r="C24" s="50"/>
      <c r="D24" s="50"/>
      <c r="E24" s="50"/>
      <c r="F24" s="795"/>
      <c r="G24" s="393"/>
      <c r="H24" s="801"/>
      <c r="I24" s="393"/>
      <c r="J24" s="393"/>
      <c r="K24" s="393"/>
      <c r="L24" s="802"/>
      <c r="M24" s="802"/>
      <c r="N24" s="808"/>
      <c r="O24" s="809"/>
      <c r="P24" s="393"/>
      <c r="R24" s="121" t="s">
        <v>152</v>
      </c>
      <c r="S24" s="110"/>
      <c r="T24" s="110"/>
      <c r="U24" s="110"/>
      <c r="W24" s="50"/>
      <c r="X24" s="52"/>
      <c r="Y24" s="121" t="s">
        <v>153</v>
      </c>
      <c r="Z24" s="184"/>
      <c r="AA24" s="184"/>
      <c r="AB24" s="185" t="s">
        <v>154</v>
      </c>
      <c r="AC24" s="52"/>
      <c r="AD24" s="52"/>
      <c r="AE24" s="121" t="s">
        <v>155</v>
      </c>
      <c r="AF24" s="184"/>
      <c r="AG24" s="178"/>
      <c r="AH24" s="186"/>
      <c r="AI24" s="99"/>
      <c r="AJ24" s="187" t="s">
        <v>156</v>
      </c>
      <c r="AK24" s="188"/>
      <c r="AL24" s="73"/>
      <c r="AM24" s="73"/>
      <c r="AN24" s="188"/>
      <c r="AO24" s="187" t="s">
        <v>157</v>
      </c>
      <c r="AP24" s="188"/>
      <c r="AQ24" s="189"/>
      <c r="AR24" s="189"/>
      <c r="AS24" s="190"/>
      <c r="AT24" s="116"/>
      <c r="AU24" s="116"/>
      <c r="AV24" s="110"/>
      <c r="AW24" s="110"/>
      <c r="AX24" s="110"/>
      <c r="AY24" s="50"/>
      <c r="AZ24" s="116"/>
      <c r="BA24" s="123"/>
      <c r="BB24" s="123"/>
      <c r="BC24" s="123"/>
      <c r="BD24" s="123"/>
      <c r="BE24" s="123"/>
      <c r="BF24" s="191"/>
      <c r="BG24" s="1254"/>
      <c r="BH24" s="885"/>
      <c r="BI24" s="885"/>
      <c r="BJ24" s="885"/>
      <c r="BK24" s="393"/>
      <c r="BL24" s="885"/>
      <c r="BM24" s="795"/>
      <c r="BN24" s="885"/>
      <c r="BO24" s="77"/>
      <c r="BP24" s="73"/>
      <c r="BQ24" s="50"/>
      <c r="BT24" s="129"/>
      <c r="BU24" s="908"/>
      <c r="BV24" s="908"/>
      <c r="BW24" s="908"/>
      <c r="BX24" s="908"/>
      <c r="BY24" s="142"/>
      <c r="BZ24" s="50"/>
      <c r="CA24" s="50"/>
      <c r="CB24" s="50"/>
      <c r="CC24" s="809"/>
      <c r="CD24" s="924"/>
      <c r="CE24" s="246"/>
      <c r="CF24" s="246"/>
      <c r="CG24" s="246"/>
      <c r="CH24" s="114"/>
      <c r="CI24" s="192"/>
      <c r="CJ24" s="50"/>
      <c r="CK24" s="51"/>
      <c r="CL24" s="51"/>
      <c r="CM24" s="51"/>
      <c r="CN24" s="50"/>
      <c r="CO24" s="50"/>
      <c r="CP24" s="50"/>
      <c r="CQ24" s="50"/>
      <c r="CR24" s="50"/>
    </row>
    <row r="25" spans="1:96" ht="26.25" x14ac:dyDescent="0.25">
      <c r="A25" s="109"/>
      <c r="B25" s="52"/>
      <c r="C25" s="116"/>
      <c r="D25" s="116"/>
      <c r="E25" s="116"/>
      <c r="F25" s="795"/>
      <c r="G25" s="795"/>
      <c r="H25" s="801"/>
      <c r="I25" s="810"/>
      <c r="J25" s="810"/>
      <c r="K25" s="811"/>
      <c r="L25" s="812"/>
      <c r="M25" s="813"/>
      <c r="N25" s="811"/>
      <c r="O25" s="393"/>
      <c r="P25" s="393"/>
      <c r="R25" s="195"/>
      <c r="S25" s="73"/>
      <c r="T25" s="73"/>
      <c r="U25" s="195"/>
      <c r="V25" s="196"/>
      <c r="W25" s="196"/>
      <c r="X25" s="186"/>
      <c r="Y25" s="73"/>
      <c r="Z25" s="73"/>
      <c r="AA25" s="73"/>
      <c r="AB25" s="73"/>
      <c r="AC25" s="186"/>
      <c r="AD25" s="186"/>
      <c r="AE25" s="73"/>
      <c r="AF25" s="73"/>
      <c r="AG25" s="73"/>
      <c r="AH25" s="197"/>
      <c r="AI25" s="186"/>
      <c r="AJ25" s="186"/>
      <c r="AK25" s="91" t="s">
        <v>159</v>
      </c>
      <c r="AL25" s="198">
        <v>50</v>
      </c>
      <c r="AM25" s="173">
        <v>50</v>
      </c>
      <c r="AN25" s="91" t="s">
        <v>159</v>
      </c>
      <c r="AO25" s="199"/>
      <c r="AP25" s="91"/>
      <c r="AQ25" s="200">
        <v>100</v>
      </c>
      <c r="AR25" s="200">
        <v>100</v>
      </c>
      <c r="AS25" s="91"/>
      <c r="AT25" s="199"/>
      <c r="AU25" s="116"/>
      <c r="AV25" s="114"/>
      <c r="AW25" s="114"/>
      <c r="AX25" s="114"/>
      <c r="AY25" s="116"/>
      <c r="AZ25" s="201"/>
      <c r="BA25" s="201"/>
      <c r="BB25" s="201"/>
      <c r="BC25" s="201"/>
      <c r="BD25" s="51"/>
      <c r="BE25" s="51"/>
      <c r="BF25" s="202"/>
      <c r="BG25" s="825"/>
      <c r="BH25" s="1250"/>
      <c r="BI25" s="1250"/>
      <c r="BJ25" s="1250"/>
      <c r="BK25" s="795"/>
      <c r="BL25" s="892"/>
      <c r="BM25" s="896"/>
      <c r="BN25" s="795"/>
      <c r="BO25" s="77"/>
      <c r="BP25" s="73" t="s">
        <v>113</v>
      </c>
      <c r="BQ25" s="204">
        <v>50</v>
      </c>
      <c r="BR25" s="46">
        <v>50</v>
      </c>
      <c r="BS25" s="128" t="s">
        <v>113</v>
      </c>
      <c r="BT25" s="129"/>
      <c r="BU25" s="811"/>
      <c r="BV25" s="811"/>
      <c r="BW25" s="811"/>
      <c r="BX25" s="811"/>
      <c r="BY25" s="166"/>
      <c r="BZ25" s="144"/>
      <c r="CA25" s="144"/>
      <c r="CB25" s="144"/>
      <c r="CC25" s="924"/>
      <c r="CD25" s="809"/>
      <c r="CE25" s="246"/>
      <c r="CF25" s="809"/>
      <c r="CG25" s="246"/>
      <c r="CH25" s="114"/>
      <c r="CI25" s="67"/>
      <c r="CJ25" s="50"/>
      <c r="CK25" s="51"/>
      <c r="CL25" s="51"/>
      <c r="CM25" s="51"/>
      <c r="CN25" s="50"/>
      <c r="CO25" s="50"/>
      <c r="CP25" s="50"/>
      <c r="CQ25" s="50"/>
      <c r="CR25" s="50"/>
    </row>
    <row r="26" spans="1:96" ht="27" thickBot="1" x14ac:dyDescent="0.3">
      <c r="A26" s="109"/>
      <c r="B26" s="52"/>
      <c r="C26" s="116"/>
      <c r="D26" s="116"/>
      <c r="E26" s="205"/>
      <c r="F26" s="814"/>
      <c r="G26" s="801"/>
      <c r="H26" s="801"/>
      <c r="I26" s="810"/>
      <c r="J26" s="810"/>
      <c r="K26" s="393"/>
      <c r="L26" s="393"/>
      <c r="M26" s="393"/>
      <c r="N26" s="815"/>
      <c r="O26" s="816"/>
      <c r="P26" s="816"/>
      <c r="Q26" s="186"/>
      <c r="R26" s="73" t="s">
        <v>159</v>
      </c>
      <c r="S26" s="208">
        <v>50</v>
      </c>
      <c r="T26" s="209">
        <v>50</v>
      </c>
      <c r="U26" s="73" t="s">
        <v>159</v>
      </c>
      <c r="V26" s="186"/>
      <c r="W26" s="50"/>
      <c r="X26" s="186"/>
      <c r="Y26" s="73"/>
      <c r="Z26" s="210">
        <v>100</v>
      </c>
      <c r="AA26" s="204">
        <v>100</v>
      </c>
      <c r="AB26" s="73"/>
      <c r="AC26" s="186"/>
      <c r="AD26" s="186"/>
      <c r="AE26" s="73"/>
      <c r="AF26" s="211">
        <v>100</v>
      </c>
      <c r="AG26" s="80">
        <v>100</v>
      </c>
      <c r="AH26" s="197"/>
      <c r="AI26" s="186"/>
      <c r="AJ26" s="186"/>
      <c r="AK26" s="50"/>
      <c r="AL26" s="50"/>
      <c r="AM26" s="50"/>
      <c r="AN26" s="50"/>
      <c r="AO26" s="199"/>
      <c r="AT26" s="199"/>
      <c r="AU26" s="116"/>
      <c r="AW26" s="50"/>
      <c r="AX26" s="114"/>
      <c r="AY26" s="116"/>
      <c r="AZ26" s="51"/>
      <c r="BA26" s="50"/>
      <c r="BB26" s="50"/>
      <c r="BC26" s="50"/>
      <c r="BD26" s="50"/>
      <c r="BE26" s="50"/>
      <c r="BF26" s="202"/>
      <c r="BG26" s="125"/>
      <c r="BH26" s="1250"/>
      <c r="BI26" s="1250"/>
      <c r="BJ26" s="1250"/>
      <c r="BK26" s="885"/>
      <c r="BL26" s="393"/>
      <c r="BM26" s="393"/>
      <c r="BN26" s="393"/>
      <c r="BP26" s="69"/>
      <c r="BQ26" s="73"/>
      <c r="BR26" s="73"/>
      <c r="BS26" s="69"/>
      <c r="BT26" s="116"/>
      <c r="BU26" s="909"/>
      <c r="BV26" s="909"/>
      <c r="BW26" s="1192"/>
      <c r="BX26" s="1193"/>
      <c r="BY26" s="213"/>
      <c r="BZ26" s="55"/>
      <c r="CA26" s="50"/>
      <c r="CB26" s="50"/>
      <c r="CC26" s="1233"/>
      <c r="CD26" s="1255"/>
      <c r="CE26" s="1235"/>
      <c r="CF26" s="809"/>
      <c r="CG26" s="246"/>
      <c r="CH26" s="114"/>
      <c r="CI26" s="192"/>
      <c r="CJ26" s="50"/>
      <c r="CK26" s="51"/>
      <c r="CL26" s="51"/>
      <c r="CM26" s="51"/>
      <c r="CN26" s="50"/>
      <c r="CO26" s="50"/>
      <c r="CP26" s="50"/>
      <c r="CQ26" s="50"/>
      <c r="CR26" s="50"/>
    </row>
    <row r="27" spans="1:96" ht="27" thickBot="1" x14ac:dyDescent="0.3">
      <c r="A27" s="109"/>
      <c r="B27" s="52"/>
      <c r="C27" s="214"/>
      <c r="D27" s="116"/>
      <c r="E27" s="205"/>
      <c r="F27" s="814"/>
      <c r="G27" s="801"/>
      <c r="H27" s="801"/>
      <c r="I27" s="810"/>
      <c r="J27" s="810"/>
      <c r="K27" s="811"/>
      <c r="L27" s="812"/>
      <c r="M27" s="813"/>
      <c r="N27" s="811"/>
      <c r="O27" s="393"/>
      <c r="P27" s="393"/>
      <c r="Q27" s="186"/>
      <c r="R27" s="73"/>
      <c r="U27" s="73"/>
      <c r="V27" s="186"/>
      <c r="W27" s="50"/>
      <c r="X27" s="186"/>
      <c r="Y27" s="73"/>
      <c r="AB27" s="73"/>
      <c r="AC27" s="186"/>
      <c r="AD27" s="186"/>
      <c r="AE27" s="73"/>
      <c r="AF27" s="215"/>
      <c r="AG27" s="215"/>
      <c r="AH27" s="197"/>
      <c r="AI27" s="186"/>
      <c r="AJ27" s="186"/>
      <c r="AK27" s="91" t="s">
        <v>159</v>
      </c>
      <c r="AL27" s="216">
        <v>50</v>
      </c>
      <c r="AM27" s="173">
        <v>50</v>
      </c>
      <c r="AN27" s="91" t="s">
        <v>159</v>
      </c>
      <c r="AO27" s="199"/>
      <c r="AP27" s="91"/>
      <c r="AQ27" s="200">
        <v>100</v>
      </c>
      <c r="AR27" s="217">
        <v>100</v>
      </c>
      <c r="AS27" s="91"/>
      <c r="AT27" s="199"/>
      <c r="AU27" s="116"/>
      <c r="AV27" s="114"/>
      <c r="AW27" s="114"/>
      <c r="AX27" s="114"/>
      <c r="AY27" s="51"/>
      <c r="AZ27" s="52"/>
      <c r="BA27" s="50"/>
      <c r="BB27" s="50"/>
      <c r="BC27" s="50"/>
      <c r="BD27" s="50"/>
      <c r="BE27" s="50"/>
      <c r="BF27" s="218"/>
      <c r="BG27" s="125"/>
      <c r="BH27" s="1250"/>
      <c r="BI27" s="1250"/>
      <c r="BJ27" s="1250"/>
      <c r="BK27" s="885"/>
      <c r="BL27" s="885"/>
      <c r="BM27" s="795"/>
      <c r="BN27" s="897"/>
      <c r="BO27" s="393"/>
      <c r="BP27" s="806"/>
      <c r="BQ27" s="69"/>
      <c r="BR27" s="69"/>
      <c r="BS27" s="52"/>
      <c r="BT27" s="52"/>
      <c r="BU27" s="806"/>
      <c r="BV27" s="806"/>
      <c r="BW27" s="1256"/>
      <c r="BX27" s="1257"/>
      <c r="BY27" s="220"/>
      <c r="BZ27" s="221"/>
      <c r="CA27" s="187"/>
      <c r="CB27" s="50"/>
      <c r="CC27" s="1236"/>
      <c r="CD27" s="1237"/>
      <c r="CE27" s="1238"/>
      <c r="CF27" s="809"/>
      <c r="CG27" s="246"/>
      <c r="CH27" s="114"/>
      <c r="CI27" s="67"/>
      <c r="CJ27" s="50"/>
      <c r="CK27" s="51"/>
      <c r="CL27" s="51"/>
      <c r="CM27" s="51"/>
      <c r="CN27" s="50"/>
      <c r="CO27" s="50"/>
      <c r="CP27" s="50"/>
      <c r="CQ27" s="50"/>
      <c r="CR27" s="50"/>
    </row>
    <row r="28" spans="1:96" ht="26.25" x14ac:dyDescent="0.25">
      <c r="A28" s="840"/>
      <c r="B28" s="841"/>
      <c r="C28" s="824"/>
      <c r="D28" s="223"/>
      <c r="E28" s="205"/>
      <c r="F28" s="814"/>
      <c r="G28" s="801"/>
      <c r="H28" s="801"/>
      <c r="I28" s="810"/>
      <c r="J28" s="810"/>
      <c r="K28" s="393"/>
      <c r="L28" s="393"/>
      <c r="M28" s="393"/>
      <c r="N28" s="815"/>
      <c r="O28" s="816"/>
      <c r="P28" s="817"/>
      <c r="Q28" s="186"/>
      <c r="R28" s="73" t="s">
        <v>159</v>
      </c>
      <c r="S28" s="225">
        <v>50</v>
      </c>
      <c r="T28" s="211">
        <v>50</v>
      </c>
      <c r="U28" s="73" t="s">
        <v>159</v>
      </c>
      <c r="V28" s="186"/>
      <c r="W28" s="50"/>
      <c r="X28" s="186"/>
      <c r="Y28" s="73"/>
      <c r="Z28" s="210">
        <v>100</v>
      </c>
      <c r="AA28" s="204">
        <v>100</v>
      </c>
      <c r="AB28" s="73"/>
      <c r="AC28" s="186"/>
      <c r="AD28" s="186"/>
      <c r="AE28" s="73"/>
      <c r="AF28" s="211">
        <v>100</v>
      </c>
      <c r="AG28" s="80">
        <v>100</v>
      </c>
      <c r="AH28" s="197"/>
      <c r="AI28" s="186"/>
      <c r="AJ28" s="186"/>
      <c r="AK28" s="50"/>
      <c r="AL28" s="50"/>
      <c r="AM28" s="50"/>
      <c r="AN28" s="50"/>
      <c r="AO28" s="199"/>
      <c r="AT28" s="199"/>
      <c r="AU28" s="116"/>
      <c r="AV28" s="114"/>
      <c r="AW28" s="114"/>
      <c r="AX28" s="114"/>
      <c r="AY28" s="51"/>
      <c r="AZ28" s="52"/>
      <c r="BA28" s="226"/>
      <c r="BB28" s="50"/>
      <c r="BC28" s="50"/>
      <c r="BD28" s="50"/>
      <c r="BE28" s="50"/>
      <c r="BF28" s="202"/>
      <c r="BG28" s="125"/>
      <c r="BH28" s="1250"/>
      <c r="BI28" s="1250"/>
      <c r="BJ28" s="1250"/>
      <c r="BK28" s="885"/>
      <c r="BL28" s="885"/>
      <c r="BM28" s="897"/>
      <c r="BN28" s="393"/>
      <c r="BO28" s="898"/>
      <c r="BP28" s="806"/>
      <c r="BQ28" s="52"/>
      <c r="BR28" s="50"/>
      <c r="BS28" s="52"/>
      <c r="BT28" s="52"/>
      <c r="BU28" s="806"/>
      <c r="BV28" s="806"/>
      <c r="BW28" s="806"/>
      <c r="BX28" s="910"/>
      <c r="BY28" s="166"/>
      <c r="BZ28" s="50"/>
      <c r="CA28" s="50"/>
      <c r="CB28" s="50"/>
      <c r="CC28" s="246"/>
      <c r="CD28" s="246"/>
      <c r="CE28" s="809"/>
      <c r="CF28" s="809"/>
      <c r="CG28" s="809"/>
      <c r="CH28" s="114"/>
      <c r="CI28" s="192"/>
      <c r="CJ28" s="50"/>
      <c r="CK28" s="51"/>
      <c r="CL28" s="51"/>
      <c r="CM28" s="51"/>
      <c r="CN28" s="50"/>
      <c r="CO28" s="50"/>
      <c r="CP28" s="50"/>
      <c r="CQ28" s="50"/>
      <c r="CR28" s="50"/>
    </row>
    <row r="29" spans="1:96" ht="26.25" x14ac:dyDescent="0.25">
      <c r="A29" s="1232"/>
      <c r="B29" s="1232"/>
      <c r="C29" s="824"/>
      <c r="D29" s="51"/>
      <c r="E29" s="223"/>
      <c r="F29" s="801"/>
      <c r="G29" s="801"/>
      <c r="H29" s="801"/>
      <c r="I29" s="393"/>
      <c r="J29" s="393"/>
      <c r="K29" s="811"/>
      <c r="L29" s="818"/>
      <c r="M29" s="813"/>
      <c r="N29" s="811"/>
      <c r="O29" s="393"/>
      <c r="P29" s="393"/>
      <c r="Q29" s="186"/>
      <c r="R29" s="73"/>
      <c r="U29" s="73"/>
      <c r="V29" s="186"/>
      <c r="W29" s="50"/>
      <c r="X29" s="186"/>
      <c r="Y29" s="73"/>
      <c r="AB29" s="73"/>
      <c r="AC29" s="186"/>
      <c r="AD29" s="186"/>
      <c r="AE29" s="73"/>
      <c r="AF29" s="215"/>
      <c r="AG29" s="215"/>
      <c r="AH29" s="197"/>
      <c r="AI29" s="186"/>
      <c r="AJ29" s="186"/>
      <c r="AK29" s="91" t="s">
        <v>159</v>
      </c>
      <c r="AL29" s="216">
        <v>50</v>
      </c>
      <c r="AM29" s="216">
        <v>50</v>
      </c>
      <c r="AN29" s="91" t="s">
        <v>159</v>
      </c>
      <c r="AO29" s="199"/>
      <c r="AP29" s="91"/>
      <c r="AQ29" s="217">
        <v>100</v>
      </c>
      <c r="AR29" s="217">
        <v>100</v>
      </c>
      <c r="AS29" s="91"/>
      <c r="AT29" s="199"/>
      <c r="AU29" s="116"/>
      <c r="AV29" s="55"/>
      <c r="AW29" s="55"/>
      <c r="AX29" s="116"/>
      <c r="AY29" s="51"/>
      <c r="AZ29" s="201"/>
      <c r="BA29" s="50"/>
      <c r="BB29" s="50"/>
      <c r="BC29" s="50"/>
      <c r="BD29" s="50"/>
      <c r="BE29" s="50"/>
      <c r="BF29" s="202"/>
      <c r="BG29" s="125"/>
      <c r="BH29" s="1010"/>
      <c r="BI29" s="1010"/>
      <c r="BJ29" s="1010"/>
      <c r="BK29" s="61"/>
      <c r="BL29" s="897"/>
      <c r="BM29" s="795"/>
      <c r="BN29" s="393"/>
      <c r="BO29" s="806"/>
      <c r="BP29" s="898"/>
      <c r="BQ29" s="52"/>
      <c r="BR29" s="50"/>
      <c r="BS29" s="52"/>
      <c r="BT29" s="52"/>
      <c r="BU29" s="52"/>
      <c r="BV29" s="52"/>
      <c r="BW29" s="52"/>
      <c r="BX29" s="218"/>
      <c r="BY29" s="220"/>
      <c r="BZ29" s="221"/>
      <c r="CA29" s="187"/>
      <c r="CB29" s="50"/>
      <c r="CC29" s="246"/>
      <c r="CD29" s="246"/>
      <c r="CE29" s="246"/>
      <c r="CF29" s="809"/>
      <c r="CG29" s="809"/>
      <c r="CH29" s="114"/>
      <c r="CI29" s="67"/>
      <c r="CJ29" s="50"/>
      <c r="CK29" s="51"/>
      <c r="CL29" s="51"/>
      <c r="CM29" s="51"/>
      <c r="CN29" s="50"/>
      <c r="CO29" s="50"/>
      <c r="CP29" s="50"/>
      <c r="CQ29" s="50"/>
      <c r="CR29" s="50"/>
    </row>
    <row r="30" spans="1:96" ht="18.75" customHeight="1" x14ac:dyDescent="0.25">
      <c r="A30" s="842"/>
      <c r="B30" s="246"/>
      <c r="C30" s="824"/>
      <c r="D30" s="51"/>
      <c r="E30" s="51"/>
      <c r="F30" s="819"/>
      <c r="G30" s="801"/>
      <c r="H30" s="801"/>
      <c r="I30" s="393"/>
      <c r="J30" s="393"/>
      <c r="K30" s="393"/>
      <c r="L30" s="393"/>
      <c r="M30" s="393"/>
      <c r="N30" s="811"/>
      <c r="O30" s="818"/>
      <c r="P30" s="817"/>
      <c r="Q30" s="186"/>
      <c r="R30" s="73" t="s">
        <v>159</v>
      </c>
      <c r="S30" s="225">
        <v>50</v>
      </c>
      <c r="T30" s="173">
        <v>50</v>
      </c>
      <c r="U30" s="73" t="s">
        <v>159</v>
      </c>
      <c r="V30" s="186"/>
      <c r="W30" s="50"/>
      <c r="X30" s="186"/>
      <c r="Y30" s="73"/>
      <c r="Z30" s="162">
        <v>100</v>
      </c>
      <c r="AA30" s="204">
        <v>100</v>
      </c>
      <c r="AB30" s="73"/>
      <c r="AC30" s="186"/>
      <c r="AD30" s="55"/>
      <c r="AE30" s="73"/>
      <c r="AF30" s="204">
        <v>100</v>
      </c>
      <c r="AG30" s="162">
        <v>100</v>
      </c>
      <c r="AH30" s="73"/>
      <c r="AI30" s="186"/>
      <c r="AJ30" s="50"/>
      <c r="AK30" s="188"/>
      <c r="AL30" s="189"/>
      <c r="AM30" s="189"/>
      <c r="AN30" s="190"/>
      <c r="AO30" s="50"/>
      <c r="AP30" s="188"/>
      <c r="AQ30" s="189"/>
      <c r="AR30" s="189"/>
      <c r="AS30" s="190"/>
      <c r="AU30" s="116"/>
      <c r="AX30" s="116"/>
      <c r="AY30" s="116"/>
      <c r="AZ30" s="201"/>
      <c r="BA30" s="50"/>
      <c r="BB30" s="50"/>
      <c r="BC30" s="50"/>
      <c r="BD30" s="50"/>
      <c r="BE30" s="50"/>
      <c r="BF30" s="202"/>
      <c r="BG30" s="125"/>
      <c r="BH30" s="1010"/>
      <c r="BI30" s="1010"/>
      <c r="BJ30" s="1010"/>
      <c r="BK30" s="61"/>
      <c r="BL30" s="885"/>
      <c r="BM30" s="897"/>
      <c r="BN30" s="393"/>
      <c r="BO30" s="898"/>
      <c r="BP30" s="246"/>
      <c r="BQ30" s="52"/>
      <c r="BR30" s="50"/>
      <c r="BS30" s="52"/>
      <c r="BT30" s="52"/>
      <c r="BU30" s="52"/>
      <c r="BV30" s="52"/>
      <c r="BW30" s="52"/>
      <c r="BX30" s="218"/>
      <c r="BY30" s="166"/>
      <c r="BZ30" s="50"/>
      <c r="CA30" s="50"/>
      <c r="CB30" s="50"/>
      <c r="CC30" s="246"/>
      <c r="CD30" s="246"/>
      <c r="CE30" s="246"/>
      <c r="CF30" s="246"/>
      <c r="CG30" s="809"/>
      <c r="CH30" s="114"/>
      <c r="CI30" s="192"/>
      <c r="CJ30" s="50"/>
      <c r="CK30" s="51"/>
      <c r="CL30" s="51"/>
      <c r="CM30" s="51"/>
      <c r="CN30" s="50"/>
      <c r="CO30" s="50"/>
      <c r="CP30" s="50"/>
      <c r="CQ30" s="50"/>
      <c r="CR30" s="50"/>
    </row>
    <row r="31" spans="1:96" ht="18" customHeight="1" thickBot="1" x14ac:dyDescent="0.3">
      <c r="A31" s="840"/>
      <c r="B31" s="246"/>
      <c r="C31" s="824"/>
      <c r="D31" s="51"/>
      <c r="E31" s="51"/>
      <c r="F31" s="801"/>
      <c r="G31" s="801"/>
      <c r="H31" s="801"/>
      <c r="I31" s="393"/>
      <c r="J31" s="393"/>
      <c r="K31" s="393"/>
      <c r="L31" s="820"/>
      <c r="M31" s="820"/>
      <c r="N31" s="821"/>
      <c r="O31" s="809"/>
      <c r="P31" s="809"/>
      <c r="Q31" s="186"/>
      <c r="R31" s="73"/>
      <c r="U31" s="73"/>
      <c r="V31" s="186"/>
      <c r="W31" s="50"/>
      <c r="X31" s="186"/>
      <c r="Y31" s="73"/>
      <c r="AB31" s="73"/>
      <c r="AC31" s="186"/>
      <c r="AD31" s="52"/>
      <c r="AE31" s="73"/>
      <c r="AH31" s="73"/>
      <c r="AI31" s="50"/>
      <c r="AJ31" s="51"/>
      <c r="AK31" s="91" t="s">
        <v>159</v>
      </c>
      <c r="AL31" s="225">
        <v>50</v>
      </c>
      <c r="AM31" s="173">
        <v>50</v>
      </c>
      <c r="AN31" s="91" t="s">
        <v>159</v>
      </c>
      <c r="AO31" s="52"/>
      <c r="AP31" s="1011" t="s">
        <v>108</v>
      </c>
      <c r="AQ31" s="1011"/>
      <c r="AR31" s="1011"/>
      <c r="AS31" s="1011"/>
      <c r="AX31" s="52"/>
      <c r="AY31" s="116"/>
      <c r="AZ31" s="232"/>
      <c r="BA31" s="50"/>
      <c r="BB31" s="50"/>
      <c r="BC31" s="50"/>
      <c r="BD31" s="50"/>
      <c r="BE31" s="50"/>
      <c r="BF31" s="202"/>
      <c r="BG31" s="125"/>
      <c r="BH31" s="884"/>
      <c r="BI31" s="884"/>
      <c r="BJ31" s="884"/>
      <c r="BK31" s="884"/>
      <c r="BL31" s="885"/>
      <c r="BM31" s="795"/>
      <c r="BN31" s="897"/>
      <c r="BO31" s="393"/>
      <c r="BP31" s="246"/>
      <c r="BQ31" s="50"/>
      <c r="BR31" s="50"/>
      <c r="BS31" s="52"/>
      <c r="BT31" s="52"/>
      <c r="BU31" s="52"/>
      <c r="BV31" s="52"/>
      <c r="BW31" s="52"/>
      <c r="BX31" s="218"/>
      <c r="BY31" s="213"/>
      <c r="BZ31" s="55"/>
      <c r="CA31" s="116"/>
      <c r="CB31" s="50"/>
      <c r="CC31" s="1233"/>
      <c r="CD31" s="1234"/>
      <c r="CE31" s="1235"/>
      <c r="CF31" s="809"/>
      <c r="CG31" s="925"/>
      <c r="CH31" s="114"/>
      <c r="CI31" s="192"/>
      <c r="CJ31" s="50"/>
      <c r="CK31" s="51"/>
      <c r="CL31" s="51"/>
      <c r="CM31" s="51"/>
      <c r="CN31" s="50"/>
      <c r="CO31" s="50"/>
      <c r="CP31" s="50"/>
      <c r="CQ31" s="50"/>
      <c r="CR31" s="50"/>
    </row>
    <row r="32" spans="1:96" ht="18.75" customHeight="1" x14ac:dyDescent="0.25">
      <c r="A32" s="840"/>
      <c r="B32" s="246"/>
      <c r="C32" s="824"/>
      <c r="D32" s="51"/>
      <c r="E32" s="51"/>
      <c r="F32" s="801"/>
      <c r="G32" s="801"/>
      <c r="H32" s="801"/>
      <c r="I32" s="801"/>
      <c r="J32" s="822"/>
      <c r="K32" s="801"/>
      <c r="L32" s="821"/>
      <c r="M32" s="821"/>
      <c r="N32" s="821"/>
      <c r="O32" s="820"/>
      <c r="P32" s="820"/>
      <c r="Q32" s="186"/>
      <c r="R32" s="73" t="s">
        <v>159</v>
      </c>
      <c r="S32" s="173">
        <v>50</v>
      </c>
      <c r="T32" s="173">
        <v>50</v>
      </c>
      <c r="U32" s="73" t="s">
        <v>159</v>
      </c>
      <c r="V32" s="186"/>
      <c r="W32" s="50"/>
      <c r="X32" s="186"/>
      <c r="Y32" s="73"/>
      <c r="Z32" s="225">
        <v>100</v>
      </c>
      <c r="AA32" s="235">
        <v>100</v>
      </c>
      <c r="AB32" s="73"/>
      <c r="AC32" s="186"/>
      <c r="AD32" s="236"/>
      <c r="AE32" s="190"/>
      <c r="AF32" s="225">
        <v>100</v>
      </c>
      <c r="AG32" s="204">
        <v>100</v>
      </c>
      <c r="AH32" s="190"/>
      <c r="AI32" s="51"/>
      <c r="AJ32" s="51"/>
      <c r="AK32" s="186"/>
      <c r="AL32" s="189"/>
      <c r="AM32" s="189"/>
      <c r="AN32" s="186"/>
      <c r="AO32" s="50"/>
      <c r="AP32" s="52"/>
      <c r="AQ32" s="1239"/>
      <c r="AR32" s="1240"/>
      <c r="AS32" s="1240"/>
      <c r="AT32" s="1240"/>
      <c r="AU32" s="1240"/>
      <c r="AV32" s="1240"/>
      <c r="AW32" s="1241"/>
      <c r="AX32" s="116"/>
      <c r="AY32" s="116"/>
      <c r="AZ32" s="201"/>
      <c r="BA32" s="50"/>
      <c r="BB32" s="50"/>
      <c r="BC32" s="50"/>
      <c r="BD32" s="50"/>
      <c r="BE32" s="50"/>
      <c r="BF32" s="202"/>
      <c r="BG32" s="125"/>
      <c r="BH32" s="884"/>
      <c r="BI32" s="884"/>
      <c r="BJ32" s="884"/>
      <c r="BK32" s="884"/>
      <c r="BL32" s="885"/>
      <c r="BM32" s="795"/>
      <c r="BN32" s="393"/>
      <c r="BO32" s="809"/>
      <c r="BP32" s="246"/>
      <c r="BQ32" s="50"/>
      <c r="BR32" s="50"/>
      <c r="BS32" s="900"/>
      <c r="BT32" s="901"/>
      <c r="BU32" s="902"/>
      <c r="BV32" s="116"/>
      <c r="BW32" s="116"/>
      <c r="BX32" s="218"/>
      <c r="BY32" s="213"/>
      <c r="BZ32" s="116"/>
      <c r="CA32" s="116"/>
      <c r="CB32" s="50"/>
      <c r="CC32" s="1236"/>
      <c r="CD32" s="1237"/>
      <c r="CE32" s="1238"/>
      <c r="CF32" s="809"/>
      <c r="CG32" s="809"/>
      <c r="CH32" s="114"/>
      <c r="CI32" s="192"/>
      <c r="CJ32" s="50"/>
      <c r="CK32" s="51"/>
      <c r="CL32" s="51"/>
      <c r="CM32" s="51"/>
      <c r="CN32" s="50"/>
      <c r="CO32" s="50"/>
      <c r="CP32" s="50"/>
      <c r="CQ32" s="50"/>
      <c r="CR32" s="50"/>
    </row>
    <row r="33" spans="1:96" ht="18.75" thickBot="1" x14ac:dyDescent="0.3">
      <c r="A33" s="840"/>
      <c r="B33" s="843"/>
      <c r="C33" s="823"/>
      <c r="D33" s="241"/>
      <c r="E33" s="241"/>
      <c r="F33" s="823"/>
      <c r="G33" s="824"/>
      <c r="H33" s="801"/>
      <c r="I33" s="801"/>
      <c r="J33" s="825"/>
      <c r="K33" s="393"/>
      <c r="L33" s="826"/>
      <c r="M33" s="826"/>
      <c r="N33" s="826"/>
      <c r="O33" s="826"/>
      <c r="P33" s="826"/>
      <c r="R33" s="121"/>
      <c r="S33" s="73"/>
      <c r="T33" s="73"/>
      <c r="U33" s="195"/>
      <c r="V33" s="50"/>
      <c r="W33" s="50"/>
      <c r="X33" s="50"/>
      <c r="Y33" s="243"/>
      <c r="Z33" s="73"/>
      <c r="AA33" s="73"/>
      <c r="AB33" s="244"/>
      <c r="AC33" s="50"/>
      <c r="AF33" s="73"/>
      <c r="AG33" s="73"/>
      <c r="AL33" s="186"/>
      <c r="AM33" s="186"/>
      <c r="AN33" s="116"/>
      <c r="AO33" s="50"/>
      <c r="AP33" s="116"/>
      <c r="AQ33" s="1242"/>
      <c r="AR33" s="1211"/>
      <c r="AS33" s="1211"/>
      <c r="AT33" s="1211"/>
      <c r="AU33" s="1211"/>
      <c r="AV33" s="1211"/>
      <c r="AW33" s="1243"/>
      <c r="AX33" s="116"/>
      <c r="AY33" s="116"/>
      <c r="AZ33" s="201"/>
      <c r="BA33" s="50"/>
      <c r="BB33" s="50"/>
      <c r="BC33" s="50"/>
      <c r="BD33" s="50"/>
      <c r="BE33" s="50"/>
      <c r="BF33" s="60"/>
      <c r="BG33" s="61"/>
      <c r="BH33" s="885"/>
      <c r="BI33" s="885"/>
      <c r="BJ33" s="885"/>
      <c r="BK33" s="885"/>
      <c r="BL33" s="885"/>
      <c r="BM33" s="825"/>
      <c r="BN33" s="393"/>
      <c r="BO33" s="809"/>
      <c r="BP33" s="246"/>
      <c r="BQ33" s="50"/>
      <c r="BR33" s="50"/>
      <c r="BS33" s="1247"/>
      <c r="BT33" s="1248"/>
      <c r="BU33" s="1249"/>
      <c r="BV33" s="116"/>
      <c r="BW33" s="116"/>
      <c r="BX33" s="218"/>
      <c r="BY33" s="245"/>
      <c r="BZ33" s="116"/>
      <c r="CA33" s="116"/>
      <c r="CB33" s="50"/>
      <c r="CC33" s="116"/>
      <c r="CD33" s="116"/>
      <c r="CE33" s="116"/>
      <c r="CF33" s="116"/>
      <c r="CG33" s="116"/>
      <c r="CH33" s="114"/>
      <c r="CI33" s="192"/>
      <c r="CJ33" s="50"/>
      <c r="CK33" s="51"/>
      <c r="CL33" s="51"/>
      <c r="CM33" s="51"/>
      <c r="CN33" s="50"/>
      <c r="CO33" s="50"/>
      <c r="CP33" s="50"/>
      <c r="CQ33" s="50"/>
      <c r="CR33" s="50"/>
    </row>
    <row r="34" spans="1:96" ht="20.25" customHeight="1" x14ac:dyDescent="0.25">
      <c r="A34" s="840"/>
      <c r="B34" s="246"/>
      <c r="C34" s="824"/>
      <c r="D34" s="51"/>
      <c r="E34" s="51"/>
      <c r="F34" s="824"/>
      <c r="G34" s="824"/>
      <c r="H34" s="801"/>
      <c r="I34" s="801"/>
      <c r="J34" s="801"/>
      <c r="K34" s="801"/>
      <c r="L34" s="801"/>
      <c r="M34" s="801"/>
      <c r="N34" s="801"/>
      <c r="O34" s="393"/>
      <c r="P34" s="393"/>
      <c r="R34" s="215"/>
      <c r="S34" s="186"/>
      <c r="T34" s="186"/>
      <c r="U34" s="50"/>
      <c r="V34" s="187"/>
      <c r="W34" s="246"/>
      <c r="X34" s="246"/>
      <c r="Y34" s="246"/>
      <c r="Z34" s="246"/>
      <c r="AA34" s="246"/>
      <c r="AB34" s="52"/>
      <c r="AC34" s="50"/>
      <c r="AD34" s="1029" t="s">
        <v>108</v>
      </c>
      <c r="AE34" s="1030"/>
      <c r="AF34" s="1030"/>
      <c r="AG34" s="1030"/>
      <c r="AH34" s="1030"/>
      <c r="AI34" s="1030"/>
      <c r="AJ34" s="1030"/>
      <c r="AK34" s="1030"/>
      <c r="AL34" s="247"/>
      <c r="AM34" s="116"/>
      <c r="AN34" s="50"/>
      <c r="AO34" s="50"/>
      <c r="AP34" s="116"/>
      <c r="AQ34" s="1242"/>
      <c r="AR34" s="1211"/>
      <c r="AS34" s="1211"/>
      <c r="AT34" s="1211"/>
      <c r="AU34" s="1211"/>
      <c r="AV34" s="1211"/>
      <c r="AW34" s="1243"/>
      <c r="AX34" s="116"/>
      <c r="AY34" s="116"/>
      <c r="AZ34" s="201"/>
      <c r="BA34" s="50"/>
      <c r="BB34" s="50"/>
      <c r="BC34" s="50"/>
      <c r="BD34" s="50"/>
      <c r="BE34" s="50"/>
      <c r="BF34" s="191"/>
      <c r="BG34" s="95"/>
      <c r="BH34" s="821"/>
      <c r="BI34" s="821"/>
      <c r="BJ34" s="821"/>
      <c r="BK34" s="821"/>
      <c r="BL34" s="885"/>
      <c r="BM34" s="899"/>
      <c r="BN34" s="393"/>
      <c r="BO34" s="809"/>
      <c r="BP34" s="246"/>
      <c r="BQ34" s="116"/>
      <c r="BR34" s="50"/>
      <c r="BS34" s="903"/>
      <c r="BT34" s="904"/>
      <c r="BU34" s="905"/>
      <c r="BV34" s="116"/>
      <c r="BW34" s="116"/>
      <c r="BX34" s="191"/>
      <c r="BY34" s="245"/>
      <c r="BZ34" s="116"/>
      <c r="CA34" s="116"/>
      <c r="CB34" s="50"/>
      <c r="CC34" s="116"/>
      <c r="CD34" s="116"/>
      <c r="CE34" s="116"/>
      <c r="CF34" s="116"/>
      <c r="CG34" s="116"/>
      <c r="CH34" s="114"/>
      <c r="CI34" s="192"/>
      <c r="CJ34" s="50"/>
      <c r="CK34" s="51"/>
      <c r="CL34" s="51"/>
      <c r="CM34" s="51"/>
      <c r="CN34" s="50"/>
      <c r="CO34" s="50"/>
      <c r="CP34" s="50"/>
      <c r="CQ34" s="50"/>
      <c r="CR34" s="50"/>
    </row>
    <row r="35" spans="1:96" ht="15.75" x14ac:dyDescent="0.25">
      <c r="A35" s="840"/>
      <c r="B35" s="246"/>
      <c r="C35" s="824"/>
      <c r="D35" s="51"/>
      <c r="E35" s="51"/>
      <c r="F35" s="824"/>
      <c r="G35" s="824"/>
      <c r="H35" s="801"/>
      <c r="I35" s="801"/>
      <c r="J35" s="801"/>
      <c r="K35" s="801"/>
      <c r="L35" s="801"/>
      <c r="M35" s="801"/>
      <c r="N35" s="801"/>
      <c r="O35" s="393"/>
      <c r="P35" s="393"/>
      <c r="Q35" s="215"/>
      <c r="R35" s="215"/>
      <c r="U35" s="50"/>
      <c r="V35" s="50"/>
      <c r="W35" s="50"/>
      <c r="X35" s="50"/>
      <c r="Y35" s="50"/>
      <c r="Z35" s="50"/>
      <c r="AA35" s="50"/>
      <c r="AB35" s="50"/>
      <c r="AC35" s="252"/>
      <c r="AD35" s="253"/>
      <c r="AE35" s="254"/>
      <c r="AF35" s="254"/>
      <c r="AG35" s="254"/>
      <c r="AH35" s="254"/>
      <c r="AI35" s="254"/>
      <c r="AJ35" s="254"/>
      <c r="AK35" s="254"/>
      <c r="AL35" s="255"/>
      <c r="AM35" s="116"/>
      <c r="AN35" s="50"/>
      <c r="AO35" s="50"/>
      <c r="AP35" s="116"/>
      <c r="AQ35" s="1242"/>
      <c r="AR35" s="1211"/>
      <c r="AS35" s="1211"/>
      <c r="AT35" s="1211"/>
      <c r="AU35" s="1211"/>
      <c r="AV35" s="1211"/>
      <c r="AW35" s="1243"/>
      <c r="AX35" s="116"/>
      <c r="AY35" s="116"/>
      <c r="AZ35" s="201"/>
      <c r="BA35" s="50"/>
      <c r="BB35" s="50"/>
      <c r="BC35" s="50"/>
      <c r="BD35" s="50"/>
      <c r="BE35" s="50"/>
      <c r="BF35" s="255"/>
      <c r="BG35" s="95"/>
      <c r="BH35" s="886"/>
      <c r="BI35" s="887"/>
      <c r="BJ35" s="888"/>
      <c r="BK35" s="889"/>
      <c r="BL35" s="61"/>
      <c r="BM35" s="95"/>
      <c r="BN35" s="95"/>
      <c r="BO35" s="116"/>
      <c r="BP35" s="116"/>
      <c r="BQ35" s="116"/>
      <c r="BR35" s="50"/>
      <c r="BS35" s="246"/>
      <c r="BT35" s="246"/>
      <c r="BU35" s="246"/>
      <c r="BV35" s="116"/>
      <c r="BW35" s="116"/>
      <c r="BX35" s="191"/>
      <c r="BY35" s="245"/>
      <c r="BZ35" s="116"/>
      <c r="CA35" s="116"/>
      <c r="CB35" s="50"/>
      <c r="CC35" s="116"/>
      <c r="CD35" s="116"/>
      <c r="CE35" s="116"/>
      <c r="CF35" s="116"/>
      <c r="CG35" s="116"/>
      <c r="CH35" s="114"/>
      <c r="CI35" s="192"/>
      <c r="CJ35" s="50"/>
      <c r="CK35" s="51"/>
      <c r="CL35" s="51"/>
      <c r="CM35" s="51"/>
      <c r="CN35" s="50"/>
      <c r="CO35" s="50"/>
      <c r="CP35" s="50"/>
      <c r="CQ35" s="50"/>
      <c r="CR35" s="50"/>
    </row>
    <row r="36" spans="1:96" ht="18.75" customHeight="1" x14ac:dyDescent="0.25">
      <c r="A36" s="840"/>
      <c r="B36" s="246"/>
      <c r="C36" s="824"/>
      <c r="D36" s="51"/>
      <c r="E36" s="51"/>
      <c r="F36" s="824"/>
      <c r="G36" s="824"/>
      <c r="H36" s="801"/>
      <c r="I36" s="801"/>
      <c r="J36" s="801"/>
      <c r="K36" s="801"/>
      <c r="L36" s="801"/>
      <c r="M36" s="801"/>
      <c r="N36" s="801"/>
      <c r="O36" s="393"/>
      <c r="P36" s="393"/>
      <c r="Q36" s="215"/>
      <c r="R36" s="215"/>
      <c r="S36" s="861"/>
      <c r="T36" s="809"/>
      <c r="U36" s="861"/>
      <c r="V36" s="809"/>
      <c r="W36" s="861"/>
      <c r="X36" s="809"/>
      <c r="Y36" s="861"/>
      <c r="Z36" s="809"/>
      <c r="AA36" s="862"/>
      <c r="AB36" s="252"/>
      <c r="AC36" s="91" t="s">
        <v>159</v>
      </c>
      <c r="AD36" s="261" t="s">
        <v>174</v>
      </c>
      <c r="AE36" s="262"/>
      <c r="AF36" s="262"/>
      <c r="AG36" s="262"/>
      <c r="AH36" s="262"/>
      <c r="AI36" s="262"/>
      <c r="AJ36" s="262"/>
      <c r="AK36" s="262"/>
      <c r="AL36" s="185" t="s">
        <v>175</v>
      </c>
      <c r="AM36" s="116"/>
      <c r="AN36" s="50"/>
      <c r="AO36" s="50"/>
      <c r="AP36" s="116"/>
      <c r="AQ36" s="1242"/>
      <c r="AR36" s="1211"/>
      <c r="AS36" s="1211"/>
      <c r="AT36" s="1211"/>
      <c r="AU36" s="1211"/>
      <c r="AV36" s="1211"/>
      <c r="AW36" s="1243"/>
      <c r="AX36" s="116"/>
      <c r="AY36" s="116"/>
      <c r="AZ36" s="55"/>
      <c r="BA36" s="50"/>
      <c r="BB36" s="50"/>
      <c r="BC36" s="50"/>
      <c r="BD36" s="50"/>
      <c r="BE36" s="50"/>
      <c r="BF36" s="255"/>
      <c r="BG36" s="95"/>
      <c r="BH36" s="890"/>
      <c r="BI36" s="890"/>
      <c r="BJ36" s="813"/>
      <c r="BK36" s="891"/>
      <c r="BL36" s="61"/>
      <c r="BM36" s="95"/>
      <c r="BN36" s="95"/>
      <c r="BO36" s="116"/>
      <c r="BP36" s="116"/>
      <c r="BQ36" s="116"/>
      <c r="BR36" s="50"/>
      <c r="BS36" s="246"/>
      <c r="BT36" s="246"/>
      <c r="BU36" s="246"/>
      <c r="BV36" s="116"/>
      <c r="BW36" s="116"/>
      <c r="BX36" s="191"/>
      <c r="BY36" s="245"/>
      <c r="BZ36" s="116"/>
      <c r="CA36" s="116"/>
      <c r="CB36" s="50"/>
      <c r="CC36" s="116"/>
      <c r="CD36" s="116"/>
      <c r="CE36" s="116"/>
      <c r="CF36" s="116"/>
      <c r="CG36" s="116"/>
      <c r="CH36" s="114"/>
      <c r="CI36" s="192"/>
      <c r="CJ36" s="50"/>
      <c r="CK36" s="51"/>
      <c r="CL36" s="51"/>
      <c r="CM36" s="51"/>
      <c r="CN36" s="50"/>
      <c r="CO36" s="50"/>
      <c r="CP36" s="50"/>
      <c r="CQ36" s="50"/>
      <c r="CR36" s="50"/>
    </row>
    <row r="37" spans="1:96" ht="18.75" customHeight="1" x14ac:dyDescent="0.25">
      <c r="A37" s="840"/>
      <c r="B37" s="246"/>
      <c r="C37" s="824"/>
      <c r="D37" s="51"/>
      <c r="E37" s="51"/>
      <c r="F37" s="824"/>
      <c r="G37" s="824"/>
      <c r="H37" s="824"/>
      <c r="I37" s="824"/>
      <c r="J37" s="824"/>
      <c r="K37" s="824"/>
      <c r="L37" s="824"/>
      <c r="M37" s="824"/>
      <c r="N37" s="824"/>
      <c r="O37" s="827"/>
      <c r="P37" s="827"/>
      <c r="Q37" s="265"/>
      <c r="R37" s="144"/>
      <c r="S37" s="861"/>
      <c r="T37" s="809"/>
      <c r="U37" s="861"/>
      <c r="V37" s="809"/>
      <c r="W37" s="861"/>
      <c r="X37" s="809"/>
      <c r="Y37" s="861"/>
      <c r="Z37" s="809"/>
      <c r="AA37" s="862"/>
      <c r="AB37" s="262"/>
      <c r="AC37" s="266">
        <v>50</v>
      </c>
      <c r="AD37" s="267"/>
      <c r="AE37" s="217">
        <v>100</v>
      </c>
      <c r="AF37" s="50"/>
      <c r="AG37" s="217">
        <v>100</v>
      </c>
      <c r="AH37" s="50"/>
      <c r="AI37" s="200">
        <v>100</v>
      </c>
      <c r="AJ37" s="50"/>
      <c r="AK37" s="200">
        <v>100</v>
      </c>
      <c r="AL37" s="268"/>
      <c r="AM37" s="116"/>
      <c r="AN37" s="50"/>
      <c r="AO37" s="50"/>
      <c r="AP37" s="116"/>
      <c r="AQ37" s="1242"/>
      <c r="AR37" s="1211"/>
      <c r="AS37" s="1211"/>
      <c r="AT37" s="1211"/>
      <c r="AU37" s="1211"/>
      <c r="AV37" s="1211"/>
      <c r="AW37" s="1243"/>
      <c r="AX37" s="116"/>
      <c r="AY37" s="116"/>
      <c r="AZ37" s="55"/>
      <c r="BA37" s="50"/>
      <c r="BB37" s="50"/>
      <c r="BC37" s="50"/>
      <c r="BD37" s="50"/>
      <c r="BE37" s="50"/>
      <c r="BF37" s="255"/>
      <c r="BG37" s="95"/>
      <c r="BH37" s="821"/>
      <c r="BI37" s="821"/>
      <c r="BJ37" s="821"/>
      <c r="BK37" s="821"/>
      <c r="BL37" s="61"/>
      <c r="BM37" s="95"/>
      <c r="BN37" s="95"/>
      <c r="BO37" s="116"/>
      <c r="BP37" s="116"/>
      <c r="BQ37" s="116"/>
      <c r="BR37" s="116"/>
      <c r="BS37" s="116"/>
      <c r="BT37" s="116"/>
      <c r="BU37" s="116"/>
      <c r="BV37" s="116"/>
      <c r="BW37" s="116"/>
      <c r="BX37" s="191"/>
      <c r="BY37" s="245"/>
      <c r="BZ37" s="116"/>
      <c r="CA37" s="116"/>
      <c r="CB37" s="50"/>
      <c r="CC37" s="116"/>
      <c r="CD37" s="116"/>
      <c r="CE37" s="116"/>
      <c r="CF37" s="116"/>
      <c r="CG37" s="116"/>
      <c r="CH37" s="114"/>
      <c r="CI37" s="192"/>
      <c r="CJ37" s="50"/>
      <c r="CK37" s="51"/>
      <c r="CL37" s="51"/>
      <c r="CM37" s="51"/>
      <c r="CN37" s="50"/>
      <c r="CO37" s="50"/>
      <c r="CP37" s="50"/>
      <c r="CQ37" s="50"/>
      <c r="CR37" s="50"/>
    </row>
    <row r="38" spans="1:96" ht="18.75" customHeight="1" x14ac:dyDescent="0.25">
      <c r="A38" s="840"/>
      <c r="B38" s="246"/>
      <c r="C38" s="824"/>
      <c r="D38" s="51"/>
      <c r="E38" s="51"/>
      <c r="F38" s="824"/>
      <c r="G38" s="824"/>
      <c r="H38" s="824"/>
      <c r="I38" s="824"/>
      <c r="J38" s="824"/>
      <c r="K38" s="806"/>
      <c r="L38" s="827"/>
      <c r="M38" s="827"/>
      <c r="N38" s="827"/>
      <c r="O38" s="827"/>
      <c r="P38" s="827"/>
      <c r="Q38" s="265"/>
      <c r="R38" s="269"/>
      <c r="S38" s="50"/>
      <c r="T38" s="50"/>
      <c r="U38" s="50"/>
      <c r="V38" s="50"/>
      <c r="W38" s="50"/>
      <c r="X38" s="50"/>
      <c r="Y38" s="50"/>
      <c r="Z38" s="50"/>
      <c r="AA38" s="50"/>
      <c r="AB38" s="262"/>
      <c r="AC38" s="266">
        <v>50</v>
      </c>
      <c r="AD38" s="267"/>
      <c r="AE38" s="200">
        <v>100</v>
      </c>
      <c r="AF38" s="50"/>
      <c r="AG38" s="200">
        <v>100</v>
      </c>
      <c r="AH38" s="50"/>
      <c r="AI38" s="200">
        <v>100</v>
      </c>
      <c r="AJ38" s="50"/>
      <c r="AK38" s="270">
        <v>100</v>
      </c>
      <c r="AL38" s="268"/>
      <c r="AM38" s="116"/>
      <c r="AN38" s="50"/>
      <c r="AO38" s="50"/>
      <c r="AP38" s="116"/>
      <c r="AQ38" s="1242"/>
      <c r="AR38" s="1211"/>
      <c r="AS38" s="1211"/>
      <c r="AT38" s="1211"/>
      <c r="AU38" s="1211"/>
      <c r="AV38" s="1211"/>
      <c r="AW38" s="1243"/>
      <c r="AX38" s="116"/>
      <c r="AY38" s="116"/>
      <c r="AZ38" s="55"/>
      <c r="BA38" s="50"/>
      <c r="BB38" s="50"/>
      <c r="BC38" s="50"/>
      <c r="BD38" s="50"/>
      <c r="BE38" s="50"/>
      <c r="BF38" s="255"/>
      <c r="BG38" s="116"/>
      <c r="BH38" s="809"/>
      <c r="BI38" s="809"/>
      <c r="BJ38" s="809"/>
      <c r="BK38" s="809"/>
      <c r="BL38" s="50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91"/>
      <c r="BY38" s="245"/>
      <c r="BZ38" s="116"/>
      <c r="CA38" s="116"/>
      <c r="CB38" s="116"/>
      <c r="CC38" s="116"/>
      <c r="CD38" s="116"/>
      <c r="CE38" s="116"/>
      <c r="CF38" s="116"/>
      <c r="CG38" s="116"/>
      <c r="CH38" s="114"/>
      <c r="CI38" s="192"/>
      <c r="CJ38" s="50"/>
      <c r="CK38" s="51"/>
      <c r="CL38" s="51"/>
      <c r="CM38" s="51"/>
      <c r="CN38" s="50"/>
      <c r="CO38" s="50"/>
      <c r="CP38" s="50"/>
      <c r="CQ38" s="50"/>
      <c r="CR38" s="50"/>
    </row>
    <row r="39" spans="1:96" ht="18.75" customHeight="1" thickBot="1" x14ac:dyDescent="0.3">
      <c r="A39" s="840"/>
      <c r="B39" s="272"/>
      <c r="C39" s="824"/>
      <c r="D39" s="55"/>
      <c r="E39" s="55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55"/>
      <c r="R39" s="55"/>
      <c r="S39" s="144"/>
      <c r="T39" s="55"/>
      <c r="U39" s="55"/>
      <c r="V39" s="271"/>
      <c r="W39" s="272"/>
      <c r="X39" s="272"/>
      <c r="Y39" s="272"/>
      <c r="Z39" s="272"/>
      <c r="AA39" s="272"/>
      <c r="AB39" s="273"/>
      <c r="AC39" s="91" t="s">
        <v>159</v>
      </c>
      <c r="AD39" s="274"/>
      <c r="AE39" s="262"/>
      <c r="AF39" s="262"/>
      <c r="AG39" s="262"/>
      <c r="AH39" s="262"/>
      <c r="AI39" s="262"/>
      <c r="AJ39" s="262"/>
      <c r="AK39" s="262"/>
      <c r="AL39" s="275"/>
      <c r="AM39" s="52"/>
      <c r="AN39" s="116"/>
      <c r="AO39" s="116"/>
      <c r="AP39" s="116"/>
      <c r="AQ39" s="1244"/>
      <c r="AR39" s="1245"/>
      <c r="AS39" s="1245"/>
      <c r="AT39" s="1245"/>
      <c r="AU39" s="1245"/>
      <c r="AV39" s="1245"/>
      <c r="AW39" s="1246"/>
      <c r="AX39" s="250"/>
      <c r="AY39" s="250"/>
      <c r="AZ39" s="250"/>
      <c r="BA39" s="250"/>
      <c r="BB39" s="250"/>
      <c r="BC39" s="250"/>
      <c r="BD39" s="250"/>
      <c r="BE39" s="250"/>
      <c r="BF39" s="276"/>
      <c r="BG39" s="116"/>
      <c r="BH39" s="277"/>
      <c r="BI39" s="277"/>
      <c r="BJ39" s="277"/>
      <c r="BK39" s="277"/>
      <c r="BL39" s="277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91"/>
      <c r="BY39" s="278"/>
      <c r="BZ39" s="116"/>
      <c r="CA39" s="116"/>
      <c r="CB39" s="116"/>
      <c r="CC39" s="116"/>
      <c r="CD39" s="116"/>
      <c r="CE39" s="116"/>
      <c r="CF39" s="116"/>
      <c r="CG39" s="116"/>
      <c r="CH39" s="114"/>
      <c r="CI39" s="192"/>
      <c r="CJ39" s="50"/>
      <c r="CK39" s="51"/>
      <c r="CL39" s="51"/>
      <c r="CM39" s="51"/>
      <c r="CN39" s="50"/>
      <c r="CO39" s="50"/>
      <c r="CP39" s="50"/>
      <c r="CQ39" s="50"/>
      <c r="CR39" s="50"/>
    </row>
    <row r="40" spans="1:96" ht="19.5" customHeight="1" thickBot="1" x14ac:dyDescent="0.3">
      <c r="A40" s="840"/>
      <c r="B40" s="393"/>
      <c r="C40" s="844"/>
      <c r="D40" s="280"/>
      <c r="E40" s="280"/>
      <c r="F40" s="828"/>
      <c r="G40" s="829"/>
      <c r="H40" s="829"/>
      <c r="I40" s="829"/>
      <c r="J40" s="829"/>
      <c r="K40" s="829"/>
      <c r="L40" s="829"/>
      <c r="M40" s="1196"/>
      <c r="N40" s="1197"/>
      <c r="O40" s="829"/>
      <c r="P40" s="829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134"/>
      <c r="AD40" s="282"/>
      <c r="AE40" s="283"/>
      <c r="AF40" s="273"/>
      <c r="AG40" s="283"/>
      <c r="AH40" s="273"/>
      <c r="AI40" s="273"/>
      <c r="AJ40" s="273"/>
      <c r="AK40" s="273"/>
      <c r="AL40" s="106"/>
      <c r="AM40" s="134"/>
      <c r="AN40" s="134"/>
      <c r="AO40" s="134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81"/>
      <c r="BB40" s="281"/>
      <c r="BC40" s="281"/>
      <c r="BD40" s="281"/>
      <c r="BE40" s="281"/>
      <c r="BF40" s="281"/>
      <c r="BG40" s="134"/>
      <c r="BH40" s="284"/>
      <c r="BI40" s="281"/>
      <c r="BJ40" s="281"/>
      <c r="BK40" s="281"/>
      <c r="BL40" s="281"/>
      <c r="BM40" s="281"/>
      <c r="BN40" s="973"/>
      <c r="BO40" s="974"/>
      <c r="BP40" s="281"/>
      <c r="BQ40" s="281"/>
      <c r="BR40" s="281"/>
      <c r="BS40" s="281"/>
      <c r="BT40" s="281"/>
      <c r="BU40" s="281"/>
      <c r="BV40" s="281"/>
      <c r="BW40" s="281"/>
      <c r="BX40" s="285"/>
      <c r="BY40" s="278"/>
      <c r="BZ40" s="116"/>
      <c r="CA40" s="116"/>
      <c r="CB40" s="116"/>
      <c r="CC40" s="116"/>
      <c r="CD40" s="116"/>
      <c r="CE40" s="116"/>
      <c r="CF40" s="116"/>
      <c r="CG40" s="116"/>
      <c r="CH40" s="114"/>
      <c r="CI40" s="192"/>
      <c r="CJ40" s="50"/>
      <c r="CK40" s="51"/>
      <c r="CL40" s="51"/>
      <c r="CM40" s="51"/>
      <c r="CN40" s="50"/>
      <c r="CO40" s="50"/>
      <c r="CP40" s="50"/>
      <c r="CQ40" s="50"/>
      <c r="CR40" s="50"/>
    </row>
    <row r="41" spans="1:96" ht="21" x14ac:dyDescent="0.25">
      <c r="A41" s="840"/>
      <c r="B41" s="845"/>
      <c r="C41" s="393"/>
      <c r="D41" s="287"/>
      <c r="F41" s="830"/>
      <c r="G41" s="830"/>
      <c r="H41" s="830"/>
      <c r="I41" s="830"/>
      <c r="J41" s="830"/>
      <c r="K41" s="830"/>
      <c r="L41" s="830"/>
      <c r="M41" s="830"/>
      <c r="N41" s="830"/>
      <c r="O41" s="830"/>
      <c r="P41" s="809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116"/>
      <c r="AD41" s="116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288"/>
      <c r="AS41" s="288"/>
      <c r="AT41" s="288"/>
      <c r="AU41" s="288"/>
      <c r="AV41" s="288"/>
      <c r="AW41" s="288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277"/>
      <c r="BI41" s="289"/>
      <c r="BJ41" s="289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290"/>
      <c r="BY41" s="116"/>
      <c r="BZ41" s="116"/>
      <c r="CA41" s="116"/>
      <c r="CB41" s="116"/>
      <c r="CC41" s="116"/>
      <c r="CD41" s="116"/>
      <c r="CE41" s="116"/>
      <c r="CF41" s="116"/>
      <c r="CG41" s="116"/>
      <c r="CH41" s="114"/>
      <c r="CI41" s="192"/>
      <c r="CJ41" s="50"/>
      <c r="CK41" s="51"/>
      <c r="CL41" s="51"/>
      <c r="CM41" s="51"/>
      <c r="CN41" s="50"/>
      <c r="CO41" s="50"/>
      <c r="CP41" s="50"/>
      <c r="CQ41" s="50"/>
      <c r="CR41" s="50"/>
    </row>
    <row r="42" spans="1:96" ht="21" x14ac:dyDescent="0.25">
      <c r="A42" s="840"/>
      <c r="B42" s="831"/>
      <c r="C42" s="393"/>
      <c r="D42" s="292"/>
      <c r="E42" s="287"/>
      <c r="F42" s="830"/>
      <c r="G42" s="831"/>
      <c r="H42" s="831"/>
      <c r="I42" s="830"/>
      <c r="J42" s="832"/>
      <c r="K42" s="832"/>
      <c r="L42" s="832"/>
      <c r="M42" s="813"/>
      <c r="N42" s="813"/>
      <c r="O42" s="832"/>
      <c r="P42" s="393"/>
      <c r="AM42" s="50"/>
      <c r="AN42" s="50"/>
      <c r="AO42" s="50"/>
      <c r="AP42" s="50"/>
      <c r="AQ42" s="50"/>
      <c r="AR42" s="55"/>
      <c r="AS42" s="55"/>
      <c r="AT42" s="55"/>
      <c r="AU42" s="55"/>
      <c r="AV42" s="55"/>
      <c r="AW42" s="55"/>
      <c r="AX42" s="55"/>
      <c r="AY42" s="201"/>
      <c r="AZ42" s="201"/>
      <c r="BA42" s="116"/>
      <c r="BB42" s="116"/>
      <c r="BC42" s="116"/>
      <c r="BD42" s="116"/>
      <c r="BE42" s="116"/>
      <c r="BF42" s="116"/>
      <c r="BG42" s="55"/>
      <c r="BH42" s="116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255"/>
      <c r="BY42" s="55"/>
      <c r="BZ42" s="55"/>
      <c r="CA42" s="55"/>
      <c r="CB42" s="55"/>
      <c r="CC42" s="55"/>
      <c r="CD42" s="55"/>
      <c r="CE42" s="55"/>
      <c r="CF42" s="55"/>
      <c r="CG42" s="55"/>
      <c r="CH42" s="126"/>
      <c r="CI42" s="192"/>
      <c r="CJ42" s="50"/>
      <c r="CK42" s="51"/>
      <c r="CL42" s="51"/>
      <c r="CM42" s="51"/>
      <c r="CN42" s="50"/>
      <c r="CO42" s="50"/>
      <c r="CP42" s="50"/>
      <c r="CQ42" s="50"/>
      <c r="CR42" s="50"/>
    </row>
    <row r="43" spans="1:96" ht="15.75" customHeight="1" thickBot="1" x14ac:dyDescent="0.3">
      <c r="A43" s="840"/>
      <c r="B43" s="845"/>
      <c r="C43" s="393"/>
      <c r="D43" s="287"/>
      <c r="E43" s="287"/>
      <c r="F43" s="393"/>
      <c r="G43" s="833"/>
      <c r="H43" s="833"/>
      <c r="I43" s="393"/>
      <c r="J43" s="830"/>
      <c r="K43" s="830"/>
      <c r="L43" s="830"/>
      <c r="M43" s="813"/>
      <c r="N43" s="813"/>
      <c r="O43" s="830"/>
      <c r="P43" s="393"/>
      <c r="S43" s="50"/>
      <c r="T43" s="55"/>
      <c r="U43" s="55"/>
      <c r="AN43" s="232"/>
      <c r="AO43" s="50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116"/>
      <c r="BE43" s="116"/>
      <c r="BF43" s="55"/>
      <c r="BG43" s="55"/>
      <c r="BH43" s="55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2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290"/>
      <c r="CJ43" s="50"/>
      <c r="CK43" s="51"/>
      <c r="CL43" s="51"/>
      <c r="CM43" s="51"/>
      <c r="CN43" s="50"/>
      <c r="CO43" s="50"/>
      <c r="CP43" s="50"/>
      <c r="CQ43" s="50"/>
      <c r="CR43" s="50"/>
    </row>
    <row r="44" spans="1:96" ht="21" x14ac:dyDescent="0.25">
      <c r="A44" s="840"/>
      <c r="B44" s="831"/>
      <c r="C44" s="393"/>
      <c r="D44" s="295"/>
      <c r="E44" s="287"/>
      <c r="F44" s="830"/>
      <c r="G44" s="831"/>
      <c r="H44" s="831"/>
      <c r="I44" s="830"/>
      <c r="J44" s="830"/>
      <c r="K44" s="830"/>
      <c r="L44" s="830"/>
      <c r="M44" s="830"/>
      <c r="N44" s="830"/>
      <c r="O44" s="830"/>
      <c r="P44" s="393"/>
      <c r="S44" s="1198"/>
      <c r="T44" s="1199"/>
      <c r="U44" s="1199"/>
      <c r="V44" s="1199"/>
      <c r="W44" s="1199"/>
      <c r="X44" s="1199"/>
      <c r="Y44" s="1199"/>
      <c r="Z44" s="1199"/>
      <c r="AA44" s="1200"/>
      <c r="AB44" s="52"/>
      <c r="AC44" s="52"/>
      <c r="AD44" s="52"/>
      <c r="AE44" s="296"/>
      <c r="AF44" s="50"/>
      <c r="AG44" s="52"/>
      <c r="AH44" s="52"/>
      <c r="AI44" s="232"/>
      <c r="AJ44" s="232"/>
      <c r="AK44" s="232"/>
      <c r="AL44" s="232"/>
      <c r="AN44" s="55"/>
      <c r="AO44" s="50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2"/>
      <c r="BE44" s="52"/>
      <c r="BF44" s="52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290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290"/>
      <c r="CJ44" s="50"/>
      <c r="CK44" s="51"/>
      <c r="CL44" s="51"/>
      <c r="CM44" s="51"/>
      <c r="CN44" s="50"/>
      <c r="CO44" s="50"/>
      <c r="CP44" s="50"/>
      <c r="CQ44" s="50"/>
      <c r="CR44" s="50"/>
    </row>
    <row r="45" spans="1:96" ht="16.5" customHeight="1" thickBot="1" x14ac:dyDescent="0.3">
      <c r="A45" s="840"/>
      <c r="B45" s="845"/>
      <c r="C45" s="393"/>
      <c r="D45" s="287"/>
      <c r="E45" s="287"/>
      <c r="F45" s="393"/>
      <c r="G45" s="833"/>
      <c r="H45" s="833"/>
      <c r="I45" s="393"/>
      <c r="J45" s="830"/>
      <c r="K45" s="393"/>
      <c r="L45" s="393"/>
      <c r="M45" s="393"/>
      <c r="N45" s="393"/>
      <c r="O45" s="830"/>
      <c r="P45" s="393"/>
      <c r="S45" s="1201"/>
      <c r="T45" s="1202"/>
      <c r="U45" s="1202"/>
      <c r="V45" s="1202"/>
      <c r="W45" s="1202"/>
      <c r="X45" s="1202"/>
      <c r="Y45" s="1202"/>
      <c r="Z45" s="1202"/>
      <c r="AA45" s="1203"/>
      <c r="AB45" s="297"/>
      <c r="AC45" s="297"/>
      <c r="AD45" s="297"/>
      <c r="AE45" s="297"/>
      <c r="AF45" s="297"/>
      <c r="AG45" s="297"/>
      <c r="AH45" s="297"/>
      <c r="AI45" s="297"/>
      <c r="AJ45" s="297"/>
      <c r="AK45" s="297"/>
      <c r="AL45" s="297"/>
      <c r="AN45" s="55"/>
      <c r="AO45" s="50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2"/>
      <c r="BC45" s="55"/>
      <c r="BD45" s="52"/>
      <c r="BE45" s="52"/>
      <c r="BF45" s="52"/>
      <c r="BG45" s="55"/>
      <c r="BH45" s="55"/>
      <c r="BI45" s="55"/>
      <c r="BJ45" s="55"/>
      <c r="BK45" s="55"/>
      <c r="BL45" s="55"/>
      <c r="BM45" s="55"/>
      <c r="BN45" s="52"/>
      <c r="BO45" s="55"/>
      <c r="BP45" s="55"/>
      <c r="BQ45" s="55"/>
      <c r="BR45" s="55"/>
      <c r="BS45" s="55"/>
      <c r="BT45" s="55"/>
      <c r="BU45" s="55"/>
      <c r="BV45" s="55"/>
      <c r="BW45" s="55"/>
      <c r="BX45" s="290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298"/>
      <c r="CJ45" s="50"/>
      <c r="CK45" s="51"/>
      <c r="CL45" s="51"/>
      <c r="CM45" s="51"/>
      <c r="CN45" s="50"/>
      <c r="CO45" s="50"/>
      <c r="CP45" s="50"/>
      <c r="CQ45" s="50"/>
      <c r="CR45" s="50"/>
    </row>
    <row r="46" spans="1:96" ht="21" x14ac:dyDescent="0.25">
      <c r="A46" s="840"/>
      <c r="B46" s="831"/>
      <c r="C46" s="393"/>
      <c r="D46" s="287"/>
      <c r="E46" s="287"/>
      <c r="F46" s="830"/>
      <c r="G46" s="831"/>
      <c r="H46" s="831"/>
      <c r="I46" s="830"/>
      <c r="J46" s="830"/>
      <c r="K46" s="393"/>
      <c r="L46" s="830"/>
      <c r="M46" s="834"/>
      <c r="N46" s="834"/>
      <c r="O46" s="830"/>
      <c r="P46" s="393"/>
      <c r="S46" s="1201"/>
      <c r="T46" s="1202"/>
      <c r="U46" s="1202"/>
      <c r="V46" s="1202"/>
      <c r="W46" s="1202"/>
      <c r="X46" s="1202"/>
      <c r="Y46" s="1202"/>
      <c r="Z46" s="1202"/>
      <c r="AA46" s="1203"/>
      <c r="AB46" s="739"/>
      <c r="AC46" s="300"/>
      <c r="AD46" s="1207"/>
      <c r="AE46" s="1208"/>
      <c r="AF46" s="1208"/>
      <c r="AG46" s="1208"/>
      <c r="AH46" s="1208"/>
      <c r="AI46" s="1208"/>
      <c r="AJ46" s="1208"/>
      <c r="AK46" s="1208"/>
      <c r="AL46" s="1209"/>
      <c r="AN46" s="55"/>
      <c r="AO46" s="50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301"/>
      <c r="BD46" s="288"/>
      <c r="BE46" s="288"/>
      <c r="BF46" s="288"/>
      <c r="BG46" s="55"/>
      <c r="BH46" s="288"/>
      <c r="BI46" s="288"/>
      <c r="BJ46" s="55"/>
      <c r="BK46" s="55"/>
      <c r="BL46" s="55"/>
      <c r="BM46" s="55"/>
      <c r="BN46" s="52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281"/>
      <c r="BZ46" s="281"/>
      <c r="CA46" s="281"/>
      <c r="CB46" s="281"/>
      <c r="CC46" s="281"/>
      <c r="CD46" s="281"/>
      <c r="CE46" s="281"/>
      <c r="CF46" s="281"/>
      <c r="CG46" s="281"/>
      <c r="CH46" s="281"/>
      <c r="CI46" s="285"/>
      <c r="CJ46" s="50"/>
      <c r="CK46" s="51"/>
      <c r="CL46" s="51"/>
      <c r="CM46" s="51"/>
      <c r="CN46" s="50"/>
      <c r="CO46" s="50"/>
      <c r="CP46" s="50"/>
      <c r="CQ46" s="50"/>
      <c r="CR46" s="50"/>
    </row>
    <row r="47" spans="1:96" ht="15.75" customHeight="1" x14ac:dyDescent="0.25">
      <c r="A47" s="840"/>
      <c r="B47" s="845"/>
      <c r="C47" s="393"/>
      <c r="D47" s="287"/>
      <c r="E47" s="287"/>
      <c r="F47" s="393"/>
      <c r="G47" s="833"/>
      <c r="H47" s="833"/>
      <c r="I47" s="393"/>
      <c r="J47" s="830"/>
      <c r="K47" s="830"/>
      <c r="L47" s="835"/>
      <c r="M47" s="833"/>
      <c r="N47" s="833"/>
      <c r="O47" s="836"/>
      <c r="P47" s="393"/>
      <c r="S47" s="1201"/>
      <c r="T47" s="1202"/>
      <c r="U47" s="1202"/>
      <c r="V47" s="1202"/>
      <c r="W47" s="1202"/>
      <c r="X47" s="1202"/>
      <c r="Y47" s="1202"/>
      <c r="Z47" s="1202"/>
      <c r="AA47" s="1203"/>
      <c r="AB47" s="116"/>
      <c r="AC47" s="55"/>
      <c r="AD47" s="1210"/>
      <c r="AE47" s="1211"/>
      <c r="AF47" s="1211"/>
      <c r="AG47" s="1211"/>
      <c r="AH47" s="1211"/>
      <c r="AI47" s="1211"/>
      <c r="AJ47" s="1211"/>
      <c r="AK47" s="1211"/>
      <c r="AL47" s="1212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2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290"/>
      <c r="CJ47" s="50"/>
      <c r="CK47" s="51"/>
      <c r="CL47" s="51"/>
      <c r="CM47" s="51"/>
      <c r="CN47" s="50"/>
      <c r="CO47" s="50"/>
      <c r="CP47" s="50"/>
      <c r="CQ47" s="50"/>
      <c r="CR47" s="50"/>
    </row>
    <row r="48" spans="1:96" ht="21" x14ac:dyDescent="0.25">
      <c r="A48" s="840"/>
      <c r="B48" s="831"/>
      <c r="C48" s="393"/>
      <c r="D48" s="287"/>
      <c r="E48" s="287"/>
      <c r="F48" s="830"/>
      <c r="G48" s="831"/>
      <c r="H48" s="831"/>
      <c r="I48" s="830"/>
      <c r="J48" s="393"/>
      <c r="K48" s="830"/>
      <c r="L48" s="835"/>
      <c r="M48" s="834"/>
      <c r="N48" s="834"/>
      <c r="O48" s="836"/>
      <c r="P48" s="393"/>
      <c r="S48" s="1201"/>
      <c r="T48" s="1202"/>
      <c r="U48" s="1202"/>
      <c r="V48" s="1202"/>
      <c r="W48" s="1202"/>
      <c r="X48" s="1202"/>
      <c r="Y48" s="1202"/>
      <c r="Z48" s="1202"/>
      <c r="AA48" s="1203"/>
      <c r="AB48" s="116"/>
      <c r="AC48" s="55"/>
      <c r="AD48" s="1213"/>
      <c r="AE48" s="1214"/>
      <c r="AF48" s="1214"/>
      <c r="AG48" s="1214"/>
      <c r="AH48" s="1214"/>
      <c r="AI48" s="1214"/>
      <c r="AJ48" s="1214"/>
      <c r="AK48" s="1214"/>
      <c r="AL48" s="121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290"/>
      <c r="CJ48" s="50"/>
      <c r="CK48" s="51"/>
      <c r="CL48" s="51"/>
      <c r="CM48" s="51"/>
      <c r="CN48" s="50"/>
      <c r="CO48" s="50"/>
      <c r="CP48" s="50"/>
      <c r="CQ48" s="50"/>
      <c r="CR48" s="50"/>
    </row>
    <row r="49" spans="1:96" ht="15.75" customHeight="1" x14ac:dyDescent="0.25">
      <c r="A49" s="840"/>
      <c r="B49" s="845"/>
      <c r="C49" s="393"/>
      <c r="D49" s="287"/>
      <c r="F49" s="393"/>
      <c r="G49" s="393"/>
      <c r="H49" s="393"/>
      <c r="I49" s="830"/>
      <c r="J49" s="393"/>
      <c r="K49" s="830"/>
      <c r="L49" s="835"/>
      <c r="M49" s="833"/>
      <c r="N49" s="833"/>
      <c r="O49" s="836"/>
      <c r="P49" s="393"/>
      <c r="S49" s="1201"/>
      <c r="T49" s="1202"/>
      <c r="U49" s="1202"/>
      <c r="V49" s="1202"/>
      <c r="W49" s="1202"/>
      <c r="X49" s="1202"/>
      <c r="Y49" s="1202"/>
      <c r="Z49" s="1202"/>
      <c r="AA49" s="1203"/>
      <c r="AB49" s="116"/>
      <c r="AC49" s="55"/>
      <c r="AD49" s="55"/>
      <c r="AE49" s="55"/>
      <c r="AF49" s="55"/>
      <c r="AG49" s="55"/>
      <c r="AH49" s="55"/>
      <c r="AI49" s="55"/>
      <c r="AJ49" s="1216"/>
      <c r="AK49" s="1208"/>
      <c r="AL49" s="1217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290"/>
      <c r="CJ49" s="50"/>
      <c r="CK49" s="51"/>
      <c r="CL49" s="51"/>
      <c r="CM49" s="51"/>
      <c r="CN49" s="50"/>
      <c r="CO49" s="50"/>
      <c r="CP49" s="50"/>
      <c r="CQ49" s="50"/>
      <c r="CR49" s="50"/>
    </row>
    <row r="50" spans="1:96" ht="21" x14ac:dyDescent="0.25">
      <c r="A50" s="840"/>
      <c r="B50" s="831"/>
      <c r="C50" s="393"/>
      <c r="D50" s="287"/>
      <c r="F50" s="393"/>
      <c r="G50" s="831"/>
      <c r="H50" s="831"/>
      <c r="I50" s="830"/>
      <c r="J50" s="393"/>
      <c r="K50" s="830"/>
      <c r="L50" s="835"/>
      <c r="M50" s="834"/>
      <c r="N50" s="834"/>
      <c r="O50" s="830"/>
      <c r="P50" s="393"/>
      <c r="S50" s="1201"/>
      <c r="T50" s="1202"/>
      <c r="U50" s="1202"/>
      <c r="V50" s="1202"/>
      <c r="W50" s="1202"/>
      <c r="X50" s="1202"/>
      <c r="Y50" s="1202"/>
      <c r="Z50" s="1202"/>
      <c r="AA50" s="1203"/>
      <c r="AB50" s="116"/>
      <c r="AC50" s="55"/>
      <c r="AD50" s="55"/>
      <c r="AE50" s="55"/>
      <c r="AF50" s="55"/>
      <c r="AG50" s="55"/>
      <c r="AH50" s="55"/>
      <c r="AI50" s="55"/>
      <c r="AJ50" s="1218"/>
      <c r="AK50" s="1211"/>
      <c r="AL50" s="1219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166"/>
      <c r="CK50" s="51"/>
      <c r="CL50" s="51"/>
      <c r="CM50" s="51"/>
      <c r="CN50" s="50"/>
      <c r="CO50" s="50"/>
      <c r="CP50" s="50"/>
      <c r="CQ50" s="50"/>
      <c r="CR50" s="50"/>
    </row>
    <row r="51" spans="1:96" ht="18" customHeight="1" x14ac:dyDescent="0.25">
      <c r="A51" s="840"/>
      <c r="B51" s="845"/>
      <c r="C51" s="393"/>
      <c r="D51" s="287"/>
      <c r="F51" s="837"/>
      <c r="G51" s="833"/>
      <c r="H51" s="833"/>
      <c r="I51" s="393"/>
      <c r="J51" s="393"/>
      <c r="K51" s="830"/>
      <c r="L51" s="830"/>
      <c r="M51" s="393"/>
      <c r="N51" s="393"/>
      <c r="O51" s="830"/>
      <c r="P51" s="393"/>
      <c r="S51" s="1201"/>
      <c r="T51" s="1202"/>
      <c r="U51" s="1202"/>
      <c r="V51" s="1202"/>
      <c r="W51" s="1202"/>
      <c r="X51" s="1202"/>
      <c r="Y51" s="1202"/>
      <c r="Z51" s="1202"/>
      <c r="AA51" s="1203"/>
      <c r="AB51" s="1222"/>
      <c r="AC51" s="1223"/>
      <c r="AD51" s="1223"/>
      <c r="AE51" s="1223"/>
      <c r="AF51" s="1223"/>
      <c r="AG51" s="1223"/>
      <c r="AH51" s="1223"/>
      <c r="AI51" s="1224"/>
      <c r="AJ51" s="1218"/>
      <c r="AK51" s="1211"/>
      <c r="AL51" s="1219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166"/>
      <c r="CK51" s="51"/>
      <c r="CL51" s="51"/>
      <c r="CM51" s="51"/>
      <c r="CN51" s="50"/>
      <c r="CO51" s="50"/>
      <c r="CP51" s="50"/>
      <c r="CQ51" s="50"/>
      <c r="CR51" s="50"/>
    </row>
    <row r="52" spans="1:96" ht="21" x14ac:dyDescent="0.25">
      <c r="A52" s="846"/>
      <c r="B52" s="831"/>
      <c r="C52" s="393"/>
      <c r="D52" s="287"/>
      <c r="F52" s="837"/>
      <c r="G52" s="831"/>
      <c r="H52" s="831"/>
      <c r="I52" s="393"/>
      <c r="J52" s="830"/>
      <c r="K52" s="830"/>
      <c r="L52" s="830"/>
      <c r="M52" s="393"/>
      <c r="N52" s="393"/>
      <c r="O52" s="830"/>
      <c r="P52" s="393"/>
      <c r="S52" s="1201"/>
      <c r="T52" s="1202"/>
      <c r="U52" s="1202"/>
      <c r="V52" s="1202"/>
      <c r="W52" s="1202"/>
      <c r="X52" s="1202"/>
      <c r="Y52" s="1202"/>
      <c r="Z52" s="1202"/>
      <c r="AA52" s="1203"/>
      <c r="AB52" s="1201"/>
      <c r="AC52" s="1202"/>
      <c r="AD52" s="1202"/>
      <c r="AE52" s="1202"/>
      <c r="AF52" s="1202"/>
      <c r="AG52" s="1202"/>
      <c r="AH52" s="1202"/>
      <c r="AI52" s="1225"/>
      <c r="AJ52" s="1220"/>
      <c r="AK52" s="1214"/>
      <c r="AL52" s="1221"/>
      <c r="CJ52" s="166"/>
      <c r="CK52" s="51"/>
      <c r="CL52" s="51"/>
      <c r="CM52" s="51"/>
      <c r="CN52" s="50"/>
      <c r="CO52" s="50"/>
      <c r="CP52" s="50"/>
      <c r="CQ52" s="50"/>
      <c r="CR52" s="50"/>
    </row>
    <row r="53" spans="1:96" ht="15" customHeight="1" x14ac:dyDescent="0.25">
      <c r="A53" s="847"/>
      <c r="B53" s="393"/>
      <c r="C53" s="393"/>
      <c r="D53" s="287"/>
      <c r="E53" s="287"/>
      <c r="F53" s="837"/>
      <c r="G53" s="833"/>
      <c r="H53" s="833"/>
      <c r="I53" s="393"/>
      <c r="J53" s="830"/>
      <c r="K53" s="393"/>
      <c r="L53" s="830"/>
      <c r="M53" s="393"/>
      <c r="N53" s="393"/>
      <c r="O53" s="393"/>
      <c r="P53" s="393"/>
      <c r="S53" s="1201"/>
      <c r="T53" s="1202"/>
      <c r="U53" s="1202"/>
      <c r="V53" s="1202"/>
      <c r="W53" s="1202"/>
      <c r="X53" s="1202"/>
      <c r="Y53" s="1202"/>
      <c r="Z53" s="1202"/>
      <c r="AA53" s="1203"/>
      <c r="AB53" s="1201"/>
      <c r="AC53" s="1202"/>
      <c r="AD53" s="1202"/>
      <c r="AE53" s="1202"/>
      <c r="AF53" s="1202"/>
      <c r="AG53" s="1202"/>
      <c r="AH53" s="1202"/>
      <c r="AI53" s="1225"/>
      <c r="AJ53" s="1226"/>
      <c r="AK53" s="1227"/>
      <c r="AL53" s="1228"/>
      <c r="CJ53" s="166"/>
      <c r="CK53" s="51"/>
      <c r="CL53" s="51"/>
      <c r="CM53" s="51"/>
      <c r="CN53" s="50"/>
      <c r="CO53" s="50"/>
      <c r="CP53" s="50"/>
      <c r="CQ53" s="50"/>
      <c r="CR53" s="50"/>
    </row>
    <row r="54" spans="1:96" ht="15.75" customHeight="1" thickBot="1" x14ac:dyDescent="0.3">
      <c r="A54" s="848"/>
      <c r="B54" s="830"/>
      <c r="C54" s="830"/>
      <c r="D54" s="287"/>
      <c r="E54" s="287"/>
      <c r="F54" s="837"/>
      <c r="G54" s="831"/>
      <c r="H54" s="831"/>
      <c r="I54" s="393"/>
      <c r="J54" s="393"/>
      <c r="K54" s="830"/>
      <c r="L54" s="830"/>
      <c r="M54" s="838"/>
      <c r="N54" s="838"/>
      <c r="O54" s="838"/>
      <c r="P54" s="838"/>
      <c r="Q54" s="308"/>
      <c r="R54" s="308"/>
      <c r="S54" s="1204"/>
      <c r="T54" s="1205"/>
      <c r="U54" s="1205"/>
      <c r="V54" s="1205"/>
      <c r="W54" s="1205"/>
      <c r="X54" s="1205"/>
      <c r="Y54" s="1205"/>
      <c r="Z54" s="1205"/>
      <c r="AA54" s="1206"/>
      <c r="AB54" s="1201"/>
      <c r="AC54" s="1202"/>
      <c r="AD54" s="1202"/>
      <c r="AE54" s="1202"/>
      <c r="AF54" s="1202"/>
      <c r="AG54" s="1202"/>
      <c r="AH54" s="1202"/>
      <c r="AI54" s="1225"/>
      <c r="AJ54" s="1229"/>
      <c r="AK54" s="1230"/>
      <c r="AL54" s="1231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166"/>
      <c r="CK54" s="51"/>
      <c r="CL54" s="51"/>
      <c r="CM54" s="51"/>
      <c r="CN54" s="50"/>
      <c r="CO54" s="50"/>
      <c r="CP54" s="50"/>
      <c r="CQ54" s="50"/>
      <c r="CR54" s="50"/>
    </row>
    <row r="55" spans="1:96" ht="15" customHeight="1" x14ac:dyDescent="0.25">
      <c r="A55" s="255"/>
      <c r="B55" s="309"/>
      <c r="C55" s="309"/>
      <c r="D55" s="309"/>
      <c r="E55" s="309"/>
      <c r="F55" s="837"/>
      <c r="G55" s="833"/>
      <c r="H55" s="833"/>
      <c r="I55" s="393"/>
      <c r="J55" s="393"/>
      <c r="K55" s="839"/>
      <c r="L55" s="839"/>
      <c r="M55" s="839"/>
      <c r="N55" s="839"/>
      <c r="O55" s="839"/>
      <c r="P55" s="839"/>
      <c r="Q55" s="309"/>
      <c r="R55" s="309"/>
      <c r="S55" s="166"/>
      <c r="T55" s="50"/>
      <c r="U55" s="50"/>
      <c r="V55" s="50"/>
      <c r="W55" s="50"/>
      <c r="X55" s="50"/>
      <c r="Y55" s="50"/>
      <c r="Z55" s="5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0"/>
      <c r="BX55" s="310"/>
      <c r="BY55" s="310"/>
      <c r="BZ55" s="310"/>
      <c r="CA55" s="310"/>
      <c r="CB55" s="310"/>
      <c r="CC55" s="310"/>
      <c r="CD55" s="310"/>
      <c r="CE55" s="310"/>
      <c r="CF55" s="310"/>
      <c r="CG55" s="310"/>
      <c r="CH55" s="310"/>
      <c r="CI55" s="31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ht="15.75" customHeight="1" x14ac:dyDescent="0.25">
      <c r="A56" s="255"/>
      <c r="D56" s="287"/>
      <c r="F56" s="305"/>
      <c r="G56" s="831"/>
      <c r="H56" s="831"/>
      <c r="I56" s="393"/>
      <c r="J56" s="287"/>
      <c r="K56" s="287"/>
      <c r="L56" s="287"/>
      <c r="M56" s="287"/>
      <c r="N56" s="287"/>
      <c r="O56" s="287"/>
      <c r="P56" s="287"/>
      <c r="Q56" s="287"/>
      <c r="R56" s="287"/>
      <c r="S56" s="166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ht="15" customHeight="1" x14ac:dyDescent="0.25">
      <c r="A57" s="255"/>
      <c r="B57" s="393"/>
      <c r="C57" s="393"/>
      <c r="D57" s="830"/>
      <c r="E57" s="393"/>
      <c r="F57" s="837"/>
      <c r="G57" s="393"/>
      <c r="H57" s="393"/>
      <c r="J57" s="287"/>
      <c r="K57" s="311"/>
      <c r="L57" s="311"/>
      <c r="M57" s="311"/>
      <c r="N57" s="311"/>
      <c r="Q57" s="50"/>
      <c r="R57" s="311"/>
      <c r="S57" s="166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x14ac:dyDescent="0.25">
      <c r="A58" s="255"/>
      <c r="B58" s="849"/>
      <c r="C58" s="393"/>
      <c r="D58" s="850"/>
      <c r="E58" s="851"/>
      <c r="F58" s="837"/>
      <c r="G58" s="393"/>
      <c r="H58" s="393"/>
      <c r="I58" s="311"/>
      <c r="J58" s="311"/>
      <c r="K58" s="311"/>
      <c r="L58" s="311"/>
      <c r="M58" s="314"/>
      <c r="N58" s="314"/>
      <c r="Q58" s="50"/>
      <c r="R58" s="311"/>
      <c r="S58" s="166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</row>
    <row r="59" spans="1:96" ht="21" x14ac:dyDescent="0.25">
      <c r="A59" s="255"/>
      <c r="B59" s="845"/>
      <c r="C59" s="393"/>
      <c r="D59" s="830"/>
      <c r="E59" s="830"/>
      <c r="F59" s="837"/>
      <c r="G59" s="834"/>
      <c r="H59" s="834"/>
      <c r="I59" s="311"/>
      <c r="J59" s="287"/>
      <c r="K59" s="311"/>
      <c r="L59" s="311"/>
      <c r="M59" s="314"/>
      <c r="N59" s="314"/>
      <c r="Q59" s="50"/>
      <c r="R59" s="311"/>
      <c r="S59" s="166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</row>
    <row r="60" spans="1:96" ht="15.75" x14ac:dyDescent="0.25">
      <c r="A60" s="255"/>
      <c r="B60" s="849"/>
      <c r="C60" s="393"/>
      <c r="D60" s="830"/>
      <c r="E60" s="830"/>
      <c r="F60" s="837"/>
      <c r="G60" s="833"/>
      <c r="H60" s="833"/>
      <c r="I60" s="315" t="s">
        <v>182</v>
      </c>
      <c r="J60" s="287"/>
      <c r="K60" s="311"/>
      <c r="L60" s="311"/>
      <c r="M60" s="314"/>
      <c r="N60" s="314"/>
      <c r="Q60" s="50"/>
      <c r="R60" s="311"/>
      <c r="S60" s="166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</row>
    <row r="61" spans="1:96" ht="15.75" x14ac:dyDescent="0.25">
      <c r="A61" s="255"/>
      <c r="B61" s="845"/>
      <c r="C61" s="393"/>
      <c r="D61" s="830"/>
      <c r="E61" s="830"/>
      <c r="F61" s="837"/>
      <c r="G61" s="393"/>
      <c r="H61" s="393"/>
      <c r="I61" s="311"/>
      <c r="J61" s="287"/>
      <c r="K61" s="311"/>
      <c r="Q61" s="50"/>
      <c r="S61" s="316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</row>
    <row r="62" spans="1:96" x14ac:dyDescent="0.25">
      <c r="A62" s="255"/>
      <c r="B62" s="849"/>
      <c r="C62" s="393"/>
      <c r="D62" s="830"/>
      <c r="E62" s="830"/>
      <c r="F62" s="837"/>
      <c r="G62" s="393"/>
      <c r="H62" s="393"/>
      <c r="I62" s="311"/>
      <c r="J62" s="287"/>
      <c r="K62" s="311"/>
      <c r="Q62" s="50"/>
      <c r="S62" s="166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</row>
    <row r="63" spans="1:96" ht="15.75" x14ac:dyDescent="0.25">
      <c r="A63" s="255"/>
      <c r="B63" s="845"/>
      <c r="C63" s="393"/>
      <c r="D63" s="830"/>
      <c r="E63" s="830"/>
      <c r="F63" s="837"/>
      <c r="G63" s="833"/>
      <c r="H63" s="833"/>
      <c r="I63" s="315" t="s">
        <v>182</v>
      </c>
      <c r="J63" s="287"/>
      <c r="K63" s="311"/>
      <c r="Q63" s="50"/>
      <c r="S63" s="166"/>
      <c r="T63" s="50"/>
      <c r="U63" s="317"/>
      <c r="V63" s="317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</row>
    <row r="64" spans="1:96" x14ac:dyDescent="0.25">
      <c r="A64" s="255"/>
      <c r="B64" s="849"/>
      <c r="C64" s="393"/>
      <c r="D64" s="393"/>
      <c r="E64" s="393"/>
      <c r="F64" s="837"/>
      <c r="G64" s="393"/>
      <c r="H64" s="393"/>
      <c r="I64" s="311"/>
      <c r="K64" s="311"/>
      <c r="Q64" s="50"/>
      <c r="S64" s="166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</row>
    <row r="65" spans="1:96" ht="15.75" x14ac:dyDescent="0.25">
      <c r="A65" s="255"/>
      <c r="B65" s="845"/>
      <c r="C65" s="393"/>
      <c r="D65" s="830"/>
      <c r="E65" s="830"/>
      <c r="F65" s="837"/>
      <c r="G65" s="393"/>
      <c r="H65" s="393"/>
      <c r="I65" s="311"/>
      <c r="J65" s="287"/>
      <c r="K65" s="311"/>
      <c r="Q65" s="50"/>
      <c r="S65" s="166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</row>
    <row r="66" spans="1:96" ht="15.75" x14ac:dyDescent="0.25">
      <c r="A66" s="255"/>
      <c r="B66" s="849"/>
      <c r="C66" s="393"/>
      <c r="D66" s="830"/>
      <c r="E66" s="830"/>
      <c r="F66" s="837"/>
      <c r="G66" s="833"/>
      <c r="H66" s="833"/>
      <c r="I66" s="315" t="s">
        <v>182</v>
      </c>
      <c r="J66" s="287"/>
      <c r="K66" s="311"/>
      <c r="Q66" s="50"/>
      <c r="S66" s="166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</row>
    <row r="67" spans="1:96" ht="21" x14ac:dyDescent="0.25">
      <c r="A67" s="255"/>
      <c r="B67" s="845"/>
      <c r="C67" s="393"/>
      <c r="D67" s="830"/>
      <c r="E67" s="830"/>
      <c r="F67" s="393"/>
      <c r="G67" s="834"/>
      <c r="H67" s="834"/>
      <c r="I67" s="311"/>
      <c r="J67" s="287"/>
      <c r="K67" s="311"/>
      <c r="Q67" s="50"/>
      <c r="S67" s="166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</row>
    <row r="68" spans="1:96" x14ac:dyDescent="0.25">
      <c r="A68" s="255"/>
      <c r="B68" s="851"/>
      <c r="C68" s="393"/>
      <c r="D68" s="393"/>
      <c r="E68" s="393"/>
      <c r="F68" s="393"/>
      <c r="G68" s="393"/>
      <c r="H68" s="393"/>
      <c r="I68" s="311"/>
      <c r="K68" s="311"/>
      <c r="Q68" s="50"/>
      <c r="S68" s="166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</row>
    <row r="69" spans="1:96" ht="15.75" x14ac:dyDescent="0.25">
      <c r="A69" s="255"/>
      <c r="B69" s="845"/>
      <c r="C69" s="393"/>
      <c r="D69" s="830"/>
      <c r="E69" s="830"/>
      <c r="F69" s="393"/>
      <c r="G69" s="393"/>
      <c r="H69" s="393"/>
      <c r="I69" s="311"/>
      <c r="J69" s="287"/>
      <c r="K69" s="311"/>
      <c r="L69" s="311"/>
      <c r="M69" s="314"/>
      <c r="N69" s="314"/>
      <c r="Q69" s="50"/>
      <c r="R69" s="311"/>
      <c r="S69" s="166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</row>
    <row r="70" spans="1:96" x14ac:dyDescent="0.25">
      <c r="A70" s="255"/>
      <c r="B70" s="851"/>
      <c r="C70" s="851"/>
      <c r="D70" s="850"/>
      <c r="E70" s="393"/>
      <c r="F70" s="851"/>
      <c r="G70" s="393"/>
      <c r="H70" s="393"/>
      <c r="I70" s="311"/>
      <c r="J70" s="311"/>
      <c r="K70" s="311"/>
      <c r="L70" s="311"/>
      <c r="M70" s="314"/>
      <c r="N70" s="314"/>
      <c r="Q70" s="50"/>
      <c r="R70" s="311"/>
      <c r="S70" s="166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</row>
    <row r="71" spans="1:96" x14ac:dyDescent="0.25">
      <c r="A71" s="255"/>
      <c r="B71" s="830"/>
      <c r="C71" s="851"/>
      <c r="D71" s="851"/>
      <c r="E71" s="393"/>
      <c r="F71" s="852"/>
      <c r="G71" s="853"/>
      <c r="H71" s="851"/>
      <c r="I71" s="311"/>
      <c r="J71" s="311"/>
      <c r="K71" s="311"/>
      <c r="L71" s="851"/>
      <c r="M71" s="857"/>
      <c r="N71" s="857"/>
      <c r="Q71" s="50"/>
      <c r="R71" s="311"/>
      <c r="S71" s="166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</row>
    <row r="72" spans="1:96" ht="21" x14ac:dyDescent="0.25">
      <c r="A72" s="255"/>
      <c r="B72" s="830"/>
      <c r="C72" s="851"/>
      <c r="D72" s="854"/>
      <c r="E72" s="830"/>
      <c r="F72" s="834"/>
      <c r="G72" s="834"/>
      <c r="H72" s="393"/>
      <c r="I72" s="311"/>
      <c r="J72" s="311"/>
      <c r="K72" s="311"/>
      <c r="L72" s="851"/>
      <c r="M72" s="851"/>
      <c r="N72" s="858"/>
      <c r="Q72" s="50"/>
      <c r="R72" s="311"/>
      <c r="S72" s="166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</row>
    <row r="73" spans="1:96" ht="27" thickBot="1" x14ac:dyDescent="0.45">
      <c r="A73" s="321"/>
      <c r="B73" s="855"/>
      <c r="C73" s="856"/>
      <c r="D73" s="855"/>
      <c r="E73" s="834"/>
      <c r="F73" s="833"/>
      <c r="G73" s="833"/>
      <c r="H73" s="834"/>
      <c r="I73" s="322"/>
      <c r="J73" s="323"/>
      <c r="K73" s="323"/>
      <c r="L73" s="856"/>
      <c r="M73" s="859"/>
      <c r="N73" s="860"/>
      <c r="R73" s="323"/>
      <c r="S73" s="316"/>
    </row>
    <row r="74" spans="1:96" x14ac:dyDescent="0.25">
      <c r="B74" s="393"/>
      <c r="C74" s="393"/>
      <c r="D74" s="393"/>
      <c r="E74" s="393"/>
      <c r="F74" s="393"/>
      <c r="G74" s="393"/>
      <c r="H74" s="393"/>
      <c r="L74" s="393"/>
      <c r="M74" s="393"/>
      <c r="N74" s="393"/>
      <c r="O74" s="326"/>
      <c r="P74" s="326"/>
      <c r="Q74" s="326"/>
    </row>
  </sheetData>
  <mergeCells count="27">
    <mergeCell ref="BH28:BJ28"/>
    <mergeCell ref="A1:CI1"/>
    <mergeCell ref="BG3:BJ7"/>
    <mergeCell ref="CF3:CG3"/>
    <mergeCell ref="BQ8:BR8"/>
    <mergeCell ref="BG23:BG24"/>
    <mergeCell ref="BH25:BJ25"/>
    <mergeCell ref="BH26:BJ26"/>
    <mergeCell ref="BW26:BX26"/>
    <mergeCell ref="CC26:CE27"/>
    <mergeCell ref="BH27:BJ27"/>
    <mergeCell ref="BW27:BX27"/>
    <mergeCell ref="A29:B29"/>
    <mergeCell ref="BH29:BJ29"/>
    <mergeCell ref="BH30:BJ30"/>
    <mergeCell ref="AP31:AS31"/>
    <mergeCell ref="CC31:CE32"/>
    <mergeCell ref="AQ32:AW39"/>
    <mergeCell ref="BS33:BU33"/>
    <mergeCell ref="AD34:AK34"/>
    <mergeCell ref="M40:N40"/>
    <mergeCell ref="BN40:BO40"/>
    <mergeCell ref="S44:AA54"/>
    <mergeCell ref="AD46:AL48"/>
    <mergeCell ref="AJ49:AL52"/>
    <mergeCell ref="AB51:AI54"/>
    <mergeCell ref="AJ53:AL54"/>
  </mergeCells>
  <conditionalFormatting sqref="H21">
    <cfRule type="duplicateValues" dxfId="89" priority="45"/>
  </conditionalFormatting>
  <conditionalFormatting sqref="G21">
    <cfRule type="duplicateValues" dxfId="88" priority="44"/>
  </conditionalFormatting>
  <conditionalFormatting sqref="F21">
    <cfRule type="duplicateValues" dxfId="87" priority="43"/>
  </conditionalFormatting>
  <conditionalFormatting sqref="F22">
    <cfRule type="duplicateValues" dxfId="86" priority="42"/>
  </conditionalFormatting>
  <conditionalFormatting sqref="G22">
    <cfRule type="duplicateValues" dxfId="85" priority="41"/>
  </conditionalFormatting>
  <conditionalFormatting sqref="H22">
    <cfRule type="duplicateValues" dxfId="84" priority="40"/>
  </conditionalFormatting>
  <conditionalFormatting sqref="F26">
    <cfRule type="duplicateValues" dxfId="83" priority="39"/>
  </conditionalFormatting>
  <conditionalFormatting sqref="F27">
    <cfRule type="duplicateValues" dxfId="82" priority="38"/>
  </conditionalFormatting>
  <conditionalFormatting sqref="F28">
    <cfRule type="duplicateValues" dxfId="81" priority="37"/>
  </conditionalFormatting>
  <conditionalFormatting sqref="AD18">
    <cfRule type="duplicateValues" dxfId="80" priority="36"/>
  </conditionalFormatting>
  <conditionalFormatting sqref="AH18">
    <cfRule type="duplicateValues" dxfId="79" priority="35"/>
  </conditionalFormatting>
  <conditionalFormatting sqref="AF18">
    <cfRule type="duplicateValues" dxfId="78" priority="34"/>
  </conditionalFormatting>
  <conditionalFormatting sqref="AJ18">
    <cfRule type="duplicateValues" dxfId="77" priority="33"/>
  </conditionalFormatting>
  <conditionalFormatting sqref="AL18">
    <cfRule type="duplicateValues" dxfId="76" priority="32"/>
  </conditionalFormatting>
  <conditionalFormatting sqref="AN18">
    <cfRule type="duplicateValues" dxfId="75" priority="31"/>
  </conditionalFormatting>
  <conditionalFormatting sqref="AP18">
    <cfRule type="duplicateValues" dxfId="74" priority="30"/>
  </conditionalFormatting>
  <conditionalFormatting sqref="AR18">
    <cfRule type="duplicateValues" dxfId="73" priority="29"/>
  </conditionalFormatting>
  <conditionalFormatting sqref="AU18">
    <cfRule type="duplicateValues" dxfId="72" priority="28"/>
  </conditionalFormatting>
  <conditionalFormatting sqref="AV18">
    <cfRule type="duplicateValues" dxfId="71" priority="27"/>
  </conditionalFormatting>
  <conditionalFormatting sqref="BU23">
    <cfRule type="duplicateValues" dxfId="70" priority="26"/>
  </conditionalFormatting>
  <conditionalFormatting sqref="BV23">
    <cfRule type="duplicateValues" dxfId="69" priority="25"/>
  </conditionalFormatting>
  <conditionalFormatting sqref="BU24">
    <cfRule type="duplicateValues" dxfId="68" priority="24"/>
  </conditionalFormatting>
  <conditionalFormatting sqref="BV24">
    <cfRule type="duplicateValues" dxfId="67" priority="23"/>
  </conditionalFormatting>
  <conditionalFormatting sqref="BW24">
    <cfRule type="duplicateValues" dxfId="66" priority="22"/>
  </conditionalFormatting>
  <conditionalFormatting sqref="BX24">
    <cfRule type="duplicateValues" dxfId="65" priority="21"/>
  </conditionalFormatting>
  <conditionalFormatting sqref="BX23">
    <cfRule type="duplicateValues" dxfId="64" priority="20"/>
  </conditionalFormatting>
  <conditionalFormatting sqref="BW23">
    <cfRule type="duplicateValues" dxfId="63" priority="19"/>
  </conditionalFormatting>
  <conditionalFormatting sqref="S36">
    <cfRule type="duplicateValues" dxfId="62" priority="18"/>
  </conditionalFormatting>
  <conditionalFormatting sqref="U36">
    <cfRule type="duplicateValues" dxfId="61" priority="17"/>
  </conditionalFormatting>
  <conditionalFormatting sqref="W36">
    <cfRule type="duplicateValues" dxfId="60" priority="16"/>
  </conditionalFormatting>
  <conditionalFormatting sqref="S37">
    <cfRule type="duplicateValues" dxfId="59" priority="15"/>
  </conditionalFormatting>
  <conditionalFormatting sqref="U37">
    <cfRule type="duplicateValues" dxfId="58" priority="14"/>
  </conditionalFormatting>
  <conditionalFormatting sqref="W37">
    <cfRule type="duplicateValues" dxfId="57" priority="13"/>
  </conditionalFormatting>
  <conditionalFormatting sqref="AA36">
    <cfRule type="duplicateValues" dxfId="56" priority="12"/>
  </conditionalFormatting>
  <conditionalFormatting sqref="Y36">
    <cfRule type="duplicateValues" dxfId="55" priority="11"/>
  </conditionalFormatting>
  <conditionalFormatting sqref="AA37">
    <cfRule type="duplicateValues" dxfId="54" priority="10"/>
  </conditionalFormatting>
  <conditionalFormatting sqref="Y37">
    <cfRule type="duplicateValues" dxfId="53" priority="9"/>
  </conditionalFormatting>
  <conditionalFormatting sqref="BF18">
    <cfRule type="duplicateValues" dxfId="52" priority="8"/>
  </conditionalFormatting>
  <conditionalFormatting sqref="BE18">
    <cfRule type="duplicateValues" dxfId="51" priority="7"/>
  </conditionalFormatting>
  <conditionalFormatting sqref="N22">
    <cfRule type="duplicateValues" dxfId="50" priority="6"/>
  </conditionalFormatting>
  <conditionalFormatting sqref="L22">
    <cfRule type="duplicateValues" dxfId="49" priority="5"/>
  </conditionalFormatting>
  <conditionalFormatting sqref="J22">
    <cfRule type="duplicateValues" dxfId="48" priority="4"/>
  </conditionalFormatting>
  <conditionalFormatting sqref="L21">
    <cfRule type="duplicateValues" dxfId="47" priority="3"/>
  </conditionalFormatting>
  <conditionalFormatting sqref="N21">
    <cfRule type="duplicateValues" dxfId="46" priority="2"/>
  </conditionalFormatting>
  <conditionalFormatting sqref="J21">
    <cfRule type="duplicateValues" dxfId="45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2">
    <tabColor rgb="FFFF66FF"/>
  </sheetPr>
  <dimension ref="A1:CR74"/>
  <sheetViews>
    <sheetView topLeftCell="G1" zoomScale="60" zoomScaleNormal="60" workbookViewId="0">
      <selection activeCell="BT30" sqref="BT30"/>
    </sheetView>
  </sheetViews>
  <sheetFormatPr baseColWidth="10" defaultColWidth="16.7109375" defaultRowHeight="15" x14ac:dyDescent="0.25"/>
  <cols>
    <col min="1" max="15" width="1.7109375" style="3" customWidth="1"/>
    <col min="16" max="16384" width="16.7109375" style="3"/>
  </cols>
  <sheetData>
    <row r="1" spans="1:96" ht="34.5" thickBot="1" x14ac:dyDescent="0.3">
      <c r="A1" s="1031" t="s">
        <v>102</v>
      </c>
      <c r="B1" s="1032"/>
      <c r="C1" s="1032"/>
      <c r="D1" s="1032"/>
      <c r="E1" s="1032"/>
      <c r="F1" s="1032"/>
      <c r="G1" s="1032"/>
      <c r="H1" s="1032"/>
      <c r="I1" s="1032"/>
      <c r="J1" s="1032"/>
      <c r="K1" s="1032"/>
      <c r="L1" s="1032"/>
      <c r="M1" s="1032"/>
      <c r="N1" s="1032"/>
      <c r="O1" s="1032"/>
      <c r="P1" s="1032"/>
      <c r="Q1" s="1032"/>
      <c r="R1" s="1032"/>
      <c r="S1" s="1032"/>
      <c r="T1" s="1032"/>
      <c r="U1" s="1032"/>
      <c r="V1" s="1032"/>
      <c r="W1" s="1032"/>
      <c r="X1" s="1032"/>
      <c r="Y1" s="1032"/>
      <c r="Z1" s="1032"/>
      <c r="AA1" s="1032"/>
      <c r="AB1" s="1032"/>
      <c r="AC1" s="1032"/>
      <c r="AD1" s="1032"/>
      <c r="AE1" s="1032"/>
      <c r="AF1" s="1032"/>
      <c r="AG1" s="1032"/>
      <c r="AH1" s="1032"/>
      <c r="AI1" s="1032"/>
      <c r="AJ1" s="1032"/>
      <c r="AK1" s="1032"/>
      <c r="AL1" s="1032"/>
      <c r="AM1" s="1032"/>
      <c r="AN1" s="1032"/>
      <c r="AO1" s="1032"/>
      <c r="AP1" s="1032"/>
      <c r="AQ1" s="1032"/>
      <c r="AR1" s="1032"/>
      <c r="AS1" s="1032"/>
      <c r="AT1" s="1032"/>
      <c r="AU1" s="1032"/>
      <c r="AV1" s="1032"/>
      <c r="AW1" s="1032"/>
      <c r="AX1" s="1032"/>
      <c r="AY1" s="1032"/>
      <c r="AZ1" s="1032"/>
      <c r="BA1" s="1032"/>
      <c r="BB1" s="1032"/>
      <c r="BC1" s="1032"/>
      <c r="BD1" s="1032"/>
      <c r="BE1" s="1032"/>
      <c r="BF1" s="1032"/>
      <c r="BG1" s="1032"/>
      <c r="BH1" s="1032"/>
      <c r="BI1" s="1032"/>
      <c r="BJ1" s="1032"/>
      <c r="BK1" s="1032"/>
      <c r="BL1" s="1032"/>
      <c r="BM1" s="1032"/>
      <c r="BN1" s="1032"/>
      <c r="BO1" s="1032"/>
      <c r="BP1" s="1032"/>
      <c r="BQ1" s="1032"/>
      <c r="BR1" s="1032"/>
      <c r="BS1" s="1032"/>
      <c r="BT1" s="1032"/>
      <c r="BU1" s="1032"/>
      <c r="BV1" s="1032"/>
      <c r="BW1" s="1032"/>
      <c r="BX1" s="1032"/>
      <c r="BY1" s="1032"/>
      <c r="BZ1" s="1032"/>
      <c r="CA1" s="1032"/>
      <c r="CB1" s="1032"/>
      <c r="CC1" s="1032"/>
      <c r="CD1" s="1032"/>
      <c r="CE1" s="1032"/>
      <c r="CF1" s="1032"/>
      <c r="CG1" s="1032"/>
      <c r="CH1" s="1032"/>
      <c r="CI1" s="1032"/>
      <c r="CJ1" s="50"/>
      <c r="CK1" s="51"/>
      <c r="CL1" s="51"/>
      <c r="CM1" s="51"/>
      <c r="CN1" s="50"/>
      <c r="CO1" s="50"/>
      <c r="CP1" s="50"/>
      <c r="CQ1" s="50"/>
      <c r="CR1" s="50"/>
    </row>
    <row r="2" spans="1:96" ht="15.75" thickBo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4"/>
      <c r="CJ2" s="55"/>
      <c r="CK2" s="51"/>
      <c r="CL2" s="51"/>
      <c r="CM2" s="51"/>
      <c r="CN2" s="50"/>
      <c r="CO2" s="50"/>
      <c r="CP2" s="50"/>
      <c r="CQ2" s="50"/>
      <c r="CR2" s="50"/>
    </row>
    <row r="3" spans="1:96" ht="15" customHeight="1" thickBot="1" x14ac:dyDescent="0.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6"/>
      <c r="BE3" s="56"/>
      <c r="BF3" s="57"/>
      <c r="BG3" s="1198"/>
      <c r="BH3" s="1199"/>
      <c r="BI3" s="1199"/>
      <c r="BJ3" s="1200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1251"/>
      <c r="CG3" s="1252"/>
      <c r="CH3" s="58"/>
      <c r="CI3" s="59"/>
      <c r="CJ3" s="55"/>
      <c r="CK3" s="51"/>
      <c r="CL3" s="51"/>
      <c r="CM3" s="51"/>
      <c r="CN3" s="50"/>
      <c r="CO3" s="50"/>
      <c r="CP3" s="50"/>
      <c r="CQ3" s="50"/>
      <c r="CR3" s="50"/>
    </row>
    <row r="4" spans="1:96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6"/>
      <c r="BE4" s="56"/>
      <c r="BF4" s="60"/>
      <c r="BG4" s="1201"/>
      <c r="BH4" s="1202"/>
      <c r="BI4" s="1202"/>
      <c r="BJ4" s="1203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885"/>
      <c r="CG4" s="885"/>
      <c r="CH4" s="61"/>
      <c r="CI4" s="918"/>
      <c r="CJ4" s="55"/>
      <c r="CK4" s="51"/>
      <c r="CL4" s="51"/>
      <c r="CM4" s="51"/>
      <c r="CN4" s="50"/>
      <c r="CO4" s="50"/>
      <c r="CP4" s="50"/>
      <c r="CQ4" s="50"/>
      <c r="CR4" s="50"/>
    </row>
    <row r="5" spans="1:96" ht="15.75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6"/>
      <c r="BE5" s="56"/>
      <c r="BF5" s="60"/>
      <c r="BG5" s="1201"/>
      <c r="BH5" s="1202"/>
      <c r="BI5" s="1202"/>
      <c r="BJ5" s="1203"/>
      <c r="BK5" s="52"/>
      <c r="BL5" s="52"/>
      <c r="BM5" s="52"/>
      <c r="BN5" s="52"/>
      <c r="BO5" s="52"/>
      <c r="BP5" s="50"/>
      <c r="BQ5" s="50"/>
      <c r="BR5" s="50"/>
      <c r="BS5" s="50"/>
      <c r="BT5" s="50"/>
      <c r="BX5" s="61"/>
      <c r="BY5" s="61"/>
      <c r="BZ5" s="61"/>
      <c r="CA5" s="61"/>
      <c r="CB5" s="61"/>
      <c r="CC5" s="61"/>
      <c r="CD5" s="61"/>
      <c r="CE5" s="61"/>
      <c r="CF5" s="885"/>
      <c r="CG5" s="885"/>
      <c r="CH5" s="61"/>
      <c r="CI5" s="919"/>
      <c r="CJ5" s="55"/>
      <c r="CK5" s="51"/>
      <c r="CL5" s="51"/>
      <c r="CM5" s="51"/>
      <c r="CN5" s="50"/>
      <c r="CO5" s="50"/>
      <c r="CP5" s="50"/>
      <c r="CQ5" s="50"/>
      <c r="CR5" s="50"/>
    </row>
    <row r="6" spans="1:96" ht="15.75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6"/>
      <c r="BE6" s="56"/>
      <c r="BF6" s="60"/>
      <c r="BG6" s="1201"/>
      <c r="BH6" s="1202"/>
      <c r="BI6" s="1202"/>
      <c r="BJ6" s="1203"/>
      <c r="BK6" s="52"/>
      <c r="BL6" s="52"/>
      <c r="BM6" s="52"/>
      <c r="BN6" s="52"/>
      <c r="BO6" s="52"/>
      <c r="BT6" s="50"/>
      <c r="BV6" s="393"/>
      <c r="BW6" s="393"/>
      <c r="BX6" s="393"/>
      <c r="BY6" s="393"/>
      <c r="CA6" s="393"/>
      <c r="CB6" s="393"/>
      <c r="CC6" s="871"/>
      <c r="CD6" s="393"/>
      <c r="CE6" s="393"/>
      <c r="CF6" s="885"/>
      <c r="CG6" s="885"/>
      <c r="CH6" s="61"/>
      <c r="CI6" s="919"/>
      <c r="CJ6" s="55"/>
      <c r="CK6" s="51"/>
      <c r="CL6" s="51"/>
      <c r="CM6" s="51"/>
      <c r="CN6" s="50"/>
      <c r="CO6" s="50"/>
      <c r="CP6" s="50"/>
      <c r="CQ6" s="50"/>
      <c r="CR6" s="50"/>
    </row>
    <row r="7" spans="1:96" ht="16.5" thickBot="1" x14ac:dyDescent="0.3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6"/>
      <c r="BE7" s="56"/>
      <c r="BF7" s="60"/>
      <c r="BG7" s="1204"/>
      <c r="BH7" s="1205"/>
      <c r="BI7" s="1205"/>
      <c r="BJ7" s="1206"/>
      <c r="BK7" s="52"/>
      <c r="BL7" s="52"/>
      <c r="BM7" s="52"/>
      <c r="BN7" s="52"/>
      <c r="BO7" s="52"/>
      <c r="BT7" s="50"/>
      <c r="BU7" s="61"/>
      <c r="BV7" s="885"/>
      <c r="BW7" s="917"/>
      <c r="BX7" s="393"/>
      <c r="BY7" s="393"/>
      <c r="CA7" s="393"/>
      <c r="CB7" s="871"/>
      <c r="CC7" s="393"/>
      <c r="CD7" s="871"/>
      <c r="CE7" s="393"/>
      <c r="CF7" s="2"/>
      <c r="CG7" s="2"/>
      <c r="CH7" s="2"/>
      <c r="CI7" s="919"/>
      <c r="CJ7" s="55"/>
      <c r="CK7" s="51"/>
      <c r="CL7" s="51"/>
      <c r="CM7" s="51"/>
      <c r="CN7" s="50"/>
      <c r="CO7" s="50"/>
      <c r="CP7" s="50"/>
      <c r="CQ7" s="50"/>
      <c r="CR7" s="50"/>
    </row>
    <row r="8" spans="1:96" ht="21" x14ac:dyDescent="0.3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6"/>
      <c r="BE8" s="56"/>
      <c r="BF8" s="60"/>
      <c r="BG8" s="61"/>
      <c r="BH8" s="61"/>
      <c r="BI8" s="61"/>
      <c r="BJ8" s="61"/>
      <c r="BK8" s="61"/>
      <c r="BL8" s="61"/>
      <c r="BM8" s="61"/>
      <c r="BO8" s="50"/>
      <c r="BP8" s="65"/>
      <c r="BQ8" s="1035" t="s">
        <v>108</v>
      </c>
      <c r="BR8" s="1035"/>
      <c r="BS8" s="66"/>
      <c r="BT8" s="50"/>
      <c r="BU8" s="61"/>
      <c r="BV8" s="917"/>
      <c r="BW8" s="885"/>
      <c r="BX8" s="917"/>
      <c r="BY8" s="393"/>
      <c r="CA8" s="871"/>
      <c r="CB8" s="393"/>
      <c r="CC8" s="393"/>
      <c r="CD8" s="393"/>
      <c r="CE8" s="871"/>
      <c r="CF8" s="2"/>
      <c r="CG8" s="2"/>
      <c r="CH8" s="2"/>
      <c r="CI8" s="920"/>
      <c r="CJ8" s="50"/>
      <c r="CK8" s="51"/>
      <c r="CL8" s="51"/>
      <c r="CM8" s="51"/>
      <c r="CN8" s="50"/>
      <c r="CO8" s="50"/>
      <c r="CP8" s="50"/>
      <c r="CQ8" s="50"/>
      <c r="CR8" s="50"/>
    </row>
    <row r="9" spans="1:96" ht="15.75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6"/>
      <c r="BE9" s="56"/>
      <c r="BF9" s="60"/>
      <c r="BG9" s="61"/>
      <c r="BH9" s="61"/>
      <c r="BI9" s="61"/>
      <c r="BJ9" s="61"/>
      <c r="BK9" s="61"/>
      <c r="BL9" s="61"/>
      <c r="BM9" s="61"/>
      <c r="BO9" s="50"/>
      <c r="BP9" s="68"/>
      <c r="BQ9" s="69"/>
      <c r="BR9" s="69"/>
      <c r="BS9" s="70"/>
      <c r="BT9" s="52"/>
      <c r="BU9" s="61"/>
      <c r="BV9" s="917"/>
      <c r="BW9" s="393"/>
      <c r="BX9" s="917"/>
      <c r="BY9" s="393"/>
      <c r="CA9" s="393"/>
      <c r="CB9" s="871"/>
      <c r="CC9" s="393"/>
      <c r="CD9" s="871"/>
      <c r="CE9" s="393"/>
      <c r="CF9" s="2"/>
      <c r="CG9" s="2"/>
      <c r="CH9" s="2"/>
      <c r="CI9" s="917"/>
      <c r="CJ9" s="50"/>
      <c r="CK9" s="51"/>
      <c r="CL9" s="51"/>
      <c r="CM9" s="51"/>
      <c r="CN9" s="50"/>
      <c r="CO9" s="50"/>
      <c r="CP9" s="50"/>
      <c r="CQ9" s="50"/>
      <c r="CR9" s="50"/>
    </row>
    <row r="10" spans="1:96" ht="18.75" x14ac:dyDescent="0.3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6"/>
      <c r="BE10" s="56"/>
      <c r="BF10" s="60"/>
      <c r="BG10" s="61"/>
      <c r="BH10" s="61"/>
      <c r="BI10" s="61"/>
      <c r="BJ10" s="877"/>
      <c r="BK10" s="877"/>
      <c r="BL10" s="61"/>
      <c r="BM10" s="61"/>
      <c r="BO10" s="50"/>
      <c r="BP10" s="72" t="s">
        <v>110</v>
      </c>
      <c r="BQ10" s="73"/>
      <c r="BR10" s="73"/>
      <c r="BS10" s="74"/>
      <c r="BT10" s="52"/>
      <c r="BU10" s="61"/>
      <c r="BV10" s="393"/>
      <c r="BW10" s="917"/>
      <c r="BX10" s="393"/>
      <c r="BY10" s="393"/>
      <c r="CA10" s="393"/>
      <c r="CB10" s="393"/>
      <c r="CC10" s="871"/>
      <c r="CD10" s="393"/>
      <c r="CE10" s="393"/>
      <c r="CF10" s="2"/>
      <c r="CG10" s="2"/>
      <c r="CH10" s="2"/>
      <c r="CI10" s="917"/>
      <c r="CJ10" s="50"/>
      <c r="CK10" s="51"/>
      <c r="CL10" s="51"/>
      <c r="CM10" s="51"/>
      <c r="CN10" s="50"/>
      <c r="CO10" s="50"/>
      <c r="CP10" s="50"/>
      <c r="CQ10" s="50"/>
      <c r="CR10" s="50"/>
    </row>
    <row r="11" spans="1:96" ht="18.75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6"/>
      <c r="BE11" s="56"/>
      <c r="BF11" s="60"/>
      <c r="BG11" s="61"/>
      <c r="BH11" s="61"/>
      <c r="BI11" s="61"/>
      <c r="BJ11" s="798"/>
      <c r="BK11" s="813"/>
      <c r="BL11" s="61"/>
      <c r="BM11" s="61"/>
      <c r="BN11" s="61"/>
      <c r="BO11" s="77"/>
      <c r="BP11" s="78"/>
      <c r="BQ11" s="79">
        <v>400</v>
      </c>
      <c r="BR11" s="80">
        <v>400</v>
      </c>
      <c r="BS11" s="81"/>
      <c r="BT11" s="82"/>
      <c r="BV11" s="393"/>
      <c r="BW11" s="393"/>
      <c r="BX11" s="393"/>
      <c r="BY11" s="393"/>
      <c r="CA11" s="393"/>
      <c r="CB11" s="393"/>
      <c r="CC11" s="393"/>
      <c r="CD11" s="393"/>
      <c r="CE11" s="393"/>
      <c r="CF11" s="2"/>
      <c r="CG11" s="2"/>
      <c r="CH11" s="2"/>
      <c r="CI11" s="917"/>
      <c r="CJ11" s="50"/>
      <c r="CK11" s="51"/>
      <c r="CL11" s="51"/>
      <c r="CM11" s="51"/>
      <c r="CN11" s="50"/>
      <c r="CO11" s="50"/>
      <c r="CP11" s="50"/>
      <c r="CQ11" s="50"/>
      <c r="CR11" s="50"/>
    </row>
    <row r="12" spans="1:96" ht="15.75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0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6"/>
      <c r="BE12" s="56"/>
      <c r="BF12" s="60"/>
      <c r="BG12" s="61"/>
      <c r="BJ12" s="813"/>
      <c r="BK12" s="813"/>
      <c r="BL12" s="61"/>
      <c r="BM12" s="61"/>
      <c r="BN12" s="61"/>
      <c r="BO12" s="50"/>
      <c r="BP12" s="83"/>
      <c r="BQ12" s="50"/>
      <c r="BR12" s="50"/>
      <c r="BS12" s="70"/>
      <c r="BT12" s="50"/>
      <c r="BV12" s="393"/>
      <c r="BW12" s="393"/>
      <c r="BX12" s="393"/>
      <c r="BY12" s="393"/>
      <c r="CA12" s="393"/>
      <c r="CB12" s="393"/>
      <c r="CC12" s="393"/>
      <c r="CD12" s="393"/>
      <c r="CE12" s="393"/>
      <c r="CF12" s="2"/>
      <c r="CG12" s="2"/>
      <c r="CH12" s="2"/>
      <c r="CI12" s="921"/>
      <c r="CJ12" s="50"/>
      <c r="CK12" s="51"/>
      <c r="CL12" s="51"/>
      <c r="CM12" s="51"/>
      <c r="CN12" s="50"/>
      <c r="CO12" s="50"/>
      <c r="CP12" s="50"/>
      <c r="CQ12" s="50"/>
      <c r="CR12" s="50"/>
    </row>
    <row r="13" spans="1:96" ht="19.5" thickBot="1" x14ac:dyDescent="0.3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0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6"/>
      <c r="BE13" s="56"/>
      <c r="BF13" s="60"/>
      <c r="BG13" s="61"/>
      <c r="BJ13" s="877"/>
      <c r="BK13" s="877"/>
      <c r="BL13" s="61"/>
      <c r="BM13" s="61"/>
      <c r="BN13" s="61"/>
      <c r="BO13" s="77"/>
      <c r="BP13" s="85"/>
      <c r="BQ13" s="86">
        <v>400</v>
      </c>
      <c r="BR13" s="87">
        <v>400</v>
      </c>
      <c r="BS13" s="88"/>
      <c r="BT13" s="82"/>
      <c r="CF13" s="2"/>
      <c r="CG13" s="2"/>
      <c r="CH13" s="2"/>
      <c r="CI13" s="921"/>
      <c r="CJ13" s="50"/>
      <c r="CK13" s="51"/>
      <c r="CL13" s="51"/>
      <c r="CM13" s="51"/>
      <c r="CN13" s="50"/>
      <c r="CO13" s="50"/>
      <c r="CP13" s="50"/>
      <c r="CQ13" s="50"/>
      <c r="CR13" s="50"/>
    </row>
    <row r="14" spans="1:96" ht="15.75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6"/>
      <c r="BE14" s="56"/>
      <c r="BF14" s="60"/>
      <c r="BG14" s="61"/>
      <c r="BK14" s="61"/>
      <c r="BL14" s="61"/>
      <c r="BM14" s="61"/>
      <c r="BN14" s="61"/>
      <c r="BO14" s="50"/>
      <c r="BU14" s="393"/>
      <c r="BV14" s="393"/>
      <c r="BW14" s="393"/>
      <c r="BX14" s="393"/>
      <c r="BY14" s="393"/>
      <c r="CF14" s="2"/>
      <c r="CG14" s="2"/>
      <c r="CH14" s="2"/>
      <c r="CI14" s="921"/>
      <c r="CJ14" s="50"/>
      <c r="CK14" s="51"/>
      <c r="CL14" s="51"/>
      <c r="CM14" s="51"/>
      <c r="CN14" s="50"/>
      <c r="CO14" s="50"/>
      <c r="CP14" s="50"/>
      <c r="CQ14" s="50"/>
      <c r="CR14" s="50"/>
    </row>
    <row r="15" spans="1:96" ht="19.5" thickBot="1" x14ac:dyDescent="0.35">
      <c r="A15" s="89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2"/>
      <c r="BB15" s="52"/>
      <c r="BC15" s="52"/>
      <c r="BD15" s="56"/>
      <c r="BE15" s="56"/>
      <c r="BF15" s="60"/>
      <c r="BG15" s="61"/>
      <c r="BK15" s="61"/>
      <c r="BL15" s="61"/>
      <c r="BM15" s="61"/>
      <c r="BN15" s="61"/>
      <c r="BO15" s="77"/>
      <c r="BP15" s="91" t="s">
        <v>113</v>
      </c>
      <c r="BQ15" s="80">
        <v>400</v>
      </c>
      <c r="BR15" s="39">
        <v>400</v>
      </c>
      <c r="BS15" s="91" t="s">
        <v>113</v>
      </c>
      <c r="BT15" s="82"/>
      <c r="BU15" s="877"/>
      <c r="BV15" s="393"/>
      <c r="BW15" s="811"/>
      <c r="BX15" s="811"/>
      <c r="BY15" s="876"/>
      <c r="CF15" s="2"/>
      <c r="CG15" s="2"/>
      <c r="CH15" s="2"/>
      <c r="CI15" s="922"/>
      <c r="CJ15" s="50"/>
      <c r="CK15" s="51"/>
      <c r="CL15" s="51"/>
      <c r="CM15" s="51"/>
      <c r="CN15" s="50"/>
      <c r="CO15" s="50"/>
      <c r="CP15" s="50"/>
      <c r="CQ15" s="50"/>
      <c r="CR15" s="50"/>
    </row>
    <row r="16" spans="1:96" ht="15.75" x14ac:dyDescent="0.25">
      <c r="A16" s="89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90"/>
      <c r="N16" s="90"/>
      <c r="O16" s="90"/>
      <c r="P16" s="90"/>
      <c r="Q16" s="90"/>
      <c r="R16" s="90"/>
      <c r="S16" s="90"/>
      <c r="T16" s="50"/>
      <c r="U16" s="90"/>
      <c r="V16" s="90"/>
      <c r="W16" s="90"/>
      <c r="X16" s="90"/>
      <c r="Y16" s="90"/>
      <c r="Z16" s="90"/>
      <c r="AA16" s="90"/>
      <c r="AB16" s="90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2"/>
      <c r="BB16" s="52"/>
      <c r="BC16" s="52"/>
      <c r="BD16" s="56"/>
      <c r="BE16" s="56"/>
      <c r="BF16" s="60"/>
      <c r="BG16" s="61"/>
      <c r="BH16" s="885"/>
      <c r="BI16" s="871"/>
      <c r="BJ16" s="885"/>
      <c r="BK16" s="795"/>
      <c r="BL16" s="95"/>
      <c r="BM16" s="95"/>
      <c r="BN16" s="95"/>
      <c r="BO16" s="77"/>
      <c r="BP16" s="50"/>
      <c r="BQ16" s="50"/>
      <c r="BT16" s="82"/>
      <c r="BU16" s="911"/>
      <c r="BV16" s="911"/>
      <c r="BW16" s="816"/>
      <c r="BX16" s="816"/>
      <c r="BY16" s="912"/>
      <c r="CF16" s="2"/>
      <c r="CG16" s="2"/>
      <c r="CH16" s="99"/>
      <c r="CI16" s="922"/>
      <c r="CJ16" s="50"/>
      <c r="CK16" s="51"/>
      <c r="CL16" s="51"/>
      <c r="CM16" s="51"/>
      <c r="CN16" s="50"/>
      <c r="CO16" s="50"/>
      <c r="CP16" s="50"/>
      <c r="CQ16" s="50"/>
      <c r="CR16" s="50"/>
    </row>
    <row r="17" spans="1:96" ht="19.5" thickBot="1" x14ac:dyDescent="0.3">
      <c r="A17" s="89"/>
      <c r="B17" s="100"/>
      <c r="C17" s="100"/>
      <c r="D17" s="100"/>
      <c r="E17" s="100"/>
      <c r="F17" s="100"/>
      <c r="G17" s="100"/>
      <c r="H17" s="100"/>
      <c r="I17" s="101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1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1"/>
      <c r="AL17" s="102"/>
      <c r="AM17" s="103"/>
      <c r="AN17" s="103"/>
      <c r="AO17" s="100"/>
      <c r="AP17" s="100"/>
      <c r="AQ17" s="100"/>
      <c r="AR17" s="101"/>
      <c r="AS17" s="102"/>
      <c r="AT17" s="103"/>
      <c r="AU17" s="272"/>
      <c r="AV17" s="272"/>
      <c r="AW17" s="272"/>
      <c r="AX17" s="272"/>
      <c r="AY17" s="100"/>
      <c r="AZ17" s="100"/>
      <c r="BA17" s="104"/>
      <c r="BB17" s="104"/>
      <c r="BC17" s="104"/>
      <c r="BD17" s="105"/>
      <c r="BE17" s="105"/>
      <c r="BF17" s="106"/>
      <c r="BG17" s="61"/>
      <c r="BH17" s="871"/>
      <c r="BI17" s="885"/>
      <c r="BJ17" s="871"/>
      <c r="BK17" s="795"/>
      <c r="BL17" s="892"/>
      <c r="BM17" s="892"/>
      <c r="BN17" s="795"/>
      <c r="BO17" s="77"/>
      <c r="BP17" s="91" t="s">
        <v>113</v>
      </c>
      <c r="BQ17" s="79">
        <v>400</v>
      </c>
      <c r="BR17" s="39">
        <v>400</v>
      </c>
      <c r="BS17" s="91" t="s">
        <v>113</v>
      </c>
      <c r="BT17" s="82"/>
      <c r="BU17" s="798"/>
      <c r="BV17" s="798"/>
      <c r="BW17" s="913"/>
      <c r="BX17" s="913"/>
      <c r="BY17" s="912"/>
      <c r="CF17" s="2"/>
      <c r="CG17" s="2"/>
      <c r="CH17" s="99"/>
      <c r="CI17" s="922"/>
      <c r="CJ17" s="50"/>
      <c r="CK17" s="51"/>
      <c r="CL17" s="51"/>
      <c r="CM17" s="51"/>
      <c r="CN17" s="50"/>
      <c r="CO17" s="50"/>
      <c r="CP17" s="50"/>
      <c r="CQ17" s="50"/>
      <c r="CR17" s="50"/>
    </row>
    <row r="18" spans="1:96" ht="21.75" thickBot="1" x14ac:dyDescent="0.3">
      <c r="A18" s="109"/>
      <c r="B18" s="52"/>
      <c r="C18" s="110"/>
      <c r="G18" s="91"/>
      <c r="K18" s="110"/>
      <c r="L18" s="805"/>
      <c r="M18" s="805"/>
      <c r="N18" s="805"/>
      <c r="O18" s="393"/>
      <c r="P18" s="805"/>
      <c r="Q18" s="393"/>
      <c r="R18" s="805"/>
      <c r="S18" s="393"/>
      <c r="T18" s="805"/>
      <c r="U18" s="393"/>
      <c r="V18" s="805"/>
      <c r="W18" s="393"/>
      <c r="X18" s="805"/>
      <c r="Y18" s="393"/>
      <c r="Z18" s="805"/>
      <c r="AB18" s="805"/>
      <c r="AC18" s="393"/>
      <c r="AD18" s="863"/>
      <c r="AE18" s="393"/>
      <c r="AF18" s="863"/>
      <c r="AG18" s="393"/>
      <c r="AH18" s="863"/>
      <c r="AI18" s="393"/>
      <c r="AJ18" s="863"/>
      <c r="AL18" s="863"/>
      <c r="AM18" s="393"/>
      <c r="AN18" s="863"/>
      <c r="AO18" s="393"/>
      <c r="AP18" s="871"/>
      <c r="AQ18" s="872"/>
      <c r="AR18" s="871"/>
      <c r="AS18" s="872"/>
      <c r="AT18" s="873"/>
      <c r="AU18" s="871"/>
      <c r="AV18" s="871"/>
      <c r="AW18" s="906"/>
      <c r="AX18" s="906"/>
      <c r="AY18" s="116"/>
      <c r="AZ18" s="116"/>
      <c r="BA18" s="116"/>
      <c r="BB18" s="116"/>
      <c r="BC18" s="116"/>
      <c r="BE18" s="871"/>
      <c r="BF18" s="871"/>
      <c r="BG18" s="117"/>
      <c r="BH18" s="871"/>
      <c r="BI18" s="885"/>
      <c r="BJ18" s="871"/>
      <c r="BK18" s="795"/>
      <c r="BL18" s="795"/>
      <c r="BM18" s="795"/>
      <c r="BN18" s="795"/>
      <c r="BO18" s="77"/>
      <c r="BP18" s="50"/>
      <c r="BQ18" s="50"/>
      <c r="BT18" s="82"/>
      <c r="BU18" s="811"/>
      <c r="BV18" s="811"/>
      <c r="BW18" s="811"/>
      <c r="BX18" s="811"/>
      <c r="BY18" s="914"/>
      <c r="BZ18" s="2"/>
      <c r="CA18" s="2"/>
      <c r="CB18" s="2"/>
      <c r="CC18" s="95"/>
      <c r="CD18" s="2"/>
      <c r="CE18" s="2"/>
      <c r="CF18" s="2"/>
      <c r="CG18" s="2"/>
      <c r="CH18" s="119"/>
      <c r="CI18" s="923"/>
      <c r="CJ18" s="50"/>
      <c r="CK18" s="51"/>
      <c r="CL18" s="51"/>
      <c r="CM18" s="51"/>
      <c r="CN18" s="50"/>
      <c r="CO18" s="50"/>
      <c r="CP18" s="50"/>
      <c r="CQ18" s="50"/>
      <c r="CR18" s="50"/>
    </row>
    <row r="19" spans="1:96" ht="21" x14ac:dyDescent="0.25">
      <c r="A19" s="109"/>
      <c r="B19" s="52"/>
      <c r="C19" s="110"/>
      <c r="D19" s="91"/>
      <c r="E19" s="110"/>
      <c r="F19" s="91"/>
      <c r="G19" s="110"/>
      <c r="H19" s="91"/>
      <c r="I19" s="110"/>
      <c r="J19" s="91"/>
      <c r="K19" s="121"/>
      <c r="L19" s="246"/>
      <c r="M19" s="246"/>
      <c r="N19" s="246"/>
      <c r="O19" s="246"/>
      <c r="P19" s="393"/>
      <c r="Q19" s="393"/>
      <c r="R19" s="393"/>
      <c r="S19" s="393"/>
      <c r="T19" s="393"/>
      <c r="U19" s="393"/>
      <c r="V19" s="393"/>
      <c r="W19" s="246"/>
      <c r="X19" s="806"/>
      <c r="Y19" s="806"/>
      <c r="Z19" s="806"/>
      <c r="AA19" s="116"/>
      <c r="AB19" s="246"/>
      <c r="AC19" s="809"/>
      <c r="AD19" s="246"/>
      <c r="AE19" s="809"/>
      <c r="AF19" s="809"/>
      <c r="AG19" s="809"/>
      <c r="AH19" s="809"/>
      <c r="AI19" s="809"/>
      <c r="AJ19" s="809"/>
      <c r="AK19" s="50"/>
      <c r="AL19" s="809"/>
      <c r="AM19" s="809"/>
      <c r="AN19" s="809"/>
      <c r="AO19" s="809"/>
      <c r="AP19" s="873"/>
      <c r="AQ19" s="873"/>
      <c r="AR19" s="874"/>
      <c r="AS19" s="874"/>
      <c r="AT19" s="873"/>
      <c r="AU19" s="114"/>
      <c r="AV19" s="110"/>
      <c r="AW19" s="110"/>
      <c r="AX19" s="110"/>
      <c r="AY19" s="116"/>
      <c r="AZ19" s="114"/>
      <c r="BA19" s="123"/>
      <c r="BB19" s="123"/>
      <c r="BC19" s="123"/>
      <c r="BD19" s="123"/>
      <c r="BE19" s="123"/>
      <c r="BF19" s="124"/>
      <c r="BG19" s="125"/>
      <c r="BH19" s="871"/>
      <c r="BI19" s="885"/>
      <c r="BJ19" s="871"/>
      <c r="BK19" s="821"/>
      <c r="BL19" s="893"/>
      <c r="BM19" s="893"/>
      <c r="BN19" s="821"/>
      <c r="BO19" s="77"/>
      <c r="BP19" s="73" t="s">
        <v>113</v>
      </c>
      <c r="BQ19" s="11">
        <v>400</v>
      </c>
      <c r="BR19" s="11">
        <v>400</v>
      </c>
      <c r="BS19" s="128" t="s">
        <v>113</v>
      </c>
      <c r="BT19" s="129"/>
      <c r="BU19" s="393"/>
      <c r="BV19" s="393"/>
      <c r="BW19" s="393"/>
      <c r="BX19" s="915"/>
      <c r="BY19" s="916"/>
      <c r="BZ19" s="132"/>
      <c r="CA19" s="132"/>
      <c r="CB19" s="132"/>
      <c r="CC19" s="132"/>
      <c r="CD19" s="133"/>
      <c r="CE19" s="134"/>
      <c r="CF19" s="134"/>
      <c r="CG19" s="134"/>
      <c r="CH19" s="135"/>
      <c r="CI19" s="136"/>
      <c r="CJ19" s="50"/>
      <c r="CK19" s="51"/>
      <c r="CL19" s="51"/>
      <c r="CM19" s="51"/>
      <c r="CN19" s="50"/>
      <c r="CO19" s="50"/>
      <c r="CP19" s="50"/>
      <c r="CQ19" s="50"/>
      <c r="CR19" s="50"/>
    </row>
    <row r="20" spans="1:96" ht="21" x14ac:dyDescent="0.3">
      <c r="A20" s="109"/>
      <c r="B20" s="52"/>
      <c r="C20" s="50"/>
      <c r="D20" s="110"/>
      <c r="F20" s="110"/>
      <c r="H20" s="110"/>
      <c r="J20" s="110"/>
      <c r="K20" s="116"/>
      <c r="L20" s="246"/>
      <c r="M20" s="246"/>
      <c r="N20" s="246"/>
      <c r="O20" s="393"/>
      <c r="P20" s="393"/>
      <c r="Q20" s="393"/>
      <c r="R20" s="393"/>
      <c r="S20" s="393"/>
      <c r="T20" s="393"/>
      <c r="U20" s="393"/>
      <c r="V20" s="393"/>
      <c r="W20" s="393"/>
      <c r="X20" s="804"/>
      <c r="Y20" s="393"/>
      <c r="Z20" s="807"/>
      <c r="AA20" s="138"/>
      <c r="AB20" s="807"/>
      <c r="AC20" s="864"/>
      <c r="AD20" s="865"/>
      <c r="AE20" s="393"/>
      <c r="AF20" s="811"/>
      <c r="AG20" s="393"/>
      <c r="AH20" s="807"/>
      <c r="AI20" s="393"/>
      <c r="AJ20" s="393"/>
      <c r="AL20" s="875"/>
      <c r="AM20" s="807"/>
      <c r="AN20" s="875"/>
      <c r="AO20" s="393"/>
      <c r="AP20" s="876"/>
      <c r="AQ20" s="393"/>
      <c r="AR20" s="877"/>
      <c r="AS20" s="877"/>
      <c r="AT20" s="393"/>
      <c r="AU20" s="121"/>
      <c r="AV20" s="91"/>
      <c r="AW20" s="91"/>
      <c r="AX20" s="91"/>
      <c r="AY20" s="121" t="s">
        <v>131</v>
      </c>
      <c r="AZ20" s="123"/>
      <c r="BA20" s="73"/>
      <c r="BB20" s="73"/>
      <c r="BC20" s="73"/>
      <c r="BD20" s="73"/>
      <c r="BE20" s="73"/>
      <c r="BF20" s="123"/>
      <c r="BG20" s="125"/>
      <c r="BH20" s="885"/>
      <c r="BI20" s="871"/>
      <c r="BJ20" s="795"/>
      <c r="BK20" s="795"/>
      <c r="BL20" s="795"/>
      <c r="BM20" s="795"/>
      <c r="BN20" s="795"/>
      <c r="BO20" s="77"/>
      <c r="BP20" s="73"/>
      <c r="BQ20" s="50"/>
      <c r="BT20" s="129"/>
      <c r="BU20" s="884"/>
      <c r="BV20" s="884"/>
      <c r="BW20" s="884"/>
      <c r="BX20" s="906"/>
      <c r="BY20" s="142"/>
      <c r="BZ20" s="143"/>
      <c r="CA20" s="143"/>
      <c r="CB20" s="143"/>
      <c r="CC20" s="143"/>
      <c r="CD20" s="144"/>
      <c r="CE20" s="116"/>
      <c r="CF20" s="116"/>
      <c r="CG20" s="116"/>
      <c r="CH20" s="114"/>
      <c r="CI20" s="67"/>
      <c r="CJ20" s="50"/>
      <c r="CK20" s="51"/>
      <c r="CL20" s="51"/>
      <c r="CM20" s="51"/>
      <c r="CN20" s="50"/>
      <c r="CO20" s="50"/>
      <c r="CP20" s="50"/>
      <c r="CQ20" s="50"/>
      <c r="CR20" s="50"/>
    </row>
    <row r="21" spans="1:96" ht="19.5" thickBot="1" x14ac:dyDescent="0.3">
      <c r="A21" s="109"/>
      <c r="B21" s="52"/>
      <c r="C21" s="50"/>
      <c r="D21" s="50"/>
      <c r="E21" s="50"/>
      <c r="F21" s="793"/>
      <c r="G21" s="793"/>
      <c r="H21" s="793"/>
      <c r="I21" s="393"/>
      <c r="J21" s="794"/>
      <c r="K21" s="795"/>
      <c r="L21" s="794"/>
      <c r="M21" s="796"/>
      <c r="N21" s="794"/>
      <c r="O21" s="393"/>
      <c r="P21" s="797"/>
      <c r="Q21" s="246"/>
      <c r="R21" s="797"/>
      <c r="S21" s="246"/>
      <c r="T21" s="797"/>
      <c r="U21" s="246"/>
      <c r="V21" s="797"/>
      <c r="W21" s="393"/>
      <c r="X21" s="798"/>
      <c r="Y21" s="393"/>
      <c r="Z21" s="799"/>
      <c r="AA21" s="151"/>
      <c r="AB21" s="866"/>
      <c r="AC21" s="867"/>
      <c r="AD21" s="866"/>
      <c r="AE21" s="393"/>
      <c r="AF21" s="800"/>
      <c r="AG21" s="393"/>
      <c r="AH21" s="868"/>
      <c r="AI21" s="393"/>
      <c r="AJ21" s="869"/>
      <c r="AL21" s="878"/>
      <c r="AM21" s="393"/>
      <c r="AN21" s="868"/>
      <c r="AO21" s="393"/>
      <c r="AP21" s="879"/>
      <c r="AQ21" s="393"/>
      <c r="AR21" s="813"/>
      <c r="AS21" s="813"/>
      <c r="AT21" s="393"/>
      <c r="AU21" s="91"/>
      <c r="AV21" s="158">
        <v>100</v>
      </c>
      <c r="AW21" s="55"/>
      <c r="AX21" s="159">
        <v>100</v>
      </c>
      <c r="AY21" s="91"/>
      <c r="AZ21" s="73"/>
      <c r="BA21" s="160">
        <v>100</v>
      </c>
      <c r="BB21" s="160">
        <v>100</v>
      </c>
      <c r="BC21" s="161">
        <v>100</v>
      </c>
      <c r="BD21" s="161">
        <v>100</v>
      </c>
      <c r="BE21" s="162">
        <v>100</v>
      </c>
      <c r="BF21" s="73"/>
      <c r="BG21" s="125"/>
      <c r="BH21" s="885"/>
      <c r="BI21" s="885"/>
      <c r="BJ21" s="885"/>
      <c r="BK21" s="821"/>
      <c r="BL21" s="894"/>
      <c r="BM21" s="895"/>
      <c r="BN21" s="821"/>
      <c r="BO21" s="77"/>
      <c r="BP21" s="73" t="s">
        <v>113</v>
      </c>
      <c r="BQ21" s="165">
        <v>400</v>
      </c>
      <c r="BR21" s="40">
        <v>400</v>
      </c>
      <c r="BS21" s="128" t="s">
        <v>113</v>
      </c>
      <c r="BT21" s="82"/>
      <c r="BU21" s="884"/>
      <c r="BV21" s="884"/>
      <c r="BW21" s="884"/>
      <c r="BX21" s="906"/>
      <c r="BY21" s="166"/>
      <c r="BZ21" s="144"/>
      <c r="CA21" s="144"/>
      <c r="CB21" s="144"/>
      <c r="CC21" s="144"/>
      <c r="CD21" s="50"/>
      <c r="CE21" s="116"/>
      <c r="CF21" s="116"/>
      <c r="CG21" s="116"/>
      <c r="CH21" s="114"/>
      <c r="CI21" s="67"/>
      <c r="CJ21" s="50"/>
      <c r="CK21" s="51"/>
      <c r="CL21" s="51"/>
      <c r="CM21" s="51"/>
      <c r="CN21" s="50"/>
      <c r="CO21" s="50"/>
      <c r="CP21" s="50"/>
      <c r="CQ21" s="50"/>
      <c r="CR21" s="50"/>
    </row>
    <row r="22" spans="1:96" ht="19.5" thickBot="1" x14ac:dyDescent="0.3">
      <c r="A22" s="109"/>
      <c r="B22" s="52"/>
      <c r="C22" s="50"/>
      <c r="D22" s="50"/>
      <c r="E22" s="50"/>
      <c r="F22" s="793"/>
      <c r="G22" s="793"/>
      <c r="H22" s="793"/>
      <c r="I22" s="393"/>
      <c r="J22" s="794"/>
      <c r="K22" s="795"/>
      <c r="L22" s="794"/>
      <c r="M22" s="796"/>
      <c r="N22" s="794"/>
      <c r="O22" s="393"/>
      <c r="P22" s="797"/>
      <c r="Q22" s="795"/>
      <c r="R22" s="797"/>
      <c r="S22" s="795"/>
      <c r="T22" s="797"/>
      <c r="U22" s="795"/>
      <c r="V22" s="797"/>
      <c r="W22" s="393"/>
      <c r="X22" s="800"/>
      <c r="Y22" s="393"/>
      <c r="Z22" s="800"/>
      <c r="AA22" s="151"/>
      <c r="AB22" s="866"/>
      <c r="AC22" s="867"/>
      <c r="AD22" s="800"/>
      <c r="AE22" s="393"/>
      <c r="AF22" s="800"/>
      <c r="AG22" s="393"/>
      <c r="AH22" s="870"/>
      <c r="AI22" s="393"/>
      <c r="AJ22" s="870"/>
      <c r="AL22" s="880"/>
      <c r="AM22" s="393"/>
      <c r="AN22" s="880"/>
      <c r="AO22" s="393"/>
      <c r="AP22" s="881"/>
      <c r="AQ22" s="393"/>
      <c r="AR22" s="813"/>
      <c r="AS22" s="813"/>
      <c r="AT22" s="393"/>
      <c r="AU22" s="91"/>
      <c r="AV22" s="171">
        <v>100</v>
      </c>
      <c r="AW22" s="167"/>
      <c r="AX22" s="172">
        <v>100</v>
      </c>
      <c r="AY22" s="91"/>
      <c r="AZ22" s="73"/>
      <c r="BA22" s="173">
        <v>100</v>
      </c>
      <c r="BB22" s="173">
        <v>100</v>
      </c>
      <c r="BC22" s="162">
        <v>100</v>
      </c>
      <c r="BD22" s="162">
        <v>100</v>
      </c>
      <c r="BE22" s="162">
        <v>100</v>
      </c>
      <c r="BF22" s="73"/>
      <c r="BG22" s="825"/>
      <c r="BH22" s="885"/>
      <c r="BI22" s="885"/>
      <c r="BJ22" s="885"/>
      <c r="BK22" s="795"/>
      <c r="BL22" s="795"/>
      <c r="BM22" s="795"/>
      <c r="BN22" s="795"/>
      <c r="BO22" s="77"/>
      <c r="BP22" s="73"/>
      <c r="BQ22" s="50"/>
      <c r="BT22" s="82"/>
      <c r="BU22" s="811"/>
      <c r="BV22" s="811"/>
      <c r="BW22" s="811"/>
      <c r="BX22" s="907"/>
      <c r="BY22" s="166"/>
      <c r="BZ22" s="144"/>
      <c r="CA22" s="144"/>
      <c r="CB22" s="144"/>
      <c r="CC22" s="144"/>
      <c r="CD22" s="50"/>
      <c r="CE22" s="116"/>
      <c r="CF22" s="116"/>
      <c r="CG22" s="116"/>
      <c r="CH22" s="114"/>
      <c r="CI22" s="67"/>
      <c r="CJ22" s="50"/>
      <c r="CK22" s="51"/>
      <c r="CL22" s="51"/>
      <c r="CM22" s="51"/>
      <c r="CN22" s="50"/>
      <c r="CO22" s="50"/>
      <c r="CP22" s="50"/>
      <c r="CQ22" s="50"/>
      <c r="CR22" s="50"/>
    </row>
    <row r="23" spans="1:96" ht="21" customHeight="1" x14ac:dyDescent="0.3">
      <c r="A23" s="109"/>
      <c r="B23" s="52"/>
      <c r="C23" s="50"/>
      <c r="D23" s="50"/>
      <c r="E23" s="50"/>
      <c r="F23" s="795"/>
      <c r="G23" s="393"/>
      <c r="H23" s="795"/>
      <c r="I23" s="801"/>
      <c r="J23" s="801"/>
      <c r="K23" s="795"/>
      <c r="L23" s="802"/>
      <c r="M23" s="802"/>
      <c r="N23" s="803"/>
      <c r="O23" s="393"/>
      <c r="P23" s="393"/>
      <c r="Q23" s="393"/>
      <c r="R23" s="393"/>
      <c r="S23" s="393"/>
      <c r="T23" s="393"/>
      <c r="U23" s="393"/>
      <c r="V23" s="393"/>
      <c r="W23" s="393"/>
      <c r="X23" s="804"/>
      <c r="Y23" s="393"/>
      <c r="Z23" s="393"/>
      <c r="AB23" s="138"/>
      <c r="AC23" s="138"/>
      <c r="AD23" s="177"/>
      <c r="AH23" s="178"/>
      <c r="AI23" s="92"/>
      <c r="AL23" s="811"/>
      <c r="AM23" s="393"/>
      <c r="AN23" s="811"/>
      <c r="AO23" s="393"/>
      <c r="AP23" s="876"/>
      <c r="AQ23" s="882"/>
      <c r="AR23" s="877"/>
      <c r="AS23" s="877"/>
      <c r="AT23" s="883"/>
      <c r="AU23" s="110"/>
      <c r="AV23" s="181" t="s">
        <v>113</v>
      </c>
      <c r="AW23" s="181"/>
      <c r="AX23" s="181" t="s">
        <v>113</v>
      </c>
      <c r="AY23" s="110"/>
      <c r="AZ23" s="121" t="s">
        <v>149</v>
      </c>
      <c r="BA23" s="73"/>
      <c r="BB23" s="73"/>
      <c r="BC23" s="73"/>
      <c r="BD23" s="73"/>
      <c r="BE23" s="73"/>
      <c r="BF23" s="123"/>
      <c r="BG23" s="1253"/>
      <c r="BH23" s="885"/>
      <c r="BI23" s="885"/>
      <c r="BJ23" s="885"/>
      <c r="BK23" s="821"/>
      <c r="BL23" s="894"/>
      <c r="BM23" s="895"/>
      <c r="BN23" s="821"/>
      <c r="BO23" s="77"/>
      <c r="BP23" s="73" t="s">
        <v>113</v>
      </c>
      <c r="BQ23" s="173">
        <v>400</v>
      </c>
      <c r="BR23" s="46">
        <v>400</v>
      </c>
      <c r="BS23" s="128" t="s">
        <v>113</v>
      </c>
      <c r="BT23" s="129"/>
      <c r="BU23" s="908"/>
      <c r="BV23" s="908"/>
      <c r="BW23" s="908"/>
      <c r="BX23" s="908"/>
      <c r="BY23" s="166"/>
      <c r="BZ23" s="144"/>
      <c r="CA23" s="144"/>
      <c r="CB23" s="144"/>
      <c r="CC23" s="144"/>
      <c r="CD23" s="50"/>
      <c r="CE23" s="116"/>
      <c r="CF23" s="116"/>
      <c r="CG23" s="116"/>
      <c r="CH23" s="114"/>
      <c r="CI23" s="67"/>
      <c r="CJ23" s="50"/>
      <c r="CK23" s="51"/>
      <c r="CL23" s="51"/>
      <c r="CM23" s="51"/>
      <c r="CN23" s="50"/>
      <c r="CO23" s="50"/>
      <c r="CP23" s="50"/>
      <c r="CQ23" s="50"/>
      <c r="CR23" s="50"/>
    </row>
    <row r="24" spans="1:96" ht="21.75" thickBot="1" x14ac:dyDescent="0.3">
      <c r="A24" s="109"/>
      <c r="B24" s="52"/>
      <c r="C24" s="50"/>
      <c r="D24" s="50"/>
      <c r="E24" s="50"/>
      <c r="F24" s="795"/>
      <c r="G24" s="393"/>
      <c r="H24" s="801"/>
      <c r="I24" s="393"/>
      <c r="J24" s="393"/>
      <c r="K24" s="393"/>
      <c r="L24" s="802"/>
      <c r="M24" s="802"/>
      <c r="N24" s="808"/>
      <c r="O24" s="809"/>
      <c r="P24" s="393"/>
      <c r="R24" s="121" t="s">
        <v>152</v>
      </c>
      <c r="S24" s="110"/>
      <c r="T24" s="110"/>
      <c r="U24" s="110"/>
      <c r="W24" s="50"/>
      <c r="X24" s="52"/>
      <c r="Y24" s="121" t="s">
        <v>153</v>
      </c>
      <c r="Z24" s="184"/>
      <c r="AA24" s="184"/>
      <c r="AB24" s="185" t="s">
        <v>154</v>
      </c>
      <c r="AC24" s="52"/>
      <c r="AD24" s="52"/>
      <c r="AE24" s="121" t="s">
        <v>155</v>
      </c>
      <c r="AF24" s="184"/>
      <c r="AG24" s="178"/>
      <c r="AH24" s="186"/>
      <c r="AI24" s="99"/>
      <c r="AJ24" s="187" t="s">
        <v>156</v>
      </c>
      <c r="AK24" s="188"/>
      <c r="AL24" s="73"/>
      <c r="AM24" s="73"/>
      <c r="AN24" s="188"/>
      <c r="AO24" s="187" t="s">
        <v>157</v>
      </c>
      <c r="AP24" s="188"/>
      <c r="AQ24" s="189"/>
      <c r="AR24" s="189"/>
      <c r="AS24" s="190"/>
      <c r="AT24" s="116"/>
      <c r="AU24" s="116"/>
      <c r="AV24" s="110"/>
      <c r="AW24" s="110"/>
      <c r="AX24" s="110"/>
      <c r="AY24" s="50"/>
      <c r="AZ24" s="116"/>
      <c r="BA24" s="123"/>
      <c r="BB24" s="123"/>
      <c r="BC24" s="123"/>
      <c r="BD24" s="123"/>
      <c r="BE24" s="123"/>
      <c r="BF24" s="191"/>
      <c r="BG24" s="1254"/>
      <c r="BH24" s="885"/>
      <c r="BI24" s="885"/>
      <c r="BJ24" s="885"/>
      <c r="BK24" s="393"/>
      <c r="BL24" s="885"/>
      <c r="BM24" s="795"/>
      <c r="BN24" s="885"/>
      <c r="BO24" s="77"/>
      <c r="BP24" s="73"/>
      <c r="BQ24" s="50"/>
      <c r="BT24" s="129"/>
      <c r="BU24" s="908"/>
      <c r="BV24" s="908"/>
      <c r="BW24" s="908"/>
      <c r="BX24" s="908"/>
      <c r="BY24" s="142"/>
      <c r="BZ24" s="50"/>
      <c r="CA24" s="50"/>
      <c r="CB24" s="50"/>
      <c r="CC24" s="809"/>
      <c r="CD24" s="924"/>
      <c r="CE24" s="246"/>
      <c r="CF24" s="246"/>
      <c r="CG24" s="246"/>
      <c r="CH24" s="114"/>
      <c r="CI24" s="192"/>
      <c r="CJ24" s="50"/>
      <c r="CK24" s="51"/>
      <c r="CL24" s="51"/>
      <c r="CM24" s="51"/>
      <c r="CN24" s="50"/>
      <c r="CO24" s="50"/>
      <c r="CP24" s="50"/>
      <c r="CQ24" s="50"/>
      <c r="CR24" s="50"/>
    </row>
    <row r="25" spans="1:96" ht="26.25" x14ac:dyDescent="0.25">
      <c r="A25" s="109"/>
      <c r="B25" s="52"/>
      <c r="C25" s="116"/>
      <c r="D25" s="116"/>
      <c r="E25" s="116"/>
      <c r="F25" s="795"/>
      <c r="G25" s="795"/>
      <c r="H25" s="801"/>
      <c r="I25" s="810"/>
      <c r="J25" s="810"/>
      <c r="K25" s="811"/>
      <c r="L25" s="812"/>
      <c r="M25" s="813"/>
      <c r="N25" s="811"/>
      <c r="O25" s="393"/>
      <c r="P25" s="393"/>
      <c r="R25" s="195"/>
      <c r="S25" s="73"/>
      <c r="T25" s="73"/>
      <c r="U25" s="195"/>
      <c r="V25" s="196"/>
      <c r="W25" s="196"/>
      <c r="X25" s="186"/>
      <c r="Y25" s="73"/>
      <c r="Z25" s="73"/>
      <c r="AA25" s="73"/>
      <c r="AB25" s="73"/>
      <c r="AC25" s="186"/>
      <c r="AD25" s="186"/>
      <c r="AE25" s="73"/>
      <c r="AF25" s="73"/>
      <c r="AG25" s="73"/>
      <c r="AH25" s="197"/>
      <c r="AI25" s="186"/>
      <c r="AJ25" s="186"/>
      <c r="AK25" s="91" t="s">
        <v>159</v>
      </c>
      <c r="AL25" s="198">
        <v>100</v>
      </c>
      <c r="AM25" s="173">
        <v>100</v>
      </c>
      <c r="AN25" s="91" t="s">
        <v>159</v>
      </c>
      <c r="AO25" s="199"/>
      <c r="AP25" s="91"/>
      <c r="AQ25" s="200">
        <v>400</v>
      </c>
      <c r="AR25" s="200">
        <v>400</v>
      </c>
      <c r="AS25" s="91"/>
      <c r="AT25" s="199"/>
      <c r="AU25" s="116"/>
      <c r="AV25" s="114"/>
      <c r="AW25" s="114"/>
      <c r="AX25" s="114"/>
      <c r="AY25" s="116"/>
      <c r="AZ25" s="201"/>
      <c r="BA25" s="201"/>
      <c r="BB25" s="201"/>
      <c r="BC25" s="201"/>
      <c r="BD25" s="51"/>
      <c r="BE25" s="51"/>
      <c r="BF25" s="202"/>
      <c r="BG25" s="825"/>
      <c r="BH25" s="1250"/>
      <c r="BI25" s="1250"/>
      <c r="BJ25" s="1250"/>
      <c r="BK25" s="795"/>
      <c r="BL25" s="892"/>
      <c r="BM25" s="896"/>
      <c r="BN25" s="795"/>
      <c r="BO25" s="77"/>
      <c r="BP25" s="73" t="s">
        <v>113</v>
      </c>
      <c r="BQ25" s="204">
        <v>400</v>
      </c>
      <c r="BR25" s="46">
        <v>400</v>
      </c>
      <c r="BS25" s="128" t="s">
        <v>113</v>
      </c>
      <c r="BT25" s="129"/>
      <c r="BU25" s="811"/>
      <c r="BV25" s="811"/>
      <c r="BW25" s="811"/>
      <c r="BX25" s="811"/>
      <c r="BY25" s="166"/>
      <c r="BZ25" s="144"/>
      <c r="CA25" s="144"/>
      <c r="CB25" s="144"/>
      <c r="CC25" s="924"/>
      <c r="CD25" s="809"/>
      <c r="CE25" s="246"/>
      <c r="CF25" s="809"/>
      <c r="CG25" s="246"/>
      <c r="CH25" s="114"/>
      <c r="CI25" s="67"/>
      <c r="CJ25" s="50"/>
      <c r="CK25" s="51"/>
      <c r="CL25" s="51"/>
      <c r="CM25" s="51"/>
      <c r="CN25" s="50"/>
      <c r="CO25" s="50"/>
      <c r="CP25" s="50"/>
      <c r="CQ25" s="50"/>
      <c r="CR25" s="50"/>
    </row>
    <row r="26" spans="1:96" ht="27" thickBot="1" x14ac:dyDescent="0.3">
      <c r="A26" s="109"/>
      <c r="B26" s="52"/>
      <c r="C26" s="116"/>
      <c r="D26" s="116"/>
      <c r="E26" s="205"/>
      <c r="F26" s="814"/>
      <c r="G26" s="801"/>
      <c r="H26" s="801"/>
      <c r="I26" s="810"/>
      <c r="J26" s="810"/>
      <c r="K26" s="393"/>
      <c r="L26" s="393"/>
      <c r="M26" s="393"/>
      <c r="N26" s="815"/>
      <c r="O26" s="816"/>
      <c r="P26" s="816"/>
      <c r="Q26" s="186"/>
      <c r="R26" s="73" t="s">
        <v>159</v>
      </c>
      <c r="S26" s="208">
        <v>100</v>
      </c>
      <c r="T26" s="209">
        <v>100</v>
      </c>
      <c r="U26" s="73" t="s">
        <v>159</v>
      </c>
      <c r="V26" s="186"/>
      <c r="W26" s="50"/>
      <c r="X26" s="186"/>
      <c r="Y26" s="73"/>
      <c r="Z26" s="210">
        <v>100</v>
      </c>
      <c r="AA26" s="204">
        <v>100</v>
      </c>
      <c r="AB26" s="73"/>
      <c r="AC26" s="186"/>
      <c r="AD26" s="186"/>
      <c r="AE26" s="73"/>
      <c r="AF26" s="211">
        <v>100</v>
      </c>
      <c r="AG26" s="80">
        <v>100</v>
      </c>
      <c r="AH26" s="197"/>
      <c r="AI26" s="186"/>
      <c r="AJ26" s="186"/>
      <c r="AK26" s="50"/>
      <c r="AL26" s="50"/>
      <c r="AM26" s="50"/>
      <c r="AN26" s="50"/>
      <c r="AO26" s="199"/>
      <c r="AT26" s="199"/>
      <c r="AU26" s="116"/>
      <c r="AW26" s="50"/>
      <c r="AX26" s="114"/>
      <c r="AY26" s="116"/>
      <c r="AZ26" s="51"/>
      <c r="BA26" s="50"/>
      <c r="BB26" s="50"/>
      <c r="BC26" s="50"/>
      <c r="BD26" s="50"/>
      <c r="BE26" s="50"/>
      <c r="BF26" s="202"/>
      <c r="BG26" s="125"/>
      <c r="BH26" s="1250"/>
      <c r="BI26" s="1250"/>
      <c r="BJ26" s="1250"/>
      <c r="BK26" s="885"/>
      <c r="BL26" s="393"/>
      <c r="BM26" s="393"/>
      <c r="BN26" s="393"/>
      <c r="BP26" s="69"/>
      <c r="BQ26" s="73"/>
      <c r="BR26" s="73"/>
      <c r="BS26" s="69"/>
      <c r="BT26" s="116"/>
      <c r="BU26" s="909"/>
      <c r="BV26" s="909"/>
      <c r="BW26" s="1192"/>
      <c r="BX26" s="1193"/>
      <c r="BY26" s="213"/>
      <c r="BZ26" s="55"/>
      <c r="CA26" s="50"/>
      <c r="CB26" s="50"/>
      <c r="CC26" s="1233"/>
      <c r="CD26" s="1255"/>
      <c r="CE26" s="1235"/>
      <c r="CF26" s="809"/>
      <c r="CG26" s="246"/>
      <c r="CH26" s="114"/>
      <c r="CI26" s="192"/>
      <c r="CJ26" s="50"/>
      <c r="CK26" s="51"/>
      <c r="CL26" s="51"/>
      <c r="CM26" s="51"/>
      <c r="CN26" s="50"/>
      <c r="CO26" s="50"/>
      <c r="CP26" s="50"/>
      <c r="CQ26" s="50"/>
      <c r="CR26" s="50"/>
    </row>
    <row r="27" spans="1:96" ht="27" thickBot="1" x14ac:dyDescent="0.3">
      <c r="A27" s="109"/>
      <c r="B27" s="52"/>
      <c r="C27" s="214"/>
      <c r="D27" s="116"/>
      <c r="E27" s="205"/>
      <c r="F27" s="814"/>
      <c r="G27" s="801"/>
      <c r="H27" s="801"/>
      <c r="I27" s="810"/>
      <c r="J27" s="810"/>
      <c r="K27" s="811"/>
      <c r="L27" s="812"/>
      <c r="M27" s="813"/>
      <c r="N27" s="811"/>
      <c r="O27" s="393"/>
      <c r="P27" s="393"/>
      <c r="Q27" s="186"/>
      <c r="R27" s="73"/>
      <c r="U27" s="73"/>
      <c r="V27" s="186"/>
      <c r="W27" s="50"/>
      <c r="X27" s="186"/>
      <c r="Y27" s="73"/>
      <c r="AB27" s="73"/>
      <c r="AC27" s="186"/>
      <c r="AD27" s="186"/>
      <c r="AE27" s="73"/>
      <c r="AF27" s="215"/>
      <c r="AG27" s="215"/>
      <c r="AH27" s="197"/>
      <c r="AI27" s="186"/>
      <c r="AJ27" s="186"/>
      <c r="AK27" s="91" t="s">
        <v>159</v>
      </c>
      <c r="AL27" s="216">
        <v>100</v>
      </c>
      <c r="AM27" s="173">
        <v>100</v>
      </c>
      <c r="AN27" s="91" t="s">
        <v>159</v>
      </c>
      <c r="AO27" s="199"/>
      <c r="AP27" s="91"/>
      <c r="AQ27" s="200">
        <v>400</v>
      </c>
      <c r="AR27" s="217">
        <v>400</v>
      </c>
      <c r="AS27" s="91"/>
      <c r="AT27" s="199"/>
      <c r="AU27" s="116"/>
      <c r="AV27" s="114"/>
      <c r="AW27" s="114"/>
      <c r="AX27" s="114"/>
      <c r="AY27" s="51"/>
      <c r="AZ27" s="52"/>
      <c r="BA27" s="50"/>
      <c r="BB27" s="50"/>
      <c r="BC27" s="50"/>
      <c r="BD27" s="50"/>
      <c r="BE27" s="50"/>
      <c r="BF27" s="218"/>
      <c r="BG27" s="125"/>
      <c r="BH27" s="1250"/>
      <c r="BI27" s="1250"/>
      <c r="BJ27" s="1250"/>
      <c r="BK27" s="885"/>
      <c r="BL27" s="885"/>
      <c r="BM27" s="795"/>
      <c r="BN27" s="897"/>
      <c r="BO27" s="393"/>
      <c r="BP27" s="806"/>
      <c r="BQ27" s="69"/>
      <c r="BR27" s="69"/>
      <c r="BS27" s="52"/>
      <c r="BT27" s="52"/>
      <c r="BU27" s="806"/>
      <c r="BV27" s="806"/>
      <c r="BW27" s="1256"/>
      <c r="BX27" s="1257"/>
      <c r="BY27" s="220"/>
      <c r="BZ27" s="221"/>
      <c r="CA27" s="187"/>
      <c r="CB27" s="50"/>
      <c r="CC27" s="1236"/>
      <c r="CD27" s="1237"/>
      <c r="CE27" s="1238"/>
      <c r="CF27" s="809"/>
      <c r="CG27" s="246"/>
      <c r="CH27" s="114"/>
      <c r="CI27" s="67"/>
      <c r="CJ27" s="50"/>
      <c r="CK27" s="51"/>
      <c r="CL27" s="51"/>
      <c r="CM27" s="51"/>
      <c r="CN27" s="50"/>
      <c r="CO27" s="50"/>
      <c r="CP27" s="50"/>
      <c r="CQ27" s="50"/>
      <c r="CR27" s="50"/>
    </row>
    <row r="28" spans="1:96" ht="26.25" x14ac:dyDescent="0.25">
      <c r="A28" s="840"/>
      <c r="B28" s="841"/>
      <c r="C28" s="824"/>
      <c r="D28" s="223"/>
      <c r="E28" s="205"/>
      <c r="F28" s="814"/>
      <c r="G28" s="801"/>
      <c r="H28" s="801"/>
      <c r="I28" s="810"/>
      <c r="J28" s="810"/>
      <c r="K28" s="393"/>
      <c r="L28" s="393"/>
      <c r="M28" s="393"/>
      <c r="N28" s="815"/>
      <c r="O28" s="816"/>
      <c r="P28" s="817"/>
      <c r="Q28" s="186"/>
      <c r="R28" s="73" t="s">
        <v>159</v>
      </c>
      <c r="S28" s="225">
        <v>100</v>
      </c>
      <c r="T28" s="211">
        <v>100</v>
      </c>
      <c r="U28" s="73" t="s">
        <v>159</v>
      </c>
      <c r="V28" s="186"/>
      <c r="W28" s="50"/>
      <c r="X28" s="186"/>
      <c r="Y28" s="73"/>
      <c r="Z28" s="210">
        <v>100</v>
      </c>
      <c r="AA28" s="204">
        <v>100</v>
      </c>
      <c r="AB28" s="73"/>
      <c r="AC28" s="186"/>
      <c r="AD28" s="186"/>
      <c r="AE28" s="73"/>
      <c r="AF28" s="211">
        <v>100</v>
      </c>
      <c r="AG28" s="80">
        <v>100</v>
      </c>
      <c r="AH28" s="197"/>
      <c r="AI28" s="186"/>
      <c r="AJ28" s="186"/>
      <c r="AK28" s="50"/>
      <c r="AL28" s="50"/>
      <c r="AM28" s="50"/>
      <c r="AN28" s="50"/>
      <c r="AO28" s="199"/>
      <c r="AT28" s="199"/>
      <c r="AU28" s="116"/>
      <c r="AV28" s="114"/>
      <c r="AW28" s="114"/>
      <c r="AX28" s="114"/>
      <c r="AY28" s="51"/>
      <c r="AZ28" s="52"/>
      <c r="BA28" s="226"/>
      <c r="BB28" s="50"/>
      <c r="BC28" s="50"/>
      <c r="BD28" s="50"/>
      <c r="BE28" s="50"/>
      <c r="BF28" s="202"/>
      <c r="BG28" s="125"/>
      <c r="BH28" s="1250"/>
      <c r="BI28" s="1250"/>
      <c r="BJ28" s="1250"/>
      <c r="BK28" s="885"/>
      <c r="BL28" s="885"/>
      <c r="BM28" s="897"/>
      <c r="BN28" s="393"/>
      <c r="BO28" s="898"/>
      <c r="BP28" s="806"/>
      <c r="BQ28" s="52"/>
      <c r="BR28" s="50"/>
      <c r="BS28" s="52"/>
      <c r="BT28" s="52"/>
      <c r="BU28" s="806"/>
      <c r="BV28" s="806"/>
      <c r="BW28" s="806"/>
      <c r="BX28" s="910"/>
      <c r="BY28" s="166"/>
      <c r="BZ28" s="50"/>
      <c r="CA28" s="50"/>
      <c r="CB28" s="50"/>
      <c r="CC28" s="246"/>
      <c r="CD28" s="246"/>
      <c r="CE28" s="809"/>
      <c r="CF28" s="809"/>
      <c r="CG28" s="809"/>
      <c r="CH28" s="114"/>
      <c r="CI28" s="192"/>
      <c r="CJ28" s="50"/>
      <c r="CK28" s="51"/>
      <c r="CL28" s="51"/>
      <c r="CM28" s="51"/>
      <c r="CN28" s="50"/>
      <c r="CO28" s="50"/>
      <c r="CP28" s="50"/>
      <c r="CQ28" s="50"/>
      <c r="CR28" s="50"/>
    </row>
    <row r="29" spans="1:96" ht="26.25" x14ac:dyDescent="0.25">
      <c r="A29" s="1232"/>
      <c r="B29" s="1232"/>
      <c r="C29" s="824"/>
      <c r="D29" s="51"/>
      <c r="E29" s="223"/>
      <c r="F29" s="801"/>
      <c r="G29" s="801"/>
      <c r="H29" s="801"/>
      <c r="I29" s="393"/>
      <c r="J29" s="393"/>
      <c r="K29" s="811"/>
      <c r="L29" s="818"/>
      <c r="M29" s="813"/>
      <c r="N29" s="811"/>
      <c r="O29" s="393"/>
      <c r="P29" s="393"/>
      <c r="Q29" s="186"/>
      <c r="R29" s="73"/>
      <c r="U29" s="73"/>
      <c r="V29" s="186"/>
      <c r="W29" s="50"/>
      <c r="X29" s="186"/>
      <c r="Y29" s="73"/>
      <c r="AB29" s="73"/>
      <c r="AC29" s="186"/>
      <c r="AD29" s="186"/>
      <c r="AE29" s="73"/>
      <c r="AF29" s="215"/>
      <c r="AG29" s="215"/>
      <c r="AH29" s="197"/>
      <c r="AI29" s="186"/>
      <c r="AJ29" s="186"/>
      <c r="AK29" s="91" t="s">
        <v>159</v>
      </c>
      <c r="AL29" s="216">
        <v>100</v>
      </c>
      <c r="AM29" s="216">
        <v>100</v>
      </c>
      <c r="AN29" s="91" t="s">
        <v>159</v>
      </c>
      <c r="AO29" s="199"/>
      <c r="AP29" s="91"/>
      <c r="AQ29" s="217">
        <v>400</v>
      </c>
      <c r="AR29" s="217">
        <v>400</v>
      </c>
      <c r="AS29" s="91"/>
      <c r="AT29" s="199"/>
      <c r="AU29" s="116"/>
      <c r="AV29" s="55"/>
      <c r="AW29" s="55"/>
      <c r="AX29" s="116"/>
      <c r="AY29" s="51"/>
      <c r="AZ29" s="201"/>
      <c r="BA29" s="50"/>
      <c r="BB29" s="50"/>
      <c r="BC29" s="50"/>
      <c r="BD29" s="50"/>
      <c r="BE29" s="50"/>
      <c r="BF29" s="202"/>
      <c r="BG29" s="125"/>
      <c r="BH29" s="1010"/>
      <c r="BI29" s="1010"/>
      <c r="BJ29" s="1010"/>
      <c r="BK29" s="61"/>
      <c r="BL29" s="897"/>
      <c r="BM29" s="795"/>
      <c r="BN29" s="393"/>
      <c r="BO29" s="806"/>
      <c r="BP29" s="898"/>
      <c r="BQ29" s="52"/>
      <c r="BR29" s="50"/>
      <c r="BS29" s="52"/>
      <c r="BT29" s="52"/>
      <c r="BU29" s="52"/>
      <c r="BV29" s="52"/>
      <c r="BW29" s="52"/>
      <c r="BX29" s="218"/>
      <c r="BY29" s="220"/>
      <c r="BZ29" s="221"/>
      <c r="CA29" s="187"/>
      <c r="CB29" s="50"/>
      <c r="CC29" s="246"/>
      <c r="CD29" s="246"/>
      <c r="CE29" s="246"/>
      <c r="CF29" s="809"/>
      <c r="CG29" s="809"/>
      <c r="CH29" s="114"/>
      <c r="CI29" s="67"/>
      <c r="CJ29" s="50"/>
      <c r="CK29" s="51"/>
      <c r="CL29" s="51"/>
      <c r="CM29" s="51"/>
      <c r="CN29" s="50"/>
      <c r="CO29" s="50"/>
      <c r="CP29" s="50"/>
      <c r="CQ29" s="50"/>
      <c r="CR29" s="50"/>
    </row>
    <row r="30" spans="1:96" ht="18.75" customHeight="1" x14ac:dyDescent="0.25">
      <c r="A30" s="842"/>
      <c r="B30" s="246"/>
      <c r="C30" s="824"/>
      <c r="D30" s="51"/>
      <c r="E30" s="51"/>
      <c r="F30" s="819"/>
      <c r="G30" s="801"/>
      <c r="H30" s="801"/>
      <c r="I30" s="393"/>
      <c r="J30" s="393"/>
      <c r="K30" s="393"/>
      <c r="L30" s="393"/>
      <c r="M30" s="393"/>
      <c r="N30" s="811"/>
      <c r="O30" s="818"/>
      <c r="P30" s="817"/>
      <c r="Q30" s="186"/>
      <c r="R30" s="73" t="s">
        <v>159</v>
      </c>
      <c r="S30" s="225">
        <v>100</v>
      </c>
      <c r="T30" s="173">
        <v>100</v>
      </c>
      <c r="U30" s="73" t="s">
        <v>159</v>
      </c>
      <c r="V30" s="186"/>
      <c r="W30" s="50"/>
      <c r="X30" s="186"/>
      <c r="Y30" s="73"/>
      <c r="Z30" s="162">
        <v>100</v>
      </c>
      <c r="AA30" s="204">
        <v>100</v>
      </c>
      <c r="AB30" s="73"/>
      <c r="AC30" s="186"/>
      <c r="AD30" s="55"/>
      <c r="AE30" s="73"/>
      <c r="AF30" s="204">
        <v>100</v>
      </c>
      <c r="AG30" s="162">
        <v>100</v>
      </c>
      <c r="AH30" s="73"/>
      <c r="AI30" s="186"/>
      <c r="AJ30" s="50"/>
      <c r="AK30" s="188"/>
      <c r="AL30" s="189"/>
      <c r="AM30" s="189"/>
      <c r="AN30" s="190"/>
      <c r="AO30" s="50"/>
      <c r="AP30" s="188"/>
      <c r="AQ30" s="189"/>
      <c r="AR30" s="189"/>
      <c r="AS30" s="190"/>
      <c r="AU30" s="116"/>
      <c r="AX30" s="116"/>
      <c r="AY30" s="116"/>
      <c r="AZ30" s="201"/>
      <c r="BA30" s="50"/>
      <c r="BB30" s="50"/>
      <c r="BC30" s="50"/>
      <c r="BD30" s="50"/>
      <c r="BE30" s="50"/>
      <c r="BF30" s="202"/>
      <c r="BG30" s="125"/>
      <c r="BH30" s="1010"/>
      <c r="BI30" s="1010"/>
      <c r="BJ30" s="1010"/>
      <c r="BK30" s="61"/>
      <c r="BL30" s="885"/>
      <c r="BM30" s="897"/>
      <c r="BN30" s="393"/>
      <c r="BO30" s="898"/>
      <c r="BP30" s="246"/>
      <c r="BQ30" s="52"/>
      <c r="BR30" s="50"/>
      <c r="BS30" s="52"/>
      <c r="BT30" s="52"/>
      <c r="BU30" s="52"/>
      <c r="BV30" s="52"/>
      <c r="BW30" s="52"/>
      <c r="BX30" s="218"/>
      <c r="BY30" s="166"/>
      <c r="BZ30" s="50"/>
      <c r="CA30" s="50"/>
      <c r="CB30" s="50"/>
      <c r="CC30" s="246"/>
      <c r="CD30" s="246"/>
      <c r="CE30" s="246"/>
      <c r="CF30" s="246"/>
      <c r="CG30" s="809"/>
      <c r="CH30" s="114"/>
      <c r="CI30" s="192"/>
      <c r="CJ30" s="50"/>
      <c r="CK30" s="51"/>
      <c r="CL30" s="51"/>
      <c r="CM30" s="51"/>
      <c r="CN30" s="50"/>
      <c r="CO30" s="50"/>
      <c r="CP30" s="50"/>
      <c r="CQ30" s="50"/>
      <c r="CR30" s="50"/>
    </row>
    <row r="31" spans="1:96" ht="18" customHeight="1" thickBot="1" x14ac:dyDescent="0.3">
      <c r="A31" s="840"/>
      <c r="B31" s="246"/>
      <c r="C31" s="824"/>
      <c r="D31" s="51"/>
      <c r="E31" s="51"/>
      <c r="F31" s="801"/>
      <c r="G31" s="801"/>
      <c r="H31" s="801"/>
      <c r="I31" s="393"/>
      <c r="J31" s="393"/>
      <c r="K31" s="393"/>
      <c r="L31" s="820"/>
      <c r="M31" s="820"/>
      <c r="N31" s="821"/>
      <c r="O31" s="809"/>
      <c r="P31" s="809"/>
      <c r="Q31" s="186"/>
      <c r="R31" s="73"/>
      <c r="U31" s="73"/>
      <c r="V31" s="186"/>
      <c r="W31" s="50"/>
      <c r="X31" s="186"/>
      <c r="Y31" s="73"/>
      <c r="AB31" s="73"/>
      <c r="AC31" s="186"/>
      <c r="AD31" s="52"/>
      <c r="AE31" s="73"/>
      <c r="AH31" s="73"/>
      <c r="AI31" s="50"/>
      <c r="AJ31" s="51"/>
      <c r="AK31" s="91" t="s">
        <v>159</v>
      </c>
      <c r="AL31" s="225">
        <v>100</v>
      </c>
      <c r="AM31" s="173">
        <v>100</v>
      </c>
      <c r="AN31" s="91" t="s">
        <v>159</v>
      </c>
      <c r="AO31" s="52"/>
      <c r="AP31" s="1011" t="s">
        <v>108</v>
      </c>
      <c r="AQ31" s="1011"/>
      <c r="AR31" s="1011"/>
      <c r="AS31" s="1011"/>
      <c r="AX31" s="52"/>
      <c r="AY31" s="116"/>
      <c r="AZ31" s="232"/>
      <c r="BA31" s="50"/>
      <c r="BB31" s="50"/>
      <c r="BC31" s="50"/>
      <c r="BD31" s="50"/>
      <c r="BE31" s="50"/>
      <c r="BF31" s="202"/>
      <c r="BG31" s="125"/>
      <c r="BH31" s="884"/>
      <c r="BI31" s="884"/>
      <c r="BJ31" s="884"/>
      <c r="BK31" s="884"/>
      <c r="BL31" s="885"/>
      <c r="BM31" s="795"/>
      <c r="BN31" s="897"/>
      <c r="BO31" s="393"/>
      <c r="BP31" s="246"/>
      <c r="BQ31" s="50"/>
      <c r="BR31" s="50"/>
      <c r="BS31" s="52"/>
      <c r="BT31" s="52"/>
      <c r="BU31" s="52"/>
      <c r="BV31" s="52"/>
      <c r="BW31" s="52"/>
      <c r="BX31" s="218"/>
      <c r="BY31" s="213"/>
      <c r="BZ31" s="55"/>
      <c r="CA31" s="116"/>
      <c r="CB31" s="50"/>
      <c r="CC31" s="1233"/>
      <c r="CD31" s="1234"/>
      <c r="CE31" s="1235"/>
      <c r="CF31" s="809"/>
      <c r="CG31" s="925"/>
      <c r="CH31" s="114"/>
      <c r="CI31" s="192"/>
      <c r="CJ31" s="50"/>
      <c r="CK31" s="51"/>
      <c r="CL31" s="51"/>
      <c r="CM31" s="51"/>
      <c r="CN31" s="50"/>
      <c r="CO31" s="50"/>
      <c r="CP31" s="50"/>
      <c r="CQ31" s="50"/>
      <c r="CR31" s="50"/>
    </row>
    <row r="32" spans="1:96" ht="18.75" customHeight="1" x14ac:dyDescent="0.25">
      <c r="A32" s="840"/>
      <c r="B32" s="246"/>
      <c r="C32" s="824"/>
      <c r="D32" s="51"/>
      <c r="E32" s="51"/>
      <c r="F32" s="801"/>
      <c r="G32" s="801"/>
      <c r="H32" s="801"/>
      <c r="I32" s="801"/>
      <c r="J32" s="822"/>
      <c r="K32" s="801"/>
      <c r="L32" s="821"/>
      <c r="M32" s="821"/>
      <c r="N32" s="821"/>
      <c r="O32" s="820"/>
      <c r="P32" s="820"/>
      <c r="Q32" s="186"/>
      <c r="R32" s="73" t="s">
        <v>159</v>
      </c>
      <c r="S32" s="173">
        <v>100</v>
      </c>
      <c r="T32" s="173">
        <v>100</v>
      </c>
      <c r="U32" s="73" t="s">
        <v>159</v>
      </c>
      <c r="V32" s="186"/>
      <c r="W32" s="50"/>
      <c r="X32" s="186"/>
      <c r="Y32" s="73"/>
      <c r="Z32" s="225">
        <v>100</v>
      </c>
      <c r="AA32" s="235">
        <v>100</v>
      </c>
      <c r="AB32" s="73"/>
      <c r="AC32" s="186"/>
      <c r="AD32" s="236"/>
      <c r="AE32" s="190"/>
      <c r="AF32" s="225">
        <v>100</v>
      </c>
      <c r="AG32" s="204">
        <v>100</v>
      </c>
      <c r="AH32" s="190"/>
      <c r="AI32" s="51"/>
      <c r="AJ32" s="51"/>
      <c r="AK32" s="186"/>
      <c r="AL32" s="189"/>
      <c r="AM32" s="189"/>
      <c r="AN32" s="186"/>
      <c r="AO32" s="50"/>
      <c r="AP32" s="52"/>
      <c r="AQ32" s="1239"/>
      <c r="AR32" s="1240"/>
      <c r="AS32" s="1240"/>
      <c r="AT32" s="1240"/>
      <c r="AU32" s="1240"/>
      <c r="AV32" s="1240"/>
      <c r="AW32" s="1241"/>
      <c r="AX32" s="116"/>
      <c r="AY32" s="116"/>
      <c r="AZ32" s="201"/>
      <c r="BA32" s="50"/>
      <c r="BB32" s="50"/>
      <c r="BC32" s="50"/>
      <c r="BD32" s="50"/>
      <c r="BE32" s="50"/>
      <c r="BF32" s="202"/>
      <c r="BG32" s="125"/>
      <c r="BH32" s="884"/>
      <c r="BI32" s="884"/>
      <c r="BJ32" s="884"/>
      <c r="BK32" s="884"/>
      <c r="BL32" s="885"/>
      <c r="BM32" s="795"/>
      <c r="BN32" s="393"/>
      <c r="BO32" s="809"/>
      <c r="BP32" s="246"/>
      <c r="BQ32" s="50"/>
      <c r="BR32" s="50"/>
      <c r="BS32" s="900"/>
      <c r="BT32" s="901"/>
      <c r="BU32" s="902"/>
      <c r="BV32" s="116"/>
      <c r="BW32" s="116"/>
      <c r="BX32" s="218"/>
      <c r="BY32" s="213"/>
      <c r="BZ32" s="116"/>
      <c r="CA32" s="116"/>
      <c r="CB32" s="50"/>
      <c r="CC32" s="1236"/>
      <c r="CD32" s="1237"/>
      <c r="CE32" s="1238"/>
      <c r="CF32" s="809"/>
      <c r="CG32" s="809"/>
      <c r="CH32" s="114"/>
      <c r="CI32" s="192"/>
      <c r="CJ32" s="50"/>
      <c r="CK32" s="51"/>
      <c r="CL32" s="51"/>
      <c r="CM32" s="51"/>
      <c r="CN32" s="50"/>
      <c r="CO32" s="50"/>
      <c r="CP32" s="50"/>
      <c r="CQ32" s="50"/>
      <c r="CR32" s="50"/>
    </row>
    <row r="33" spans="1:96" ht="18.75" thickBot="1" x14ac:dyDescent="0.3">
      <c r="A33" s="840"/>
      <c r="B33" s="843"/>
      <c r="C33" s="823"/>
      <c r="D33" s="241"/>
      <c r="E33" s="241"/>
      <c r="F33" s="823"/>
      <c r="G33" s="824"/>
      <c r="H33" s="801"/>
      <c r="I33" s="801"/>
      <c r="J33" s="825"/>
      <c r="K33" s="393"/>
      <c r="L33" s="826"/>
      <c r="M33" s="826"/>
      <c r="N33" s="826"/>
      <c r="O33" s="826"/>
      <c r="P33" s="826"/>
      <c r="R33" s="121"/>
      <c r="S33" s="73"/>
      <c r="T33" s="73"/>
      <c r="U33" s="195"/>
      <c r="V33" s="50"/>
      <c r="W33" s="50"/>
      <c r="X33" s="50"/>
      <c r="Y33" s="243"/>
      <c r="Z33" s="73"/>
      <c r="AA33" s="73"/>
      <c r="AB33" s="244"/>
      <c r="AC33" s="50"/>
      <c r="AF33" s="73"/>
      <c r="AG33" s="73"/>
      <c r="AL33" s="186"/>
      <c r="AM33" s="186"/>
      <c r="AN33" s="116"/>
      <c r="AO33" s="50"/>
      <c r="AP33" s="116"/>
      <c r="AQ33" s="1242"/>
      <c r="AR33" s="1211"/>
      <c r="AS33" s="1211"/>
      <c r="AT33" s="1211"/>
      <c r="AU33" s="1211"/>
      <c r="AV33" s="1211"/>
      <c r="AW33" s="1243"/>
      <c r="AX33" s="116"/>
      <c r="AY33" s="116"/>
      <c r="AZ33" s="201"/>
      <c r="BA33" s="50"/>
      <c r="BB33" s="50"/>
      <c r="BC33" s="50"/>
      <c r="BD33" s="50"/>
      <c r="BE33" s="50"/>
      <c r="BF33" s="60"/>
      <c r="BG33" s="61"/>
      <c r="BH33" s="885"/>
      <c r="BI33" s="885"/>
      <c r="BJ33" s="885"/>
      <c r="BK33" s="885"/>
      <c r="BL33" s="885"/>
      <c r="BM33" s="825"/>
      <c r="BN33" s="393"/>
      <c r="BO33" s="809"/>
      <c r="BP33" s="246"/>
      <c r="BQ33" s="50"/>
      <c r="BR33" s="50"/>
      <c r="BS33" s="1247"/>
      <c r="BT33" s="1248"/>
      <c r="BU33" s="1249"/>
      <c r="BV33" s="116"/>
      <c r="BW33" s="116"/>
      <c r="BX33" s="218"/>
      <c r="BY33" s="245"/>
      <c r="BZ33" s="116"/>
      <c r="CA33" s="116"/>
      <c r="CB33" s="50"/>
      <c r="CC33" s="116"/>
      <c r="CD33" s="116"/>
      <c r="CE33" s="116"/>
      <c r="CF33" s="116"/>
      <c r="CG33" s="116"/>
      <c r="CH33" s="114"/>
      <c r="CI33" s="192"/>
      <c r="CJ33" s="50"/>
      <c r="CK33" s="51"/>
      <c r="CL33" s="51"/>
      <c r="CM33" s="51"/>
      <c r="CN33" s="50"/>
      <c r="CO33" s="50"/>
      <c r="CP33" s="50"/>
      <c r="CQ33" s="50"/>
      <c r="CR33" s="50"/>
    </row>
    <row r="34" spans="1:96" ht="20.25" customHeight="1" x14ac:dyDescent="0.25">
      <c r="A34" s="840"/>
      <c r="B34" s="246"/>
      <c r="C34" s="824"/>
      <c r="D34" s="51"/>
      <c r="E34" s="51"/>
      <c r="F34" s="824"/>
      <c r="G34" s="824"/>
      <c r="H34" s="801"/>
      <c r="I34" s="801"/>
      <c r="J34" s="801"/>
      <c r="K34" s="801"/>
      <c r="L34" s="801"/>
      <c r="M34" s="801"/>
      <c r="N34" s="801"/>
      <c r="O34" s="393"/>
      <c r="P34" s="393"/>
      <c r="R34" s="215"/>
      <c r="S34" s="186"/>
      <c r="T34" s="186"/>
      <c r="U34" s="50"/>
      <c r="V34" s="187"/>
      <c r="W34" s="246"/>
      <c r="X34" s="246"/>
      <c r="Y34" s="246"/>
      <c r="Z34" s="246"/>
      <c r="AA34" s="246"/>
      <c r="AB34" s="52"/>
      <c r="AC34" s="50"/>
      <c r="AD34" s="1029" t="s">
        <v>108</v>
      </c>
      <c r="AE34" s="1030"/>
      <c r="AF34" s="1030"/>
      <c r="AG34" s="1030"/>
      <c r="AH34" s="1030"/>
      <c r="AI34" s="1030"/>
      <c r="AJ34" s="1030"/>
      <c r="AK34" s="1030"/>
      <c r="AL34" s="247"/>
      <c r="AM34" s="116"/>
      <c r="AN34" s="50"/>
      <c r="AO34" s="50"/>
      <c r="AP34" s="116"/>
      <c r="AQ34" s="1242"/>
      <c r="AR34" s="1211"/>
      <c r="AS34" s="1211"/>
      <c r="AT34" s="1211"/>
      <c r="AU34" s="1211"/>
      <c r="AV34" s="1211"/>
      <c r="AW34" s="1243"/>
      <c r="AX34" s="116"/>
      <c r="AY34" s="116"/>
      <c r="AZ34" s="201"/>
      <c r="BA34" s="50"/>
      <c r="BB34" s="50"/>
      <c r="BC34" s="50"/>
      <c r="BD34" s="50"/>
      <c r="BE34" s="50"/>
      <c r="BF34" s="191"/>
      <c r="BG34" s="95"/>
      <c r="BH34" s="821"/>
      <c r="BI34" s="821"/>
      <c r="BJ34" s="821"/>
      <c r="BK34" s="821"/>
      <c r="BL34" s="885"/>
      <c r="BM34" s="899"/>
      <c r="BN34" s="393"/>
      <c r="BO34" s="809"/>
      <c r="BP34" s="246"/>
      <c r="BQ34" s="116"/>
      <c r="BR34" s="50"/>
      <c r="BS34" s="903"/>
      <c r="BT34" s="904"/>
      <c r="BU34" s="905"/>
      <c r="BV34" s="116"/>
      <c r="BW34" s="116"/>
      <c r="BX34" s="191"/>
      <c r="BY34" s="245"/>
      <c r="BZ34" s="116"/>
      <c r="CA34" s="116"/>
      <c r="CB34" s="50"/>
      <c r="CC34" s="116"/>
      <c r="CD34" s="116"/>
      <c r="CE34" s="116"/>
      <c r="CF34" s="116"/>
      <c r="CG34" s="116"/>
      <c r="CH34" s="114"/>
      <c r="CI34" s="192"/>
      <c r="CJ34" s="50"/>
      <c r="CK34" s="51"/>
      <c r="CL34" s="51"/>
      <c r="CM34" s="51"/>
      <c r="CN34" s="50"/>
      <c r="CO34" s="50"/>
      <c r="CP34" s="50"/>
      <c r="CQ34" s="50"/>
      <c r="CR34" s="50"/>
    </row>
    <row r="35" spans="1:96" ht="15.75" x14ac:dyDescent="0.25">
      <c r="A35" s="840"/>
      <c r="B35" s="246"/>
      <c r="C35" s="824"/>
      <c r="D35" s="51"/>
      <c r="E35" s="51"/>
      <c r="F35" s="824"/>
      <c r="G35" s="824"/>
      <c r="H35" s="801"/>
      <c r="I35" s="801"/>
      <c r="J35" s="801"/>
      <c r="K35" s="801"/>
      <c r="L35" s="801"/>
      <c r="M35" s="801"/>
      <c r="N35" s="801"/>
      <c r="O35" s="393"/>
      <c r="P35" s="393"/>
      <c r="Q35" s="215"/>
      <c r="R35" s="215"/>
      <c r="U35" s="50"/>
      <c r="V35" s="50"/>
      <c r="W35" s="50"/>
      <c r="X35" s="50"/>
      <c r="Y35" s="50"/>
      <c r="Z35" s="50"/>
      <c r="AA35" s="50"/>
      <c r="AB35" s="50"/>
      <c r="AC35" s="252"/>
      <c r="AD35" s="253"/>
      <c r="AE35" s="254"/>
      <c r="AF35" s="254"/>
      <c r="AG35" s="254"/>
      <c r="AH35" s="254"/>
      <c r="AI35" s="254"/>
      <c r="AJ35" s="254"/>
      <c r="AK35" s="254"/>
      <c r="AL35" s="255"/>
      <c r="AM35" s="116"/>
      <c r="AN35" s="50"/>
      <c r="AO35" s="50"/>
      <c r="AP35" s="116"/>
      <c r="AQ35" s="1242"/>
      <c r="AR35" s="1211"/>
      <c r="AS35" s="1211"/>
      <c r="AT35" s="1211"/>
      <c r="AU35" s="1211"/>
      <c r="AV35" s="1211"/>
      <c r="AW35" s="1243"/>
      <c r="AX35" s="116"/>
      <c r="AY35" s="116"/>
      <c r="AZ35" s="201"/>
      <c r="BA35" s="50"/>
      <c r="BB35" s="50"/>
      <c r="BC35" s="50"/>
      <c r="BD35" s="50"/>
      <c r="BE35" s="50"/>
      <c r="BF35" s="255"/>
      <c r="BG35" s="95"/>
      <c r="BH35" s="886"/>
      <c r="BI35" s="887"/>
      <c r="BJ35" s="888"/>
      <c r="BK35" s="889"/>
      <c r="BL35" s="61"/>
      <c r="BM35" s="95"/>
      <c r="BN35" s="95"/>
      <c r="BO35" s="116"/>
      <c r="BP35" s="116"/>
      <c r="BQ35" s="116"/>
      <c r="BR35" s="50"/>
      <c r="BS35" s="246"/>
      <c r="BT35" s="246"/>
      <c r="BU35" s="246"/>
      <c r="BV35" s="116"/>
      <c r="BW35" s="116"/>
      <c r="BX35" s="191"/>
      <c r="BY35" s="245"/>
      <c r="BZ35" s="116"/>
      <c r="CA35" s="116"/>
      <c r="CB35" s="50"/>
      <c r="CC35" s="116"/>
      <c r="CD35" s="116"/>
      <c r="CE35" s="116"/>
      <c r="CF35" s="116"/>
      <c r="CG35" s="116"/>
      <c r="CH35" s="114"/>
      <c r="CI35" s="192"/>
      <c r="CJ35" s="50"/>
      <c r="CK35" s="51"/>
      <c r="CL35" s="51"/>
      <c r="CM35" s="51"/>
      <c r="CN35" s="50"/>
      <c r="CO35" s="50"/>
      <c r="CP35" s="50"/>
      <c r="CQ35" s="50"/>
      <c r="CR35" s="50"/>
    </row>
    <row r="36" spans="1:96" ht="18.75" customHeight="1" x14ac:dyDescent="0.25">
      <c r="A36" s="840"/>
      <c r="B36" s="246"/>
      <c r="C36" s="824"/>
      <c r="D36" s="51"/>
      <c r="E36" s="51"/>
      <c r="F36" s="824"/>
      <c r="G36" s="824"/>
      <c r="H36" s="801"/>
      <c r="I36" s="801"/>
      <c r="J36" s="801"/>
      <c r="K36" s="801"/>
      <c r="L36" s="801"/>
      <c r="M36" s="801"/>
      <c r="N36" s="801"/>
      <c r="O36" s="393"/>
      <c r="P36" s="393"/>
      <c r="Q36" s="215"/>
      <c r="R36" s="215"/>
      <c r="S36" s="861"/>
      <c r="T36" s="809"/>
      <c r="U36" s="861"/>
      <c r="V36" s="809"/>
      <c r="W36" s="861"/>
      <c r="X36" s="809"/>
      <c r="Y36" s="861"/>
      <c r="Z36" s="809"/>
      <c r="AA36" s="862"/>
      <c r="AB36" s="252"/>
      <c r="AC36" s="91" t="s">
        <v>159</v>
      </c>
      <c r="AD36" s="261" t="s">
        <v>174</v>
      </c>
      <c r="AE36" s="262"/>
      <c r="AF36" s="262"/>
      <c r="AG36" s="262"/>
      <c r="AH36" s="262"/>
      <c r="AI36" s="262"/>
      <c r="AJ36" s="262"/>
      <c r="AK36" s="262"/>
      <c r="AL36" s="185" t="s">
        <v>175</v>
      </c>
      <c r="AM36" s="116"/>
      <c r="AN36" s="50"/>
      <c r="AO36" s="50"/>
      <c r="AP36" s="116"/>
      <c r="AQ36" s="1242"/>
      <c r="AR36" s="1211"/>
      <c r="AS36" s="1211"/>
      <c r="AT36" s="1211"/>
      <c r="AU36" s="1211"/>
      <c r="AV36" s="1211"/>
      <c r="AW36" s="1243"/>
      <c r="AX36" s="116"/>
      <c r="AY36" s="116"/>
      <c r="AZ36" s="55"/>
      <c r="BA36" s="50"/>
      <c r="BB36" s="50"/>
      <c r="BC36" s="50"/>
      <c r="BD36" s="50"/>
      <c r="BE36" s="50"/>
      <c r="BF36" s="255"/>
      <c r="BG36" s="95"/>
      <c r="BH36" s="890"/>
      <c r="BI36" s="890"/>
      <c r="BJ36" s="813"/>
      <c r="BK36" s="891"/>
      <c r="BL36" s="61"/>
      <c r="BM36" s="95"/>
      <c r="BN36" s="95"/>
      <c r="BO36" s="116"/>
      <c r="BP36" s="116"/>
      <c r="BQ36" s="116"/>
      <c r="BR36" s="50"/>
      <c r="BS36" s="246"/>
      <c r="BT36" s="246"/>
      <c r="BU36" s="246"/>
      <c r="BV36" s="116"/>
      <c r="BW36" s="116"/>
      <c r="BX36" s="191"/>
      <c r="BY36" s="245"/>
      <c r="BZ36" s="116"/>
      <c r="CA36" s="116"/>
      <c r="CB36" s="50"/>
      <c r="CC36" s="116"/>
      <c r="CD36" s="116"/>
      <c r="CE36" s="116"/>
      <c r="CF36" s="116"/>
      <c r="CG36" s="116"/>
      <c r="CH36" s="114"/>
      <c r="CI36" s="192"/>
      <c r="CJ36" s="50"/>
      <c r="CK36" s="51"/>
      <c r="CL36" s="51"/>
      <c r="CM36" s="51"/>
      <c r="CN36" s="50"/>
      <c r="CO36" s="50"/>
      <c r="CP36" s="50"/>
      <c r="CQ36" s="50"/>
      <c r="CR36" s="50"/>
    </row>
    <row r="37" spans="1:96" ht="18.75" customHeight="1" x14ac:dyDescent="0.25">
      <c r="A37" s="840"/>
      <c r="B37" s="246"/>
      <c r="C37" s="824"/>
      <c r="D37" s="51"/>
      <c r="E37" s="51"/>
      <c r="F37" s="824"/>
      <c r="G37" s="824"/>
      <c r="H37" s="824"/>
      <c r="I37" s="824"/>
      <c r="J37" s="824"/>
      <c r="K37" s="824"/>
      <c r="L37" s="824"/>
      <c r="M37" s="824"/>
      <c r="N37" s="824"/>
      <c r="O37" s="827"/>
      <c r="P37" s="827"/>
      <c r="Q37" s="265"/>
      <c r="R37" s="144"/>
      <c r="S37" s="861"/>
      <c r="T37" s="809"/>
      <c r="U37" s="861"/>
      <c r="V37" s="809"/>
      <c r="W37" s="861"/>
      <c r="X37" s="809"/>
      <c r="Y37" s="861"/>
      <c r="Z37" s="809"/>
      <c r="AA37" s="862"/>
      <c r="AB37" s="262"/>
      <c r="AC37" s="266">
        <v>100</v>
      </c>
      <c r="AD37" s="267"/>
      <c r="AE37" s="217">
        <v>400</v>
      </c>
      <c r="AF37" s="50"/>
      <c r="AG37" s="217">
        <v>400</v>
      </c>
      <c r="AH37" s="50"/>
      <c r="AI37" s="200">
        <v>400</v>
      </c>
      <c r="AJ37" s="50"/>
      <c r="AK37" s="200">
        <v>400</v>
      </c>
      <c r="AL37" s="268"/>
      <c r="AM37" s="116"/>
      <c r="AN37" s="50"/>
      <c r="AO37" s="50"/>
      <c r="AP37" s="116"/>
      <c r="AQ37" s="1242"/>
      <c r="AR37" s="1211"/>
      <c r="AS37" s="1211"/>
      <c r="AT37" s="1211"/>
      <c r="AU37" s="1211"/>
      <c r="AV37" s="1211"/>
      <c r="AW37" s="1243"/>
      <c r="AX37" s="116"/>
      <c r="AY37" s="116"/>
      <c r="AZ37" s="55"/>
      <c r="BA37" s="50"/>
      <c r="BB37" s="50"/>
      <c r="BC37" s="50"/>
      <c r="BD37" s="50"/>
      <c r="BE37" s="50"/>
      <c r="BF37" s="255"/>
      <c r="BG37" s="95"/>
      <c r="BH37" s="821"/>
      <c r="BI37" s="821"/>
      <c r="BJ37" s="821"/>
      <c r="BK37" s="821"/>
      <c r="BL37" s="61"/>
      <c r="BM37" s="95"/>
      <c r="BN37" s="95"/>
      <c r="BO37" s="116"/>
      <c r="BP37" s="116"/>
      <c r="BQ37" s="116"/>
      <c r="BR37" s="116"/>
      <c r="BS37" s="116"/>
      <c r="BT37" s="116"/>
      <c r="BU37" s="116"/>
      <c r="BV37" s="116"/>
      <c r="BW37" s="116"/>
      <c r="BX37" s="191"/>
      <c r="BY37" s="245"/>
      <c r="BZ37" s="116"/>
      <c r="CA37" s="116"/>
      <c r="CB37" s="50"/>
      <c r="CC37" s="116"/>
      <c r="CD37" s="116"/>
      <c r="CE37" s="116"/>
      <c r="CF37" s="116"/>
      <c r="CG37" s="116"/>
      <c r="CH37" s="114"/>
      <c r="CI37" s="192"/>
      <c r="CJ37" s="50"/>
      <c r="CK37" s="51"/>
      <c r="CL37" s="51"/>
      <c r="CM37" s="51"/>
      <c r="CN37" s="50"/>
      <c r="CO37" s="50"/>
      <c r="CP37" s="50"/>
      <c r="CQ37" s="50"/>
      <c r="CR37" s="50"/>
    </row>
    <row r="38" spans="1:96" ht="18.75" customHeight="1" x14ac:dyDescent="0.25">
      <c r="A38" s="840"/>
      <c r="B38" s="246"/>
      <c r="C38" s="824"/>
      <c r="D38" s="51"/>
      <c r="E38" s="51"/>
      <c r="F38" s="824"/>
      <c r="G38" s="824"/>
      <c r="H38" s="824"/>
      <c r="I38" s="824"/>
      <c r="J38" s="824"/>
      <c r="K38" s="806"/>
      <c r="L38" s="827"/>
      <c r="M38" s="827"/>
      <c r="N38" s="827"/>
      <c r="O38" s="827"/>
      <c r="P38" s="827"/>
      <c r="Q38" s="265"/>
      <c r="R38" s="269"/>
      <c r="S38" s="50"/>
      <c r="T38" s="50"/>
      <c r="U38" s="50"/>
      <c r="V38" s="50"/>
      <c r="W38" s="50"/>
      <c r="X38" s="50"/>
      <c r="Y38" s="50"/>
      <c r="Z38" s="50"/>
      <c r="AA38" s="50"/>
      <c r="AB38" s="262"/>
      <c r="AC38" s="266">
        <v>100</v>
      </c>
      <c r="AD38" s="267"/>
      <c r="AE38" s="200">
        <v>400</v>
      </c>
      <c r="AF38" s="50"/>
      <c r="AG38" s="200">
        <v>400</v>
      </c>
      <c r="AH38" s="50"/>
      <c r="AI38" s="200">
        <v>400</v>
      </c>
      <c r="AJ38" s="50"/>
      <c r="AK38" s="270">
        <v>400</v>
      </c>
      <c r="AL38" s="268"/>
      <c r="AM38" s="116"/>
      <c r="AN38" s="50"/>
      <c r="AO38" s="50"/>
      <c r="AP38" s="116"/>
      <c r="AQ38" s="1242"/>
      <c r="AR38" s="1211"/>
      <c r="AS38" s="1211"/>
      <c r="AT38" s="1211"/>
      <c r="AU38" s="1211"/>
      <c r="AV38" s="1211"/>
      <c r="AW38" s="1243"/>
      <c r="AX38" s="116"/>
      <c r="AY38" s="116"/>
      <c r="AZ38" s="55"/>
      <c r="BA38" s="50"/>
      <c r="BB38" s="50"/>
      <c r="BC38" s="50"/>
      <c r="BD38" s="50"/>
      <c r="BE38" s="50"/>
      <c r="BF38" s="255"/>
      <c r="BG38" s="116"/>
      <c r="BH38" s="809"/>
      <c r="BI38" s="809"/>
      <c r="BJ38" s="809"/>
      <c r="BK38" s="809"/>
      <c r="BL38" s="50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91"/>
      <c r="BY38" s="245"/>
      <c r="BZ38" s="116"/>
      <c r="CA38" s="116"/>
      <c r="CB38" s="116"/>
      <c r="CC38" s="116"/>
      <c r="CD38" s="116"/>
      <c r="CE38" s="116"/>
      <c r="CF38" s="116"/>
      <c r="CG38" s="116"/>
      <c r="CH38" s="114"/>
      <c r="CI38" s="192"/>
      <c r="CJ38" s="50"/>
      <c r="CK38" s="51"/>
      <c r="CL38" s="51"/>
      <c r="CM38" s="51"/>
      <c r="CN38" s="50"/>
      <c r="CO38" s="50"/>
      <c r="CP38" s="50"/>
      <c r="CQ38" s="50"/>
      <c r="CR38" s="50"/>
    </row>
    <row r="39" spans="1:96" ht="18.75" customHeight="1" thickBot="1" x14ac:dyDescent="0.3">
      <c r="A39" s="840"/>
      <c r="B39" s="272"/>
      <c r="C39" s="824"/>
      <c r="D39" s="55"/>
      <c r="E39" s="55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55"/>
      <c r="R39" s="55"/>
      <c r="S39" s="144"/>
      <c r="T39" s="55"/>
      <c r="U39" s="55"/>
      <c r="V39" s="271"/>
      <c r="W39" s="272"/>
      <c r="X39" s="272"/>
      <c r="Y39" s="272"/>
      <c r="Z39" s="272"/>
      <c r="AA39" s="272"/>
      <c r="AB39" s="273"/>
      <c r="AC39" s="91" t="s">
        <v>159</v>
      </c>
      <c r="AD39" s="274"/>
      <c r="AE39" s="262"/>
      <c r="AF39" s="262"/>
      <c r="AG39" s="262"/>
      <c r="AH39" s="262"/>
      <c r="AI39" s="262"/>
      <c r="AJ39" s="262"/>
      <c r="AK39" s="262"/>
      <c r="AL39" s="275"/>
      <c r="AM39" s="52"/>
      <c r="AN39" s="116"/>
      <c r="AO39" s="116"/>
      <c r="AP39" s="116"/>
      <c r="AQ39" s="1244"/>
      <c r="AR39" s="1245"/>
      <c r="AS39" s="1245"/>
      <c r="AT39" s="1245"/>
      <c r="AU39" s="1245"/>
      <c r="AV39" s="1245"/>
      <c r="AW39" s="1246"/>
      <c r="AX39" s="250"/>
      <c r="AY39" s="250"/>
      <c r="AZ39" s="250"/>
      <c r="BA39" s="250"/>
      <c r="BB39" s="250"/>
      <c r="BC39" s="250"/>
      <c r="BD39" s="250"/>
      <c r="BE39" s="250"/>
      <c r="BF39" s="276"/>
      <c r="BG39" s="116"/>
      <c r="BH39" s="277"/>
      <c r="BI39" s="277"/>
      <c r="BJ39" s="277"/>
      <c r="BK39" s="277"/>
      <c r="BL39" s="277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91"/>
      <c r="BY39" s="278"/>
      <c r="BZ39" s="116"/>
      <c r="CA39" s="116"/>
      <c r="CB39" s="116"/>
      <c r="CC39" s="116"/>
      <c r="CD39" s="116"/>
      <c r="CE39" s="116"/>
      <c r="CF39" s="116"/>
      <c r="CG39" s="116"/>
      <c r="CH39" s="114"/>
      <c r="CI39" s="192"/>
      <c r="CJ39" s="50"/>
      <c r="CK39" s="51"/>
      <c r="CL39" s="51"/>
      <c r="CM39" s="51"/>
      <c r="CN39" s="50"/>
      <c r="CO39" s="50"/>
      <c r="CP39" s="50"/>
      <c r="CQ39" s="50"/>
      <c r="CR39" s="50"/>
    </row>
    <row r="40" spans="1:96" ht="19.5" customHeight="1" thickBot="1" x14ac:dyDescent="0.3">
      <c r="A40" s="840"/>
      <c r="B40" s="393"/>
      <c r="C40" s="844"/>
      <c r="D40" s="280"/>
      <c r="E40" s="280"/>
      <c r="F40" s="828"/>
      <c r="G40" s="829"/>
      <c r="H40" s="829"/>
      <c r="I40" s="829"/>
      <c r="J40" s="829"/>
      <c r="K40" s="829"/>
      <c r="L40" s="829"/>
      <c r="M40" s="1196"/>
      <c r="N40" s="1197"/>
      <c r="O40" s="829"/>
      <c r="P40" s="829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134"/>
      <c r="AD40" s="282"/>
      <c r="AE40" s="283"/>
      <c r="AF40" s="273"/>
      <c r="AG40" s="283"/>
      <c r="AH40" s="273"/>
      <c r="AI40" s="273"/>
      <c r="AJ40" s="273"/>
      <c r="AK40" s="273"/>
      <c r="AL40" s="106"/>
      <c r="AM40" s="134"/>
      <c r="AN40" s="134"/>
      <c r="AO40" s="134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81"/>
      <c r="BB40" s="281"/>
      <c r="BC40" s="281"/>
      <c r="BD40" s="281"/>
      <c r="BE40" s="281"/>
      <c r="BF40" s="281"/>
      <c r="BG40" s="134"/>
      <c r="BH40" s="284"/>
      <c r="BI40" s="281"/>
      <c r="BJ40" s="281"/>
      <c r="BK40" s="281"/>
      <c r="BL40" s="281"/>
      <c r="BM40" s="281"/>
      <c r="BN40" s="973"/>
      <c r="BO40" s="974"/>
      <c r="BP40" s="281"/>
      <c r="BQ40" s="281"/>
      <c r="BR40" s="281"/>
      <c r="BS40" s="281"/>
      <c r="BT40" s="281"/>
      <c r="BU40" s="281"/>
      <c r="BV40" s="281"/>
      <c r="BW40" s="281"/>
      <c r="BX40" s="285"/>
      <c r="BY40" s="278"/>
      <c r="BZ40" s="116"/>
      <c r="CA40" s="116"/>
      <c r="CB40" s="116"/>
      <c r="CC40" s="116"/>
      <c r="CD40" s="116"/>
      <c r="CE40" s="116"/>
      <c r="CF40" s="116"/>
      <c r="CG40" s="116"/>
      <c r="CH40" s="114"/>
      <c r="CI40" s="192"/>
      <c r="CJ40" s="50"/>
      <c r="CK40" s="51"/>
      <c r="CL40" s="51"/>
      <c r="CM40" s="51"/>
      <c r="CN40" s="50"/>
      <c r="CO40" s="50"/>
      <c r="CP40" s="50"/>
      <c r="CQ40" s="50"/>
      <c r="CR40" s="50"/>
    </row>
    <row r="41" spans="1:96" ht="21" x14ac:dyDescent="0.25">
      <c r="A41" s="840"/>
      <c r="B41" s="845"/>
      <c r="C41" s="393"/>
      <c r="D41" s="287"/>
      <c r="F41" s="830"/>
      <c r="G41" s="830"/>
      <c r="H41" s="830"/>
      <c r="I41" s="830"/>
      <c r="J41" s="830"/>
      <c r="K41" s="830"/>
      <c r="L41" s="830"/>
      <c r="M41" s="830"/>
      <c r="N41" s="830"/>
      <c r="O41" s="830"/>
      <c r="P41" s="809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116"/>
      <c r="AD41" s="116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288"/>
      <c r="AS41" s="288"/>
      <c r="AT41" s="288"/>
      <c r="AU41" s="288"/>
      <c r="AV41" s="288"/>
      <c r="AW41" s="288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277"/>
      <c r="BI41" s="289"/>
      <c r="BJ41" s="289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290"/>
      <c r="BY41" s="116"/>
      <c r="BZ41" s="116"/>
      <c r="CA41" s="116"/>
      <c r="CB41" s="116"/>
      <c r="CC41" s="116"/>
      <c r="CD41" s="116"/>
      <c r="CE41" s="116"/>
      <c r="CF41" s="116"/>
      <c r="CG41" s="116"/>
      <c r="CH41" s="114"/>
      <c r="CI41" s="192"/>
      <c r="CJ41" s="50"/>
      <c r="CK41" s="51"/>
      <c r="CL41" s="51"/>
      <c r="CM41" s="51"/>
      <c r="CN41" s="50"/>
      <c r="CO41" s="50"/>
      <c r="CP41" s="50"/>
      <c r="CQ41" s="50"/>
      <c r="CR41" s="50"/>
    </row>
    <row r="42" spans="1:96" ht="21" x14ac:dyDescent="0.25">
      <c r="A42" s="840"/>
      <c r="B42" s="831"/>
      <c r="C42" s="393"/>
      <c r="D42" s="292"/>
      <c r="E42" s="287"/>
      <c r="F42" s="830"/>
      <c r="G42" s="831"/>
      <c r="H42" s="831"/>
      <c r="I42" s="830"/>
      <c r="J42" s="832"/>
      <c r="K42" s="832"/>
      <c r="L42" s="832"/>
      <c r="M42" s="813"/>
      <c r="N42" s="813"/>
      <c r="O42" s="832"/>
      <c r="P42" s="393"/>
      <c r="AM42" s="50"/>
      <c r="AN42" s="50"/>
      <c r="AO42" s="50"/>
      <c r="AP42" s="50"/>
      <c r="AQ42" s="50"/>
      <c r="AR42" s="55"/>
      <c r="AS42" s="55"/>
      <c r="AT42" s="55"/>
      <c r="AU42" s="55"/>
      <c r="AV42" s="55"/>
      <c r="AW42" s="55"/>
      <c r="AX42" s="55"/>
      <c r="AY42" s="201"/>
      <c r="AZ42" s="201"/>
      <c r="BA42" s="116"/>
      <c r="BB42" s="116"/>
      <c r="BC42" s="116"/>
      <c r="BD42" s="116"/>
      <c r="BE42" s="116"/>
      <c r="BF42" s="116"/>
      <c r="BG42" s="55"/>
      <c r="BH42" s="116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255"/>
      <c r="BY42" s="55"/>
      <c r="BZ42" s="55"/>
      <c r="CA42" s="55"/>
      <c r="CB42" s="55"/>
      <c r="CC42" s="55"/>
      <c r="CD42" s="55"/>
      <c r="CE42" s="55"/>
      <c r="CF42" s="55"/>
      <c r="CG42" s="55"/>
      <c r="CH42" s="126"/>
      <c r="CI42" s="192"/>
      <c r="CJ42" s="50"/>
      <c r="CK42" s="51"/>
      <c r="CL42" s="51"/>
      <c r="CM42" s="51"/>
      <c r="CN42" s="50"/>
      <c r="CO42" s="50"/>
      <c r="CP42" s="50"/>
      <c r="CQ42" s="50"/>
      <c r="CR42" s="50"/>
    </row>
    <row r="43" spans="1:96" ht="15.75" customHeight="1" thickBot="1" x14ac:dyDescent="0.3">
      <c r="A43" s="840"/>
      <c r="B43" s="845"/>
      <c r="C43" s="393"/>
      <c r="D43" s="287"/>
      <c r="E43" s="287"/>
      <c r="F43" s="393"/>
      <c r="G43" s="833"/>
      <c r="H43" s="833"/>
      <c r="I43" s="393"/>
      <c r="J43" s="830"/>
      <c r="K43" s="830"/>
      <c r="L43" s="830"/>
      <c r="M43" s="813"/>
      <c r="N43" s="813"/>
      <c r="O43" s="830"/>
      <c r="P43" s="393"/>
      <c r="S43" s="50"/>
      <c r="T43" s="55"/>
      <c r="U43" s="55"/>
      <c r="AN43" s="232"/>
      <c r="AO43" s="50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116"/>
      <c r="BE43" s="116"/>
      <c r="BF43" s="55"/>
      <c r="BG43" s="55"/>
      <c r="BH43" s="55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2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290"/>
      <c r="CJ43" s="50"/>
      <c r="CK43" s="51"/>
      <c r="CL43" s="51"/>
      <c r="CM43" s="51"/>
      <c r="CN43" s="50"/>
      <c r="CO43" s="50"/>
      <c r="CP43" s="50"/>
      <c r="CQ43" s="50"/>
      <c r="CR43" s="50"/>
    </row>
    <row r="44" spans="1:96" ht="21" x14ac:dyDescent="0.25">
      <c r="A44" s="840"/>
      <c r="B44" s="831"/>
      <c r="C44" s="393"/>
      <c r="D44" s="295"/>
      <c r="E44" s="287"/>
      <c r="F44" s="830"/>
      <c r="G44" s="831"/>
      <c r="H44" s="831"/>
      <c r="I44" s="830"/>
      <c r="J44" s="830"/>
      <c r="K44" s="830"/>
      <c r="L44" s="830"/>
      <c r="M44" s="830"/>
      <c r="N44" s="830"/>
      <c r="O44" s="830"/>
      <c r="P44" s="393"/>
      <c r="S44" s="1198"/>
      <c r="T44" s="1199"/>
      <c r="U44" s="1199"/>
      <c r="V44" s="1199"/>
      <c r="W44" s="1199"/>
      <c r="X44" s="1199"/>
      <c r="Y44" s="1199"/>
      <c r="Z44" s="1199"/>
      <c r="AA44" s="1200"/>
      <c r="AB44" s="52"/>
      <c r="AC44" s="52"/>
      <c r="AD44" s="52"/>
      <c r="AE44" s="296"/>
      <c r="AF44" s="50"/>
      <c r="AG44" s="52"/>
      <c r="AH44" s="52"/>
      <c r="AI44" s="232"/>
      <c r="AJ44" s="232"/>
      <c r="AK44" s="232"/>
      <c r="AL44" s="232"/>
      <c r="AN44" s="55"/>
      <c r="AO44" s="50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2"/>
      <c r="BE44" s="52"/>
      <c r="BF44" s="52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290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290"/>
      <c r="CJ44" s="50"/>
      <c r="CK44" s="51"/>
      <c r="CL44" s="51"/>
      <c r="CM44" s="51"/>
      <c r="CN44" s="50"/>
      <c r="CO44" s="50"/>
      <c r="CP44" s="50"/>
      <c r="CQ44" s="50"/>
      <c r="CR44" s="50"/>
    </row>
    <row r="45" spans="1:96" ht="16.5" customHeight="1" thickBot="1" x14ac:dyDescent="0.3">
      <c r="A45" s="840"/>
      <c r="B45" s="845"/>
      <c r="C45" s="393"/>
      <c r="D45" s="287"/>
      <c r="E45" s="287"/>
      <c r="F45" s="393"/>
      <c r="G45" s="833"/>
      <c r="H45" s="833"/>
      <c r="I45" s="393"/>
      <c r="J45" s="830"/>
      <c r="K45" s="393"/>
      <c r="L45" s="393"/>
      <c r="M45" s="393"/>
      <c r="N45" s="393"/>
      <c r="O45" s="830"/>
      <c r="P45" s="393"/>
      <c r="S45" s="1201"/>
      <c r="T45" s="1202"/>
      <c r="U45" s="1202"/>
      <c r="V45" s="1202"/>
      <c r="W45" s="1202"/>
      <c r="X45" s="1202"/>
      <c r="Y45" s="1202"/>
      <c r="Z45" s="1202"/>
      <c r="AA45" s="1203"/>
      <c r="AB45" s="297"/>
      <c r="AC45" s="297"/>
      <c r="AD45" s="297"/>
      <c r="AE45" s="297"/>
      <c r="AF45" s="297"/>
      <c r="AG45" s="297"/>
      <c r="AH45" s="297"/>
      <c r="AI45" s="297"/>
      <c r="AJ45" s="297"/>
      <c r="AK45" s="297"/>
      <c r="AL45" s="297"/>
      <c r="AN45" s="55"/>
      <c r="AO45" s="50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2"/>
      <c r="BC45" s="55"/>
      <c r="BD45" s="52"/>
      <c r="BE45" s="52"/>
      <c r="BF45" s="52"/>
      <c r="BG45" s="55"/>
      <c r="BH45" s="55"/>
      <c r="BI45" s="55"/>
      <c r="BJ45" s="55"/>
      <c r="BK45" s="55"/>
      <c r="BL45" s="55"/>
      <c r="BM45" s="55"/>
      <c r="BN45" s="52"/>
      <c r="BO45" s="55"/>
      <c r="BP45" s="55"/>
      <c r="BQ45" s="55"/>
      <c r="BR45" s="55"/>
      <c r="BS45" s="55"/>
      <c r="BT45" s="55"/>
      <c r="BU45" s="55"/>
      <c r="BV45" s="55"/>
      <c r="BW45" s="55"/>
      <c r="BX45" s="290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298"/>
      <c r="CJ45" s="50"/>
      <c r="CK45" s="51"/>
      <c r="CL45" s="51"/>
      <c r="CM45" s="51"/>
      <c r="CN45" s="50"/>
      <c r="CO45" s="50"/>
      <c r="CP45" s="50"/>
      <c r="CQ45" s="50"/>
      <c r="CR45" s="50"/>
    </row>
    <row r="46" spans="1:96" ht="21" x14ac:dyDescent="0.25">
      <c r="A46" s="840"/>
      <c r="B46" s="831"/>
      <c r="C46" s="393"/>
      <c r="D46" s="287"/>
      <c r="E46" s="287"/>
      <c r="F46" s="830"/>
      <c r="G46" s="831"/>
      <c r="H46" s="831"/>
      <c r="I46" s="830"/>
      <c r="J46" s="830"/>
      <c r="K46" s="393"/>
      <c r="L46" s="830"/>
      <c r="M46" s="834"/>
      <c r="N46" s="834"/>
      <c r="O46" s="830"/>
      <c r="P46" s="393"/>
      <c r="S46" s="1201"/>
      <c r="T46" s="1202"/>
      <c r="U46" s="1202"/>
      <c r="V46" s="1202"/>
      <c r="W46" s="1202"/>
      <c r="X46" s="1202"/>
      <c r="Y46" s="1202"/>
      <c r="Z46" s="1202"/>
      <c r="AA46" s="1203"/>
      <c r="AB46" s="739"/>
      <c r="AC46" s="300"/>
      <c r="AD46" s="1207"/>
      <c r="AE46" s="1208"/>
      <c r="AF46" s="1208"/>
      <c r="AG46" s="1208"/>
      <c r="AH46" s="1208"/>
      <c r="AI46" s="1208"/>
      <c r="AJ46" s="1208"/>
      <c r="AK46" s="1208"/>
      <c r="AL46" s="1209"/>
      <c r="AN46" s="55"/>
      <c r="AO46" s="50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301"/>
      <c r="BD46" s="288"/>
      <c r="BE46" s="288"/>
      <c r="BF46" s="288"/>
      <c r="BG46" s="55"/>
      <c r="BH46" s="288"/>
      <c r="BI46" s="288"/>
      <c r="BJ46" s="55"/>
      <c r="BK46" s="55"/>
      <c r="BL46" s="55"/>
      <c r="BM46" s="55"/>
      <c r="BN46" s="52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281"/>
      <c r="BZ46" s="281"/>
      <c r="CA46" s="281"/>
      <c r="CB46" s="281"/>
      <c r="CC46" s="281"/>
      <c r="CD46" s="281"/>
      <c r="CE46" s="281"/>
      <c r="CF46" s="281"/>
      <c r="CG46" s="281"/>
      <c r="CH46" s="281"/>
      <c r="CI46" s="285"/>
      <c r="CJ46" s="50"/>
      <c r="CK46" s="51"/>
      <c r="CL46" s="51"/>
      <c r="CM46" s="51"/>
      <c r="CN46" s="50"/>
      <c r="CO46" s="50"/>
      <c r="CP46" s="50"/>
      <c r="CQ46" s="50"/>
      <c r="CR46" s="50"/>
    </row>
    <row r="47" spans="1:96" ht="15.75" customHeight="1" x14ac:dyDescent="0.25">
      <c r="A47" s="840"/>
      <c r="B47" s="845"/>
      <c r="C47" s="393"/>
      <c r="D47" s="287"/>
      <c r="E47" s="287"/>
      <c r="F47" s="393"/>
      <c r="G47" s="833"/>
      <c r="H47" s="833"/>
      <c r="I47" s="393"/>
      <c r="J47" s="830"/>
      <c r="K47" s="830"/>
      <c r="L47" s="835"/>
      <c r="M47" s="833"/>
      <c r="N47" s="833"/>
      <c r="O47" s="836"/>
      <c r="P47" s="393"/>
      <c r="S47" s="1201"/>
      <c r="T47" s="1202"/>
      <c r="U47" s="1202"/>
      <c r="V47" s="1202"/>
      <c r="W47" s="1202"/>
      <c r="X47" s="1202"/>
      <c r="Y47" s="1202"/>
      <c r="Z47" s="1202"/>
      <c r="AA47" s="1203"/>
      <c r="AB47" s="116"/>
      <c r="AC47" s="55"/>
      <c r="AD47" s="1210"/>
      <c r="AE47" s="1211"/>
      <c r="AF47" s="1211"/>
      <c r="AG47" s="1211"/>
      <c r="AH47" s="1211"/>
      <c r="AI47" s="1211"/>
      <c r="AJ47" s="1211"/>
      <c r="AK47" s="1211"/>
      <c r="AL47" s="1212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2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290"/>
      <c r="CJ47" s="50"/>
      <c r="CK47" s="51"/>
      <c r="CL47" s="51"/>
      <c r="CM47" s="51"/>
      <c r="CN47" s="50"/>
      <c r="CO47" s="50"/>
      <c r="CP47" s="50"/>
      <c r="CQ47" s="50"/>
      <c r="CR47" s="50"/>
    </row>
    <row r="48" spans="1:96" ht="21" x14ac:dyDescent="0.25">
      <c r="A48" s="840"/>
      <c r="B48" s="831"/>
      <c r="C48" s="393"/>
      <c r="D48" s="287"/>
      <c r="E48" s="287"/>
      <c r="F48" s="830"/>
      <c r="G48" s="831"/>
      <c r="H48" s="831"/>
      <c r="I48" s="830"/>
      <c r="J48" s="393"/>
      <c r="K48" s="830"/>
      <c r="L48" s="835"/>
      <c r="M48" s="834"/>
      <c r="N48" s="834"/>
      <c r="O48" s="836"/>
      <c r="P48" s="393"/>
      <c r="S48" s="1201"/>
      <c r="T48" s="1202"/>
      <c r="U48" s="1202"/>
      <c r="V48" s="1202"/>
      <c r="W48" s="1202"/>
      <c r="X48" s="1202"/>
      <c r="Y48" s="1202"/>
      <c r="Z48" s="1202"/>
      <c r="AA48" s="1203"/>
      <c r="AB48" s="116"/>
      <c r="AC48" s="55"/>
      <c r="AD48" s="1213"/>
      <c r="AE48" s="1214"/>
      <c r="AF48" s="1214"/>
      <c r="AG48" s="1214"/>
      <c r="AH48" s="1214"/>
      <c r="AI48" s="1214"/>
      <c r="AJ48" s="1214"/>
      <c r="AK48" s="1214"/>
      <c r="AL48" s="121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290"/>
      <c r="CJ48" s="50"/>
      <c r="CK48" s="51"/>
      <c r="CL48" s="51"/>
      <c r="CM48" s="51"/>
      <c r="CN48" s="50"/>
      <c r="CO48" s="50"/>
      <c r="CP48" s="50"/>
      <c r="CQ48" s="50"/>
      <c r="CR48" s="50"/>
    </row>
    <row r="49" spans="1:96" ht="15.75" customHeight="1" x14ac:dyDescent="0.25">
      <c r="A49" s="840"/>
      <c r="B49" s="845"/>
      <c r="C49" s="393"/>
      <c r="D49" s="287"/>
      <c r="F49" s="393"/>
      <c r="G49" s="393"/>
      <c r="H49" s="393"/>
      <c r="I49" s="830"/>
      <c r="J49" s="393"/>
      <c r="K49" s="830"/>
      <c r="L49" s="835"/>
      <c r="M49" s="833"/>
      <c r="N49" s="833"/>
      <c r="O49" s="836"/>
      <c r="P49" s="393"/>
      <c r="S49" s="1201"/>
      <c r="T49" s="1202"/>
      <c r="U49" s="1202"/>
      <c r="V49" s="1202"/>
      <c r="W49" s="1202"/>
      <c r="X49" s="1202"/>
      <c r="Y49" s="1202"/>
      <c r="Z49" s="1202"/>
      <c r="AA49" s="1203"/>
      <c r="AB49" s="116"/>
      <c r="AC49" s="55"/>
      <c r="AD49" s="55"/>
      <c r="AE49" s="55"/>
      <c r="AF49" s="55"/>
      <c r="AG49" s="55"/>
      <c r="AH49" s="55"/>
      <c r="AI49" s="55"/>
      <c r="AJ49" s="1216"/>
      <c r="AK49" s="1208"/>
      <c r="AL49" s="1217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290"/>
      <c r="CJ49" s="50"/>
      <c r="CK49" s="51"/>
      <c r="CL49" s="51"/>
      <c r="CM49" s="51"/>
      <c r="CN49" s="50"/>
      <c r="CO49" s="50"/>
      <c r="CP49" s="50"/>
      <c r="CQ49" s="50"/>
      <c r="CR49" s="50"/>
    </row>
    <row r="50" spans="1:96" ht="21" x14ac:dyDescent="0.25">
      <c r="A50" s="840"/>
      <c r="B50" s="831"/>
      <c r="C50" s="393"/>
      <c r="D50" s="287"/>
      <c r="F50" s="393"/>
      <c r="G50" s="831"/>
      <c r="H50" s="831"/>
      <c r="I50" s="830"/>
      <c r="J50" s="393"/>
      <c r="K50" s="830"/>
      <c r="L50" s="835"/>
      <c r="M50" s="834"/>
      <c r="N50" s="834"/>
      <c r="O50" s="830"/>
      <c r="P50" s="393"/>
      <c r="S50" s="1201"/>
      <c r="T50" s="1202"/>
      <c r="U50" s="1202"/>
      <c r="V50" s="1202"/>
      <c r="W50" s="1202"/>
      <c r="X50" s="1202"/>
      <c r="Y50" s="1202"/>
      <c r="Z50" s="1202"/>
      <c r="AA50" s="1203"/>
      <c r="AB50" s="116"/>
      <c r="AC50" s="55"/>
      <c r="AD50" s="55"/>
      <c r="AE50" s="55"/>
      <c r="AF50" s="55"/>
      <c r="AG50" s="55"/>
      <c r="AH50" s="55"/>
      <c r="AI50" s="55"/>
      <c r="AJ50" s="1218"/>
      <c r="AK50" s="1211"/>
      <c r="AL50" s="1219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166"/>
      <c r="CK50" s="51"/>
      <c r="CL50" s="51"/>
      <c r="CM50" s="51"/>
      <c r="CN50" s="50"/>
      <c r="CO50" s="50"/>
      <c r="CP50" s="50"/>
      <c r="CQ50" s="50"/>
      <c r="CR50" s="50"/>
    </row>
    <row r="51" spans="1:96" ht="18" customHeight="1" x14ac:dyDescent="0.25">
      <c r="A51" s="840"/>
      <c r="B51" s="845"/>
      <c r="C51" s="393"/>
      <c r="D51" s="287"/>
      <c r="F51" s="837"/>
      <c r="G51" s="833"/>
      <c r="H51" s="833"/>
      <c r="I51" s="393"/>
      <c r="J51" s="393"/>
      <c r="K51" s="830"/>
      <c r="L51" s="830"/>
      <c r="M51" s="393"/>
      <c r="N51" s="393"/>
      <c r="O51" s="830"/>
      <c r="P51" s="393"/>
      <c r="S51" s="1201"/>
      <c r="T51" s="1202"/>
      <c r="U51" s="1202"/>
      <c r="V51" s="1202"/>
      <c r="W51" s="1202"/>
      <c r="X51" s="1202"/>
      <c r="Y51" s="1202"/>
      <c r="Z51" s="1202"/>
      <c r="AA51" s="1203"/>
      <c r="AB51" s="1222"/>
      <c r="AC51" s="1223"/>
      <c r="AD51" s="1223"/>
      <c r="AE51" s="1223"/>
      <c r="AF51" s="1223"/>
      <c r="AG51" s="1223"/>
      <c r="AH51" s="1223"/>
      <c r="AI51" s="1224"/>
      <c r="AJ51" s="1218"/>
      <c r="AK51" s="1211"/>
      <c r="AL51" s="1219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166"/>
      <c r="CK51" s="51"/>
      <c r="CL51" s="51"/>
      <c r="CM51" s="51"/>
      <c r="CN51" s="50"/>
      <c r="CO51" s="50"/>
      <c r="CP51" s="50"/>
      <c r="CQ51" s="50"/>
      <c r="CR51" s="50"/>
    </row>
    <row r="52" spans="1:96" ht="21" x14ac:dyDescent="0.25">
      <c r="A52" s="846"/>
      <c r="B52" s="831"/>
      <c r="C52" s="393"/>
      <c r="D52" s="287"/>
      <c r="F52" s="837"/>
      <c r="G52" s="831"/>
      <c r="H52" s="831"/>
      <c r="I52" s="393"/>
      <c r="J52" s="830"/>
      <c r="K52" s="830"/>
      <c r="L52" s="830"/>
      <c r="M52" s="393"/>
      <c r="N52" s="393"/>
      <c r="O52" s="830"/>
      <c r="P52" s="393"/>
      <c r="S52" s="1201"/>
      <c r="T52" s="1202"/>
      <c r="U52" s="1202"/>
      <c r="V52" s="1202"/>
      <c r="W52" s="1202"/>
      <c r="X52" s="1202"/>
      <c r="Y52" s="1202"/>
      <c r="Z52" s="1202"/>
      <c r="AA52" s="1203"/>
      <c r="AB52" s="1201"/>
      <c r="AC52" s="1202"/>
      <c r="AD52" s="1202"/>
      <c r="AE52" s="1202"/>
      <c r="AF52" s="1202"/>
      <c r="AG52" s="1202"/>
      <c r="AH52" s="1202"/>
      <c r="AI52" s="1225"/>
      <c r="AJ52" s="1220"/>
      <c r="AK52" s="1214"/>
      <c r="AL52" s="1221"/>
      <c r="CJ52" s="166"/>
      <c r="CK52" s="51"/>
      <c r="CL52" s="51"/>
      <c r="CM52" s="51"/>
      <c r="CN52" s="50"/>
      <c r="CO52" s="50"/>
      <c r="CP52" s="50"/>
      <c r="CQ52" s="50"/>
      <c r="CR52" s="50"/>
    </row>
    <row r="53" spans="1:96" ht="15" customHeight="1" x14ac:dyDescent="0.25">
      <c r="A53" s="847"/>
      <c r="B53" s="393"/>
      <c r="C53" s="393"/>
      <c r="D53" s="287"/>
      <c r="E53" s="287"/>
      <c r="F53" s="837"/>
      <c r="G53" s="833"/>
      <c r="H53" s="833"/>
      <c r="I53" s="393"/>
      <c r="J53" s="830"/>
      <c r="K53" s="393"/>
      <c r="L53" s="830"/>
      <c r="M53" s="393"/>
      <c r="N53" s="393"/>
      <c r="O53" s="393"/>
      <c r="P53" s="393"/>
      <c r="S53" s="1201"/>
      <c r="T53" s="1202"/>
      <c r="U53" s="1202"/>
      <c r="V53" s="1202"/>
      <c r="W53" s="1202"/>
      <c r="X53" s="1202"/>
      <c r="Y53" s="1202"/>
      <c r="Z53" s="1202"/>
      <c r="AA53" s="1203"/>
      <c r="AB53" s="1201"/>
      <c r="AC53" s="1202"/>
      <c r="AD53" s="1202"/>
      <c r="AE53" s="1202"/>
      <c r="AF53" s="1202"/>
      <c r="AG53" s="1202"/>
      <c r="AH53" s="1202"/>
      <c r="AI53" s="1225"/>
      <c r="AJ53" s="1226"/>
      <c r="AK53" s="1227"/>
      <c r="AL53" s="1228"/>
      <c r="CJ53" s="166"/>
      <c r="CK53" s="51"/>
      <c r="CL53" s="51"/>
      <c r="CM53" s="51"/>
      <c r="CN53" s="50"/>
      <c r="CO53" s="50"/>
      <c r="CP53" s="50"/>
      <c r="CQ53" s="50"/>
      <c r="CR53" s="50"/>
    </row>
    <row r="54" spans="1:96" ht="15.75" customHeight="1" thickBot="1" x14ac:dyDescent="0.3">
      <c r="A54" s="848"/>
      <c r="B54" s="830"/>
      <c r="C54" s="830"/>
      <c r="D54" s="287"/>
      <c r="E54" s="287"/>
      <c r="F54" s="837"/>
      <c r="G54" s="831"/>
      <c r="H54" s="831"/>
      <c r="I54" s="393"/>
      <c r="J54" s="393"/>
      <c r="K54" s="830"/>
      <c r="L54" s="830"/>
      <c r="M54" s="838"/>
      <c r="N54" s="838"/>
      <c r="O54" s="838"/>
      <c r="P54" s="838"/>
      <c r="Q54" s="308"/>
      <c r="R54" s="308"/>
      <c r="S54" s="1204"/>
      <c r="T54" s="1205"/>
      <c r="U54" s="1205"/>
      <c r="V54" s="1205"/>
      <c r="W54" s="1205"/>
      <c r="X54" s="1205"/>
      <c r="Y54" s="1205"/>
      <c r="Z54" s="1205"/>
      <c r="AA54" s="1206"/>
      <c r="AB54" s="1201"/>
      <c r="AC54" s="1202"/>
      <c r="AD54" s="1202"/>
      <c r="AE54" s="1202"/>
      <c r="AF54" s="1202"/>
      <c r="AG54" s="1202"/>
      <c r="AH54" s="1202"/>
      <c r="AI54" s="1225"/>
      <c r="AJ54" s="1229"/>
      <c r="AK54" s="1230"/>
      <c r="AL54" s="1231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166"/>
      <c r="CK54" s="51"/>
      <c r="CL54" s="51"/>
      <c r="CM54" s="51"/>
      <c r="CN54" s="50"/>
      <c r="CO54" s="50"/>
      <c r="CP54" s="50"/>
      <c r="CQ54" s="50"/>
      <c r="CR54" s="50"/>
    </row>
    <row r="55" spans="1:96" ht="15" customHeight="1" x14ac:dyDescent="0.25">
      <c r="A55" s="255"/>
      <c r="B55" s="309"/>
      <c r="C55" s="309"/>
      <c r="D55" s="309"/>
      <c r="E55" s="309"/>
      <c r="F55" s="837"/>
      <c r="G55" s="833"/>
      <c r="H55" s="833"/>
      <c r="I55" s="393"/>
      <c r="J55" s="393"/>
      <c r="K55" s="839"/>
      <c r="L55" s="839"/>
      <c r="M55" s="839"/>
      <c r="N55" s="839"/>
      <c r="O55" s="839"/>
      <c r="P55" s="839"/>
      <c r="Q55" s="309"/>
      <c r="R55" s="309"/>
      <c r="S55" s="166"/>
      <c r="T55" s="50"/>
      <c r="U55" s="50"/>
      <c r="V55" s="50"/>
      <c r="W55" s="50"/>
      <c r="X55" s="50"/>
      <c r="Y55" s="50"/>
      <c r="Z55" s="5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0"/>
      <c r="BX55" s="310"/>
      <c r="BY55" s="310"/>
      <c r="BZ55" s="310"/>
      <c r="CA55" s="310"/>
      <c r="CB55" s="310"/>
      <c r="CC55" s="310"/>
      <c r="CD55" s="310"/>
      <c r="CE55" s="310"/>
      <c r="CF55" s="310"/>
      <c r="CG55" s="310"/>
      <c r="CH55" s="310"/>
      <c r="CI55" s="31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ht="15.75" customHeight="1" x14ac:dyDescent="0.25">
      <c r="A56" s="255"/>
      <c r="D56" s="287"/>
      <c r="F56" s="305"/>
      <c r="G56" s="831"/>
      <c r="H56" s="831"/>
      <c r="I56" s="393"/>
      <c r="J56" s="287"/>
      <c r="K56" s="287"/>
      <c r="L56" s="287"/>
      <c r="M56" s="287"/>
      <c r="N56" s="287"/>
      <c r="O56" s="287"/>
      <c r="P56" s="287"/>
      <c r="Q56" s="287"/>
      <c r="R56" s="287"/>
      <c r="S56" s="166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ht="15" customHeight="1" x14ac:dyDescent="0.25">
      <c r="A57" s="255"/>
      <c r="B57" s="393"/>
      <c r="C57" s="393"/>
      <c r="D57" s="830"/>
      <c r="E57" s="393"/>
      <c r="F57" s="837"/>
      <c r="G57" s="393"/>
      <c r="H57" s="393"/>
      <c r="J57" s="287"/>
      <c r="K57" s="311"/>
      <c r="L57" s="311"/>
      <c r="M57" s="311"/>
      <c r="N57" s="311"/>
      <c r="Q57" s="50"/>
      <c r="R57" s="311"/>
      <c r="S57" s="166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x14ac:dyDescent="0.25">
      <c r="A58" s="255"/>
      <c r="B58" s="849"/>
      <c r="C58" s="393"/>
      <c r="D58" s="850"/>
      <c r="E58" s="851"/>
      <c r="F58" s="837"/>
      <c r="G58" s="393"/>
      <c r="H58" s="393"/>
      <c r="I58" s="311"/>
      <c r="J58" s="311"/>
      <c r="K58" s="311"/>
      <c r="L58" s="311"/>
      <c r="M58" s="314"/>
      <c r="N58" s="314"/>
      <c r="Q58" s="50"/>
      <c r="R58" s="311"/>
      <c r="S58" s="166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</row>
    <row r="59" spans="1:96" ht="21" x14ac:dyDescent="0.25">
      <c r="A59" s="255"/>
      <c r="B59" s="845"/>
      <c r="C59" s="393"/>
      <c r="D59" s="830"/>
      <c r="E59" s="830"/>
      <c r="F59" s="837"/>
      <c r="G59" s="834"/>
      <c r="H59" s="834"/>
      <c r="I59" s="311"/>
      <c r="J59" s="287"/>
      <c r="K59" s="311"/>
      <c r="L59" s="311"/>
      <c r="M59" s="314"/>
      <c r="N59" s="314"/>
      <c r="Q59" s="50"/>
      <c r="R59" s="311"/>
      <c r="S59" s="166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</row>
    <row r="60" spans="1:96" ht="15.75" x14ac:dyDescent="0.25">
      <c r="A60" s="255"/>
      <c r="B60" s="849"/>
      <c r="C60" s="393"/>
      <c r="D60" s="830"/>
      <c r="E60" s="830"/>
      <c r="F60" s="837"/>
      <c r="G60" s="833"/>
      <c r="H60" s="833"/>
      <c r="I60" s="315" t="s">
        <v>182</v>
      </c>
      <c r="J60" s="287"/>
      <c r="K60" s="311"/>
      <c r="L60" s="311"/>
      <c r="M60" s="314"/>
      <c r="N60" s="314"/>
      <c r="Q60" s="50"/>
      <c r="R60" s="311"/>
      <c r="S60" s="166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</row>
    <row r="61" spans="1:96" ht="15.75" x14ac:dyDescent="0.25">
      <c r="A61" s="255"/>
      <c r="B61" s="845"/>
      <c r="C61" s="393"/>
      <c r="D61" s="830"/>
      <c r="E61" s="830"/>
      <c r="F61" s="837"/>
      <c r="G61" s="393"/>
      <c r="H61" s="393"/>
      <c r="I61" s="311"/>
      <c r="J61" s="287"/>
      <c r="K61" s="311"/>
      <c r="Q61" s="50"/>
      <c r="S61" s="316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</row>
    <row r="62" spans="1:96" x14ac:dyDescent="0.25">
      <c r="A62" s="255"/>
      <c r="B62" s="849"/>
      <c r="C62" s="393"/>
      <c r="D62" s="830"/>
      <c r="E62" s="830"/>
      <c r="F62" s="837"/>
      <c r="G62" s="393"/>
      <c r="H62" s="393"/>
      <c r="I62" s="311"/>
      <c r="J62" s="287"/>
      <c r="K62" s="311"/>
      <c r="Q62" s="50"/>
      <c r="S62" s="166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</row>
    <row r="63" spans="1:96" ht="15.75" x14ac:dyDescent="0.25">
      <c r="A63" s="255"/>
      <c r="B63" s="845"/>
      <c r="C63" s="393"/>
      <c r="D63" s="830"/>
      <c r="E63" s="830"/>
      <c r="F63" s="837"/>
      <c r="G63" s="833"/>
      <c r="H63" s="833"/>
      <c r="I63" s="315" t="s">
        <v>182</v>
      </c>
      <c r="J63" s="287"/>
      <c r="K63" s="311"/>
      <c r="Q63" s="50"/>
      <c r="S63" s="166"/>
      <c r="T63" s="50"/>
      <c r="U63" s="317"/>
      <c r="V63" s="317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</row>
    <row r="64" spans="1:96" x14ac:dyDescent="0.25">
      <c r="A64" s="255"/>
      <c r="B64" s="849"/>
      <c r="C64" s="393"/>
      <c r="D64" s="393"/>
      <c r="E64" s="393"/>
      <c r="F64" s="837"/>
      <c r="G64" s="393"/>
      <c r="H64" s="393"/>
      <c r="I64" s="311"/>
      <c r="K64" s="311"/>
      <c r="Q64" s="50"/>
      <c r="S64" s="166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</row>
    <row r="65" spans="1:96" ht="15.75" x14ac:dyDescent="0.25">
      <c r="A65" s="255"/>
      <c r="B65" s="845"/>
      <c r="C65" s="393"/>
      <c r="D65" s="830"/>
      <c r="E65" s="830"/>
      <c r="F65" s="837"/>
      <c r="G65" s="393"/>
      <c r="H65" s="393"/>
      <c r="I65" s="311"/>
      <c r="J65" s="287"/>
      <c r="K65" s="311"/>
      <c r="Q65" s="50"/>
      <c r="S65" s="166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</row>
    <row r="66" spans="1:96" ht="15.75" x14ac:dyDescent="0.25">
      <c r="A66" s="255"/>
      <c r="B66" s="849"/>
      <c r="C66" s="393"/>
      <c r="D66" s="830"/>
      <c r="E66" s="830"/>
      <c r="F66" s="837"/>
      <c r="G66" s="833"/>
      <c r="H66" s="833"/>
      <c r="I66" s="315" t="s">
        <v>182</v>
      </c>
      <c r="J66" s="287"/>
      <c r="K66" s="311"/>
      <c r="Q66" s="50"/>
      <c r="S66" s="166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</row>
    <row r="67" spans="1:96" ht="21" x14ac:dyDescent="0.25">
      <c r="A67" s="255"/>
      <c r="B67" s="845"/>
      <c r="C67" s="393"/>
      <c r="D67" s="830"/>
      <c r="E67" s="830"/>
      <c r="F67" s="393"/>
      <c r="G67" s="834"/>
      <c r="H67" s="834"/>
      <c r="I67" s="311"/>
      <c r="J67" s="287"/>
      <c r="K67" s="311"/>
      <c r="Q67" s="50"/>
      <c r="S67" s="166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</row>
    <row r="68" spans="1:96" x14ac:dyDescent="0.25">
      <c r="A68" s="255"/>
      <c r="B68" s="851"/>
      <c r="C68" s="393"/>
      <c r="D68" s="393"/>
      <c r="E68" s="393"/>
      <c r="F68" s="393"/>
      <c r="G68" s="393"/>
      <c r="H68" s="393"/>
      <c r="I68" s="311"/>
      <c r="K68" s="311"/>
      <c r="Q68" s="50"/>
      <c r="S68" s="166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</row>
    <row r="69" spans="1:96" ht="15.75" x14ac:dyDescent="0.25">
      <c r="A69" s="255"/>
      <c r="B69" s="845"/>
      <c r="C69" s="393"/>
      <c r="D69" s="830"/>
      <c r="E69" s="830"/>
      <c r="F69" s="393"/>
      <c r="G69" s="393"/>
      <c r="H69" s="393"/>
      <c r="I69" s="311"/>
      <c r="J69" s="287"/>
      <c r="K69" s="311"/>
      <c r="L69" s="311"/>
      <c r="M69" s="314"/>
      <c r="N69" s="314"/>
      <c r="Q69" s="50"/>
      <c r="R69" s="311"/>
      <c r="S69" s="166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</row>
    <row r="70" spans="1:96" x14ac:dyDescent="0.25">
      <c r="A70" s="255"/>
      <c r="B70" s="851"/>
      <c r="C70" s="851"/>
      <c r="D70" s="850"/>
      <c r="E70" s="393"/>
      <c r="F70" s="851"/>
      <c r="G70" s="393"/>
      <c r="H70" s="393"/>
      <c r="I70" s="311"/>
      <c r="J70" s="311"/>
      <c r="K70" s="311"/>
      <c r="L70" s="311"/>
      <c r="M70" s="314"/>
      <c r="N70" s="314"/>
      <c r="Q70" s="50"/>
      <c r="R70" s="311"/>
      <c r="S70" s="166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</row>
    <row r="71" spans="1:96" x14ac:dyDescent="0.25">
      <c r="A71" s="255"/>
      <c r="B71" s="830"/>
      <c r="C71" s="851"/>
      <c r="D71" s="851"/>
      <c r="E71" s="393"/>
      <c r="F71" s="852"/>
      <c r="G71" s="853"/>
      <c r="H71" s="851"/>
      <c r="I71" s="311"/>
      <c r="J71" s="311"/>
      <c r="K71" s="311"/>
      <c r="L71" s="851"/>
      <c r="M71" s="857"/>
      <c r="N71" s="857"/>
      <c r="Q71" s="50"/>
      <c r="R71" s="311"/>
      <c r="S71" s="166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</row>
    <row r="72" spans="1:96" ht="21" x14ac:dyDescent="0.25">
      <c r="A72" s="255"/>
      <c r="B72" s="830"/>
      <c r="C72" s="851"/>
      <c r="D72" s="854"/>
      <c r="E72" s="830"/>
      <c r="F72" s="834"/>
      <c r="G72" s="834"/>
      <c r="H72" s="393"/>
      <c r="I72" s="311"/>
      <c r="J72" s="311"/>
      <c r="K72" s="311"/>
      <c r="L72" s="851"/>
      <c r="M72" s="851"/>
      <c r="N72" s="858"/>
      <c r="Q72" s="50"/>
      <c r="R72" s="311"/>
      <c r="S72" s="166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</row>
    <row r="73" spans="1:96" ht="27" thickBot="1" x14ac:dyDescent="0.45">
      <c r="A73" s="321"/>
      <c r="B73" s="855"/>
      <c r="C73" s="856"/>
      <c r="D73" s="855"/>
      <c r="E73" s="834"/>
      <c r="F73" s="833"/>
      <c r="G73" s="833"/>
      <c r="H73" s="834"/>
      <c r="I73" s="322"/>
      <c r="J73" s="323"/>
      <c r="K73" s="323"/>
      <c r="L73" s="856"/>
      <c r="M73" s="859"/>
      <c r="N73" s="860"/>
      <c r="R73" s="323"/>
      <c r="S73" s="316"/>
    </row>
    <row r="74" spans="1:96" x14ac:dyDescent="0.25">
      <c r="B74" s="393"/>
      <c r="C74" s="393"/>
      <c r="D74" s="393"/>
      <c r="E74" s="393"/>
      <c r="F74" s="393"/>
      <c r="G74" s="393"/>
      <c r="H74" s="393"/>
      <c r="L74" s="393"/>
      <c r="M74" s="393"/>
      <c r="N74" s="393"/>
      <c r="O74" s="326"/>
      <c r="P74" s="326"/>
      <c r="Q74" s="326"/>
    </row>
  </sheetData>
  <mergeCells count="27">
    <mergeCell ref="BH28:BJ28"/>
    <mergeCell ref="A1:CI1"/>
    <mergeCell ref="BG3:BJ7"/>
    <mergeCell ref="CF3:CG3"/>
    <mergeCell ref="BQ8:BR8"/>
    <mergeCell ref="BG23:BG24"/>
    <mergeCell ref="BH25:BJ25"/>
    <mergeCell ref="BH26:BJ26"/>
    <mergeCell ref="BW26:BX26"/>
    <mergeCell ref="CC26:CE27"/>
    <mergeCell ref="BH27:BJ27"/>
    <mergeCell ref="BW27:BX27"/>
    <mergeCell ref="A29:B29"/>
    <mergeCell ref="BH29:BJ29"/>
    <mergeCell ref="BH30:BJ30"/>
    <mergeCell ref="AP31:AS31"/>
    <mergeCell ref="CC31:CE32"/>
    <mergeCell ref="AQ32:AW39"/>
    <mergeCell ref="BS33:BU33"/>
    <mergeCell ref="AD34:AK34"/>
    <mergeCell ref="M40:N40"/>
    <mergeCell ref="BN40:BO40"/>
    <mergeCell ref="S44:AA54"/>
    <mergeCell ref="AD46:AL48"/>
    <mergeCell ref="AJ49:AL52"/>
    <mergeCell ref="AB51:AI54"/>
    <mergeCell ref="AJ53:AL54"/>
  </mergeCells>
  <conditionalFormatting sqref="H21">
    <cfRule type="duplicateValues" dxfId="44" priority="45"/>
  </conditionalFormatting>
  <conditionalFormatting sqref="G21">
    <cfRule type="duplicateValues" dxfId="43" priority="44"/>
  </conditionalFormatting>
  <conditionalFormatting sqref="F21">
    <cfRule type="duplicateValues" dxfId="42" priority="43"/>
  </conditionalFormatting>
  <conditionalFormatting sqref="F22">
    <cfRule type="duplicateValues" dxfId="41" priority="42"/>
  </conditionalFormatting>
  <conditionalFormatting sqref="G22">
    <cfRule type="duplicateValues" dxfId="40" priority="41"/>
  </conditionalFormatting>
  <conditionalFormatting sqref="H22">
    <cfRule type="duplicateValues" dxfId="39" priority="40"/>
  </conditionalFormatting>
  <conditionalFormatting sqref="F26">
    <cfRule type="duplicateValues" dxfId="38" priority="39"/>
  </conditionalFormatting>
  <conditionalFormatting sqref="F27">
    <cfRule type="duplicateValues" dxfId="37" priority="38"/>
  </conditionalFormatting>
  <conditionalFormatting sqref="F28">
    <cfRule type="duplicateValues" dxfId="36" priority="37"/>
  </conditionalFormatting>
  <conditionalFormatting sqref="AD18">
    <cfRule type="duplicateValues" dxfId="35" priority="36"/>
  </conditionalFormatting>
  <conditionalFormatting sqref="AH18">
    <cfRule type="duplicateValues" dxfId="34" priority="35"/>
  </conditionalFormatting>
  <conditionalFormatting sqref="AF18">
    <cfRule type="duplicateValues" dxfId="33" priority="34"/>
  </conditionalFormatting>
  <conditionalFormatting sqref="AJ18">
    <cfRule type="duplicateValues" dxfId="32" priority="33"/>
  </conditionalFormatting>
  <conditionalFormatting sqref="AL18">
    <cfRule type="duplicateValues" dxfId="31" priority="32"/>
  </conditionalFormatting>
  <conditionalFormatting sqref="AN18">
    <cfRule type="duplicateValues" dxfId="30" priority="31"/>
  </conditionalFormatting>
  <conditionalFormatting sqref="AP18">
    <cfRule type="duplicateValues" dxfId="29" priority="30"/>
  </conditionalFormatting>
  <conditionalFormatting sqref="AR18">
    <cfRule type="duplicateValues" dxfId="28" priority="29"/>
  </conditionalFormatting>
  <conditionalFormatting sqref="AU18">
    <cfRule type="duplicateValues" dxfId="27" priority="28"/>
  </conditionalFormatting>
  <conditionalFormatting sqref="AV18">
    <cfRule type="duplicateValues" dxfId="26" priority="27"/>
  </conditionalFormatting>
  <conditionalFormatting sqref="BU23">
    <cfRule type="duplicateValues" dxfId="25" priority="26"/>
  </conditionalFormatting>
  <conditionalFormatting sqref="BV23">
    <cfRule type="duplicateValues" dxfId="24" priority="25"/>
  </conditionalFormatting>
  <conditionalFormatting sqref="BU24">
    <cfRule type="duplicateValues" dxfId="23" priority="24"/>
  </conditionalFormatting>
  <conditionalFormatting sqref="BV24">
    <cfRule type="duplicateValues" dxfId="22" priority="23"/>
  </conditionalFormatting>
  <conditionalFormatting sqref="BW24">
    <cfRule type="duplicateValues" dxfId="21" priority="22"/>
  </conditionalFormatting>
  <conditionalFormatting sqref="BX24">
    <cfRule type="duplicateValues" dxfId="20" priority="21"/>
  </conditionalFormatting>
  <conditionalFormatting sqref="BX23">
    <cfRule type="duplicateValues" dxfId="19" priority="20"/>
  </conditionalFormatting>
  <conditionalFormatting sqref="BW23">
    <cfRule type="duplicateValues" dxfId="18" priority="19"/>
  </conditionalFormatting>
  <conditionalFormatting sqref="S36">
    <cfRule type="duplicateValues" dxfId="17" priority="18"/>
  </conditionalFormatting>
  <conditionalFormatting sqref="U36">
    <cfRule type="duplicateValues" dxfId="16" priority="17"/>
  </conditionalFormatting>
  <conditionalFormatting sqref="W36">
    <cfRule type="duplicateValues" dxfId="15" priority="16"/>
  </conditionalFormatting>
  <conditionalFormatting sqref="S37">
    <cfRule type="duplicateValues" dxfId="14" priority="15"/>
  </conditionalFormatting>
  <conditionalFormatting sqref="U37">
    <cfRule type="duplicateValues" dxfId="13" priority="14"/>
  </conditionalFormatting>
  <conditionalFormatting sqref="W37">
    <cfRule type="duplicateValues" dxfId="12" priority="13"/>
  </conditionalFormatting>
  <conditionalFormatting sqref="AA36">
    <cfRule type="duplicateValues" dxfId="11" priority="12"/>
  </conditionalFormatting>
  <conditionalFormatting sqref="Y36">
    <cfRule type="duplicateValues" dxfId="10" priority="11"/>
  </conditionalFormatting>
  <conditionalFormatting sqref="AA37">
    <cfRule type="duplicateValues" dxfId="9" priority="10"/>
  </conditionalFormatting>
  <conditionalFormatting sqref="Y37">
    <cfRule type="duplicateValues" dxfId="8" priority="9"/>
  </conditionalFormatting>
  <conditionalFormatting sqref="BF18">
    <cfRule type="duplicateValues" dxfId="7" priority="8"/>
  </conditionalFormatting>
  <conditionalFormatting sqref="BE18">
    <cfRule type="duplicateValues" dxfId="6" priority="7"/>
  </conditionalFormatting>
  <conditionalFormatting sqref="N22">
    <cfRule type="duplicateValues" dxfId="5" priority="6"/>
  </conditionalFormatting>
  <conditionalFormatting sqref="L22">
    <cfRule type="duplicateValues" dxfId="4" priority="5"/>
  </conditionalFormatting>
  <conditionalFormatting sqref="J22">
    <cfRule type="duplicateValues" dxfId="3" priority="4"/>
  </conditionalFormatting>
  <conditionalFormatting sqref="L21">
    <cfRule type="duplicateValues" dxfId="2" priority="3"/>
  </conditionalFormatting>
  <conditionalFormatting sqref="N21">
    <cfRule type="duplicateValues" dxfId="1" priority="2"/>
  </conditionalFormatting>
  <conditionalFormatting sqref="J21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Layout Actual-Competencia</vt:lpstr>
      <vt:lpstr>Licencias Anterior</vt:lpstr>
      <vt:lpstr>layout anterior</vt:lpstr>
      <vt:lpstr>licencias actual</vt:lpstr>
      <vt:lpstr>Denominacion</vt:lpstr>
      <vt:lpstr>Apuesta Minima</vt:lpstr>
    </vt:vector>
  </TitlesOfParts>
  <Company>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area tecnica</dc:creator>
  <cp:lastModifiedBy>Abraham Uribe Díaz</cp:lastModifiedBy>
  <cp:lastPrinted>2010-06-01T22:33:54Z</cp:lastPrinted>
  <dcterms:created xsi:type="dcterms:W3CDTF">2009-11-19T18:03:20Z</dcterms:created>
  <dcterms:modified xsi:type="dcterms:W3CDTF">2022-03-02T21:23:26Z</dcterms:modified>
</cp:coreProperties>
</file>