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4340" yWindow="-15" windowWidth="14385" windowHeight="12870" activeTab="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P19" i="15"/>
  <c r="P20"/>
  <c r="P21"/>
  <c r="P22"/>
  <c r="P23"/>
  <c r="P24"/>
  <c r="P25"/>
  <c r="P26"/>
  <c r="P18"/>
  <c r="O28"/>
  <c r="O29"/>
  <c r="O19"/>
  <c r="O20"/>
  <c r="O21"/>
  <c r="O22"/>
  <c r="O23"/>
  <c r="O24"/>
  <c r="O25"/>
  <c r="O26"/>
  <c r="O18"/>
  <c r="C19" i="12" l="1"/>
  <c r="C11"/>
  <c r="I19" i="11"/>
  <c r="I11"/>
  <c r="C19" i="10"/>
  <c r="C11"/>
  <c r="I19" i="9"/>
  <c r="I11"/>
  <c r="C19"/>
  <c r="C11"/>
  <c r="C19" i="8"/>
  <c r="C11"/>
  <c r="I11" i="7" l="1"/>
  <c r="C11"/>
  <c r="C19" i="6"/>
  <c r="C11"/>
  <c r="I19" i="5"/>
  <c r="I11"/>
  <c r="C19" i="2" l="1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AD28"/>
  <c r="AB28"/>
  <c r="AA28"/>
  <c r="Z28"/>
  <c r="Y28"/>
  <c r="X28"/>
  <c r="W28"/>
  <c r="V28"/>
  <c r="U28"/>
  <c r="T28"/>
  <c r="S28"/>
  <c r="Q28"/>
  <c r="AD27"/>
  <c r="AC27"/>
  <c r="AA27"/>
  <c r="Z27"/>
  <c r="Y27"/>
  <c r="W27"/>
  <c r="V27"/>
  <c r="U27"/>
  <c r="T27"/>
  <c r="S27"/>
  <c r="AD26"/>
  <c r="AC26"/>
  <c r="AB26"/>
  <c r="Z26"/>
  <c r="Y26"/>
  <c r="X26"/>
  <c r="W26"/>
  <c r="V26"/>
  <c r="U26"/>
  <c r="T26"/>
  <c r="S26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Q21"/>
  <c r="AD20"/>
  <c r="AC20"/>
  <c r="AB20"/>
  <c r="AA20"/>
  <c r="Z20"/>
  <c r="Y20"/>
  <c r="X20"/>
  <c r="W20"/>
  <c r="V20"/>
  <c r="T20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3" l="1"/>
  <c r="P39"/>
  <c r="P42"/>
  <c r="P34"/>
  <c r="P35"/>
  <c r="P37"/>
  <c r="P41"/>
  <c r="P49"/>
  <c r="P50"/>
  <c r="P53"/>
  <c r="P54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I11"/>
  <c r="I35" i="11"/>
  <c r="C35"/>
  <c r="I27"/>
  <c r="C27"/>
  <c r="C19"/>
  <c r="C11"/>
  <c r="I35" i="10"/>
  <c r="C35"/>
  <c r="I27"/>
  <c r="C27"/>
  <c r="I19"/>
  <c r="I11"/>
  <c r="I35" i="9"/>
  <c r="C35"/>
  <c r="I27"/>
  <c r="C27"/>
  <c r="I35" i="8"/>
  <c r="C35"/>
  <c r="I27"/>
  <c r="C27"/>
  <c r="I19"/>
  <c r="I11"/>
  <c r="I35" i="7"/>
  <c r="C35"/>
  <c r="I27"/>
  <c r="C27"/>
  <c r="I19"/>
  <c r="C19"/>
  <c r="I35" i="6"/>
  <c r="C35"/>
  <c r="I27"/>
  <c r="C27"/>
  <c r="I19"/>
  <c r="I11"/>
  <c r="I35" i="5"/>
  <c r="C35"/>
  <c r="I27"/>
  <c r="C27"/>
  <c r="C19"/>
  <c r="C11"/>
  <c r="I35" i="2"/>
  <c r="C35"/>
  <c r="I27"/>
  <c r="C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  <c r="AO23"/>
  <c r="AK27"/>
  <c r="Q27"/>
  <c r="X27"/>
</calcChain>
</file>

<file path=xl/sharedStrings.xml><?xml version="1.0" encoding="utf-8"?>
<sst xmlns="http://schemas.openxmlformats.org/spreadsheetml/2006/main" count="1177" uniqueCount="175">
  <si>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</si>
  <si>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</si>
  <si>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</si>
  <si>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</si>
  <si>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</si>
  <si>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</si>
  <si>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</si>
  <si>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</si>
  <si>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</si>
  <si>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</si>
  <si>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</si>
  <si>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</si>
  <si>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</si>
  <si>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</si>
  <si>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</si>
  <si>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</si>
  <si>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</si>
  <si>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</si>
  <si>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</si>
  <si>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</si>
  <si>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</si>
  <si>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</si>
  <si>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</si>
  <si>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</si>
  <si>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</si>
  <si>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</si>
  <si>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</si>
  <si>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</si>
  <si>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</si>
  <si>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</si>
  <si>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</si>
  <si>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</si>
  <si>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</si>
  <si>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</si>
  <si>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</si>
  <si>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</si>
  <si>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</si>
  <si>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</si>
  <si>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</si>
  <si>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Courteyn Patrick</t>
  </si>
  <si>
    <t>Van de Pontseele E</t>
  </si>
  <si>
    <t>Van Nuffel M</t>
  </si>
  <si>
    <t>Matthys Luc</t>
  </si>
  <si>
    <t>Flammée Dirk</t>
  </si>
  <si>
    <t>Van Cauwenberghe M</t>
  </si>
  <si>
    <t>Gallone V</t>
  </si>
  <si>
    <t>Gallone D</t>
  </si>
  <si>
    <t>Cludts G</t>
  </si>
  <si>
    <t>Dethier G</t>
  </si>
  <si>
    <t>Lapierre</t>
  </si>
  <si>
    <t>Mouhib</t>
  </si>
  <si>
    <t>Boelen Michel</t>
  </si>
  <si>
    <t>Boque</t>
  </si>
  <si>
    <t>Delplanque</t>
  </si>
  <si>
    <t>Jovcic</t>
  </si>
  <si>
    <t>Waterloo 2</t>
  </si>
  <si>
    <t>Moreels</t>
  </si>
  <si>
    <t>Couillard</t>
  </si>
  <si>
    <t>Baufays</t>
  </si>
  <si>
    <t>Wery</t>
  </si>
  <si>
    <t>Debast Patrick</t>
  </si>
  <si>
    <t>Taelemans Werner</t>
  </si>
  <si>
    <t>Maeckelbergh Mieke</t>
  </si>
  <si>
    <t>Pletinckx Eddy</t>
  </si>
  <si>
    <t>Malfliet Bernard</t>
  </si>
  <si>
    <t>Van Nerom Luc</t>
  </si>
  <si>
    <t>Lemmens Pierre</t>
  </si>
  <si>
    <t>Cornelis Eric</t>
  </si>
  <si>
    <t>Maeckelbergh Geert</t>
  </si>
  <si>
    <t>Mertens François</t>
  </si>
  <si>
    <t>Boers Jos</t>
  </si>
  <si>
    <t>Deklerck Willy</t>
  </si>
  <si>
    <t>Vanderose</t>
  </si>
  <si>
    <t>Leloutre</t>
  </si>
  <si>
    <t>Dufrasne</t>
  </si>
  <si>
    <t>Masure Luc</t>
  </si>
  <si>
    <t>André</t>
  </si>
  <si>
    <t>Place</t>
  </si>
  <si>
    <t>Leuven 3</t>
  </si>
  <si>
    <t>Creemers</t>
  </si>
  <si>
    <t>Fabri</t>
  </si>
  <si>
    <t>Burger</t>
  </si>
  <si>
    <t>Vandermeulen Boni</t>
  </si>
  <si>
    <t>Wavre 1</t>
  </si>
  <si>
    <t>Anciaux</t>
  </si>
  <si>
    <t>Gdefroit</t>
  </si>
  <si>
    <t>Bauduin</t>
  </si>
  <si>
    <t>De Donder</t>
  </si>
  <si>
    <t>Perpete Raymond</t>
  </si>
  <si>
    <t>Lecocq</t>
  </si>
  <si>
    <t>Wavre 2</t>
  </si>
  <si>
    <t>Gerard</t>
  </si>
  <si>
    <t>Meunier</t>
  </si>
  <si>
    <t>De Geradon</t>
  </si>
  <si>
    <t>Volant</t>
  </si>
  <si>
    <t>Campeert</t>
  </si>
  <si>
    <t>Dony</t>
  </si>
  <si>
    <t>Schols Joël</t>
  </si>
  <si>
    <t>Demeyer</t>
  </si>
  <si>
    <t>Tamine</t>
  </si>
  <si>
    <t>Presti</t>
  </si>
  <si>
    <t>Ouzounian G</t>
  </si>
  <si>
    <t>Jovcic R</t>
  </si>
  <si>
    <t>Grijp P</t>
  </si>
  <si>
    <t>Meckelynck</t>
  </si>
  <si>
    <t>Piacentini</t>
  </si>
  <si>
    <t>Romanelli</t>
  </si>
  <si>
    <t>Dusart</t>
  </si>
  <si>
    <t>Meuter</t>
  </si>
  <si>
    <t>Gregoric</t>
  </si>
  <si>
    <t>Leonard</t>
  </si>
  <si>
    <t>Johannes</t>
  </si>
  <si>
    <t>Saba</t>
  </si>
  <si>
    <t>Lallemand</t>
  </si>
  <si>
    <t>Onrubia</t>
  </si>
  <si>
    <t>Herzfeld</t>
  </si>
  <si>
    <t>Renard</t>
  </si>
  <si>
    <t>Grodent</t>
  </si>
  <si>
    <t>Choukouhian</t>
  </si>
  <si>
    <t>Deweerdt P</t>
  </si>
  <si>
    <t>Van Meenen</t>
  </si>
  <si>
    <t>Polarski</t>
  </si>
  <si>
    <t>Thalmann</t>
  </si>
  <si>
    <t>Jan</t>
  </si>
  <si>
    <t>Declerfayt</t>
  </si>
  <si>
    <t>Verstreken Erik</t>
  </si>
  <si>
    <t>Delhaye</t>
  </si>
  <si>
    <t>Asman B</t>
  </si>
  <si>
    <t>Scaleric L</t>
  </si>
  <si>
    <t>De Cuyper B</t>
  </si>
  <si>
    <t>Demoulin Pierre</t>
  </si>
  <si>
    <t>Domb M</t>
  </si>
  <si>
    <t>Thibaut 2</t>
  </si>
  <si>
    <t>Dillens</t>
  </si>
  <si>
    <t>Pagnoul</t>
  </si>
  <si>
    <t>NN</t>
  </si>
  <si>
    <t>Coosemans</t>
  </si>
  <si>
    <t>Saeys T</t>
  </si>
  <si>
    <t>Vanderhelstraeten Jean jacques</t>
  </si>
  <si>
    <t>Henry M</t>
  </si>
  <si>
    <t>Demeester David</t>
  </si>
  <si>
    <t>De Dobbeleer V</t>
  </si>
  <si>
    <t>Cuvelier</t>
  </si>
  <si>
    <t>Janssens Guy</t>
  </si>
  <si>
    <t>Rotsaert G</t>
  </si>
  <si>
    <t>Ajzenser R</t>
  </si>
  <si>
    <t>Baldan W</t>
  </si>
  <si>
    <t>De Smedt Jean Pierre</t>
  </si>
  <si>
    <t>Debouvere Pascal</t>
  </si>
  <si>
    <t>Westland 1</t>
  </si>
  <si>
    <t>ff</t>
  </si>
  <si>
    <t>3B</t>
  </si>
  <si>
    <t>4E</t>
  </si>
  <si>
    <t>Anderlecht 3</t>
  </si>
  <si>
    <t>CRE Bruxelles 3</t>
  </si>
  <si>
    <t>Roque 3</t>
  </si>
  <si>
    <t>Caïssa Woluwe 2</t>
  </si>
  <si>
    <t>Westland 3</t>
  </si>
  <si>
    <t>Roque 5</t>
  </si>
  <si>
    <t>Westland 3 gaf 3 maal forfait, de uitslagen blijven behouden ter informatie maar het totaal van 3 punten moet eigenlijk nul of ff zijn.</t>
  </si>
  <si>
    <t>bron: maandblad SVB 15/11/1988; NIC ronde 1</t>
  </si>
  <si>
    <t>formules in die zin aangepast door Pieter en dan gepubliceerd</t>
  </si>
  <si>
    <t>Tot mijn groot ongenoegen merk ik dat zelfs de nationale tornooileider de namen van de ploegen onvolledig nummert:</t>
  </si>
  <si>
    <t>in reeks 3B staat er Wavre maar in reeks 4E staat er Wavre 2. De facto noteer ik in reeks 3B Wavre 1</t>
  </si>
  <si>
    <t>op dezelfde manier nu ook</t>
  </si>
  <si>
    <t>in reeks 3B staat er Westland maar in reeks 4E staat er Westland 3. De facto noteer ik in reeks 3B Westland 1</t>
  </si>
  <si>
    <t>Thibaut 1</t>
  </si>
  <si>
    <t>in reeks 3B staat er Thibaut maar in reeks 4E staat er Thibaut 2. De facto noteer ik in reeks 3B Thibaut 1</t>
  </si>
  <si>
    <t>idem Gera 2 in reeks  5H en Charleroi 2 in reeks 5N  en Soignies 2 in reeks 5N</t>
  </si>
  <si>
    <t>CRE Charleroi 1</t>
  </si>
  <si>
    <t>Geraardsbergen 1</t>
  </si>
  <si>
    <t>Soignies 1</t>
  </si>
  <si>
    <t>idem Pantin 2 in reeks  5L en Chess Club 2 in reeks 5L</t>
  </si>
  <si>
    <t>Chess Club 1</t>
  </si>
  <si>
    <t>Pantin 1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</si>
</sst>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G26" sqref="G26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5" ht="21">
      <c r="A1" s="22" t="s">
        <v>20</v>
      </c>
    </row>
    <row r="2" spans="1:15" ht="15.75" thickBot="1"/>
    <row r="3" spans="1:15">
      <c r="A3" s="23" t="s">
        <v>0</v>
      </c>
      <c r="B3" s="26">
        <v>1988</v>
      </c>
    </row>
    <row r="4" spans="1:15" ht="15.75" thickBot="1">
      <c r="A4" s="23" t="s">
        <v>38</v>
      </c>
      <c r="B4" s="27">
        <v>1989</v>
      </c>
    </row>
    <row r="5" spans="1:15">
      <c r="A5" s="24" t="s">
        <v>1</v>
      </c>
      <c r="B5" s="28" t="s">
        <v>151</v>
      </c>
    </row>
    <row r="6" spans="1:15">
      <c r="A6" s="24" t="s">
        <v>2</v>
      </c>
      <c r="B6" s="29" t="s">
        <v>152</v>
      </c>
    </row>
    <row r="7" spans="1:15">
      <c r="A7" s="24" t="s">
        <v>3</v>
      </c>
      <c r="B7" s="29"/>
    </row>
    <row r="8" spans="1:15" ht="15.75" thickBot="1">
      <c r="A8" s="24" t="s">
        <v>4</v>
      </c>
      <c r="B8" s="30"/>
    </row>
    <row r="11" spans="1:15">
      <c r="C11" s="68" t="s">
        <v>159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1:15">
      <c r="C12" s="69" t="s">
        <v>161</v>
      </c>
      <c r="D12" s="69"/>
      <c r="E12" s="69"/>
      <c r="F12" s="69"/>
      <c r="G12" s="69"/>
      <c r="H12" s="69"/>
    </row>
    <row r="16" spans="1:15">
      <c r="C16" s="69" t="s">
        <v>160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</row>
    <row r="17" spans="3:14">
      <c r="C17" s="69" t="s">
        <v>162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</row>
    <row r="18" spans="3:14">
      <c r="C18" s="69" t="s">
        <v>163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</row>
    <row r="19" spans="3:14">
      <c r="C19" s="69" t="s">
        <v>164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</row>
    <row r="20" spans="3:14">
      <c r="C20" s="69" t="s">
        <v>165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</row>
    <row r="21" spans="3:14">
      <c r="C21" s="69" t="s">
        <v>167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</row>
    <row r="22" spans="3:14">
      <c r="C22" s="69" t="s">
        <v>168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3:14">
      <c r="C23" s="69" t="s">
        <v>172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32580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69</v>
      </c>
      <c r="D5" s="18">
        <v>1989</v>
      </c>
      <c r="E5" s="10">
        <v>0.5</v>
      </c>
      <c r="F5" s="10" t="s">
        <v>10</v>
      </c>
      <c r="G5" s="10">
        <v>0.5</v>
      </c>
      <c r="H5" s="19"/>
      <c r="I5" s="14" t="s">
        <v>137</v>
      </c>
      <c r="J5" s="18"/>
    </row>
    <row r="6" spans="1:10">
      <c r="A6" s="5">
        <v>2</v>
      </c>
      <c r="B6" s="19">
        <v>19313</v>
      </c>
      <c r="C6" s="14" t="s">
        <v>66</v>
      </c>
      <c r="D6" s="18">
        <v>1913</v>
      </c>
      <c r="E6" s="10">
        <v>0.5</v>
      </c>
      <c r="F6" s="10" t="s">
        <v>10</v>
      </c>
      <c r="G6" s="10">
        <v>0.5</v>
      </c>
      <c r="H6" s="19"/>
      <c r="I6" s="14" t="s">
        <v>138</v>
      </c>
      <c r="J6" s="18"/>
    </row>
    <row r="7" spans="1:10">
      <c r="A7" s="5">
        <v>3</v>
      </c>
      <c r="B7" s="19">
        <v>96246</v>
      </c>
      <c r="C7" s="14" t="s">
        <v>65</v>
      </c>
      <c r="D7" s="18">
        <v>1910</v>
      </c>
      <c r="E7" s="10">
        <v>1</v>
      </c>
      <c r="F7" s="10" t="s">
        <v>10</v>
      </c>
      <c r="G7" s="10">
        <v>0</v>
      </c>
      <c r="H7" s="19"/>
      <c r="I7" s="14" t="s">
        <v>139</v>
      </c>
      <c r="J7" s="18"/>
    </row>
    <row r="8" spans="1:10">
      <c r="A8" s="5">
        <v>4</v>
      </c>
      <c r="B8" s="19">
        <v>2372</v>
      </c>
      <c r="C8" s="14" t="s">
        <v>148</v>
      </c>
      <c r="D8" s="18">
        <v>1845</v>
      </c>
      <c r="E8" s="10">
        <v>0.5</v>
      </c>
      <c r="F8" s="10" t="s">
        <v>10</v>
      </c>
      <c r="G8" s="10">
        <v>0.5</v>
      </c>
      <c r="H8" s="19"/>
      <c r="I8" s="14" t="s">
        <v>140</v>
      </c>
      <c r="J8" s="18"/>
    </row>
    <row r="9" spans="1:10">
      <c r="A9" s="5">
        <v>5</v>
      </c>
      <c r="B9" s="19">
        <v>43419</v>
      </c>
      <c r="C9" s="14" t="s">
        <v>68</v>
      </c>
      <c r="D9" s="18">
        <v>1751</v>
      </c>
      <c r="E9" s="10">
        <v>0</v>
      </c>
      <c r="F9" s="10" t="s">
        <v>10</v>
      </c>
      <c r="G9" s="10">
        <v>1</v>
      </c>
      <c r="H9" s="19"/>
      <c r="I9" s="14" t="s">
        <v>141</v>
      </c>
      <c r="J9" s="18"/>
    </row>
    <row r="10" spans="1:10" ht="15.75" thickBot="1">
      <c r="A10" s="5">
        <v>6</v>
      </c>
      <c r="B10" s="19">
        <v>33910</v>
      </c>
      <c r="C10" s="14" t="s">
        <v>147</v>
      </c>
      <c r="D10" s="18">
        <v>1612</v>
      </c>
      <c r="E10" s="12">
        <v>0</v>
      </c>
      <c r="F10" s="10" t="s">
        <v>10</v>
      </c>
      <c r="G10" s="12">
        <v>1</v>
      </c>
      <c r="H10" s="19"/>
      <c r="I10" s="14" t="s">
        <v>142</v>
      </c>
      <c r="J10" s="18"/>
    </row>
    <row r="11" spans="1:10" ht="16.5" thickTop="1" thickBot="1">
      <c r="A11" s="6"/>
      <c r="B11" s="3"/>
      <c r="C11" s="16">
        <f>IFERROR(AVERAGE(D5:D10),"")</f>
        <v>1836.6666666666667</v>
      </c>
      <c r="D11" s="3"/>
      <c r="E11" s="13">
        <v>2.5</v>
      </c>
      <c r="F11" s="10" t="s">
        <v>10</v>
      </c>
      <c r="G11" s="13">
        <v>3.5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63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143</v>
      </c>
      <c r="J15" s="18"/>
    </row>
    <row r="16" spans="1:10">
      <c r="A16" s="5">
        <v>2</v>
      </c>
      <c r="B16" s="19">
        <v>31348</v>
      </c>
      <c r="C16" s="14" t="s">
        <v>64</v>
      </c>
      <c r="D16" s="18">
        <v>1894</v>
      </c>
      <c r="E16" s="10">
        <v>1</v>
      </c>
      <c r="F16" s="10" t="s">
        <v>10</v>
      </c>
      <c r="G16" s="10">
        <v>0</v>
      </c>
      <c r="H16" s="19"/>
      <c r="I16" s="14" t="s">
        <v>144</v>
      </c>
      <c r="J16" s="18"/>
    </row>
    <row r="17" spans="1:10">
      <c r="A17" s="5">
        <v>3</v>
      </c>
      <c r="B17" s="19">
        <v>76317</v>
      </c>
      <c r="C17" s="14" t="s">
        <v>67</v>
      </c>
      <c r="D17" s="18">
        <v>1859</v>
      </c>
      <c r="E17" s="10">
        <v>0</v>
      </c>
      <c r="F17" s="10" t="s">
        <v>10</v>
      </c>
      <c r="G17" s="10">
        <v>1</v>
      </c>
      <c r="H17" s="19"/>
      <c r="I17" s="14" t="s">
        <v>145</v>
      </c>
      <c r="J17" s="18"/>
    </row>
    <row r="18" spans="1:10" ht="15.75" thickBot="1">
      <c r="A18" s="5">
        <v>4</v>
      </c>
      <c r="B18" s="19">
        <v>27715</v>
      </c>
      <c r="C18" s="14" t="s">
        <v>71</v>
      </c>
      <c r="D18" s="18">
        <v>1713</v>
      </c>
      <c r="E18" s="12">
        <v>0</v>
      </c>
      <c r="F18" s="10" t="s">
        <v>10</v>
      </c>
      <c r="G18" s="12">
        <v>1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1841.5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/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153</v>
      </c>
      <c r="C4" s="40" t="s">
        <v>37</v>
      </c>
      <c r="D4" s="41">
        <v>3.5</v>
      </c>
      <c r="E4" s="41">
        <v>4</v>
      </c>
      <c r="F4" s="41">
        <v>3.5</v>
      </c>
      <c r="G4" s="41">
        <v>3</v>
      </c>
      <c r="H4" s="41">
        <v>4.5</v>
      </c>
      <c r="I4" s="41">
        <v>5.5</v>
      </c>
      <c r="J4" s="41">
        <v>5.5</v>
      </c>
      <c r="K4" s="41">
        <v>4.5</v>
      </c>
      <c r="L4" s="41">
        <v>4</v>
      </c>
      <c r="M4" s="41"/>
      <c r="N4" s="41"/>
      <c r="O4" s="42">
        <f t="shared" ref="O4:O15" si="1">SUM(C4:N4)</f>
        <v>38</v>
      </c>
      <c r="P4" s="43">
        <f>SUM(S4:AD4)*2</f>
        <v>17</v>
      </c>
      <c r="Q4" s="43">
        <f t="shared" ref="Q4:Q15" si="2">COUNT(C4:N4)</f>
        <v>9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154</v>
      </c>
      <c r="C5" s="41">
        <v>2.5</v>
      </c>
      <c r="D5" s="40" t="s">
        <v>37</v>
      </c>
      <c r="E5" s="41">
        <v>2.5</v>
      </c>
      <c r="F5" s="41">
        <v>3.5</v>
      </c>
      <c r="G5" s="41">
        <v>4.5</v>
      </c>
      <c r="H5" s="41">
        <v>4</v>
      </c>
      <c r="I5" s="41">
        <v>3.5</v>
      </c>
      <c r="J5" s="41">
        <v>5.5</v>
      </c>
      <c r="K5" s="41">
        <v>5.5</v>
      </c>
      <c r="L5" s="41">
        <v>5.5</v>
      </c>
      <c r="M5" s="41"/>
      <c r="N5" s="41"/>
      <c r="O5" s="42">
        <f t="shared" si="1"/>
        <v>37</v>
      </c>
      <c r="P5" s="43">
        <f t="shared" ref="P5:P15" si="3">SUM(S5:AD5)*2</f>
        <v>14</v>
      </c>
      <c r="Q5" s="43">
        <f t="shared" si="2"/>
        <v>9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83</v>
      </c>
      <c r="C6" s="41">
        <v>2</v>
      </c>
      <c r="D6" s="41">
        <v>3.5</v>
      </c>
      <c r="E6" s="40" t="s">
        <v>37</v>
      </c>
      <c r="F6" s="41">
        <v>3</v>
      </c>
      <c r="G6" s="41">
        <v>5</v>
      </c>
      <c r="H6" s="41">
        <v>3</v>
      </c>
      <c r="I6" s="41">
        <v>4</v>
      </c>
      <c r="J6" s="41">
        <v>3</v>
      </c>
      <c r="K6" s="41">
        <v>5</v>
      </c>
      <c r="L6" s="41">
        <v>5.5</v>
      </c>
      <c r="M6" s="41"/>
      <c r="N6" s="41"/>
      <c r="O6" s="42">
        <f t="shared" si="1"/>
        <v>34</v>
      </c>
      <c r="P6" s="43">
        <f t="shared" si="3"/>
        <v>13</v>
      </c>
      <c r="Q6" s="43">
        <f t="shared" si="2"/>
        <v>9</v>
      </c>
      <c r="R6" s="52"/>
      <c r="S6" s="54">
        <f>IF(C6="","",IF(C6&gt;E4,1,IF(C6=E4,0.5,0)))</f>
        <v>0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0.5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169</v>
      </c>
      <c r="C7" s="41">
        <v>2.5</v>
      </c>
      <c r="D7" s="41">
        <v>2.5</v>
      </c>
      <c r="E7" s="41">
        <v>3</v>
      </c>
      <c r="F7" s="40" t="s">
        <v>37</v>
      </c>
      <c r="G7" s="41">
        <v>4.5</v>
      </c>
      <c r="H7" s="41">
        <v>2.5</v>
      </c>
      <c r="I7" s="41">
        <v>3</v>
      </c>
      <c r="J7" s="41">
        <v>4.5</v>
      </c>
      <c r="K7" s="41">
        <v>5</v>
      </c>
      <c r="L7" s="41">
        <v>5</v>
      </c>
      <c r="M7" s="41"/>
      <c r="N7" s="41"/>
      <c r="O7" s="42">
        <f t="shared" si="1"/>
        <v>32.5</v>
      </c>
      <c r="P7" s="43">
        <f t="shared" si="3"/>
        <v>10</v>
      </c>
      <c r="Q7" s="43">
        <f t="shared" si="2"/>
        <v>9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166</v>
      </c>
      <c r="C8" s="41">
        <v>3</v>
      </c>
      <c r="D8" s="41">
        <v>1.5</v>
      </c>
      <c r="E8" s="41">
        <v>1</v>
      </c>
      <c r="F8" s="41">
        <v>1.5</v>
      </c>
      <c r="G8" s="40" t="s">
        <v>37</v>
      </c>
      <c r="H8" s="41">
        <v>5</v>
      </c>
      <c r="I8" s="41">
        <v>5.5</v>
      </c>
      <c r="J8" s="41">
        <v>1.5</v>
      </c>
      <c r="K8" s="41">
        <v>4</v>
      </c>
      <c r="L8" s="41">
        <v>4.5</v>
      </c>
      <c r="M8" s="41"/>
      <c r="N8" s="41"/>
      <c r="O8" s="42">
        <f t="shared" si="1"/>
        <v>27.5</v>
      </c>
      <c r="P8" s="43">
        <f t="shared" si="3"/>
        <v>9</v>
      </c>
      <c r="Q8" s="43">
        <f t="shared" si="2"/>
        <v>9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170</v>
      </c>
      <c r="C9" s="41">
        <v>1.5</v>
      </c>
      <c r="D9" s="41">
        <v>2</v>
      </c>
      <c r="E9" s="41">
        <v>3</v>
      </c>
      <c r="F9" s="41">
        <v>3.5</v>
      </c>
      <c r="G9" s="41">
        <v>1</v>
      </c>
      <c r="H9" s="40" t="s">
        <v>37</v>
      </c>
      <c r="I9" s="41">
        <v>4</v>
      </c>
      <c r="J9" s="41">
        <v>4.5</v>
      </c>
      <c r="K9" s="41">
        <v>5.5</v>
      </c>
      <c r="L9" s="41">
        <v>2.5</v>
      </c>
      <c r="M9" s="41"/>
      <c r="N9" s="41"/>
      <c r="O9" s="42">
        <f t="shared" si="1"/>
        <v>27.5</v>
      </c>
      <c r="P9" s="43">
        <f t="shared" si="3"/>
        <v>9</v>
      </c>
      <c r="Q9" s="43">
        <f t="shared" si="2"/>
        <v>9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171</v>
      </c>
      <c r="C10" s="41">
        <v>0.5</v>
      </c>
      <c r="D10" s="41">
        <v>2.5</v>
      </c>
      <c r="E10" s="41">
        <v>2</v>
      </c>
      <c r="F10" s="41">
        <v>3</v>
      </c>
      <c r="G10" s="41">
        <v>0.5</v>
      </c>
      <c r="H10" s="41">
        <v>2</v>
      </c>
      <c r="I10" s="40" t="s">
        <v>37</v>
      </c>
      <c r="J10" s="41">
        <v>2</v>
      </c>
      <c r="K10" s="41">
        <v>5</v>
      </c>
      <c r="L10" s="41">
        <v>5</v>
      </c>
      <c r="M10" s="41"/>
      <c r="N10" s="41"/>
      <c r="O10" s="42">
        <f t="shared" si="1"/>
        <v>22.5</v>
      </c>
      <c r="P10" s="43">
        <f t="shared" si="3"/>
        <v>5</v>
      </c>
      <c r="Q10" s="43">
        <f t="shared" si="2"/>
        <v>9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14</v>
      </c>
      <c r="C11" s="41">
        <v>0.5</v>
      </c>
      <c r="D11" s="41">
        <v>0.5</v>
      </c>
      <c r="E11" s="41">
        <v>3</v>
      </c>
      <c r="F11" s="41">
        <v>1.5</v>
      </c>
      <c r="G11" s="41">
        <v>4.5</v>
      </c>
      <c r="H11" s="41">
        <v>1.5</v>
      </c>
      <c r="I11" s="41">
        <v>4</v>
      </c>
      <c r="J11" s="40" t="s">
        <v>37</v>
      </c>
      <c r="K11" s="41">
        <v>4</v>
      </c>
      <c r="L11" s="41">
        <v>2.5</v>
      </c>
      <c r="M11" s="41"/>
      <c r="N11" s="41"/>
      <c r="O11" s="42">
        <f t="shared" si="1"/>
        <v>22</v>
      </c>
      <c r="P11" s="43">
        <f t="shared" si="3"/>
        <v>7</v>
      </c>
      <c r="Q11" s="43">
        <f t="shared" si="2"/>
        <v>9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149</v>
      </c>
      <c r="C12" s="41">
        <v>1.5</v>
      </c>
      <c r="D12" s="41">
        <v>0.5</v>
      </c>
      <c r="E12" s="41">
        <v>1</v>
      </c>
      <c r="F12" s="41">
        <v>1</v>
      </c>
      <c r="G12" s="41">
        <v>2</v>
      </c>
      <c r="H12" s="41">
        <v>0.5</v>
      </c>
      <c r="I12" s="41">
        <v>1</v>
      </c>
      <c r="J12" s="41">
        <v>2</v>
      </c>
      <c r="K12" s="40" t="s">
        <v>37</v>
      </c>
      <c r="L12" s="41">
        <v>5</v>
      </c>
      <c r="M12" s="41"/>
      <c r="N12" s="41"/>
      <c r="O12" s="42">
        <f t="shared" si="1"/>
        <v>14.5</v>
      </c>
      <c r="P12" s="43">
        <f t="shared" si="3"/>
        <v>2</v>
      </c>
      <c r="Q12" s="43">
        <f t="shared" si="2"/>
        <v>9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155</v>
      </c>
      <c r="C13" s="41">
        <v>2</v>
      </c>
      <c r="D13" s="41">
        <v>0.5</v>
      </c>
      <c r="E13" s="41">
        <v>0.5</v>
      </c>
      <c r="F13" s="41">
        <v>1</v>
      </c>
      <c r="G13" s="41">
        <v>1.5</v>
      </c>
      <c r="H13" s="41">
        <v>3.5</v>
      </c>
      <c r="I13" s="41">
        <v>1</v>
      </c>
      <c r="J13" s="41">
        <v>3.5</v>
      </c>
      <c r="K13" s="41">
        <v>1</v>
      </c>
      <c r="L13" s="40" t="s">
        <v>37</v>
      </c>
      <c r="M13" s="41"/>
      <c r="N13" s="41"/>
      <c r="O13" s="42">
        <f t="shared" si="1"/>
        <v>14.5</v>
      </c>
      <c r="P13" s="43">
        <f t="shared" si="3"/>
        <v>4</v>
      </c>
      <c r="Q13" s="43">
        <f t="shared" si="2"/>
        <v>9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173</v>
      </c>
      <c r="C18" s="40" t="s">
        <v>37</v>
      </c>
      <c r="D18" s="41">
        <v>2</v>
      </c>
      <c r="E18" s="41">
        <v>2.5</v>
      </c>
      <c r="F18" s="41">
        <v>2.5</v>
      </c>
      <c r="G18" s="41">
        <v>3.5</v>
      </c>
      <c r="H18" s="41">
        <v>1</v>
      </c>
      <c r="I18" s="41">
        <v>3</v>
      </c>
      <c r="J18" s="41">
        <v>3.5</v>
      </c>
      <c r="K18" s="41">
        <v>2</v>
      </c>
      <c r="L18" s="41">
        <v>4</v>
      </c>
      <c r="M18" s="41"/>
      <c r="N18" s="41"/>
      <c r="O18" s="42">
        <f>SUM(C18:K18)</f>
        <v>20</v>
      </c>
      <c r="P18" s="43">
        <f>SUM(S18:AA18)*2</f>
        <v>12</v>
      </c>
      <c r="Q18" s="43">
        <f t="shared" ref="Q18:Q29" si="16">COUNT(C18:N18)</f>
        <v>9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0.5</v>
      </c>
      <c r="AB18" s="54">
        <f>IF(L18="","",IF(L18&gt;$C27,1,IF(L18=$C27,0.5,0)))</f>
        <v>1</v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174</v>
      </c>
      <c r="C19" s="41">
        <v>2</v>
      </c>
      <c r="D19" s="40" t="s">
        <v>37</v>
      </c>
      <c r="E19" s="41">
        <v>1</v>
      </c>
      <c r="F19" s="41">
        <v>2.5</v>
      </c>
      <c r="G19" s="41">
        <v>3</v>
      </c>
      <c r="H19" s="41">
        <v>3.5</v>
      </c>
      <c r="I19" s="41">
        <v>3</v>
      </c>
      <c r="J19" s="41">
        <v>1</v>
      </c>
      <c r="K19" s="41">
        <v>3.5</v>
      </c>
      <c r="L19" s="41">
        <v>4</v>
      </c>
      <c r="M19" s="41"/>
      <c r="N19" s="41"/>
      <c r="O19" s="42">
        <f t="shared" ref="O19:O29" si="17">SUM(C19:K19)</f>
        <v>19.5</v>
      </c>
      <c r="P19" s="43">
        <f t="shared" ref="P19:P27" si="18">SUM(S19:AA19)*2</f>
        <v>11</v>
      </c>
      <c r="Q19" s="43">
        <f t="shared" si="16"/>
        <v>9</v>
      </c>
      <c r="R19" s="52"/>
      <c r="S19" s="54">
        <f>IF(C19="","",IF(C19&gt;D18,1,IF(C19=D18,0.5,0)))</f>
        <v>0.5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0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55</v>
      </c>
      <c r="C20" s="41">
        <v>1.5</v>
      </c>
      <c r="D20" s="41">
        <v>3</v>
      </c>
      <c r="E20" s="40" t="s">
        <v>37</v>
      </c>
      <c r="F20" s="41">
        <v>2.5</v>
      </c>
      <c r="G20" s="41">
        <v>1.5</v>
      </c>
      <c r="H20" s="41">
        <v>3</v>
      </c>
      <c r="I20" s="41">
        <v>1</v>
      </c>
      <c r="J20" s="41">
        <v>2</v>
      </c>
      <c r="K20" s="41">
        <v>2.5</v>
      </c>
      <c r="L20" s="41"/>
      <c r="M20" s="41"/>
      <c r="N20" s="41"/>
      <c r="O20" s="42">
        <f t="shared" si="17"/>
        <v>17</v>
      </c>
      <c r="P20" s="43">
        <f t="shared" si="18"/>
        <v>9</v>
      </c>
      <c r="Q20" s="43">
        <f t="shared" si="16"/>
        <v>8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0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0.5</v>
      </c>
      <c r="AA20" s="54">
        <f>IF(K20="","",IF(K20&gt;$E26,1,IF(K20=$E26,0.5,0)))</f>
        <v>1</v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 t="e">
        <f>L20+E27</f>
        <v>#VALUE!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132</v>
      </c>
      <c r="C21" s="41">
        <v>1.5</v>
      </c>
      <c r="D21" s="41">
        <v>1.5</v>
      </c>
      <c r="E21" s="41">
        <v>1.5</v>
      </c>
      <c r="F21" s="40" t="s">
        <v>37</v>
      </c>
      <c r="G21" s="41">
        <v>2.5</v>
      </c>
      <c r="H21" s="41">
        <v>1.5</v>
      </c>
      <c r="I21" s="41">
        <v>3</v>
      </c>
      <c r="J21" s="41">
        <v>2.5</v>
      </c>
      <c r="K21" s="41">
        <v>3</v>
      </c>
      <c r="L21" s="41">
        <v>2</v>
      </c>
      <c r="M21" s="41"/>
      <c r="N21" s="41"/>
      <c r="O21" s="42">
        <f t="shared" si="17"/>
        <v>17</v>
      </c>
      <c r="P21" s="43">
        <f t="shared" si="18"/>
        <v>8</v>
      </c>
      <c r="Q21" s="43">
        <f t="shared" si="16"/>
        <v>9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</v>
      </c>
      <c r="Y21" s="54">
        <f>IF(I21="","",IF(I21&gt;$F24,1,IF(I21=$F24,0.5,0)))</f>
        <v>1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0.5</v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15</v>
      </c>
      <c r="C22" s="41">
        <v>0.5</v>
      </c>
      <c r="D22" s="41">
        <v>1</v>
      </c>
      <c r="E22" s="41">
        <v>2.5</v>
      </c>
      <c r="F22" s="41">
        <v>1.5</v>
      </c>
      <c r="G22" s="40" t="s">
        <v>37</v>
      </c>
      <c r="H22" s="41">
        <v>3.5</v>
      </c>
      <c r="I22" s="41">
        <v>2</v>
      </c>
      <c r="J22" s="41">
        <v>2</v>
      </c>
      <c r="K22" s="41">
        <v>3</v>
      </c>
      <c r="L22" s="41">
        <v>3.5</v>
      </c>
      <c r="M22" s="41"/>
      <c r="N22" s="41"/>
      <c r="O22" s="42">
        <f t="shared" si="17"/>
        <v>16</v>
      </c>
      <c r="P22" s="43">
        <f t="shared" si="18"/>
        <v>8</v>
      </c>
      <c r="Q22" s="43">
        <f t="shared" si="16"/>
        <v>9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1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0.5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78</v>
      </c>
      <c r="C23" s="41">
        <v>3</v>
      </c>
      <c r="D23" s="41">
        <v>0.5</v>
      </c>
      <c r="E23" s="41">
        <v>1</v>
      </c>
      <c r="F23" s="41">
        <v>2.5</v>
      </c>
      <c r="G23" s="41">
        <v>0.5</v>
      </c>
      <c r="H23" s="40" t="s">
        <v>37</v>
      </c>
      <c r="I23" s="41">
        <v>2.5</v>
      </c>
      <c r="J23" s="41">
        <v>2.5</v>
      </c>
      <c r="K23" s="41">
        <v>3</v>
      </c>
      <c r="L23" s="41"/>
      <c r="M23" s="41"/>
      <c r="N23" s="41"/>
      <c r="O23" s="42">
        <f t="shared" si="17"/>
        <v>15.5</v>
      </c>
      <c r="P23" s="43">
        <f t="shared" si="18"/>
        <v>10</v>
      </c>
      <c r="Q23" s="43">
        <f t="shared" si="16"/>
        <v>8</v>
      </c>
      <c r="R23" s="52"/>
      <c r="S23" s="54">
        <f>IF(C23="","",IF(C23&gt;$H18,1,IF(C23=$H18,0.5,0)))</f>
        <v>1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1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1</v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 t="e">
        <f>L23+H27</f>
        <v>#VALUE!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90</v>
      </c>
      <c r="C24" s="41">
        <v>1</v>
      </c>
      <c r="D24" s="41">
        <v>1</v>
      </c>
      <c r="E24" s="41">
        <v>3</v>
      </c>
      <c r="F24" s="41">
        <v>1</v>
      </c>
      <c r="G24" s="41">
        <v>2</v>
      </c>
      <c r="H24" s="41">
        <v>1.5</v>
      </c>
      <c r="I24" s="40" t="s">
        <v>37</v>
      </c>
      <c r="J24" s="41">
        <v>3.5</v>
      </c>
      <c r="K24" s="41">
        <v>0.5</v>
      </c>
      <c r="L24" s="41"/>
      <c r="M24" s="41"/>
      <c r="N24" s="41"/>
      <c r="O24" s="42">
        <f t="shared" si="17"/>
        <v>13.5</v>
      </c>
      <c r="P24" s="43">
        <f t="shared" si="18"/>
        <v>5</v>
      </c>
      <c r="Q24" s="43">
        <f t="shared" si="16"/>
        <v>8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</v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 t="e">
        <f>L24+I27</f>
        <v>#VALUE!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158</v>
      </c>
      <c r="C25" s="41">
        <v>0.5</v>
      </c>
      <c r="D25" s="41">
        <v>3</v>
      </c>
      <c r="E25" s="41">
        <v>2</v>
      </c>
      <c r="F25" s="41">
        <v>1.5</v>
      </c>
      <c r="G25" s="41">
        <v>2</v>
      </c>
      <c r="H25" s="41">
        <v>1.5</v>
      </c>
      <c r="I25" s="41">
        <v>0.5</v>
      </c>
      <c r="J25" s="40" t="s">
        <v>37</v>
      </c>
      <c r="K25" s="41">
        <v>2</v>
      </c>
      <c r="L25" s="41">
        <v>3.5</v>
      </c>
      <c r="M25" s="41"/>
      <c r="N25" s="41"/>
      <c r="O25" s="42">
        <f t="shared" si="17"/>
        <v>13</v>
      </c>
      <c r="P25" s="43">
        <f t="shared" si="18"/>
        <v>5</v>
      </c>
      <c r="Q25" s="43">
        <f t="shared" si="16"/>
        <v>9</v>
      </c>
      <c r="R25" s="52"/>
      <c r="S25" s="54">
        <f>IF(C25="","",IF(C25&gt;$J18,1,IF(C25=$J18,0.5,0)))</f>
        <v>0</v>
      </c>
      <c r="T25" s="54">
        <f>IF(D25="","",IF(D25&gt;$J19,1,IF(D25=$J19,0.5,0)))</f>
        <v>1</v>
      </c>
      <c r="U25" s="54">
        <f>IF(E25="","",IF(E25&gt;$J20,1,IF(E25=$J20,0.5,0)))</f>
        <v>0.5</v>
      </c>
      <c r="V25" s="54">
        <f>IF(F25="","",IF(F25&gt;$J21,1,IF(F25=$J21,0.5,0)))</f>
        <v>0</v>
      </c>
      <c r="W25" s="54">
        <f>IF(G25="","",IF(G25&gt;$J22,1,IF(G25=$J22,0.5,0)))</f>
        <v>0.5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156</v>
      </c>
      <c r="C26" s="41">
        <v>2</v>
      </c>
      <c r="D26" s="41">
        <v>0.5</v>
      </c>
      <c r="E26" s="41">
        <v>1.5</v>
      </c>
      <c r="F26" s="41">
        <v>1</v>
      </c>
      <c r="G26" s="41">
        <v>1</v>
      </c>
      <c r="H26" s="41">
        <v>1</v>
      </c>
      <c r="I26" s="41">
        <v>3.5</v>
      </c>
      <c r="J26" s="41">
        <v>2</v>
      </c>
      <c r="K26" s="40" t="s">
        <v>37</v>
      </c>
      <c r="L26" s="41">
        <v>4</v>
      </c>
      <c r="M26" s="41"/>
      <c r="N26" s="41"/>
      <c r="O26" s="42">
        <f t="shared" si="17"/>
        <v>12.5</v>
      </c>
      <c r="P26" s="43">
        <f t="shared" si="18"/>
        <v>4</v>
      </c>
      <c r="Q26" s="43">
        <f t="shared" si="16"/>
        <v>9</v>
      </c>
      <c r="R26" s="52"/>
      <c r="S26" s="54">
        <f>IF(C26="","",IF(C26&gt;$K18,1,IF(C26=$K18,0.5,0)))</f>
        <v>0.5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1</v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157</v>
      </c>
      <c r="C27" s="41">
        <v>0</v>
      </c>
      <c r="D27" s="41">
        <v>0</v>
      </c>
      <c r="E27" s="41" t="s">
        <v>150</v>
      </c>
      <c r="F27" s="41">
        <v>2</v>
      </c>
      <c r="G27" s="41">
        <v>0.5</v>
      </c>
      <c r="H27" s="41" t="s">
        <v>150</v>
      </c>
      <c r="I27" s="41" t="s">
        <v>150</v>
      </c>
      <c r="J27" s="41">
        <v>0.5</v>
      </c>
      <c r="K27" s="41">
        <v>0</v>
      </c>
      <c r="L27" s="40" t="s">
        <v>37</v>
      </c>
      <c r="M27" s="41"/>
      <c r="N27" s="41"/>
      <c r="O27" s="42">
        <v>0</v>
      </c>
      <c r="P27" s="43">
        <v>0</v>
      </c>
      <c r="Q27" s="43">
        <f t="shared" si="16"/>
        <v>6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1</v>
      </c>
      <c r="V27" s="54">
        <f>IF(F27="","",IF(F27&gt;$L21,1,IF(F27=$L21,0.5,0)))</f>
        <v>0.5</v>
      </c>
      <c r="W27" s="54">
        <f>IF(G27="","",IF(G27&gt;$L22,1,IF(G27=$L22,0.5,0)))</f>
        <v>0</v>
      </c>
      <c r="X27" s="54">
        <f>IF(H27="","",IF(H27&gt;$L23,1,IF(H27=$L23,0.5,0)))</f>
        <v>1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4</v>
      </c>
      <c r="AG27" s="53">
        <f>D27+L19</f>
        <v>4</v>
      </c>
      <c r="AH27" s="53" t="e">
        <f>E27+L20</f>
        <v>#VALUE!</v>
      </c>
      <c r="AI27" s="53">
        <f>F27+L21</f>
        <v>4</v>
      </c>
      <c r="AJ27" s="53">
        <f>G27+L22</f>
        <v>4</v>
      </c>
      <c r="AK27" s="53" t="e">
        <f>H27+L23</f>
        <v>#VALUE!</v>
      </c>
      <c r="AL27" s="53" t="e">
        <f>I27+L24</f>
        <v>#VALUE!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ref="O28:O29" si="19">SUM(C28:N28)</f>
        <v>0</v>
      </c>
      <c r="P28" s="43">
        <f t="shared" ref="P19:P29" si="20">SUM(S28:AD28)*2</f>
        <v>0</v>
      </c>
      <c r="Q28" s="43">
        <f t="shared" si="16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9"/>
        <v>0</v>
      </c>
      <c r="P29" s="49">
        <f t="shared" si="20"/>
        <v>0</v>
      </c>
      <c r="Q29" s="49">
        <f t="shared" si="16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21">MATCH("XX",C32:C43,0)</f>
        <v>1</v>
      </c>
      <c r="D31" s="35">
        <f t="shared" ref="D31" si="22">MATCH("XX",D32:D43,0)</f>
        <v>2</v>
      </c>
      <c r="E31" s="35">
        <f t="shared" ref="E31" si="23">MATCH("XX",E32:E43,0)</f>
        <v>3</v>
      </c>
      <c r="F31" s="35">
        <f t="shared" ref="F31" si="24">MATCH("XX",F32:F43,0)</f>
        <v>4</v>
      </c>
      <c r="G31" s="35">
        <f t="shared" ref="G31" si="25">MATCH("XX",G32:G43,0)</f>
        <v>5</v>
      </c>
      <c r="H31" s="35">
        <f t="shared" ref="H31" si="26">MATCH("XX",H32:H43,0)</f>
        <v>6</v>
      </c>
      <c r="I31" s="35">
        <f t="shared" ref="I31" si="27">MATCH("XX",I32:I43,0)</f>
        <v>7</v>
      </c>
      <c r="J31" s="35">
        <f t="shared" ref="J31" si="28">MATCH("XX",J32:J43,0)</f>
        <v>8</v>
      </c>
      <c r="K31" s="35">
        <f t="shared" ref="K31" si="29">MATCH("XX",K32:K43,0)</f>
        <v>9</v>
      </c>
      <c r="L31" s="35">
        <f t="shared" ref="L31" si="30">MATCH("XX",L32:L43,0)</f>
        <v>10</v>
      </c>
      <c r="M31" s="35">
        <f t="shared" ref="M31" si="31">MATCH("XX",M32:M43,0)</f>
        <v>11</v>
      </c>
      <c r="N31" s="35">
        <f t="shared" ref="N31" si="32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3">SUM(C32:N32)</f>
        <v>0</v>
      </c>
      <c r="P32" s="43">
        <f>SUM(S32:AD32)*2</f>
        <v>0</v>
      </c>
      <c r="Q32" s="43">
        <f t="shared" ref="Q32:Q43" si="34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3"/>
        <v>0</v>
      </c>
      <c r="P33" s="43">
        <f t="shared" ref="P33:P43" si="35">SUM(S33:AD33)*2</f>
        <v>0</v>
      </c>
      <c r="Q33" s="43">
        <f t="shared" si="34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3"/>
        <v>0</v>
      </c>
      <c r="P34" s="43">
        <f t="shared" si="35"/>
        <v>0</v>
      </c>
      <c r="Q34" s="43">
        <f t="shared" si="34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3"/>
        <v>0</v>
      </c>
      <c r="P35" s="43">
        <f t="shared" si="35"/>
        <v>0</v>
      </c>
      <c r="Q35" s="43">
        <f t="shared" si="34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3"/>
        <v>0</v>
      </c>
      <c r="P36" s="43">
        <f t="shared" si="35"/>
        <v>0</v>
      </c>
      <c r="Q36" s="43">
        <f t="shared" si="34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3"/>
        <v>0</v>
      </c>
      <c r="P37" s="43">
        <f t="shared" si="35"/>
        <v>0</v>
      </c>
      <c r="Q37" s="43">
        <f t="shared" si="34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3"/>
        <v>0</v>
      </c>
      <c r="P38" s="43">
        <f t="shared" si="35"/>
        <v>0</v>
      </c>
      <c r="Q38" s="43">
        <f t="shared" si="34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3"/>
        <v>0</v>
      </c>
      <c r="P39" s="43">
        <f t="shared" si="35"/>
        <v>0</v>
      </c>
      <c r="Q39" s="43">
        <f t="shared" si="34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3"/>
        <v>0</v>
      </c>
      <c r="P40" s="43">
        <f t="shared" si="35"/>
        <v>0</v>
      </c>
      <c r="Q40" s="43">
        <f t="shared" si="34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3"/>
        <v>0</v>
      </c>
      <c r="P41" s="43">
        <f t="shared" si="35"/>
        <v>0</v>
      </c>
      <c r="Q41" s="43">
        <f t="shared" si="34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3"/>
        <v>0</v>
      </c>
      <c r="P42" s="43">
        <f t="shared" si="35"/>
        <v>0</v>
      </c>
      <c r="Q42" s="43">
        <f t="shared" si="34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3"/>
        <v>0</v>
      </c>
      <c r="P43" s="49">
        <f t="shared" si="35"/>
        <v>0</v>
      </c>
      <c r="Q43" s="49">
        <f t="shared" si="34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6">MATCH("XX",C46:C57,0)</f>
        <v>1</v>
      </c>
      <c r="D45" s="35">
        <f t="shared" ref="D45" si="37">MATCH("XX",D46:D57,0)</f>
        <v>2</v>
      </c>
      <c r="E45" s="35">
        <f t="shared" ref="E45" si="38">MATCH("XX",E46:E57,0)</f>
        <v>3</v>
      </c>
      <c r="F45" s="35">
        <f t="shared" ref="F45" si="39">MATCH("XX",F46:F57,0)</f>
        <v>4</v>
      </c>
      <c r="G45" s="35">
        <f t="shared" ref="G45" si="40">MATCH("XX",G46:G57,0)</f>
        <v>5</v>
      </c>
      <c r="H45" s="35">
        <f t="shared" ref="H45" si="41">MATCH("XX",H46:H57,0)</f>
        <v>6</v>
      </c>
      <c r="I45" s="35">
        <f t="shared" ref="I45" si="42">MATCH("XX",I46:I57,0)</f>
        <v>7</v>
      </c>
      <c r="J45" s="35">
        <f t="shared" ref="J45" si="43">MATCH("XX",J46:J57,0)</f>
        <v>8</v>
      </c>
      <c r="K45" s="35">
        <f t="shared" ref="K45" si="44">MATCH("XX",K46:K57,0)</f>
        <v>9</v>
      </c>
      <c r="L45" s="35">
        <f t="shared" ref="L45" si="45">MATCH("XX",L46:L57,0)</f>
        <v>10</v>
      </c>
      <c r="M45" s="35">
        <f t="shared" ref="M45" si="46">MATCH("XX",M46:M57,0)</f>
        <v>11</v>
      </c>
      <c r="N45" s="35">
        <f t="shared" ref="N45" si="47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8">SUM(C46:N46)</f>
        <v>0</v>
      </c>
      <c r="P46" s="43">
        <f>SUM(S46:AD46)*2</f>
        <v>0</v>
      </c>
      <c r="Q46" s="43">
        <f t="shared" ref="Q46:Q57" si="49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8"/>
        <v>0</v>
      </c>
      <c r="P47" s="43">
        <f t="shared" ref="P47:P57" si="50">SUM(S47:AD47)*2</f>
        <v>0</v>
      </c>
      <c r="Q47" s="43">
        <f t="shared" si="49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8"/>
        <v>0</v>
      </c>
      <c r="P48" s="43">
        <f t="shared" si="50"/>
        <v>0</v>
      </c>
      <c r="Q48" s="43">
        <f t="shared" si="49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8"/>
        <v>0</v>
      </c>
      <c r="P49" s="43">
        <f t="shared" si="50"/>
        <v>0</v>
      </c>
      <c r="Q49" s="43">
        <f t="shared" si="49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8"/>
        <v>0</v>
      </c>
      <c r="P50" s="43">
        <f t="shared" si="50"/>
        <v>0</v>
      </c>
      <c r="Q50" s="43">
        <f t="shared" si="49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8"/>
        <v>0</v>
      </c>
      <c r="P51" s="43">
        <f t="shared" si="50"/>
        <v>0</v>
      </c>
      <c r="Q51" s="43">
        <f t="shared" si="49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8"/>
        <v>0</v>
      </c>
      <c r="P52" s="43">
        <f t="shared" si="50"/>
        <v>0</v>
      </c>
      <c r="Q52" s="43">
        <f t="shared" si="49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8"/>
        <v>0</v>
      </c>
      <c r="P53" s="43">
        <f t="shared" si="50"/>
        <v>0</v>
      </c>
      <c r="Q53" s="43">
        <f t="shared" si="49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8"/>
        <v>0</v>
      </c>
      <c r="P54" s="43">
        <f t="shared" si="50"/>
        <v>0</v>
      </c>
      <c r="Q54" s="43">
        <f t="shared" si="49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8"/>
        <v>0</v>
      </c>
      <c r="P55" s="43">
        <f t="shared" si="50"/>
        <v>0</v>
      </c>
      <c r="Q55" s="43">
        <f t="shared" si="49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8"/>
        <v>0</v>
      </c>
      <c r="P56" s="43">
        <f t="shared" si="50"/>
        <v>0</v>
      </c>
      <c r="Q56" s="43">
        <f t="shared" si="49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8"/>
        <v>0</v>
      </c>
      <c r="P57" s="49">
        <f t="shared" si="50"/>
        <v>0</v>
      </c>
      <c r="Q57" s="49">
        <f t="shared" si="49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32432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170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70</v>
      </c>
      <c r="D5" s="18">
        <v>2100</v>
      </c>
      <c r="E5" s="10">
        <v>0</v>
      </c>
      <c r="F5" s="10"/>
      <c r="G5" s="10">
        <v>1</v>
      </c>
      <c r="H5" s="19"/>
      <c r="I5" s="14" t="s">
        <v>39</v>
      </c>
      <c r="J5" s="18"/>
    </row>
    <row r="6" spans="1:10">
      <c r="A6" s="5">
        <v>2</v>
      </c>
      <c r="B6" s="19">
        <v>2283</v>
      </c>
      <c r="C6" s="14" t="s">
        <v>61</v>
      </c>
      <c r="D6" s="18">
        <v>2004</v>
      </c>
      <c r="E6" s="10">
        <v>0</v>
      </c>
      <c r="F6" s="10"/>
      <c r="G6" s="10">
        <v>1</v>
      </c>
      <c r="H6" s="19"/>
      <c r="I6" s="14" t="s">
        <v>40</v>
      </c>
      <c r="J6" s="18"/>
    </row>
    <row r="7" spans="1:10">
      <c r="A7" s="5">
        <v>3</v>
      </c>
      <c r="B7" s="19">
        <v>31526</v>
      </c>
      <c r="C7" s="14" t="s">
        <v>69</v>
      </c>
      <c r="D7" s="18">
        <v>1989</v>
      </c>
      <c r="E7" s="10">
        <v>0</v>
      </c>
      <c r="F7" s="10"/>
      <c r="G7" s="10">
        <v>1</v>
      </c>
      <c r="H7" s="19"/>
      <c r="I7" s="14" t="s">
        <v>41</v>
      </c>
      <c r="J7" s="18"/>
    </row>
    <row r="8" spans="1:10">
      <c r="A8" s="5">
        <v>4</v>
      </c>
      <c r="B8" s="19">
        <v>76333</v>
      </c>
      <c r="C8" s="14" t="s">
        <v>60</v>
      </c>
      <c r="D8" s="18">
        <v>1955</v>
      </c>
      <c r="E8" s="10">
        <v>0.5</v>
      </c>
      <c r="F8" s="10"/>
      <c r="G8" s="10">
        <v>0.5</v>
      </c>
      <c r="H8" s="19"/>
      <c r="I8" s="14" t="s">
        <v>42</v>
      </c>
      <c r="J8" s="18"/>
    </row>
    <row r="9" spans="1:10">
      <c r="A9" s="5">
        <v>5</v>
      </c>
      <c r="B9" s="19">
        <v>19313</v>
      </c>
      <c r="C9" s="14" t="s">
        <v>66</v>
      </c>
      <c r="D9" s="18">
        <v>1913</v>
      </c>
      <c r="E9" s="10">
        <v>0</v>
      </c>
      <c r="F9" s="10" t="s">
        <v>10</v>
      </c>
      <c r="G9" s="10">
        <v>1</v>
      </c>
      <c r="H9" s="19"/>
      <c r="I9" s="14" t="s">
        <v>43</v>
      </c>
      <c r="J9" s="18"/>
    </row>
    <row r="10" spans="1:10" ht="15.75" thickBot="1">
      <c r="A10" s="5">
        <v>6</v>
      </c>
      <c r="B10" s="19">
        <v>96246</v>
      </c>
      <c r="C10" s="14" t="s">
        <v>65</v>
      </c>
      <c r="D10" s="18">
        <v>1910</v>
      </c>
      <c r="E10" s="12">
        <v>1</v>
      </c>
      <c r="F10" s="10" t="s">
        <v>10</v>
      </c>
      <c r="G10" s="12">
        <v>0</v>
      </c>
      <c r="H10" s="19"/>
      <c r="I10" s="14" t="s">
        <v>44</v>
      </c>
      <c r="J10" s="18"/>
    </row>
    <row r="11" spans="1:10" ht="16.5" thickTop="1" thickBot="1">
      <c r="A11" s="6"/>
      <c r="B11" s="3"/>
      <c r="C11" s="16">
        <f>IFERROR(AVERAGE(D5:D10),"")</f>
        <v>1978.5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156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63</v>
      </c>
      <c r="D15" s="18">
        <v>1900</v>
      </c>
      <c r="E15" s="10">
        <v>0.5</v>
      </c>
      <c r="F15" s="10" t="s">
        <v>10</v>
      </c>
      <c r="G15" s="10">
        <v>0.5</v>
      </c>
      <c r="H15" s="19"/>
      <c r="I15" s="14" t="s">
        <v>45</v>
      </c>
      <c r="J15" s="18"/>
    </row>
    <row r="16" spans="1:10">
      <c r="A16" s="5">
        <v>2</v>
      </c>
      <c r="B16" s="19">
        <v>76317</v>
      </c>
      <c r="C16" s="14" t="s">
        <v>67</v>
      </c>
      <c r="D16" s="18">
        <v>1859</v>
      </c>
      <c r="E16" s="10">
        <v>1</v>
      </c>
      <c r="F16" s="10" t="s">
        <v>10</v>
      </c>
      <c r="G16" s="10">
        <v>0</v>
      </c>
      <c r="H16" s="19"/>
      <c r="I16" s="14" t="s">
        <v>46</v>
      </c>
      <c r="J16" s="18"/>
    </row>
    <row r="17" spans="1:10">
      <c r="A17" s="5">
        <v>3</v>
      </c>
      <c r="B17" s="19">
        <v>353</v>
      </c>
      <c r="C17" s="14" t="s">
        <v>62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47</v>
      </c>
      <c r="J17" s="18"/>
    </row>
    <row r="18" spans="1:10" ht="15.75" thickBot="1">
      <c r="A18" s="5">
        <v>4</v>
      </c>
      <c r="B18" s="19">
        <v>27715</v>
      </c>
      <c r="C18" s="14" t="s">
        <v>71</v>
      </c>
      <c r="D18" s="18">
        <v>1713</v>
      </c>
      <c r="E18" s="12">
        <v>0.5</v>
      </c>
      <c r="F18" s="10" t="s">
        <v>10</v>
      </c>
      <c r="G18" s="12">
        <v>0.5</v>
      </c>
      <c r="H18" s="19"/>
      <c r="I18" s="14" t="s">
        <v>48</v>
      </c>
      <c r="J18" s="18"/>
    </row>
    <row r="19" spans="1:10" ht="16.5" thickTop="1" thickBot="1">
      <c r="A19" s="6"/>
      <c r="B19" s="3"/>
      <c r="C19" s="16">
        <f>IFERROR(AVERAGE(D15:D18),"")</f>
        <v>1830.75</v>
      </c>
      <c r="D19" s="3"/>
      <c r="E19" s="13">
        <v>3</v>
      </c>
      <c r="F19" s="10" t="s">
        <v>10</v>
      </c>
      <c r="G19" s="13">
        <v>1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32453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149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49</v>
      </c>
      <c r="D5" s="18"/>
      <c r="E5" s="10">
        <v>0</v>
      </c>
      <c r="F5" s="10"/>
      <c r="G5" s="10">
        <v>1</v>
      </c>
      <c r="H5" s="19">
        <v>68128</v>
      </c>
      <c r="I5" s="14" t="s">
        <v>70</v>
      </c>
      <c r="J5" s="18">
        <v>2100</v>
      </c>
    </row>
    <row r="6" spans="1:10">
      <c r="A6" s="5">
        <v>2</v>
      </c>
      <c r="B6" s="19"/>
      <c r="C6" s="14" t="s">
        <v>50</v>
      </c>
      <c r="D6" s="18"/>
      <c r="E6" s="10">
        <v>0.5</v>
      </c>
      <c r="F6" s="10"/>
      <c r="G6" s="10">
        <v>0.5</v>
      </c>
      <c r="H6" s="19">
        <v>2283</v>
      </c>
      <c r="I6" s="14" t="s">
        <v>61</v>
      </c>
      <c r="J6" s="18">
        <v>2004</v>
      </c>
    </row>
    <row r="7" spans="1:10">
      <c r="A7" s="5">
        <v>3</v>
      </c>
      <c r="B7" s="19"/>
      <c r="C7" s="14" t="s">
        <v>51</v>
      </c>
      <c r="D7" s="18"/>
      <c r="E7" s="10">
        <v>1</v>
      </c>
      <c r="F7" s="10"/>
      <c r="G7" s="10">
        <v>0</v>
      </c>
      <c r="H7" s="19">
        <v>31526</v>
      </c>
      <c r="I7" s="14" t="s">
        <v>69</v>
      </c>
      <c r="J7" s="18">
        <v>1989</v>
      </c>
    </row>
    <row r="8" spans="1:10">
      <c r="A8" s="5">
        <v>4</v>
      </c>
      <c r="B8" s="19"/>
      <c r="C8" s="14" t="s">
        <v>52</v>
      </c>
      <c r="D8" s="18"/>
      <c r="E8" s="10">
        <v>0</v>
      </c>
      <c r="F8" s="10"/>
      <c r="G8" s="10">
        <v>1</v>
      </c>
      <c r="H8" s="19">
        <v>76333</v>
      </c>
      <c r="I8" s="14" t="s">
        <v>60</v>
      </c>
      <c r="J8" s="18">
        <v>1955</v>
      </c>
    </row>
    <row r="9" spans="1:10">
      <c r="A9" s="5">
        <v>5</v>
      </c>
      <c r="B9" s="19"/>
      <c r="C9" s="14" t="s">
        <v>53</v>
      </c>
      <c r="D9" s="18"/>
      <c r="E9" s="10">
        <v>0.5</v>
      </c>
      <c r="F9" s="10" t="s">
        <v>10</v>
      </c>
      <c r="G9" s="10">
        <v>0.5</v>
      </c>
      <c r="H9" s="19">
        <v>19313</v>
      </c>
      <c r="I9" s="14" t="s">
        <v>66</v>
      </c>
      <c r="J9" s="18">
        <v>1913</v>
      </c>
    </row>
    <row r="10" spans="1:10" ht="15.75" thickBot="1">
      <c r="A10" s="5">
        <v>6</v>
      </c>
      <c r="B10" s="19"/>
      <c r="C10" s="14" t="s">
        <v>54</v>
      </c>
      <c r="D10" s="18"/>
      <c r="E10" s="12">
        <v>0</v>
      </c>
      <c r="F10" s="10" t="s">
        <v>10</v>
      </c>
      <c r="G10" s="12">
        <v>1</v>
      </c>
      <c r="H10" s="19">
        <v>96246</v>
      </c>
      <c r="I10" s="14" t="s">
        <v>65</v>
      </c>
      <c r="J10" s="18">
        <v>1910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10</v>
      </c>
      <c r="G11" s="13">
        <v>4</v>
      </c>
      <c r="H11" s="3"/>
      <c r="I11" s="16">
        <f>IFERROR(AVERAGE(J5:J10),"")</f>
        <v>1978.5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55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56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63</v>
      </c>
      <c r="J15" s="18">
        <v>1900</v>
      </c>
    </row>
    <row r="16" spans="1:10">
      <c r="A16" s="5">
        <v>2</v>
      </c>
      <c r="B16" s="19"/>
      <c r="C16" s="14" t="s">
        <v>57</v>
      </c>
      <c r="D16" s="18"/>
      <c r="E16" s="10">
        <v>0.5</v>
      </c>
      <c r="F16" s="10" t="s">
        <v>10</v>
      </c>
      <c r="G16" s="10">
        <v>0.5</v>
      </c>
      <c r="H16" s="19">
        <v>31348</v>
      </c>
      <c r="I16" s="14" t="s">
        <v>64</v>
      </c>
      <c r="J16" s="18">
        <v>1894</v>
      </c>
    </row>
    <row r="17" spans="1:10">
      <c r="A17" s="5">
        <v>3</v>
      </c>
      <c r="B17" s="19"/>
      <c r="C17" s="14" t="s">
        <v>58</v>
      </c>
      <c r="D17" s="18"/>
      <c r="E17" s="10">
        <v>0.5</v>
      </c>
      <c r="F17" s="10" t="s">
        <v>10</v>
      </c>
      <c r="G17" s="10">
        <v>0.5</v>
      </c>
      <c r="H17" s="19">
        <v>353</v>
      </c>
      <c r="I17" s="14" t="s">
        <v>62</v>
      </c>
      <c r="J17" s="18">
        <v>1851</v>
      </c>
    </row>
    <row r="18" spans="1:10" ht="15.75" thickBot="1">
      <c r="A18" s="5">
        <v>4</v>
      </c>
      <c r="B18" s="19"/>
      <c r="C18" s="14" t="s">
        <v>59</v>
      </c>
      <c r="D18" s="18"/>
      <c r="E18" s="12">
        <v>0</v>
      </c>
      <c r="F18" s="10" t="s">
        <v>10</v>
      </c>
      <c r="G18" s="12">
        <v>1</v>
      </c>
      <c r="H18" s="19">
        <v>27715</v>
      </c>
      <c r="I18" s="14" t="s">
        <v>71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4" sqref="I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32481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171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70</v>
      </c>
      <c r="D5" s="18">
        <v>2100</v>
      </c>
      <c r="E5" s="10">
        <v>0</v>
      </c>
      <c r="F5" s="10"/>
      <c r="G5" s="10">
        <v>1</v>
      </c>
      <c r="H5" s="19"/>
      <c r="I5" s="14" t="s">
        <v>72</v>
      </c>
      <c r="J5" s="18"/>
    </row>
    <row r="6" spans="1:10">
      <c r="A6" s="5">
        <v>2</v>
      </c>
      <c r="B6" s="19">
        <v>2283</v>
      </c>
      <c r="C6" s="14" t="s">
        <v>61</v>
      </c>
      <c r="D6" s="18">
        <v>2004</v>
      </c>
      <c r="E6" s="10">
        <v>1</v>
      </c>
      <c r="F6" s="10"/>
      <c r="G6" s="10">
        <v>0</v>
      </c>
      <c r="H6" s="19"/>
      <c r="I6" s="14" t="s">
        <v>73</v>
      </c>
      <c r="J6" s="18"/>
    </row>
    <row r="7" spans="1:10">
      <c r="A7" s="5">
        <v>3</v>
      </c>
      <c r="B7" s="19">
        <v>31526</v>
      </c>
      <c r="C7" s="14" t="s">
        <v>69</v>
      </c>
      <c r="D7" s="18">
        <v>1989</v>
      </c>
      <c r="E7" s="10">
        <v>0.5</v>
      </c>
      <c r="F7" s="10"/>
      <c r="G7" s="10">
        <v>0.5</v>
      </c>
      <c r="H7" s="19"/>
      <c r="I7" s="14" t="s">
        <v>74</v>
      </c>
      <c r="J7" s="18"/>
    </row>
    <row r="8" spans="1:10">
      <c r="A8" s="5">
        <v>4</v>
      </c>
      <c r="B8" s="19">
        <v>76333</v>
      </c>
      <c r="C8" s="14" t="s">
        <v>60</v>
      </c>
      <c r="D8" s="18">
        <v>1955</v>
      </c>
      <c r="E8" s="10">
        <v>0.5</v>
      </c>
      <c r="F8" s="10"/>
      <c r="G8" s="10">
        <v>0.5</v>
      </c>
      <c r="H8" s="19"/>
      <c r="I8" s="14" t="s">
        <v>75</v>
      </c>
      <c r="J8" s="18"/>
    </row>
    <row r="9" spans="1:10">
      <c r="A9" s="5">
        <v>5</v>
      </c>
      <c r="B9" s="19">
        <v>19313</v>
      </c>
      <c r="C9" s="14" t="s">
        <v>66</v>
      </c>
      <c r="D9" s="18">
        <v>1913</v>
      </c>
      <c r="E9" s="10">
        <v>1</v>
      </c>
      <c r="F9" s="10" t="s">
        <v>10</v>
      </c>
      <c r="G9" s="10">
        <v>0</v>
      </c>
      <c r="H9" s="19"/>
      <c r="I9" s="14" t="s">
        <v>76</v>
      </c>
      <c r="J9" s="18"/>
    </row>
    <row r="10" spans="1:10" ht="15.75" thickBot="1">
      <c r="A10" s="5">
        <v>6</v>
      </c>
      <c r="B10" s="19">
        <v>96246</v>
      </c>
      <c r="C10" s="14" t="s">
        <v>65</v>
      </c>
      <c r="D10" s="18">
        <v>1910</v>
      </c>
      <c r="E10" s="12">
        <v>1</v>
      </c>
      <c r="F10" s="10" t="s">
        <v>10</v>
      </c>
      <c r="G10" s="12">
        <v>0</v>
      </c>
      <c r="H10" s="19"/>
      <c r="I10" s="14" t="s">
        <v>77</v>
      </c>
      <c r="J10" s="18"/>
    </row>
    <row r="11" spans="1:10" ht="16.5" thickTop="1" thickBot="1">
      <c r="A11" s="6"/>
      <c r="B11" s="3"/>
      <c r="C11" s="16">
        <f>IFERROR(AVERAGE(D5:D10),"")</f>
        <v>1978.5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78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63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79</v>
      </c>
      <c r="J15" s="18"/>
    </row>
    <row r="16" spans="1:10">
      <c r="A16" s="5">
        <v>2</v>
      </c>
      <c r="B16" s="19">
        <v>31348</v>
      </c>
      <c r="C16" s="14" t="s">
        <v>64</v>
      </c>
      <c r="D16" s="18">
        <v>1894</v>
      </c>
      <c r="E16" s="10">
        <v>1</v>
      </c>
      <c r="F16" s="10" t="s">
        <v>10</v>
      </c>
      <c r="G16" s="10">
        <v>0</v>
      </c>
      <c r="H16" s="19"/>
      <c r="I16" s="14" t="s">
        <v>80</v>
      </c>
      <c r="J16" s="18"/>
    </row>
    <row r="17" spans="1:10">
      <c r="A17" s="5">
        <v>3</v>
      </c>
      <c r="B17" s="19">
        <v>353</v>
      </c>
      <c r="C17" s="14" t="s">
        <v>62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27715</v>
      </c>
      <c r="C18" s="14" t="s">
        <v>71</v>
      </c>
      <c r="D18" s="18">
        <v>1713</v>
      </c>
      <c r="E18" s="12">
        <v>0.5</v>
      </c>
      <c r="F18" s="10" t="s">
        <v>10</v>
      </c>
      <c r="G18" s="12">
        <v>0.5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32495</v>
      </c>
    </row>
    <row r="2" spans="1:10" ht="19.5" thickBot="1">
      <c r="A2" s="17" t="s">
        <v>14</v>
      </c>
    </row>
    <row r="3" spans="1:10">
      <c r="A3" s="4"/>
      <c r="B3" s="2"/>
      <c r="C3" s="15" t="s">
        <v>83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84</v>
      </c>
      <c r="D5" s="18"/>
      <c r="E5" s="10">
        <v>0</v>
      </c>
      <c r="F5" s="10"/>
      <c r="G5" s="10">
        <v>1</v>
      </c>
      <c r="H5" s="19">
        <v>2283</v>
      </c>
      <c r="I5" s="14" t="s">
        <v>61</v>
      </c>
      <c r="J5" s="18">
        <v>2004</v>
      </c>
    </row>
    <row r="6" spans="1:10">
      <c r="A6" s="5">
        <v>2</v>
      </c>
      <c r="B6" s="19"/>
      <c r="C6" s="14" t="s">
        <v>85</v>
      </c>
      <c r="D6" s="18"/>
      <c r="E6" s="10">
        <v>1</v>
      </c>
      <c r="F6" s="10"/>
      <c r="G6" s="10">
        <v>0</v>
      </c>
      <c r="H6" s="19">
        <v>31526</v>
      </c>
      <c r="I6" s="14" t="s">
        <v>69</v>
      </c>
      <c r="J6" s="18">
        <v>1989</v>
      </c>
    </row>
    <row r="7" spans="1:10">
      <c r="A7" s="5">
        <v>3</v>
      </c>
      <c r="B7" s="19"/>
      <c r="C7" s="14" t="s">
        <v>86</v>
      </c>
      <c r="D7" s="18"/>
      <c r="E7" s="10">
        <v>1</v>
      </c>
      <c r="F7" s="10"/>
      <c r="G7" s="10">
        <v>0</v>
      </c>
      <c r="H7" s="19">
        <v>76333</v>
      </c>
      <c r="I7" s="14" t="s">
        <v>60</v>
      </c>
      <c r="J7" s="18">
        <v>1955</v>
      </c>
    </row>
    <row r="8" spans="1:10">
      <c r="A8" s="5">
        <v>4</v>
      </c>
      <c r="B8" s="19"/>
      <c r="C8" s="14" t="s">
        <v>87</v>
      </c>
      <c r="D8" s="18"/>
      <c r="E8" s="10">
        <v>0</v>
      </c>
      <c r="F8" s="10"/>
      <c r="G8" s="10">
        <v>1</v>
      </c>
      <c r="H8" s="19">
        <v>19313</v>
      </c>
      <c r="I8" s="14" t="s">
        <v>66</v>
      </c>
      <c r="J8" s="18">
        <v>1913</v>
      </c>
    </row>
    <row r="9" spans="1:10">
      <c r="A9" s="5">
        <v>5</v>
      </c>
      <c r="B9" s="19"/>
      <c r="C9" s="14" t="s">
        <v>88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65</v>
      </c>
      <c r="J9" s="18">
        <v>1910</v>
      </c>
    </row>
    <row r="10" spans="1:10" ht="15.75" thickBot="1">
      <c r="A10" s="5">
        <v>6</v>
      </c>
      <c r="B10" s="19"/>
      <c r="C10" s="14" t="s">
        <v>89</v>
      </c>
      <c r="D10" s="18"/>
      <c r="E10" s="12">
        <v>0</v>
      </c>
      <c r="F10" s="10" t="s">
        <v>10</v>
      </c>
      <c r="G10" s="12">
        <v>1</v>
      </c>
      <c r="H10" s="19">
        <v>43419</v>
      </c>
      <c r="I10" s="14" t="s">
        <v>68</v>
      </c>
      <c r="J10" s="18">
        <v>1751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1920.3333333333333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90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91</v>
      </c>
      <c r="D15" s="18"/>
      <c r="E15" s="10">
        <v>0.5</v>
      </c>
      <c r="F15" s="10" t="s">
        <v>10</v>
      </c>
      <c r="G15" s="10">
        <v>0.5</v>
      </c>
      <c r="H15" s="19">
        <v>31348</v>
      </c>
      <c r="I15" s="14" t="s">
        <v>64</v>
      </c>
      <c r="J15" s="18">
        <v>1894</v>
      </c>
    </row>
    <row r="16" spans="1:10">
      <c r="A16" s="5">
        <v>2</v>
      </c>
      <c r="B16" s="19"/>
      <c r="C16" s="14" t="s">
        <v>92</v>
      </c>
      <c r="D16" s="18"/>
      <c r="E16" s="10">
        <v>0</v>
      </c>
      <c r="F16" s="10" t="s">
        <v>10</v>
      </c>
      <c r="G16" s="10">
        <v>1</v>
      </c>
      <c r="H16" s="19">
        <v>76317</v>
      </c>
      <c r="I16" s="14" t="s">
        <v>67</v>
      </c>
      <c r="J16" s="18">
        <v>1859</v>
      </c>
    </row>
    <row r="17" spans="1:10">
      <c r="A17" s="5">
        <v>3</v>
      </c>
      <c r="B17" s="19"/>
      <c r="C17" s="14" t="s">
        <v>93</v>
      </c>
      <c r="D17" s="18"/>
      <c r="E17" s="10">
        <v>1</v>
      </c>
      <c r="F17" s="10" t="s">
        <v>10</v>
      </c>
      <c r="G17" s="10">
        <v>0</v>
      </c>
      <c r="H17" s="19">
        <v>353</v>
      </c>
      <c r="I17" s="14" t="s">
        <v>62</v>
      </c>
      <c r="J17" s="18">
        <v>1851</v>
      </c>
    </row>
    <row r="18" spans="1:10" ht="15.75" thickBot="1">
      <c r="A18" s="5">
        <v>4</v>
      </c>
      <c r="B18" s="19"/>
      <c r="C18" s="14" t="s">
        <v>94</v>
      </c>
      <c r="D18" s="18"/>
      <c r="E18" s="12">
        <v>0.5</v>
      </c>
      <c r="F18" s="10" t="s">
        <v>10</v>
      </c>
      <c r="G18" s="12">
        <v>0.5</v>
      </c>
      <c r="H18" s="19">
        <v>27715</v>
      </c>
      <c r="I18" s="14" t="s">
        <v>71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1829.25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32530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153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61</v>
      </c>
      <c r="D5" s="18">
        <v>2004</v>
      </c>
      <c r="E5" s="10">
        <v>0</v>
      </c>
      <c r="F5" s="10"/>
      <c r="G5" s="10">
        <v>1</v>
      </c>
      <c r="H5" s="19"/>
      <c r="I5" s="14" t="s">
        <v>95</v>
      </c>
      <c r="J5" s="18"/>
    </row>
    <row r="6" spans="1:10">
      <c r="A6" s="5">
        <v>2</v>
      </c>
      <c r="B6" s="19">
        <v>31526</v>
      </c>
      <c r="C6" s="14" t="s">
        <v>69</v>
      </c>
      <c r="D6" s="18">
        <v>1989</v>
      </c>
      <c r="E6" s="10">
        <v>0</v>
      </c>
      <c r="F6" s="10"/>
      <c r="G6" s="10">
        <v>1</v>
      </c>
      <c r="H6" s="19"/>
      <c r="I6" s="14" t="s">
        <v>96</v>
      </c>
      <c r="J6" s="18"/>
    </row>
    <row r="7" spans="1:10">
      <c r="A7" s="5">
        <v>3</v>
      </c>
      <c r="B7" s="19">
        <v>76333</v>
      </c>
      <c r="C7" s="14" t="s">
        <v>60</v>
      </c>
      <c r="D7" s="18">
        <v>1955</v>
      </c>
      <c r="E7" s="10">
        <v>0</v>
      </c>
      <c r="F7" s="10"/>
      <c r="G7" s="10">
        <v>1</v>
      </c>
      <c r="H7" s="19"/>
      <c r="I7" s="14" t="s">
        <v>97</v>
      </c>
      <c r="J7" s="18"/>
    </row>
    <row r="8" spans="1:10">
      <c r="A8" s="5">
        <v>4</v>
      </c>
      <c r="B8" s="19">
        <v>19313</v>
      </c>
      <c r="C8" s="14" t="s">
        <v>66</v>
      </c>
      <c r="D8" s="18">
        <v>1913</v>
      </c>
      <c r="E8" s="10">
        <v>0</v>
      </c>
      <c r="F8" s="10"/>
      <c r="G8" s="10">
        <v>1</v>
      </c>
      <c r="H8" s="19"/>
      <c r="I8" s="14" t="s">
        <v>98</v>
      </c>
      <c r="J8" s="18"/>
    </row>
    <row r="9" spans="1:10">
      <c r="A9" s="5">
        <v>5</v>
      </c>
      <c r="B9" s="19">
        <v>96246</v>
      </c>
      <c r="C9" s="14" t="s">
        <v>65</v>
      </c>
      <c r="D9" s="18">
        <v>1910</v>
      </c>
      <c r="E9" s="10">
        <v>0.5</v>
      </c>
      <c r="F9" s="10" t="s">
        <v>10</v>
      </c>
      <c r="G9" s="10">
        <v>0.5</v>
      </c>
      <c r="H9" s="19"/>
      <c r="I9" s="14" t="s">
        <v>99</v>
      </c>
      <c r="J9" s="18"/>
    </row>
    <row r="10" spans="1:10" ht="15.75" thickBot="1">
      <c r="A10" s="5">
        <v>6</v>
      </c>
      <c r="B10" s="19">
        <v>76317</v>
      </c>
      <c r="C10" s="14" t="s">
        <v>67</v>
      </c>
      <c r="D10" s="18">
        <v>1859</v>
      </c>
      <c r="E10" s="12">
        <v>0</v>
      </c>
      <c r="F10" s="10" t="s">
        <v>10</v>
      </c>
      <c r="G10" s="12">
        <v>1</v>
      </c>
      <c r="H10" s="19"/>
      <c r="I10" s="14" t="s">
        <v>100</v>
      </c>
      <c r="J10" s="18"/>
    </row>
    <row r="11" spans="1:10" ht="16.5" thickTop="1" thickBot="1">
      <c r="A11" s="6"/>
      <c r="B11" s="3"/>
      <c r="C11" s="16">
        <f>IFERROR(AVERAGE(D5:D10),"")</f>
        <v>1938.3333333333333</v>
      </c>
      <c r="D11" s="3"/>
      <c r="E11" s="13">
        <v>0.5</v>
      </c>
      <c r="F11" s="10" t="s">
        <v>10</v>
      </c>
      <c r="G11" s="13">
        <v>5.5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157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63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102</v>
      </c>
      <c r="J15" s="18"/>
    </row>
    <row r="16" spans="1:10">
      <c r="A16" s="5">
        <v>2</v>
      </c>
      <c r="B16" s="19">
        <v>31348</v>
      </c>
      <c r="C16" s="14" t="s">
        <v>64</v>
      </c>
      <c r="D16" s="18">
        <v>1894</v>
      </c>
      <c r="E16" s="10">
        <v>0.5</v>
      </c>
      <c r="F16" s="10" t="s">
        <v>10</v>
      </c>
      <c r="G16" s="10">
        <v>0.5</v>
      </c>
      <c r="H16" s="19"/>
      <c r="I16" s="14" t="s">
        <v>101</v>
      </c>
      <c r="J16" s="18"/>
    </row>
    <row r="17" spans="1:10">
      <c r="A17" s="5">
        <v>3</v>
      </c>
      <c r="B17" s="19">
        <v>353</v>
      </c>
      <c r="C17" s="14" t="s">
        <v>62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103</v>
      </c>
      <c r="J17" s="18"/>
    </row>
    <row r="18" spans="1:10" ht="15.75" thickBot="1">
      <c r="A18" s="5">
        <v>4</v>
      </c>
      <c r="B18" s="19">
        <v>27715</v>
      </c>
      <c r="C18" s="14" t="s">
        <v>71</v>
      </c>
      <c r="D18" s="18">
        <v>1713</v>
      </c>
      <c r="E18" s="12">
        <v>1</v>
      </c>
      <c r="F18" s="10" t="s">
        <v>10</v>
      </c>
      <c r="G18" s="12">
        <v>0</v>
      </c>
      <c r="H18" s="19"/>
      <c r="I18" s="14" t="s">
        <v>104</v>
      </c>
      <c r="J18" s="18"/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32544</v>
      </c>
    </row>
    <row r="2" spans="1:10" ht="19.5" thickBot="1">
      <c r="A2" s="17" t="s">
        <v>14</v>
      </c>
    </row>
    <row r="3" spans="1:10">
      <c r="A3" s="4"/>
      <c r="B3" s="2"/>
      <c r="C3" s="15" t="s">
        <v>169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105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70</v>
      </c>
      <c r="J5" s="18">
        <v>2100</v>
      </c>
    </row>
    <row r="6" spans="1:10">
      <c r="A6" s="5">
        <v>2</v>
      </c>
      <c r="B6" s="19"/>
      <c r="C6" s="14" t="s">
        <v>106</v>
      </c>
      <c r="D6" s="18"/>
      <c r="E6" s="10">
        <v>1</v>
      </c>
      <c r="F6" s="10" t="s">
        <v>10</v>
      </c>
      <c r="G6" s="10">
        <v>0</v>
      </c>
      <c r="H6" s="19">
        <v>2283</v>
      </c>
      <c r="I6" s="14" t="s">
        <v>61</v>
      </c>
      <c r="J6" s="18">
        <v>2004</v>
      </c>
    </row>
    <row r="7" spans="1:10">
      <c r="A7" s="5">
        <v>3</v>
      </c>
      <c r="B7" s="19"/>
      <c r="C7" s="14" t="s">
        <v>107</v>
      </c>
      <c r="D7" s="18"/>
      <c r="E7" s="10">
        <v>0.5</v>
      </c>
      <c r="F7" s="10" t="s">
        <v>10</v>
      </c>
      <c r="G7" s="10">
        <v>0.5</v>
      </c>
      <c r="H7" s="19">
        <v>31526</v>
      </c>
      <c r="I7" s="14" t="s">
        <v>69</v>
      </c>
      <c r="J7" s="18">
        <v>1989</v>
      </c>
    </row>
    <row r="8" spans="1:10">
      <c r="A8" s="5">
        <v>4</v>
      </c>
      <c r="B8" s="19"/>
      <c r="C8" s="14" t="s">
        <v>108</v>
      </c>
      <c r="D8" s="18"/>
      <c r="E8" s="10">
        <v>0</v>
      </c>
      <c r="F8" s="10" t="s">
        <v>10</v>
      </c>
      <c r="G8" s="10">
        <v>1</v>
      </c>
      <c r="H8" s="19">
        <v>19313</v>
      </c>
      <c r="I8" s="14" t="s">
        <v>66</v>
      </c>
      <c r="J8" s="18">
        <v>1913</v>
      </c>
    </row>
    <row r="9" spans="1:10">
      <c r="A9" s="5">
        <v>5</v>
      </c>
      <c r="B9" s="19"/>
      <c r="C9" s="14" t="s">
        <v>109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65</v>
      </c>
      <c r="J9" s="18">
        <v>1910</v>
      </c>
    </row>
    <row r="10" spans="1:10" ht="15.75" thickBot="1">
      <c r="A10" s="5">
        <v>6</v>
      </c>
      <c r="B10" s="19"/>
      <c r="C10" s="14" t="s">
        <v>110</v>
      </c>
      <c r="D10" s="18"/>
      <c r="E10" s="12">
        <v>1</v>
      </c>
      <c r="F10" s="10" t="s">
        <v>10</v>
      </c>
      <c r="G10" s="12">
        <v>0</v>
      </c>
      <c r="H10" s="19">
        <v>43419</v>
      </c>
      <c r="I10" s="14" t="s">
        <v>68</v>
      </c>
      <c r="J10" s="18">
        <v>1751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4.5</v>
      </c>
      <c r="F11" s="10" t="s">
        <v>10</v>
      </c>
      <c r="G11" s="13">
        <v>1.5</v>
      </c>
      <c r="H11" s="3"/>
      <c r="I11" s="16">
        <f>IFERROR(AVERAGE(J5:J10),"")</f>
        <v>1944.5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174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111</v>
      </c>
      <c r="D15" s="18"/>
      <c r="E15" s="10">
        <v>1</v>
      </c>
      <c r="F15" s="10" t="s">
        <v>10</v>
      </c>
      <c r="G15" s="10">
        <v>0</v>
      </c>
      <c r="H15" s="19">
        <v>76325</v>
      </c>
      <c r="I15" s="14" t="s">
        <v>63</v>
      </c>
      <c r="J15" s="18">
        <v>1900</v>
      </c>
    </row>
    <row r="16" spans="1:10">
      <c r="A16" s="5">
        <v>2</v>
      </c>
      <c r="B16" s="19"/>
      <c r="C16" s="14" t="s">
        <v>112</v>
      </c>
      <c r="D16" s="18"/>
      <c r="E16" s="10">
        <v>1</v>
      </c>
      <c r="F16" s="10" t="s">
        <v>10</v>
      </c>
      <c r="G16" s="10">
        <v>0</v>
      </c>
      <c r="H16" s="19">
        <v>76317</v>
      </c>
      <c r="I16" s="14" t="s">
        <v>67</v>
      </c>
      <c r="J16" s="18">
        <v>1859</v>
      </c>
    </row>
    <row r="17" spans="1:10">
      <c r="A17" s="5">
        <v>3</v>
      </c>
      <c r="B17" s="19"/>
      <c r="C17" s="14" t="s">
        <v>113</v>
      </c>
      <c r="D17" s="18"/>
      <c r="E17" s="10">
        <v>0</v>
      </c>
      <c r="F17" s="10" t="s">
        <v>10</v>
      </c>
      <c r="G17" s="10">
        <v>1</v>
      </c>
      <c r="H17" s="19">
        <v>353</v>
      </c>
      <c r="I17" s="14" t="s">
        <v>62</v>
      </c>
      <c r="J17" s="18">
        <v>1851</v>
      </c>
    </row>
    <row r="18" spans="1:10" ht="15.75" thickBot="1">
      <c r="A18" s="5">
        <v>4</v>
      </c>
      <c r="B18" s="19"/>
      <c r="C18" s="14" t="s">
        <v>114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71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1830.75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32558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166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61</v>
      </c>
      <c r="D5" s="18">
        <v>2004</v>
      </c>
      <c r="E5" s="10">
        <v>0.5</v>
      </c>
      <c r="F5" s="10" t="s">
        <v>10</v>
      </c>
      <c r="G5" s="10">
        <v>0.5</v>
      </c>
      <c r="H5" s="19"/>
      <c r="I5" s="14" t="s">
        <v>115</v>
      </c>
      <c r="J5" s="18"/>
    </row>
    <row r="6" spans="1:10">
      <c r="A6" s="5">
        <v>2</v>
      </c>
      <c r="B6" s="19">
        <v>31526</v>
      </c>
      <c r="C6" s="14" t="s">
        <v>69</v>
      </c>
      <c r="D6" s="18">
        <v>1989</v>
      </c>
      <c r="E6" s="10">
        <v>0.5</v>
      </c>
      <c r="F6" s="10" t="s">
        <v>10</v>
      </c>
      <c r="G6" s="10">
        <v>0.5</v>
      </c>
      <c r="H6" s="19"/>
      <c r="I6" s="14" t="s">
        <v>116</v>
      </c>
      <c r="J6" s="18"/>
    </row>
    <row r="7" spans="1:10">
      <c r="A7" s="5">
        <v>3</v>
      </c>
      <c r="B7" s="19">
        <v>76333</v>
      </c>
      <c r="C7" s="14" t="s">
        <v>60</v>
      </c>
      <c r="D7" s="18">
        <v>1955</v>
      </c>
      <c r="E7" s="10">
        <v>1</v>
      </c>
      <c r="F7" s="10" t="s">
        <v>10</v>
      </c>
      <c r="G7" s="10">
        <v>0</v>
      </c>
      <c r="H7" s="19"/>
      <c r="I7" s="14" t="s">
        <v>117</v>
      </c>
      <c r="J7" s="18"/>
    </row>
    <row r="8" spans="1:10">
      <c r="A8" s="5">
        <v>4</v>
      </c>
      <c r="B8" s="19">
        <v>19313</v>
      </c>
      <c r="C8" s="14" t="s">
        <v>66</v>
      </c>
      <c r="D8" s="18">
        <v>1913</v>
      </c>
      <c r="E8" s="10">
        <v>1</v>
      </c>
      <c r="F8" s="10" t="s">
        <v>10</v>
      </c>
      <c r="G8" s="10">
        <v>0</v>
      </c>
      <c r="H8" s="19"/>
      <c r="I8" s="14" t="s">
        <v>118</v>
      </c>
      <c r="J8" s="18"/>
    </row>
    <row r="9" spans="1:10">
      <c r="A9" s="5">
        <v>5</v>
      </c>
      <c r="B9" s="19">
        <v>96246</v>
      </c>
      <c r="C9" s="14" t="s">
        <v>65</v>
      </c>
      <c r="D9" s="18">
        <v>1910</v>
      </c>
      <c r="E9" s="10">
        <v>1</v>
      </c>
      <c r="F9" s="10" t="s">
        <v>10</v>
      </c>
      <c r="G9" s="10">
        <v>0</v>
      </c>
      <c r="H9" s="19"/>
      <c r="I9" s="14" t="s">
        <v>119</v>
      </c>
      <c r="J9" s="18"/>
    </row>
    <row r="10" spans="1:10" ht="15.75" thickBot="1">
      <c r="A10" s="5">
        <v>6</v>
      </c>
      <c r="B10" s="19">
        <v>9270</v>
      </c>
      <c r="C10" s="14" t="s">
        <v>125</v>
      </c>
      <c r="D10" s="18">
        <v>1693</v>
      </c>
      <c r="E10" s="12">
        <v>0.5</v>
      </c>
      <c r="F10" s="10" t="s">
        <v>10</v>
      </c>
      <c r="G10" s="12">
        <v>0.5</v>
      </c>
      <c r="H10" s="19"/>
      <c r="I10" s="14" t="s">
        <v>120</v>
      </c>
      <c r="J10" s="18"/>
    </row>
    <row r="11" spans="1:10" ht="16.5" thickTop="1" thickBot="1">
      <c r="A11" s="6"/>
      <c r="B11" s="3"/>
      <c r="C11" s="16">
        <f>IFERROR(AVERAGE(D5:D10),"")</f>
        <v>1910.6666666666667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173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31348</v>
      </c>
      <c r="C15" s="14" t="s">
        <v>64</v>
      </c>
      <c r="D15" s="18">
        <v>1894</v>
      </c>
      <c r="E15" s="10">
        <v>0</v>
      </c>
      <c r="F15" s="10" t="s">
        <v>10</v>
      </c>
      <c r="G15" s="10">
        <v>1</v>
      </c>
      <c r="H15" s="19"/>
      <c r="I15" s="14" t="s">
        <v>121</v>
      </c>
      <c r="J15" s="18"/>
    </row>
    <row r="16" spans="1:10">
      <c r="A16" s="5">
        <v>2</v>
      </c>
      <c r="B16" s="19">
        <v>76317</v>
      </c>
      <c r="C16" s="14" t="s">
        <v>67</v>
      </c>
      <c r="D16" s="18">
        <v>1859</v>
      </c>
      <c r="E16" s="10">
        <v>0.5</v>
      </c>
      <c r="F16" s="10" t="s">
        <v>10</v>
      </c>
      <c r="G16" s="10">
        <v>0.5</v>
      </c>
      <c r="H16" s="19"/>
      <c r="I16" s="14" t="s">
        <v>122</v>
      </c>
      <c r="J16" s="18"/>
    </row>
    <row r="17" spans="1:10">
      <c r="A17" s="5">
        <v>3</v>
      </c>
      <c r="B17" s="19">
        <v>353</v>
      </c>
      <c r="C17" s="14" t="s">
        <v>62</v>
      </c>
      <c r="D17" s="18">
        <v>1851</v>
      </c>
      <c r="E17" s="10">
        <v>0</v>
      </c>
      <c r="F17" s="10" t="s">
        <v>10</v>
      </c>
      <c r="G17" s="10">
        <v>1</v>
      </c>
      <c r="H17" s="19"/>
      <c r="I17" s="14" t="s">
        <v>123</v>
      </c>
      <c r="J17" s="18"/>
    </row>
    <row r="18" spans="1:10" ht="15.75" thickBot="1">
      <c r="A18" s="5">
        <v>4</v>
      </c>
      <c r="B18" s="19">
        <v>27715</v>
      </c>
      <c r="C18" s="14" t="s">
        <v>71</v>
      </c>
      <c r="D18" s="18">
        <v>1713</v>
      </c>
      <c r="E18" s="12">
        <v>0</v>
      </c>
      <c r="F18" s="10" t="s">
        <v>10</v>
      </c>
      <c r="G18" s="12">
        <v>1</v>
      </c>
      <c r="H18" s="19"/>
      <c r="I18" s="14" t="s">
        <v>124</v>
      </c>
      <c r="J18" s="18"/>
    </row>
    <row r="19" spans="1:10" ht="16.5" thickTop="1" thickBot="1">
      <c r="A19" s="6"/>
      <c r="B19" s="3"/>
      <c r="C19" s="16">
        <f>IFERROR(AVERAGE(D15:D18),"")</f>
        <v>1829.25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1" max="11" width="10.5703125" bestFit="1" customWidth="1"/>
  </cols>
  <sheetData>
    <row r="1" spans="1:10" ht="21">
      <c r="A1" s="25" t="s">
        <v>27</v>
      </c>
      <c r="B1" s="21" t="s">
        <v>19</v>
      </c>
      <c r="C1" s="20">
        <v>32572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154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126</v>
      </c>
      <c r="D5" s="18"/>
      <c r="E5" s="10">
        <v>1</v>
      </c>
      <c r="F5" s="10" t="s">
        <v>10</v>
      </c>
      <c r="G5" s="10">
        <v>0</v>
      </c>
      <c r="H5" s="19">
        <v>2283</v>
      </c>
      <c r="I5" s="14" t="s">
        <v>61</v>
      </c>
      <c r="J5" s="18">
        <v>2004</v>
      </c>
    </row>
    <row r="6" spans="1:10">
      <c r="A6" s="5">
        <v>2</v>
      </c>
      <c r="B6" s="19"/>
      <c r="C6" s="14" t="s">
        <v>127</v>
      </c>
      <c r="D6" s="18"/>
      <c r="E6" s="10">
        <v>1</v>
      </c>
      <c r="F6" s="10" t="s">
        <v>10</v>
      </c>
      <c r="G6" s="10">
        <v>0</v>
      </c>
      <c r="H6" s="19">
        <v>31526</v>
      </c>
      <c r="I6" s="14" t="s">
        <v>69</v>
      </c>
      <c r="J6" s="18">
        <v>1989</v>
      </c>
    </row>
    <row r="7" spans="1:10">
      <c r="A7" s="5">
        <v>3</v>
      </c>
      <c r="B7" s="19"/>
      <c r="C7" s="14" t="s">
        <v>128</v>
      </c>
      <c r="D7" s="18"/>
      <c r="E7" s="10">
        <v>0.5</v>
      </c>
      <c r="F7" s="10" t="s">
        <v>10</v>
      </c>
      <c r="G7" s="10">
        <v>0.5</v>
      </c>
      <c r="H7" s="19">
        <v>76333</v>
      </c>
      <c r="I7" s="14" t="s">
        <v>60</v>
      </c>
      <c r="J7" s="18">
        <v>1955</v>
      </c>
    </row>
    <row r="8" spans="1:10">
      <c r="A8" s="5">
        <v>4</v>
      </c>
      <c r="B8" s="19"/>
      <c r="C8" s="14" t="s">
        <v>129</v>
      </c>
      <c r="D8" s="18"/>
      <c r="E8" s="10">
        <v>1</v>
      </c>
      <c r="F8" s="10" t="s">
        <v>10</v>
      </c>
      <c r="G8" s="10">
        <v>0</v>
      </c>
      <c r="H8" s="19">
        <v>19313</v>
      </c>
      <c r="I8" s="14" t="s">
        <v>66</v>
      </c>
      <c r="J8" s="18">
        <v>1913</v>
      </c>
    </row>
    <row r="9" spans="1:10">
      <c r="A9" s="5">
        <v>5</v>
      </c>
      <c r="B9" s="19"/>
      <c r="C9" s="14" t="s">
        <v>130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65</v>
      </c>
      <c r="J9" s="18">
        <v>1910</v>
      </c>
    </row>
    <row r="10" spans="1:10">
      <c r="A10" s="5">
        <v>6</v>
      </c>
      <c r="B10" s="19"/>
      <c r="C10" s="14" t="s">
        <v>131</v>
      </c>
      <c r="D10" s="18"/>
      <c r="E10" s="10">
        <v>1</v>
      </c>
      <c r="F10" s="10" t="s">
        <v>10</v>
      </c>
      <c r="G10" s="10">
        <v>0</v>
      </c>
      <c r="H10" s="19">
        <v>43419</v>
      </c>
      <c r="I10" s="14" t="s">
        <v>68</v>
      </c>
      <c r="J10" s="18">
        <v>1751</v>
      </c>
    </row>
    <row r="11" spans="1:10" ht="15.75" thickBot="1">
      <c r="A11" s="6"/>
      <c r="B11" s="3"/>
      <c r="C11" s="16" t="str">
        <f>IFERROR(AVERAGE(D5:D10),"")</f>
        <v/>
      </c>
      <c r="D11" s="3"/>
      <c r="E11" s="13">
        <v>5.5</v>
      </c>
      <c r="F11" s="10" t="s">
        <v>10</v>
      </c>
      <c r="G11" s="13">
        <v>0.5</v>
      </c>
      <c r="H11" s="3"/>
      <c r="I11" s="16">
        <f>IFERROR(AVERAGE(J5:J10),"")</f>
        <v>1920.3333333333333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132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133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63</v>
      </c>
      <c r="J15" s="18">
        <v>1900</v>
      </c>
    </row>
    <row r="16" spans="1:10">
      <c r="A16" s="5">
        <v>2</v>
      </c>
      <c r="B16" s="19"/>
      <c r="C16" s="14" t="s">
        <v>134</v>
      </c>
      <c r="D16" s="18"/>
      <c r="E16" s="10">
        <v>0</v>
      </c>
      <c r="F16" s="10" t="s">
        <v>10</v>
      </c>
      <c r="G16" s="10">
        <v>1</v>
      </c>
      <c r="H16" s="19">
        <v>31348</v>
      </c>
      <c r="I16" s="14" t="s">
        <v>64</v>
      </c>
      <c r="J16" s="18">
        <v>1894</v>
      </c>
    </row>
    <row r="17" spans="1:10">
      <c r="A17" s="5">
        <v>3</v>
      </c>
      <c r="B17" s="19"/>
      <c r="C17" s="14" t="s">
        <v>135</v>
      </c>
      <c r="D17" s="18"/>
      <c r="E17" s="10">
        <v>1</v>
      </c>
      <c r="F17" s="10" t="s">
        <v>10</v>
      </c>
      <c r="G17" s="10">
        <v>0</v>
      </c>
      <c r="H17" s="19">
        <v>76317</v>
      </c>
      <c r="I17" s="14" t="s">
        <v>67</v>
      </c>
      <c r="J17" s="18">
        <v>1859</v>
      </c>
    </row>
    <row r="18" spans="1:10" ht="15.75" thickBot="1">
      <c r="A18" s="5">
        <v>4</v>
      </c>
      <c r="B18" s="19"/>
      <c r="C18" s="14" t="s">
        <v>136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71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1841.5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2017-01-18T22:40:28Z</dcterms:modified>
</cp:coreProperties>
</file>