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definedNames>
    <definedName name="_xlnm.Print_Area" localSheetId="12">Ranking!$A$1:$Q$29</definedName>
  </definedNames>
  <calcPr calcId="125725"/>
</workbook>
</file>

<file path=xl/calcChain.xml><?xml version="1.0" encoding="utf-8"?>
<calcChain xmlns="http://schemas.openxmlformats.org/spreadsheetml/2006/main">
  <c r="C11" i="14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P18"/>
  <c r="O18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P13" s="1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P23" l="1"/>
  <c r="P26"/>
  <c r="P14"/>
  <c r="P20"/>
  <c r="P21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O13" l="1"/>
  <c r="Q4"/>
  <c r="Q13"/>
  <c r="O4"/>
  <c r="I35" i="14" l="1"/>
  <c r="C35"/>
  <c r="I27"/>
  <c r="C27"/>
  <c r="I19"/>
  <c r="C19"/>
  <c r="I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  <c r="Q5" i="15" l="1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<sst xmlns="http://schemas.openxmlformats.org/spreadsheetml/2006/main" count="1217" uniqueCount="197">
  <si>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</si>
  <si>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</si>
  <si>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</si>
  <si>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</si>
  <si>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</si>
  <si>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</si>
  <si>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</si>
  <si>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</si>
  <si>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</si>
  <si>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</si>
  <si>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</si>
  <si>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</si>
  <si>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</si>
  <si>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</si>
  <si>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</si>
  <si>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</si>
  <si>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</si>
  <si>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</si>
  <si>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</si>
  <si>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</si>
  <si>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</si>
  <si>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</si>
  <si>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</si>
  <si>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</si>
  <si>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</si>
  <si>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</si>
  <si>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</si>
  <si>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</si>
  <si>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</si>
  <si>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</si>
  <si>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</si>
  <si>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</si>
  <si>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</si>
  <si>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</si>
  <si>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</si>
  <si>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</si>
  <si>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</si>
  <si>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</si>
  <si>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</si>
  <si>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Fontaine 1</t>
  </si>
  <si>
    <t>KGSRL Gent 4</t>
  </si>
  <si>
    <t>Mons 1</t>
  </si>
  <si>
    <t>Chess Club Caissa Brussel 2</t>
  </si>
  <si>
    <t>Epicure</t>
  </si>
  <si>
    <t>Brussels 2</t>
  </si>
  <si>
    <t>Desperado Leuven 1</t>
  </si>
  <si>
    <t>Soignies 1</t>
  </si>
  <si>
    <t>CRE Bruxelles 2</t>
  </si>
  <si>
    <t>CRELEL Liège 2</t>
  </si>
  <si>
    <t>Brussels 5</t>
  </si>
  <si>
    <t>Machelen</t>
  </si>
  <si>
    <t>Humbeek 6</t>
  </si>
  <si>
    <t>Borgerhout 8</t>
  </si>
  <si>
    <t>Hoboken 7</t>
  </si>
  <si>
    <t>Sint-Niklaas 3</t>
  </si>
  <si>
    <t>(bye)</t>
  </si>
  <si>
    <t>3C</t>
  </si>
  <si>
    <t>5I</t>
  </si>
  <si>
    <t>Bron: het witte jaarverslag 2004-2005</t>
  </si>
  <si>
    <t>228 Dworp 1</t>
  </si>
  <si>
    <t>Vanderwaeren Serge</t>
  </si>
  <si>
    <t>Van Mechelen Jan</t>
  </si>
  <si>
    <t>Jans Koen</t>
  </si>
  <si>
    <t>Heynen Koen</t>
  </si>
  <si>
    <t>Cornelis Eric</t>
  </si>
  <si>
    <t>Dekoster Pascal</t>
  </si>
  <si>
    <t>228 Dworp 2</t>
  </si>
  <si>
    <t>Maeckelbergh Mieke</t>
  </si>
  <si>
    <t>Debast Patrick</t>
  </si>
  <si>
    <t>Ertveldt Pieter</t>
  </si>
  <si>
    <t>van Duuren Louis</t>
  </si>
  <si>
    <t>Claes Raf</t>
  </si>
  <si>
    <t>Lombart Philippe</t>
  </si>
  <si>
    <t>Burnay Gerard</t>
  </si>
  <si>
    <t>Herman Luc</t>
  </si>
  <si>
    <t>Guisset Philippe</t>
  </si>
  <si>
    <t>Piron Jean-Marie</t>
  </si>
  <si>
    <t>Laios Steve</t>
  </si>
  <si>
    <t>Maeckelbergh Geert</t>
  </si>
  <si>
    <t>2293 in JV typfoutje</t>
  </si>
  <si>
    <t>Vanmuylder Dany</t>
  </si>
  <si>
    <t>Vanderose Michel</t>
  </si>
  <si>
    <t>Marlier Gaetan</t>
  </si>
  <si>
    <t>Rousseau Benoit</t>
  </si>
  <si>
    <t>Leloutre Bernard</t>
  </si>
  <si>
    <t>ooghe Jean-Marie</t>
  </si>
  <si>
    <t>Jaques Robrecht</t>
  </si>
  <si>
    <t>Van Praag Bart</t>
  </si>
  <si>
    <t>Pelemans Joris</t>
  </si>
  <si>
    <t>Slootmaekers Romain</t>
  </si>
  <si>
    <t>Massoels Thomas</t>
  </si>
  <si>
    <t>Goossens Roel</t>
  </si>
  <si>
    <t>Gurevitch Vladimir</t>
  </si>
  <si>
    <t>Sclacmender Julien</t>
  </si>
  <si>
    <t>Soyez Cyril</t>
  </si>
  <si>
    <t>Lhost Geoffrey</t>
  </si>
  <si>
    <t>Houriez Clement</t>
  </si>
  <si>
    <t>Houriez Alain</t>
  </si>
  <si>
    <t>Namur 2</t>
  </si>
  <si>
    <t>Bolzoni Victor-Angel</t>
  </si>
  <si>
    <t>Uhoda Philippe</t>
  </si>
  <si>
    <t>Dumont André</t>
  </si>
  <si>
    <t>Degembre Pierre</t>
  </si>
  <si>
    <t>Verspecht Thierry</t>
  </si>
  <si>
    <t>Counet Jean-Michel</t>
  </si>
  <si>
    <t>Masgutov Beksoltan</t>
  </si>
  <si>
    <t>Winants Henri</t>
  </si>
  <si>
    <t>Thierens Christian</t>
  </si>
  <si>
    <t>Kohler Kurt</t>
  </si>
  <si>
    <t>Theuerkauff Olivier</t>
  </si>
  <si>
    <t>Akhayan Hayk</t>
  </si>
  <si>
    <t>Beeckmans Felix</t>
  </si>
  <si>
    <t>Zamparo Sergio</t>
  </si>
  <si>
    <t>Grodent Gerald</t>
  </si>
  <si>
    <t>Palazzo Carlos</t>
  </si>
  <si>
    <t>Chokouhian Ahmad</t>
  </si>
  <si>
    <t>Peeters Simonne</t>
  </si>
  <si>
    <t>voor Dworp: elo's september 2005 blijven van toepassing voor de spelerslijst</t>
  </si>
  <si>
    <t>Thiry Jean-Christophe</t>
  </si>
  <si>
    <t>Remont Leopold</t>
  </si>
  <si>
    <t>Crahay Stephane</t>
  </si>
  <si>
    <t>Wlogalski Olivier</t>
  </si>
  <si>
    <t>Dragon Sebastien</t>
  </si>
  <si>
    <t>Debusschere Helmuth</t>
  </si>
  <si>
    <t>Krijgelmans Johan</t>
  </si>
  <si>
    <t>Versporten Wim</t>
  </si>
  <si>
    <t>Saligo Luc</t>
  </si>
  <si>
    <t>Mauquoy Alain</t>
  </si>
  <si>
    <t>Debuck Valere</t>
  </si>
  <si>
    <t>Van Hoecke Luc</t>
  </si>
  <si>
    <t>Marzolo Cyril</t>
  </si>
  <si>
    <t>Houdart David</t>
  </si>
  <si>
    <t>Van Steenkiste Vincent</t>
  </si>
  <si>
    <t>Fosset François</t>
  </si>
  <si>
    <t>Russo Julien</t>
  </si>
  <si>
    <t>Di Cosmo Jonathan</t>
  </si>
  <si>
    <t>1984 tot 2059; wellicht Oké volgens elo op de spelerslijst</t>
  </si>
  <si>
    <t>Campeert Julien</t>
  </si>
  <si>
    <t>Giadroscic Dinko</t>
  </si>
  <si>
    <t>Van Melsen Raymond</t>
  </si>
  <si>
    <t>Brion Philippe</t>
  </si>
  <si>
    <t>Frederiksen Jens</t>
  </si>
  <si>
    <t>Moretus Cedric</t>
  </si>
  <si>
    <t>Mertens François</t>
  </si>
  <si>
    <t>De Bosscher Peter</t>
  </si>
  <si>
    <t>Verschoren François</t>
  </si>
  <si>
    <t>Van Nooten Erik</t>
  </si>
  <si>
    <t>Borbas Gabor</t>
  </si>
  <si>
    <t>Pepermans Jelle</t>
  </si>
  <si>
    <t>Van Herck Rob</t>
  </si>
  <si>
    <t>ng</t>
  </si>
  <si>
    <t>verbeterd: elo's Dworp 2 in JV dateren uit de toekomst (jan 2006)</t>
  </si>
  <si>
    <t>KOSK Oostende 5</t>
  </si>
  <si>
    <t>Dayer Glenn</t>
  </si>
  <si>
    <t>Drabs Olivier</t>
  </si>
  <si>
    <t>Tytgat Karel</t>
  </si>
  <si>
    <t>Nierynck Willy</t>
  </si>
  <si>
    <t>KGSRL Gent 16</t>
  </si>
  <si>
    <t>Saligo Pieter</t>
  </si>
  <si>
    <t>Inghelbrecht Veronique</t>
  </si>
  <si>
    <t>Roels Sofie</t>
  </si>
  <si>
    <t>Klijsen Yvonne</t>
  </si>
  <si>
    <t>TSM Mechelen 4</t>
  </si>
  <si>
    <t>Van Den Elsacker Robert</t>
  </si>
  <si>
    <t>Janssens Jean</t>
  </si>
  <si>
    <t>Van Deuren Junte</t>
  </si>
  <si>
    <t>Van Houdt Walter</t>
  </si>
  <si>
    <t>idem in de volgende ronden</t>
  </si>
  <si>
    <t>Groenez Jean</t>
  </si>
  <si>
    <t>De Mol Patrick</t>
  </si>
  <si>
    <t>Hernalsteen Johan</t>
  </si>
  <si>
    <t>Van De Venne Peter</t>
  </si>
  <si>
    <t>Van Cutsem Jan</t>
  </si>
  <si>
    <t>Dembour Luc</t>
  </si>
  <si>
    <t>Mondele Mathieu</t>
  </si>
  <si>
    <t>Van Loo Georges</t>
  </si>
  <si>
    <t>Lefevre Stephane</t>
  </si>
  <si>
    <t>Rottier Gery</t>
  </si>
  <si>
    <t>Lutz Dirk</t>
  </si>
  <si>
    <t>Covents Maarten</t>
  </si>
  <si>
    <t>Van Landeghem Gunther</t>
  </si>
  <si>
    <t>D'Haluin Wim</t>
  </si>
  <si>
    <t>Cankja Ylli</t>
  </si>
  <si>
    <t>Adriaense Rob</t>
  </si>
  <si>
    <t>Lambertz Philippe</t>
  </si>
  <si>
    <t>Ducaert Frederik</t>
  </si>
  <si>
    <t>Wijns Daniel</t>
  </si>
  <si>
    <t>Verbruggen Filip</t>
  </si>
  <si>
    <t>Arens Jeroen</t>
  </si>
  <si>
    <t>Zottegem 4</t>
  </si>
  <si>
    <t>Vande Velde Kristof</t>
  </si>
  <si>
    <t>De Gendt Eddy</t>
  </si>
  <si>
    <t>Van Dmme Seraphien</t>
  </si>
  <si>
    <t>Hofman Thomas</t>
  </si>
  <si>
    <t>frame versie 3 opnieuw gebruikt om probleem met MP op te lossen</t>
  </si>
  <si>
    <t>Mijn archief van VSF en KBSB stopt in 2006, men verwijst naar de website, daar staan de data</t>
  </si>
  <si>
    <t>speeldagen: data onbekend in JV;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</si>
</sst>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9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E12" sqref="E12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6" max="6" width="12.42578125" customWidth="1"/>
    <col min="13" max="13" width="11" customWidth="1"/>
  </cols>
  <sheetData>
    <row r="1" spans="1:12" ht="21">
      <c r="A1" s="22" t="s">
        <v>20</v>
      </c>
    </row>
    <row r="2" spans="1:12" ht="15.75" thickBot="1"/>
    <row r="3" spans="1:12">
      <c r="A3" s="23" t="s">
        <v>0</v>
      </c>
      <c r="B3" s="26">
        <v>2005</v>
      </c>
    </row>
    <row r="4" spans="1:12" ht="15.75" thickBot="1">
      <c r="A4" s="23" t="s">
        <v>38</v>
      </c>
      <c r="B4" s="27">
        <v>2006</v>
      </c>
    </row>
    <row r="5" spans="1:12">
      <c r="A5" s="24" t="s">
        <v>1</v>
      </c>
      <c r="B5" s="28" t="s">
        <v>56</v>
      </c>
    </row>
    <row r="6" spans="1:12">
      <c r="A6" s="24" t="s">
        <v>2</v>
      </c>
      <c r="B6" s="29" t="s">
        <v>57</v>
      </c>
    </row>
    <row r="7" spans="1:12">
      <c r="A7" s="24" t="s">
        <v>3</v>
      </c>
      <c r="B7" s="29"/>
    </row>
    <row r="8" spans="1:12" ht="15.75" thickBot="1">
      <c r="A8" s="24" t="s">
        <v>4</v>
      </c>
      <c r="B8" s="30"/>
      <c r="D8" s="68" t="s">
        <v>58</v>
      </c>
      <c r="E8" s="68"/>
      <c r="F8" s="68"/>
      <c r="G8" s="68"/>
    </row>
    <row r="9" spans="1:12">
      <c r="D9" s="68" t="s">
        <v>196</v>
      </c>
      <c r="E9" s="68"/>
      <c r="F9" s="68"/>
    </row>
    <row r="10" spans="1:12">
      <c r="D10" s="68" t="s">
        <v>195</v>
      </c>
      <c r="E10" s="68"/>
      <c r="F10" s="68"/>
      <c r="G10" s="68"/>
      <c r="H10" s="68"/>
      <c r="I10" s="68"/>
      <c r="J10" s="68"/>
      <c r="K10" s="68"/>
      <c r="L10" s="68"/>
    </row>
    <row r="15" spans="1:12">
      <c r="D15" s="68" t="s">
        <v>194</v>
      </c>
      <c r="E15" s="68"/>
      <c r="F15" s="68"/>
      <c r="G15" s="68"/>
      <c r="H15" s="68"/>
      <c r="I15" s="68"/>
      <c r="J15" s="6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0" sqref="I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/>
    </row>
    <row r="2" spans="1:10" ht="19.5" thickBot="1">
      <c r="A2" s="17" t="s">
        <v>14</v>
      </c>
    </row>
    <row r="3" spans="1:10" ht="15.7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40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60</v>
      </c>
      <c r="D5" s="18">
        <v>2299</v>
      </c>
      <c r="E5" s="10"/>
      <c r="F5" s="10" t="s">
        <v>10</v>
      </c>
      <c r="G5" s="10"/>
      <c r="H5" s="19">
        <v>20745</v>
      </c>
      <c r="I5" s="14" t="s">
        <v>124</v>
      </c>
      <c r="J5" s="18">
        <v>2218</v>
      </c>
    </row>
    <row r="6" spans="1:10">
      <c r="A6" s="5">
        <v>2</v>
      </c>
      <c r="B6" s="19">
        <v>14354</v>
      </c>
      <c r="C6" s="14" t="s">
        <v>61</v>
      </c>
      <c r="D6" s="18">
        <v>2283</v>
      </c>
      <c r="E6" s="10"/>
      <c r="F6" s="10" t="s">
        <v>10</v>
      </c>
      <c r="G6" s="10"/>
      <c r="H6" s="19">
        <v>80985</v>
      </c>
      <c r="I6" s="14" t="s">
        <v>125</v>
      </c>
      <c r="J6" s="18">
        <v>2160</v>
      </c>
    </row>
    <row r="7" spans="1:10">
      <c r="A7" s="5">
        <v>3</v>
      </c>
      <c r="B7" s="19">
        <v>27413</v>
      </c>
      <c r="C7" s="14" t="s">
        <v>63</v>
      </c>
      <c r="D7" s="18">
        <v>2065</v>
      </c>
      <c r="E7" s="10"/>
      <c r="F7" s="10" t="s">
        <v>10</v>
      </c>
      <c r="G7" s="10"/>
      <c r="H7" s="19">
        <v>19267</v>
      </c>
      <c r="I7" s="14" t="s">
        <v>126</v>
      </c>
      <c r="J7" s="18">
        <v>2154</v>
      </c>
    </row>
    <row r="8" spans="1:10">
      <c r="A8" s="5">
        <v>4</v>
      </c>
      <c r="B8" s="19">
        <v>76333</v>
      </c>
      <c r="C8" s="14" t="s">
        <v>68</v>
      </c>
      <c r="D8" s="18">
        <v>1816</v>
      </c>
      <c r="E8" s="10"/>
      <c r="F8" s="10" t="s">
        <v>10</v>
      </c>
      <c r="G8" s="10"/>
      <c r="H8" s="19">
        <v>35491</v>
      </c>
      <c r="I8" s="14" t="s">
        <v>127</v>
      </c>
      <c r="J8" s="18">
        <v>2138</v>
      </c>
    </row>
    <row r="9" spans="1:10">
      <c r="A9" s="5">
        <v>5</v>
      </c>
      <c r="B9" s="19">
        <v>48097</v>
      </c>
      <c r="C9" s="14" t="s">
        <v>69</v>
      </c>
      <c r="D9" s="18">
        <v>1811</v>
      </c>
      <c r="E9" s="10"/>
      <c r="F9" s="10" t="s">
        <v>10</v>
      </c>
      <c r="G9" s="10"/>
      <c r="H9" s="19">
        <v>35394</v>
      </c>
      <c r="I9" s="14" t="s">
        <v>128</v>
      </c>
      <c r="J9" s="18">
        <v>2085</v>
      </c>
    </row>
    <row r="10" spans="1:10" ht="15.75" thickBot="1">
      <c r="A10" s="5">
        <v>6</v>
      </c>
      <c r="B10" s="19">
        <v>26816</v>
      </c>
      <c r="C10" s="14" t="s">
        <v>70</v>
      </c>
      <c r="D10" s="18">
        <v>1752</v>
      </c>
      <c r="E10" s="12"/>
      <c r="F10" s="10" t="s">
        <v>10</v>
      </c>
      <c r="G10" s="12"/>
      <c r="H10" s="19">
        <v>35564</v>
      </c>
      <c r="I10" s="14" t="s">
        <v>129</v>
      </c>
      <c r="J10" s="18">
        <v>2087</v>
      </c>
    </row>
    <row r="11" spans="1:10" ht="16.5" thickTop="1" thickBot="1">
      <c r="A11" s="6"/>
      <c r="B11" s="3"/>
      <c r="C11" s="16">
        <f>IFERROR(AVERAGE(D5:D10),"")</f>
        <v>2004.3333333333333</v>
      </c>
      <c r="D11" s="3"/>
      <c r="E11" s="13"/>
      <c r="F11" s="10" t="s">
        <v>10</v>
      </c>
      <c r="G11" s="13"/>
      <c r="H11" s="3"/>
      <c r="I11" s="16">
        <f>IFERROR(AVERAGE(J5:J10),"")</f>
        <v>2140.3333333333335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66</v>
      </c>
      <c r="D13" s="1"/>
      <c r="E13" s="1"/>
      <c r="F13" s="1"/>
      <c r="G13" s="1"/>
      <c r="H13" s="2" t="s">
        <v>12</v>
      </c>
      <c r="I13" s="15" t="s">
        <v>52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143</v>
      </c>
      <c r="D15" s="18">
        <v>1879</v>
      </c>
      <c r="E15" s="10"/>
      <c r="F15" s="10" t="s">
        <v>10</v>
      </c>
      <c r="G15" s="10"/>
      <c r="H15" s="19">
        <v>36684</v>
      </c>
      <c r="I15" s="14" t="s">
        <v>181</v>
      </c>
      <c r="J15" s="18">
        <v>1839</v>
      </c>
    </row>
    <row r="16" spans="1:10">
      <c r="A16" s="5">
        <v>2</v>
      </c>
      <c r="B16" s="19">
        <v>76317</v>
      </c>
      <c r="C16" s="14" t="s">
        <v>64</v>
      </c>
      <c r="D16" s="18">
        <v>1754</v>
      </c>
      <c r="E16" s="10"/>
      <c r="F16" s="10" t="s">
        <v>10</v>
      </c>
      <c r="G16" s="10"/>
      <c r="H16" s="19">
        <v>41271</v>
      </c>
      <c r="I16" s="14" t="s">
        <v>182</v>
      </c>
      <c r="J16" s="18">
        <v>1794</v>
      </c>
    </row>
    <row r="17" spans="1:10">
      <c r="A17" s="5">
        <v>3</v>
      </c>
      <c r="B17" s="19">
        <v>54658</v>
      </c>
      <c r="C17" s="14" t="s">
        <v>65</v>
      </c>
      <c r="D17" s="18">
        <v>1674</v>
      </c>
      <c r="E17" s="10"/>
      <c r="F17" s="10" t="s">
        <v>10</v>
      </c>
      <c r="G17" s="10"/>
      <c r="H17" s="19">
        <v>41122</v>
      </c>
      <c r="I17" s="14" t="s">
        <v>183</v>
      </c>
      <c r="J17" s="18">
        <v>1514</v>
      </c>
    </row>
    <row r="18" spans="1:10" ht="15.75" thickBot="1">
      <c r="A18" s="5">
        <v>4</v>
      </c>
      <c r="B18" s="19">
        <v>41688</v>
      </c>
      <c r="C18" s="14" t="s">
        <v>145</v>
      </c>
      <c r="D18" s="18">
        <v>1611</v>
      </c>
      <c r="E18" s="12"/>
      <c r="F18" s="10" t="s">
        <v>10</v>
      </c>
      <c r="G18" s="12"/>
      <c r="H18" s="19">
        <v>20702</v>
      </c>
      <c r="I18" s="14" t="s">
        <v>184</v>
      </c>
      <c r="J18" s="18">
        <v>1563</v>
      </c>
    </row>
    <row r="19" spans="1:10" ht="16.5" thickTop="1" thickBot="1">
      <c r="A19" s="6"/>
      <c r="B19" s="3"/>
      <c r="C19" s="16">
        <f>IFERROR(AVERAGE(D15:D18),"")</f>
        <v>1729.5</v>
      </c>
      <c r="D19" s="3"/>
      <c r="E19" s="13"/>
      <c r="F19" s="10" t="s">
        <v>10</v>
      </c>
      <c r="G19" s="13"/>
      <c r="H19" s="3"/>
      <c r="I19" s="16">
        <f>IFERROR(AVERAGE(J15:J18),"")</f>
        <v>1677.5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M18" sqref="M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7" ht="21">
      <c r="A1" s="25" t="s">
        <v>29</v>
      </c>
      <c r="B1" s="21" t="s">
        <v>19</v>
      </c>
      <c r="C1" s="20"/>
    </row>
    <row r="2" spans="1:17" ht="19.5" thickBot="1">
      <c r="A2" s="17" t="s">
        <v>14</v>
      </c>
    </row>
    <row r="3" spans="1:17" ht="15.7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7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7">
      <c r="A5" s="5">
        <v>1</v>
      </c>
      <c r="B5" s="19">
        <v>20621</v>
      </c>
      <c r="C5" s="14" t="s">
        <v>60</v>
      </c>
      <c r="D5" s="18">
        <v>2299</v>
      </c>
      <c r="E5" s="10">
        <v>0</v>
      </c>
      <c r="F5" s="10" t="s">
        <v>10</v>
      </c>
      <c r="G5" s="10">
        <v>1</v>
      </c>
      <c r="H5" s="19">
        <v>60090</v>
      </c>
      <c r="I5" s="14" t="s">
        <v>130</v>
      </c>
      <c r="J5" s="18">
        <v>2398</v>
      </c>
    </row>
    <row r="6" spans="1:17">
      <c r="A6" s="5">
        <v>2</v>
      </c>
      <c r="B6" s="19">
        <v>14354</v>
      </c>
      <c r="C6" s="14" t="s">
        <v>61</v>
      </c>
      <c r="D6" s="18">
        <v>2283</v>
      </c>
      <c r="E6" s="10">
        <v>0.5</v>
      </c>
      <c r="F6" s="10" t="s">
        <v>10</v>
      </c>
      <c r="G6" s="10">
        <v>0.5</v>
      </c>
      <c r="H6" s="19">
        <v>66770</v>
      </c>
      <c r="I6" s="14" t="s">
        <v>131</v>
      </c>
      <c r="J6" s="18">
        <v>2203</v>
      </c>
    </row>
    <row r="7" spans="1:17">
      <c r="A7" s="5">
        <v>3</v>
      </c>
      <c r="B7" s="19">
        <v>38954</v>
      </c>
      <c r="C7" s="14" t="s">
        <v>71</v>
      </c>
      <c r="D7" s="18">
        <v>2172</v>
      </c>
      <c r="E7" s="10">
        <v>0.5</v>
      </c>
      <c r="F7" s="10" t="s">
        <v>10</v>
      </c>
      <c r="G7" s="10">
        <v>0.5</v>
      </c>
      <c r="H7" s="19">
        <v>64173</v>
      </c>
      <c r="I7" s="14" t="s">
        <v>132</v>
      </c>
      <c r="J7" s="18">
        <v>2080</v>
      </c>
    </row>
    <row r="8" spans="1:17">
      <c r="A8" s="5">
        <v>4</v>
      </c>
      <c r="B8" s="19">
        <v>27413</v>
      </c>
      <c r="C8" s="14" t="s">
        <v>63</v>
      </c>
      <c r="D8" s="18">
        <v>2065</v>
      </c>
      <c r="E8" s="10">
        <v>0</v>
      </c>
      <c r="F8" s="10" t="s">
        <v>10</v>
      </c>
      <c r="G8" s="10">
        <v>1</v>
      </c>
      <c r="H8" s="19">
        <v>79901</v>
      </c>
      <c r="I8" s="14" t="s">
        <v>133</v>
      </c>
      <c r="J8" s="18">
        <v>1984</v>
      </c>
    </row>
    <row r="9" spans="1:17">
      <c r="A9" s="5">
        <v>5</v>
      </c>
      <c r="B9" s="19">
        <v>76333</v>
      </c>
      <c r="C9" s="14" t="s">
        <v>68</v>
      </c>
      <c r="D9" s="18">
        <v>1816</v>
      </c>
      <c r="E9" s="10">
        <v>0</v>
      </c>
      <c r="F9" s="10" t="s">
        <v>10</v>
      </c>
      <c r="G9" s="10">
        <v>1</v>
      </c>
      <c r="H9" s="19">
        <v>90115</v>
      </c>
      <c r="I9" s="14" t="s">
        <v>134</v>
      </c>
      <c r="J9" s="18">
        <v>2059</v>
      </c>
      <c r="L9" s="68" t="s">
        <v>136</v>
      </c>
      <c r="M9" s="68"/>
      <c r="N9" s="68"/>
      <c r="O9" s="68"/>
      <c r="P9" s="68"/>
      <c r="Q9" s="68"/>
    </row>
    <row r="10" spans="1:17" ht="15.75" thickBot="1">
      <c r="A10" s="5">
        <v>6</v>
      </c>
      <c r="B10" s="19">
        <v>76317</v>
      </c>
      <c r="C10" s="14" t="s">
        <v>64</v>
      </c>
      <c r="D10" s="18">
        <v>1754</v>
      </c>
      <c r="E10" s="12">
        <v>0</v>
      </c>
      <c r="F10" s="10" t="s">
        <v>10</v>
      </c>
      <c r="G10" s="12">
        <v>1</v>
      </c>
      <c r="H10" s="19">
        <v>90981</v>
      </c>
      <c r="I10" s="14" t="s">
        <v>135</v>
      </c>
      <c r="J10" s="18">
        <v>1987</v>
      </c>
    </row>
    <row r="11" spans="1:17" ht="16.5" thickTop="1" thickBot="1">
      <c r="A11" s="6"/>
      <c r="B11" s="3"/>
      <c r="C11" s="16">
        <f>IFERROR(AVERAGE(D5:D10),"")</f>
        <v>2064.8333333333335</v>
      </c>
      <c r="D11" s="3"/>
      <c r="E11" s="13">
        <v>1</v>
      </c>
      <c r="F11" s="10" t="s">
        <v>10</v>
      </c>
      <c r="G11" s="13">
        <v>5</v>
      </c>
      <c r="H11" s="3"/>
      <c r="I11" s="16">
        <f>IFERROR(AVERAGE(J5:J10),"")</f>
        <v>2118.5</v>
      </c>
      <c r="J11" s="3"/>
    </row>
    <row r="12" spans="1:17" ht="19.5" thickBot="1">
      <c r="A12" s="17" t="s">
        <v>15</v>
      </c>
    </row>
    <row r="13" spans="1:17" ht="15.75">
      <c r="A13" s="4"/>
      <c r="B13" s="2"/>
      <c r="C13" s="15" t="s">
        <v>66</v>
      </c>
      <c r="D13" s="1"/>
      <c r="E13" s="1"/>
      <c r="F13" s="1"/>
      <c r="G13" s="1"/>
      <c r="H13" s="2" t="s">
        <v>12</v>
      </c>
      <c r="I13" s="15" t="s">
        <v>162</v>
      </c>
      <c r="J13" s="1"/>
    </row>
    <row r="14" spans="1:17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7">
      <c r="A15" s="5">
        <v>1</v>
      </c>
      <c r="B15" s="19">
        <v>31526</v>
      </c>
      <c r="C15" s="14" t="s">
        <v>143</v>
      </c>
      <c r="D15" s="18">
        <v>1879</v>
      </c>
      <c r="E15" s="10">
        <v>1</v>
      </c>
      <c r="F15" s="10" t="s">
        <v>10</v>
      </c>
      <c r="G15" s="10">
        <v>0</v>
      </c>
      <c r="H15" s="19">
        <v>24597</v>
      </c>
      <c r="I15" s="14" t="s">
        <v>185</v>
      </c>
      <c r="J15" s="18">
        <v>1806</v>
      </c>
    </row>
    <row r="16" spans="1:17">
      <c r="A16" s="5">
        <v>2</v>
      </c>
      <c r="B16" s="19">
        <v>43419</v>
      </c>
      <c r="C16" s="14" t="s">
        <v>78</v>
      </c>
      <c r="D16" s="18">
        <v>1882</v>
      </c>
      <c r="E16" s="10">
        <v>1</v>
      </c>
      <c r="F16" s="10" t="s">
        <v>10</v>
      </c>
      <c r="G16" s="10">
        <v>0</v>
      </c>
      <c r="H16" s="19">
        <v>27341</v>
      </c>
      <c r="I16" s="14" t="s">
        <v>186</v>
      </c>
      <c r="J16" s="18">
        <v>1782</v>
      </c>
    </row>
    <row r="17" spans="1:10">
      <c r="A17" s="5">
        <v>3</v>
      </c>
      <c r="B17" s="19">
        <v>41688</v>
      </c>
      <c r="C17" s="14" t="s">
        <v>145</v>
      </c>
      <c r="D17" s="18">
        <v>1611</v>
      </c>
      <c r="E17" s="10">
        <v>0</v>
      </c>
      <c r="F17" s="10" t="s">
        <v>10</v>
      </c>
      <c r="G17" s="10">
        <v>1</v>
      </c>
      <c r="H17" s="19">
        <v>23604</v>
      </c>
      <c r="I17" s="14" t="s">
        <v>187</v>
      </c>
      <c r="J17" s="18">
        <v>1551</v>
      </c>
    </row>
    <row r="18" spans="1:10" ht="15.75" thickBot="1">
      <c r="A18" s="5">
        <v>4</v>
      </c>
      <c r="B18" s="19">
        <v>10618</v>
      </c>
      <c r="C18" s="14" t="s">
        <v>172</v>
      </c>
      <c r="D18" s="18">
        <v>1150</v>
      </c>
      <c r="E18" s="12">
        <v>0</v>
      </c>
      <c r="F18" s="10" t="s">
        <v>10</v>
      </c>
      <c r="G18" s="12">
        <v>1</v>
      </c>
      <c r="H18" s="19">
        <v>7706</v>
      </c>
      <c r="I18" s="14" t="s">
        <v>188</v>
      </c>
      <c r="J18" s="18">
        <v>1183</v>
      </c>
    </row>
    <row r="19" spans="1:10" ht="16.5" thickTop="1" thickBot="1">
      <c r="A19" s="6"/>
      <c r="B19" s="3"/>
      <c r="C19" s="16">
        <f>IFERROR(AVERAGE(D15:D18),"")</f>
        <v>1630.5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1580.5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9" sqref="G1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42</v>
      </c>
      <c r="D3" s="1"/>
      <c r="E3" s="1"/>
      <c r="F3" s="1"/>
      <c r="G3" s="1"/>
      <c r="H3" s="2"/>
      <c r="I3" s="15" t="s">
        <v>59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8877</v>
      </c>
      <c r="C5" s="14" t="s">
        <v>137</v>
      </c>
      <c r="D5" s="18">
        <v>1963</v>
      </c>
      <c r="E5" s="10">
        <v>0</v>
      </c>
      <c r="F5" s="10" t="s">
        <v>10</v>
      </c>
      <c r="G5" s="10">
        <v>1</v>
      </c>
      <c r="H5" s="19">
        <v>20621</v>
      </c>
      <c r="I5" s="14" t="s">
        <v>60</v>
      </c>
      <c r="J5" s="18">
        <v>2299</v>
      </c>
    </row>
    <row r="6" spans="1:10">
      <c r="A6" s="5">
        <v>2</v>
      </c>
      <c r="B6" s="19">
        <v>54020</v>
      </c>
      <c r="C6" s="14" t="s">
        <v>138</v>
      </c>
      <c r="D6" s="18">
        <v>1962</v>
      </c>
      <c r="E6" s="10">
        <v>0.5</v>
      </c>
      <c r="F6" s="10" t="s">
        <v>10</v>
      </c>
      <c r="G6" s="10">
        <v>0.5</v>
      </c>
      <c r="H6" s="19">
        <v>14354</v>
      </c>
      <c r="I6" s="14" t="s">
        <v>61</v>
      </c>
      <c r="J6" s="18">
        <v>2283</v>
      </c>
    </row>
    <row r="7" spans="1:10">
      <c r="A7" s="5">
        <v>3</v>
      </c>
      <c r="B7" s="19">
        <v>28207</v>
      </c>
      <c r="C7" s="14" t="s">
        <v>139</v>
      </c>
      <c r="D7" s="18">
        <v>1912</v>
      </c>
      <c r="E7" s="10">
        <v>0</v>
      </c>
      <c r="F7" s="10" t="s">
        <v>10</v>
      </c>
      <c r="G7" s="10">
        <v>1</v>
      </c>
      <c r="H7" s="19">
        <v>27413</v>
      </c>
      <c r="I7" s="14" t="s">
        <v>63</v>
      </c>
      <c r="J7" s="18">
        <v>2065</v>
      </c>
    </row>
    <row r="8" spans="1:10">
      <c r="A8" s="5">
        <v>4</v>
      </c>
      <c r="B8" s="19">
        <v>74888</v>
      </c>
      <c r="C8" s="14" t="s">
        <v>140</v>
      </c>
      <c r="D8" s="18">
        <v>1875</v>
      </c>
      <c r="E8" s="10">
        <v>0.5</v>
      </c>
      <c r="F8" s="10" t="s">
        <v>10</v>
      </c>
      <c r="G8" s="10">
        <v>0.5</v>
      </c>
      <c r="H8" s="19">
        <v>76333</v>
      </c>
      <c r="I8" s="14" t="s">
        <v>68</v>
      </c>
      <c r="J8" s="18">
        <v>1816</v>
      </c>
    </row>
    <row r="9" spans="1:10">
      <c r="A9" s="5">
        <v>5</v>
      </c>
      <c r="B9" s="19">
        <v>78697</v>
      </c>
      <c r="C9" s="14" t="s">
        <v>141</v>
      </c>
      <c r="D9" s="18">
        <v>1810</v>
      </c>
      <c r="E9" s="10">
        <v>0.5</v>
      </c>
      <c r="F9" s="10" t="s">
        <v>10</v>
      </c>
      <c r="G9" s="10">
        <v>0.5</v>
      </c>
      <c r="H9" s="19">
        <v>48097</v>
      </c>
      <c r="I9" s="14" t="s">
        <v>69</v>
      </c>
      <c r="J9" s="18">
        <v>1811</v>
      </c>
    </row>
    <row r="10" spans="1:10" ht="15.75" thickBot="1">
      <c r="A10" s="5">
        <v>6</v>
      </c>
      <c r="B10" s="19">
        <v>8116</v>
      </c>
      <c r="C10" s="14" t="s">
        <v>142</v>
      </c>
      <c r="D10" s="18">
        <v>1778</v>
      </c>
      <c r="E10" s="12">
        <v>1</v>
      </c>
      <c r="F10" s="10" t="s">
        <v>10</v>
      </c>
      <c r="G10" s="12">
        <v>0</v>
      </c>
      <c r="H10" s="19">
        <v>76317</v>
      </c>
      <c r="I10" s="14" t="s">
        <v>64</v>
      </c>
      <c r="J10" s="18">
        <v>1754</v>
      </c>
    </row>
    <row r="11" spans="1:10" ht="16.5" thickTop="1" thickBot="1">
      <c r="A11" s="6"/>
      <c r="B11" s="3"/>
      <c r="C11" s="16">
        <f>IFERROR(AVERAGE(D5:D10),"")</f>
        <v>1883.3333333333333</v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2004.6666666666667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189</v>
      </c>
      <c r="D13" s="1"/>
      <c r="E13" s="1"/>
      <c r="F13" s="1"/>
      <c r="G13" s="1"/>
      <c r="H13" s="2"/>
      <c r="I13" s="15" t="s">
        <v>66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19283</v>
      </c>
      <c r="C15" s="14" t="s">
        <v>190</v>
      </c>
      <c r="D15" s="18">
        <v>1662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143</v>
      </c>
      <c r="J15" s="18">
        <v>1879</v>
      </c>
    </row>
    <row r="16" spans="1:10">
      <c r="A16" s="5">
        <v>2</v>
      </c>
      <c r="B16" s="19">
        <v>28673</v>
      </c>
      <c r="C16" s="14" t="s">
        <v>191</v>
      </c>
      <c r="D16" s="18">
        <v>1560</v>
      </c>
      <c r="E16" s="10">
        <v>0</v>
      </c>
      <c r="F16" s="10" t="s">
        <v>10</v>
      </c>
      <c r="G16" s="10">
        <v>1</v>
      </c>
      <c r="H16" s="19">
        <v>353</v>
      </c>
      <c r="I16" s="14" t="s">
        <v>67</v>
      </c>
      <c r="J16" s="18">
        <v>1885</v>
      </c>
    </row>
    <row r="17" spans="1:10">
      <c r="A17" s="5">
        <v>3</v>
      </c>
      <c r="B17" s="19">
        <v>2658</v>
      </c>
      <c r="C17" s="14" t="s">
        <v>192</v>
      </c>
      <c r="D17" s="18">
        <v>1341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70</v>
      </c>
      <c r="J17" s="18">
        <v>1752</v>
      </c>
    </row>
    <row r="18" spans="1:10" ht="15.75" thickBot="1">
      <c r="A18" s="5">
        <v>4</v>
      </c>
      <c r="B18" s="19">
        <v>10135</v>
      </c>
      <c r="C18" s="14" t="s">
        <v>193</v>
      </c>
      <c r="D18" s="18" t="s">
        <v>150</v>
      </c>
      <c r="E18" s="12">
        <v>0</v>
      </c>
      <c r="F18" s="10" t="s">
        <v>10</v>
      </c>
      <c r="G18" s="12">
        <v>1</v>
      </c>
      <c r="H18" s="19">
        <v>41688</v>
      </c>
      <c r="I18" s="14" t="s">
        <v>145</v>
      </c>
      <c r="J18" s="18">
        <v>1611</v>
      </c>
    </row>
    <row r="19" spans="1:10" ht="16.5" thickTop="1" thickBot="1">
      <c r="A19" s="6"/>
      <c r="B19" s="3"/>
      <c r="C19" s="16">
        <f>IFERROR(AVERAGE(D15:D18),"")</f>
        <v>1521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1781.75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zoomScaleNormal="100" workbookViewId="0">
      <selection activeCell="B24" sqref="B24"/>
    </sheetView>
  </sheetViews>
  <sheetFormatPr defaultRowHeight="15"/>
  <cols>
    <col min="1" max="1" width="3" style="31" bestFit="1" customWidth="1"/>
    <col min="2" max="2" width="32.1406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39</v>
      </c>
      <c r="C4" s="40" t="s">
        <v>37</v>
      </c>
      <c r="D4" s="41">
        <v>4.5</v>
      </c>
      <c r="E4" s="41">
        <v>6</v>
      </c>
      <c r="F4" s="41">
        <v>2.5</v>
      </c>
      <c r="G4" s="41">
        <v>4.5</v>
      </c>
      <c r="H4" s="41">
        <v>5</v>
      </c>
      <c r="I4" s="41">
        <v>5</v>
      </c>
      <c r="J4" s="41">
        <v>2</v>
      </c>
      <c r="K4" s="41">
        <v>5.5</v>
      </c>
      <c r="L4" s="41">
        <v>5</v>
      </c>
      <c r="M4" s="41">
        <v>5</v>
      </c>
      <c r="N4" s="41">
        <v>5.5</v>
      </c>
      <c r="O4" s="42">
        <f t="shared" ref="O4:O15" si="0">SUM(C4:N4)</f>
        <v>50.5</v>
      </c>
      <c r="P4" s="43">
        <f>SUM(S4:AD4)*2</f>
        <v>18</v>
      </c>
      <c r="Q4" s="43">
        <f t="shared" ref="Q4:Q15" si="1">COUNT(C4:N4)</f>
        <v>11</v>
      </c>
      <c r="R4" s="52"/>
      <c r="S4" s="53" t="s">
        <v>37</v>
      </c>
      <c r="T4" s="54">
        <f>IF(D4="","",IF(D4&gt;$C5,1,IF(D4=$C5,0.5,0)))</f>
        <v>1</v>
      </c>
      <c r="U4" s="54">
        <f>IF(E4="","",IF(E4&gt;$C6,1,IF(E4=$C6,0.5,0)))</f>
        <v>1</v>
      </c>
      <c r="V4" s="54">
        <f>IF(F4="","",IF(F4&gt;$C7,1,IF(F4=$C7,0.5,0)))</f>
        <v>0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0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6</v>
      </c>
      <c r="AQ4" s="58">
        <f>N4+C15</f>
        <v>6</v>
      </c>
    </row>
    <row r="5" spans="1:43" s="50" customFormat="1">
      <c r="A5" s="38">
        <v>2</v>
      </c>
      <c r="B5" s="39" t="s">
        <v>40</v>
      </c>
      <c r="C5" s="41">
        <v>1.5</v>
      </c>
      <c r="D5" s="40" t="s">
        <v>37</v>
      </c>
      <c r="E5" s="41">
        <v>3</v>
      </c>
      <c r="F5" s="41">
        <v>5.5</v>
      </c>
      <c r="G5" s="41">
        <v>4</v>
      </c>
      <c r="H5" s="41">
        <v>4.5</v>
      </c>
      <c r="I5" s="41">
        <v>3</v>
      </c>
      <c r="J5" s="41">
        <v>6</v>
      </c>
      <c r="K5" s="41">
        <v>4</v>
      </c>
      <c r="L5" s="41">
        <v>3.5</v>
      </c>
      <c r="M5" s="41">
        <v>5</v>
      </c>
      <c r="N5" s="41">
        <v>6</v>
      </c>
      <c r="O5" s="42">
        <f t="shared" si="0"/>
        <v>46</v>
      </c>
      <c r="P5" s="43">
        <f t="shared" ref="P5:P15" si="2">SUM(S5:AD5)*2</f>
        <v>18</v>
      </c>
      <c r="Q5" s="43">
        <f t="shared" si="1"/>
        <v>11</v>
      </c>
      <c r="R5" s="52"/>
      <c r="S5" s="54">
        <f>IF(C5="","",IF(C5&gt;D4,1,IF(C5=D4,0.5,0)))</f>
        <v>0</v>
      </c>
      <c r="T5" s="53" t="s">
        <v>37</v>
      </c>
      <c r="U5" s="54">
        <f>IF(E5="","",IF(E5&gt;$D6,1,IF(E5=$D6,0.5,0)))</f>
        <v>0.5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0.5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6</v>
      </c>
      <c r="AQ5" s="61">
        <f>N5+D15</f>
        <v>6</v>
      </c>
    </row>
    <row r="6" spans="1:43" s="50" customFormat="1">
      <c r="A6" s="38">
        <v>3</v>
      </c>
      <c r="B6" s="39" t="s">
        <v>41</v>
      </c>
      <c r="C6" s="41">
        <v>0</v>
      </c>
      <c r="D6" s="41">
        <v>3</v>
      </c>
      <c r="E6" s="40" t="s">
        <v>37</v>
      </c>
      <c r="F6" s="41">
        <v>2.5</v>
      </c>
      <c r="G6" s="41">
        <v>2</v>
      </c>
      <c r="H6" s="41">
        <v>3.5</v>
      </c>
      <c r="I6" s="41">
        <v>3</v>
      </c>
      <c r="J6" s="41">
        <v>5</v>
      </c>
      <c r="K6" s="41">
        <v>5</v>
      </c>
      <c r="L6" s="41">
        <v>3</v>
      </c>
      <c r="M6" s="41">
        <v>5.5</v>
      </c>
      <c r="N6" s="41">
        <v>5</v>
      </c>
      <c r="O6" s="42">
        <f t="shared" si="0"/>
        <v>37.5</v>
      </c>
      <c r="P6" s="43">
        <f t="shared" si="2"/>
        <v>13</v>
      </c>
      <c r="Q6" s="43">
        <f t="shared" si="1"/>
        <v>11</v>
      </c>
      <c r="R6" s="52"/>
      <c r="S6" s="54">
        <f>IF(C6="","",IF(C6&gt;E4,1,IF(C6=E4,0.5,0)))</f>
        <v>0</v>
      </c>
      <c r="T6" s="54">
        <f>IF(D6="","",IF(D6&gt;E5,1,IF(D6=E5,0.5,0)))</f>
        <v>0.5</v>
      </c>
      <c r="U6" s="53" t="s">
        <v>37</v>
      </c>
      <c r="V6" s="54">
        <f>IF(F6="","",IF(F6&gt;$E7,1,IF(F6=$E7,0.5,0)))</f>
        <v>0</v>
      </c>
      <c r="W6" s="54">
        <f>IF(G6="","",IF(G6&gt;$E8,1,IF(G6=$E8,0.5,0)))</f>
        <v>0</v>
      </c>
      <c r="X6" s="54">
        <f>IF(H6="","",IF(H6&gt;$E9,1,IF(H6=$E9,0.5,0)))</f>
        <v>1</v>
      </c>
      <c r="Y6" s="54">
        <f>IF(I6="","",IF(I6&gt;$E10,1,IF(I6=$E10,0.5,0)))</f>
        <v>0.5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0.5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6</v>
      </c>
      <c r="AP6" s="53">
        <f>M6+E14</f>
        <v>6</v>
      </c>
      <c r="AQ6" s="61">
        <f>N6+E15</f>
        <v>6</v>
      </c>
    </row>
    <row r="7" spans="1:43" s="50" customFormat="1">
      <c r="A7" s="38">
        <v>4</v>
      </c>
      <c r="B7" s="39" t="s">
        <v>42</v>
      </c>
      <c r="C7" s="41">
        <v>3.5</v>
      </c>
      <c r="D7" s="41">
        <v>0.5</v>
      </c>
      <c r="E7" s="41">
        <v>3.5</v>
      </c>
      <c r="F7" s="40" t="s">
        <v>37</v>
      </c>
      <c r="G7" s="41">
        <v>4.5</v>
      </c>
      <c r="H7" s="41">
        <v>4.5</v>
      </c>
      <c r="I7" s="41">
        <v>2.5</v>
      </c>
      <c r="J7" s="41">
        <v>3</v>
      </c>
      <c r="K7" s="41">
        <v>3.5</v>
      </c>
      <c r="L7" s="41">
        <v>3.5</v>
      </c>
      <c r="M7" s="41">
        <v>2</v>
      </c>
      <c r="N7" s="41">
        <v>3.5</v>
      </c>
      <c r="O7" s="42">
        <f t="shared" si="0"/>
        <v>34.5</v>
      </c>
      <c r="P7" s="43">
        <f t="shared" si="2"/>
        <v>15</v>
      </c>
      <c r="Q7" s="43">
        <f t="shared" si="1"/>
        <v>11</v>
      </c>
      <c r="R7" s="52"/>
      <c r="S7" s="54">
        <f>IF(C7="","",IF(C7&gt;$F4,1,IF(C7=$F4,0.5,0)))</f>
        <v>1</v>
      </c>
      <c r="T7" s="54">
        <f>IF(D7="","",IF(D7&gt;$F5,1,IF(D7=$F5,0.5,0)))</f>
        <v>0</v>
      </c>
      <c r="U7" s="54">
        <f>IF(E7="","",IF(E7&gt;$F6,1,IF(E7=$F6,0.5,0)))</f>
        <v>1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1</v>
      </c>
      <c r="Y7" s="54">
        <f>IF(I7="","",IF(I7&gt;$F10,1,IF(I7=$F10,0.5,0)))</f>
        <v>0</v>
      </c>
      <c r="Z7" s="54">
        <f>IF(J7="","",IF(J7&gt;$F11,1,IF(J7=$F11,0.5,0)))</f>
        <v>0.5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0</v>
      </c>
      <c r="AD7" s="59">
        <f>IF(N7="","",IF(N7&gt;$F15,1,IF(N7=$F15,0.5,0)))</f>
        <v>1</v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6</v>
      </c>
      <c r="AQ7" s="61">
        <f>N7+F15</f>
        <v>6</v>
      </c>
    </row>
    <row r="8" spans="1:43" s="50" customFormat="1">
      <c r="A8" s="38">
        <v>5</v>
      </c>
      <c r="B8" s="39" t="s">
        <v>98</v>
      </c>
      <c r="C8" s="41">
        <v>1.5</v>
      </c>
      <c r="D8" s="41">
        <v>2</v>
      </c>
      <c r="E8" s="41">
        <v>4</v>
      </c>
      <c r="F8" s="41">
        <v>1.5</v>
      </c>
      <c r="G8" s="40" t="s">
        <v>37</v>
      </c>
      <c r="H8" s="41">
        <v>2.5</v>
      </c>
      <c r="I8" s="41">
        <v>3</v>
      </c>
      <c r="J8" s="41">
        <v>4.5</v>
      </c>
      <c r="K8" s="41">
        <v>3</v>
      </c>
      <c r="L8" s="41">
        <v>3</v>
      </c>
      <c r="M8" s="41">
        <v>6</v>
      </c>
      <c r="N8" s="41">
        <v>3.5</v>
      </c>
      <c r="O8" s="42">
        <f t="shared" si="0"/>
        <v>34.5</v>
      </c>
      <c r="P8" s="43">
        <f t="shared" si="2"/>
        <v>11</v>
      </c>
      <c r="Q8" s="43">
        <f t="shared" si="1"/>
        <v>11</v>
      </c>
      <c r="R8" s="52"/>
      <c r="S8" s="54">
        <f>IF(C8="","",IF(C8&gt;$G4,1,IF(C8=$G4,0.5,0)))</f>
        <v>0</v>
      </c>
      <c r="T8" s="54">
        <f>IF(D8="","",IF(D8&gt;$G5,1,IF(D8=$G5,0.5,0)))</f>
        <v>0</v>
      </c>
      <c r="U8" s="54">
        <f>IF(E8="","",IF(E8&gt;$G6,1,IF(E8=$G6,0.5,0)))</f>
        <v>1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0</v>
      </c>
      <c r="Y8" s="54">
        <f>IF(I8="","",IF(I8&gt;$G10,1,IF(I8=$G10,0.5,0)))</f>
        <v>0.5</v>
      </c>
      <c r="Z8" s="54">
        <f>IF(J8="","",IF(J8&gt;$G11,1,IF(J8=$G11,0.5,0)))</f>
        <v>1</v>
      </c>
      <c r="AA8" s="54">
        <f>IF(K8="","",IF(K8&gt;$G12,1,IF(K8=$G12,0.5,0)))</f>
        <v>0.5</v>
      </c>
      <c r="AB8" s="54">
        <f>IF(L8="","",IF(L8&gt;$G13,1,IF(L8=$G13,0.5,0)))</f>
        <v>0.5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6</v>
      </c>
      <c r="AQ8" s="61">
        <f>N8+G15</f>
        <v>6</v>
      </c>
    </row>
    <row r="9" spans="1:43" s="50" customFormat="1">
      <c r="A9" s="38">
        <v>6</v>
      </c>
      <c r="B9" s="39" t="s">
        <v>43</v>
      </c>
      <c r="C9" s="41">
        <v>1</v>
      </c>
      <c r="D9" s="41">
        <v>1.5</v>
      </c>
      <c r="E9" s="41">
        <v>2.5</v>
      </c>
      <c r="F9" s="41">
        <v>1.5</v>
      </c>
      <c r="G9" s="41">
        <v>3.5</v>
      </c>
      <c r="H9" s="40" t="s">
        <v>37</v>
      </c>
      <c r="I9" s="41">
        <v>3.5</v>
      </c>
      <c r="J9" s="41">
        <v>5</v>
      </c>
      <c r="K9" s="41">
        <v>4</v>
      </c>
      <c r="L9" s="41">
        <v>3</v>
      </c>
      <c r="M9" s="41">
        <v>2.5</v>
      </c>
      <c r="N9" s="41">
        <v>3.5</v>
      </c>
      <c r="O9" s="42">
        <f t="shared" si="0"/>
        <v>31.5</v>
      </c>
      <c r="P9" s="43">
        <f t="shared" si="2"/>
        <v>11</v>
      </c>
      <c r="Q9" s="43">
        <f t="shared" si="1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0</v>
      </c>
      <c r="W9" s="54">
        <f>IF(G9="","",IF(G9&gt;$H8,1,IF(G9=$H8,0.5,0)))</f>
        <v>1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0.5</v>
      </c>
      <c r="AC9" s="54">
        <f>IF(M9="","",IF(M9&gt;$H14,1,IF(M9=$H14,0.5,0)))</f>
        <v>0</v>
      </c>
      <c r="AD9" s="59">
        <f>IF(N9="","",IF(N9&gt;$H15,1,IF(N9=$H15,0.5,0)))</f>
        <v>1</v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6</v>
      </c>
      <c r="AQ9" s="61">
        <f>N9+H15</f>
        <v>6</v>
      </c>
    </row>
    <row r="10" spans="1:43" s="50" customFormat="1">
      <c r="A10" s="38">
        <v>7</v>
      </c>
      <c r="B10" s="39" t="s">
        <v>14</v>
      </c>
      <c r="C10" s="41">
        <v>1</v>
      </c>
      <c r="D10" s="41">
        <v>3</v>
      </c>
      <c r="E10" s="41">
        <v>3</v>
      </c>
      <c r="F10" s="41">
        <v>3.5</v>
      </c>
      <c r="G10" s="41">
        <v>3</v>
      </c>
      <c r="H10" s="41">
        <v>2.5</v>
      </c>
      <c r="I10" s="40" t="s">
        <v>37</v>
      </c>
      <c r="J10" s="41">
        <v>1.5</v>
      </c>
      <c r="K10" s="41">
        <v>3.5</v>
      </c>
      <c r="L10" s="41">
        <v>4.5</v>
      </c>
      <c r="M10" s="41">
        <v>2.5</v>
      </c>
      <c r="N10" s="41">
        <v>3.5</v>
      </c>
      <c r="O10" s="42">
        <f t="shared" si="0"/>
        <v>31.5</v>
      </c>
      <c r="P10" s="43">
        <f t="shared" si="2"/>
        <v>11</v>
      </c>
      <c r="Q10" s="43">
        <f t="shared" si="1"/>
        <v>11</v>
      </c>
      <c r="R10" s="52"/>
      <c r="S10" s="54">
        <f>IF(C10="","",IF(C10&gt;$I4,1,IF(C10=$I4,0.5,0)))</f>
        <v>0</v>
      </c>
      <c r="T10" s="54">
        <f>IF(D10="","",IF(D10&gt;$I5,1,IF(D10=$I5,0.5,0)))</f>
        <v>0.5</v>
      </c>
      <c r="U10" s="54">
        <f>IF(E10="","",IF(E10&gt;$I6,1,IF(E10=$I6,0.5,0)))</f>
        <v>0.5</v>
      </c>
      <c r="V10" s="54">
        <f>IF(F10="","",IF(F10&gt;$I7,1,IF(F10=$I7,0.5,0)))</f>
        <v>1</v>
      </c>
      <c r="W10" s="54">
        <f>IF(G10="","",IF(G10&gt;$I8,1,IF(G10=$I8,0.5,0)))</f>
        <v>0.5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0</v>
      </c>
      <c r="AD10" s="59">
        <f>IF(N10="","",IF(N10&gt;$I15,1,IF(N10=$I15,0.5,0)))</f>
        <v>1</v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6</v>
      </c>
      <c r="AQ10" s="61">
        <f>N10+I15</f>
        <v>6</v>
      </c>
    </row>
    <row r="11" spans="1:43" s="50" customFormat="1">
      <c r="A11" s="38">
        <v>8</v>
      </c>
      <c r="B11" s="39" t="s">
        <v>44</v>
      </c>
      <c r="C11" s="41">
        <v>4</v>
      </c>
      <c r="D11" s="41">
        <v>0</v>
      </c>
      <c r="E11" s="41">
        <v>1</v>
      </c>
      <c r="F11" s="41">
        <v>3</v>
      </c>
      <c r="G11" s="41">
        <v>1.5</v>
      </c>
      <c r="H11" s="41">
        <v>1</v>
      </c>
      <c r="I11" s="41">
        <v>4.5</v>
      </c>
      <c r="J11" s="40" t="s">
        <v>37</v>
      </c>
      <c r="K11" s="41">
        <v>2</v>
      </c>
      <c r="L11" s="41">
        <v>5</v>
      </c>
      <c r="M11" s="41">
        <v>2</v>
      </c>
      <c r="N11" s="41">
        <v>3.5</v>
      </c>
      <c r="O11" s="42">
        <f t="shared" si="0"/>
        <v>27.5</v>
      </c>
      <c r="P11" s="43">
        <f t="shared" si="2"/>
        <v>9</v>
      </c>
      <c r="Q11" s="43">
        <f t="shared" si="1"/>
        <v>11</v>
      </c>
      <c r="R11" s="52"/>
      <c r="S11" s="54">
        <f>IF(C11="","",IF(C11&gt;$J4,1,IF(C11=$J4,0.5,0)))</f>
        <v>1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0.5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0</v>
      </c>
      <c r="AB11" s="54">
        <f>IF(L11="","",IF(L11&gt;$J13,1,IF(L11=$J13,0.5,0)))</f>
        <v>1</v>
      </c>
      <c r="AC11" s="54">
        <f>IF(M11="","",IF(M11&gt;$J14,1,IF(M11=$J14,0.5,0)))</f>
        <v>0</v>
      </c>
      <c r="AD11" s="59">
        <f>IF(N11="","",IF(N11&gt;$J15,1,IF(N11=$J15,0.5,0)))</f>
        <v>1</v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6</v>
      </c>
      <c r="AQ11" s="61">
        <f>N11+J15</f>
        <v>6</v>
      </c>
    </row>
    <row r="12" spans="1:43" s="50" customFormat="1">
      <c r="A12" s="38">
        <v>9</v>
      </c>
      <c r="B12" s="39" t="s">
        <v>45</v>
      </c>
      <c r="C12" s="41">
        <v>0.5</v>
      </c>
      <c r="D12" s="41">
        <v>2</v>
      </c>
      <c r="E12" s="41">
        <v>1</v>
      </c>
      <c r="F12" s="41">
        <v>2.5</v>
      </c>
      <c r="G12" s="41">
        <v>3</v>
      </c>
      <c r="H12" s="41">
        <v>2</v>
      </c>
      <c r="I12" s="41">
        <v>2.5</v>
      </c>
      <c r="J12" s="41">
        <v>4</v>
      </c>
      <c r="K12" s="40" t="s">
        <v>37</v>
      </c>
      <c r="L12" s="41">
        <v>3</v>
      </c>
      <c r="M12" s="41">
        <v>3.5</v>
      </c>
      <c r="N12" s="41">
        <v>2.5</v>
      </c>
      <c r="O12" s="42">
        <f t="shared" si="0"/>
        <v>26.5</v>
      </c>
      <c r="P12" s="43">
        <f t="shared" si="2"/>
        <v>6</v>
      </c>
      <c r="Q12" s="43">
        <f t="shared" si="1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0.5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1</v>
      </c>
      <c r="AA12" s="54" t="s">
        <v>37</v>
      </c>
      <c r="AB12" s="54">
        <f>IF(L12="","",IF(L12&gt;$K13,1,IF(L12=$K13,0.5,0)))</f>
        <v>0.5</v>
      </c>
      <c r="AC12" s="54">
        <f>IF(M12="","",IF(M12&gt;$K14,1,IF(M12=$K14,0.5,0)))</f>
        <v>1</v>
      </c>
      <c r="AD12" s="59">
        <f>IF(N12="","",IF(N12&gt;$K15,1,IF(N12=$K15,0.5,0)))</f>
        <v>0</v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6</v>
      </c>
      <c r="AQ12" s="61">
        <f>N12+K15</f>
        <v>6</v>
      </c>
    </row>
    <row r="13" spans="1:43" s="50" customFormat="1">
      <c r="A13" s="38">
        <v>10</v>
      </c>
      <c r="B13" s="39" t="s">
        <v>46</v>
      </c>
      <c r="C13" s="41">
        <v>1</v>
      </c>
      <c r="D13" s="41">
        <v>2.5</v>
      </c>
      <c r="E13" s="41">
        <v>3</v>
      </c>
      <c r="F13" s="41">
        <v>2.5</v>
      </c>
      <c r="G13" s="41">
        <v>3</v>
      </c>
      <c r="H13" s="41">
        <v>3</v>
      </c>
      <c r="I13" s="41">
        <v>1.5</v>
      </c>
      <c r="J13" s="41">
        <v>1</v>
      </c>
      <c r="K13" s="41">
        <v>3</v>
      </c>
      <c r="L13" s="40" t="s">
        <v>37</v>
      </c>
      <c r="M13" s="41">
        <v>2</v>
      </c>
      <c r="N13" s="41">
        <v>4</v>
      </c>
      <c r="O13" s="42">
        <f t="shared" si="0"/>
        <v>26.5</v>
      </c>
      <c r="P13" s="43">
        <f t="shared" si="2"/>
        <v>6</v>
      </c>
      <c r="Q13" s="43">
        <f t="shared" si="1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0.5</v>
      </c>
      <c r="V13" s="54">
        <f>IF(F13="","",IF(F13&gt;$L7,1,IF(F13=$L7,0.5,0)))</f>
        <v>0</v>
      </c>
      <c r="W13" s="54">
        <f>IF(G13="","",IF(G13&gt;$L8,1,IF(G13=$L8,0.5,0)))</f>
        <v>0.5</v>
      </c>
      <c r="X13" s="54">
        <f>IF(H13="","",IF(H13&gt;$L9,1,IF(H13=$L9,0.5,0)))</f>
        <v>0.5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0.5</v>
      </c>
      <c r="AB13" s="54" t="s">
        <v>37</v>
      </c>
      <c r="AC13" s="54">
        <f>IF(M13="","",IF(M13&gt;$L14,1,IF(M13=$L14,0.5,0)))</f>
        <v>0</v>
      </c>
      <c r="AD13" s="59">
        <f>IF(N13="","",IF(N13&gt;$L15,1,IF(N13=$L15,0.5,0)))</f>
        <v>1</v>
      </c>
      <c r="AF13" s="60">
        <f>C13+L4</f>
        <v>6</v>
      </c>
      <c r="AG13" s="53">
        <f>D13+L5</f>
        <v>6</v>
      </c>
      <c r="AH13" s="53">
        <f>E13+L6</f>
        <v>6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6</v>
      </c>
      <c r="AQ13" s="61">
        <f>N13+L15</f>
        <v>6</v>
      </c>
    </row>
    <row r="14" spans="1:43" s="50" customFormat="1">
      <c r="A14" s="38">
        <v>11</v>
      </c>
      <c r="B14" s="39" t="s">
        <v>47</v>
      </c>
      <c r="C14" s="41">
        <v>1</v>
      </c>
      <c r="D14" s="41">
        <v>1</v>
      </c>
      <c r="E14" s="41">
        <v>0.5</v>
      </c>
      <c r="F14" s="41">
        <v>4</v>
      </c>
      <c r="G14" s="41">
        <v>0</v>
      </c>
      <c r="H14" s="41">
        <v>3.5</v>
      </c>
      <c r="I14" s="41">
        <v>3.5</v>
      </c>
      <c r="J14" s="41">
        <v>4</v>
      </c>
      <c r="K14" s="41">
        <v>2.5</v>
      </c>
      <c r="L14" s="41">
        <v>4</v>
      </c>
      <c r="M14" s="40" t="s">
        <v>37</v>
      </c>
      <c r="N14" s="41">
        <v>2</v>
      </c>
      <c r="O14" s="42">
        <f t="shared" si="0"/>
        <v>26</v>
      </c>
      <c r="P14" s="43">
        <f t="shared" si="2"/>
        <v>10</v>
      </c>
      <c r="Q14" s="43">
        <f t="shared" si="1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1</v>
      </c>
      <c r="W14" s="54">
        <f>IF(G14="","",IF(G14&gt;$M8,1,IF(G14=$M8,0.5,0)))</f>
        <v>0</v>
      </c>
      <c r="X14" s="54">
        <f>IF(H14="","",IF(H14&gt;$M9,1,IF(H14=$M9,0.5,0)))</f>
        <v>1</v>
      </c>
      <c r="Y14" s="54">
        <f>IF(I14="","",IF(I14&gt;$M10,1,IF(I14=$M10,0.5,0)))</f>
        <v>1</v>
      </c>
      <c r="Z14" s="54">
        <f>IF(J14="","",IF(J14&gt;$M11,1,IF(J14=$M11,0.5,0)))</f>
        <v>1</v>
      </c>
      <c r="AA14" s="54">
        <f>IF(K14="","",IF(K14&gt;$M12,1,IF(K14=$M12,0.5,0)))</f>
        <v>0</v>
      </c>
      <c r="AB14" s="54">
        <f>IF(L14="","",IF(L14&gt;$M13,1,IF(L14=$M13,0.5,0)))</f>
        <v>1</v>
      </c>
      <c r="AC14" s="54" t="s">
        <v>37</v>
      </c>
      <c r="AD14" s="59">
        <f>IF(N14="","",IF(N14&gt;$M15,1,IF(N14=$M15,0.5,0)))</f>
        <v>0</v>
      </c>
      <c r="AF14" s="60">
        <f>C14+M4</f>
        <v>6</v>
      </c>
      <c r="AG14" s="53">
        <f>D14+M5</f>
        <v>6</v>
      </c>
      <c r="AH14" s="53">
        <f>E14+M6</f>
        <v>6</v>
      </c>
      <c r="AI14" s="53">
        <f>F14+M7</f>
        <v>6</v>
      </c>
      <c r="AJ14" s="53">
        <f>G14+M8</f>
        <v>6</v>
      </c>
      <c r="AK14" s="53">
        <f>H14+M9</f>
        <v>6</v>
      </c>
      <c r="AL14" s="53">
        <f>I14+M10</f>
        <v>6</v>
      </c>
      <c r="AM14" s="53">
        <f>J14+M11</f>
        <v>6</v>
      </c>
      <c r="AN14" s="53">
        <f>K14+M12</f>
        <v>6</v>
      </c>
      <c r="AO14" s="53">
        <f>L14+M13</f>
        <v>6</v>
      </c>
      <c r="AP14" s="53" t="s">
        <v>37</v>
      </c>
      <c r="AQ14" s="61">
        <f>N14+M15</f>
        <v>6</v>
      </c>
    </row>
    <row r="15" spans="1:43" s="50" customFormat="1" ht="15.75" thickBot="1">
      <c r="A15" s="44">
        <v>12</v>
      </c>
      <c r="B15" s="45" t="s">
        <v>48</v>
      </c>
      <c r="C15" s="46">
        <v>0.5</v>
      </c>
      <c r="D15" s="46">
        <v>0</v>
      </c>
      <c r="E15" s="46">
        <v>1</v>
      </c>
      <c r="F15" s="46">
        <v>2.5</v>
      </c>
      <c r="G15" s="46">
        <v>2.5</v>
      </c>
      <c r="H15" s="46">
        <v>2.5</v>
      </c>
      <c r="I15" s="46">
        <v>2.5</v>
      </c>
      <c r="J15" s="46">
        <v>2.5</v>
      </c>
      <c r="K15" s="46">
        <v>3.5</v>
      </c>
      <c r="L15" s="46">
        <v>2</v>
      </c>
      <c r="M15" s="46">
        <v>4</v>
      </c>
      <c r="N15" s="47" t="s">
        <v>37</v>
      </c>
      <c r="O15" s="48">
        <f t="shared" si="0"/>
        <v>23.5</v>
      </c>
      <c r="P15" s="49">
        <f t="shared" si="2"/>
        <v>4</v>
      </c>
      <c r="Q15" s="49">
        <f t="shared" si="1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1</v>
      </c>
      <c r="AB15" s="62">
        <f>IF(L15="","",IF(L15&gt;$N13,1,IF(L15=$N13,0.5,0)))</f>
        <v>0</v>
      </c>
      <c r="AC15" s="62">
        <f>IF(M15="","",IF(M15&gt;$N14,1,IF(M15=$N14,0.5,0)))</f>
        <v>1</v>
      </c>
      <c r="AD15" s="63" t="s">
        <v>37</v>
      </c>
      <c r="AF15" s="64">
        <f>C15+N4</f>
        <v>6</v>
      </c>
      <c r="AG15" s="51">
        <f>D15+N5</f>
        <v>6</v>
      </c>
      <c r="AH15" s="51">
        <f>E15+N6</f>
        <v>6</v>
      </c>
      <c r="AI15" s="51">
        <f>F15+N7</f>
        <v>6</v>
      </c>
      <c r="AJ15" s="51">
        <f>G15+N8</f>
        <v>6</v>
      </c>
      <c r="AK15" s="51">
        <f>H15+N9</f>
        <v>6</v>
      </c>
      <c r="AL15" s="51">
        <f>I15+N10</f>
        <v>6</v>
      </c>
      <c r="AM15" s="51">
        <f>J15+N11</f>
        <v>6</v>
      </c>
      <c r="AN15" s="51">
        <f>K15+N12</f>
        <v>6</v>
      </c>
      <c r="AO15" s="51">
        <f>L15+N13</f>
        <v>6</v>
      </c>
      <c r="AP15" s="51">
        <f>M15+N14</f>
        <v>6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v>1</v>
      </c>
      <c r="D17" s="35">
        <v>2</v>
      </c>
      <c r="E17" s="35">
        <v>3</v>
      </c>
      <c r="F17" s="35">
        <v>4</v>
      </c>
      <c r="G17" s="35">
        <v>5</v>
      </c>
      <c r="H17" s="35">
        <v>6</v>
      </c>
      <c r="I17" s="35">
        <v>7</v>
      </c>
      <c r="J17" s="35">
        <v>8</v>
      </c>
      <c r="K17" s="35">
        <v>9</v>
      </c>
      <c r="L17" s="35">
        <v>10</v>
      </c>
      <c r="M17" s="35">
        <v>11</v>
      </c>
      <c r="N17" s="35"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152</v>
      </c>
      <c r="C18" s="40" t="s">
        <v>37</v>
      </c>
      <c r="D18" s="41">
        <v>2</v>
      </c>
      <c r="E18" s="41">
        <v>2</v>
      </c>
      <c r="F18" s="41">
        <v>3.5</v>
      </c>
      <c r="G18" s="41">
        <v>3</v>
      </c>
      <c r="H18" s="41">
        <v>3</v>
      </c>
      <c r="I18" s="41">
        <v>4</v>
      </c>
      <c r="J18" s="41">
        <v>3.5</v>
      </c>
      <c r="K18" s="41">
        <v>3</v>
      </c>
      <c r="L18" s="41">
        <v>3.5</v>
      </c>
      <c r="M18" s="41">
        <v>3.5</v>
      </c>
      <c r="N18" s="41"/>
      <c r="O18" s="42">
        <f t="shared" ref="O18:O29" si="3">SUM(C18:N18)</f>
        <v>31</v>
      </c>
      <c r="P18" s="43">
        <f>SUM(S18:AD18)*2</f>
        <v>18</v>
      </c>
      <c r="Q18" s="43">
        <f t="shared" ref="Q18:Q29" si="4">COUNT(C18:N18)</f>
        <v>10</v>
      </c>
      <c r="R18" s="52"/>
      <c r="S18" s="53" t="s">
        <v>37</v>
      </c>
      <c r="T18" s="54">
        <f>IF(D18="","",IF(D18&gt;$C19,1,IF(D18=$C19,0.5,0)))</f>
        <v>0.5</v>
      </c>
      <c r="U18" s="54">
        <f>IF(E18="","",IF(E18&gt;$C20,1,IF(E18=$C20,0.5,0)))</f>
        <v>0.5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 t="str">
        <f>IF(N18="","",IF(N18&gt;$C29,1,IF(N18=$C29,0.5,0)))</f>
        <v/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0</v>
      </c>
    </row>
    <row r="19" spans="1:43" s="50" customFormat="1">
      <c r="A19" s="38">
        <v>2</v>
      </c>
      <c r="B19" s="39" t="s">
        <v>49</v>
      </c>
      <c r="C19" s="41">
        <v>2</v>
      </c>
      <c r="D19" s="40" t="s">
        <v>37</v>
      </c>
      <c r="E19" s="41">
        <v>2.5</v>
      </c>
      <c r="F19" s="41">
        <v>3</v>
      </c>
      <c r="G19" s="41">
        <v>1.5</v>
      </c>
      <c r="H19" s="41">
        <v>2</v>
      </c>
      <c r="I19" s="41">
        <v>2.5</v>
      </c>
      <c r="J19" s="41">
        <v>2</v>
      </c>
      <c r="K19" s="41">
        <v>2.5</v>
      </c>
      <c r="L19" s="41">
        <v>4</v>
      </c>
      <c r="M19" s="41">
        <v>3.5</v>
      </c>
      <c r="N19" s="41"/>
      <c r="O19" s="42">
        <f t="shared" si="3"/>
        <v>25.5</v>
      </c>
      <c r="P19" s="43">
        <f t="shared" ref="P19:P29" si="5">SUM(S19:AD19)*2</f>
        <v>15</v>
      </c>
      <c r="Q19" s="43">
        <f t="shared" si="4"/>
        <v>10</v>
      </c>
      <c r="R19" s="52"/>
      <c r="S19" s="54">
        <f>IF(C19="","",IF(C19&gt;D18,1,IF(C19=D18,0.5,0)))</f>
        <v>0.5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1</v>
      </c>
      <c r="W19" s="54">
        <f>IF(G19="","",IF(G19&gt;$D22,1,IF(G19=$D22,0.5,0)))</f>
        <v>0</v>
      </c>
      <c r="X19" s="54">
        <f>IF(H19="","",IF(H19&gt;$D23,1,IF(H19=$D23,0.5,0)))</f>
        <v>0.5</v>
      </c>
      <c r="Y19" s="54">
        <f>IF(I19="","",IF(I19&gt;$D24,1,IF(I19=$D24,0.5,0)))</f>
        <v>1</v>
      </c>
      <c r="Z19" s="54">
        <f>IF(J19="","",IF(J19&gt;$D25,1,IF(J19=$D25,0.5,0)))</f>
        <v>0.5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 t="str">
        <f>IF(N19="","",IF(N19&gt;$D29,1,IF(N19=$D29,0.5,0)))</f>
        <v/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0</v>
      </c>
    </row>
    <row r="20" spans="1:43" s="50" customFormat="1">
      <c r="A20" s="38">
        <v>3</v>
      </c>
      <c r="B20" s="39" t="s">
        <v>50</v>
      </c>
      <c r="C20" s="41">
        <v>2</v>
      </c>
      <c r="D20" s="41">
        <v>1.5</v>
      </c>
      <c r="E20" s="40" t="s">
        <v>37</v>
      </c>
      <c r="F20" s="41">
        <v>0</v>
      </c>
      <c r="G20" s="41">
        <v>3</v>
      </c>
      <c r="H20" s="41">
        <v>3</v>
      </c>
      <c r="I20" s="41">
        <v>2</v>
      </c>
      <c r="J20" s="41">
        <v>2.5</v>
      </c>
      <c r="K20" s="41">
        <v>4</v>
      </c>
      <c r="L20" s="41">
        <v>3</v>
      </c>
      <c r="M20" s="41">
        <v>3.5</v>
      </c>
      <c r="N20" s="41"/>
      <c r="O20" s="42">
        <f t="shared" si="3"/>
        <v>24.5</v>
      </c>
      <c r="P20" s="43">
        <f t="shared" si="5"/>
        <v>14</v>
      </c>
      <c r="Q20" s="43">
        <f t="shared" si="4"/>
        <v>10</v>
      </c>
      <c r="R20" s="52"/>
      <c r="S20" s="54">
        <f>IF(C20="","",IF(C20&gt;E18,1,IF(C20=E18,0.5,0)))</f>
        <v>0.5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0.5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 t="str">
        <f>IF(N20="","",IF(N20&gt;$E29,1,IF(N20=$E29,0.5,0)))</f>
        <v/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0</v>
      </c>
    </row>
    <row r="21" spans="1:43" s="50" customFormat="1">
      <c r="A21" s="38">
        <v>4</v>
      </c>
      <c r="B21" s="39" t="s">
        <v>15</v>
      </c>
      <c r="C21" s="41">
        <v>0.5</v>
      </c>
      <c r="D21" s="41">
        <v>1</v>
      </c>
      <c r="E21" s="41">
        <v>4</v>
      </c>
      <c r="F21" s="40" t="s">
        <v>37</v>
      </c>
      <c r="G21" s="41">
        <v>2.5</v>
      </c>
      <c r="H21" s="41">
        <v>3</v>
      </c>
      <c r="I21" s="41">
        <v>2</v>
      </c>
      <c r="J21" s="41">
        <v>3</v>
      </c>
      <c r="K21" s="41">
        <v>2</v>
      </c>
      <c r="L21" s="41">
        <v>3</v>
      </c>
      <c r="M21" s="41">
        <v>1.5</v>
      </c>
      <c r="N21" s="41"/>
      <c r="O21" s="42">
        <f t="shared" si="3"/>
        <v>22.5</v>
      </c>
      <c r="P21" s="43">
        <f t="shared" si="5"/>
        <v>12</v>
      </c>
      <c r="Q21" s="43">
        <f t="shared" si="4"/>
        <v>10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1</v>
      </c>
      <c r="Y21" s="54">
        <f>IF(I21="","",IF(I21&gt;$F24,1,IF(I21=$F24,0.5,0)))</f>
        <v>0.5</v>
      </c>
      <c r="Z21" s="54">
        <f>IF(J21="","",IF(J21&gt;$F25,1,IF(J21=$F25,0.5,0)))</f>
        <v>1</v>
      </c>
      <c r="AA21" s="54">
        <f>IF(K21="","",IF(K21&gt;$F26,1,IF(K21=$F26,0.5,0)))</f>
        <v>0.5</v>
      </c>
      <c r="AB21" s="54">
        <f>IF(L21="","",IF(L21&gt;$F27,1,IF(L21=$F27,0.5,0)))</f>
        <v>1</v>
      </c>
      <c r="AC21" s="54">
        <f>IF(M21="","",IF(M21&gt;$F28,1,IF(M21=$F28,0.5,0)))</f>
        <v>0</v>
      </c>
      <c r="AD21" s="59" t="str">
        <f>IF(N21="","",IF(N21&gt;$F29,1,IF(N21=$F29,0.5,0)))</f>
        <v/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0</v>
      </c>
    </row>
    <row r="22" spans="1:43" s="50" customFormat="1">
      <c r="A22" s="38">
        <v>5</v>
      </c>
      <c r="B22" s="39" t="s">
        <v>51</v>
      </c>
      <c r="C22" s="41">
        <v>1</v>
      </c>
      <c r="D22" s="41">
        <v>2.5</v>
      </c>
      <c r="E22" s="41">
        <v>1</v>
      </c>
      <c r="F22" s="41">
        <v>1.5</v>
      </c>
      <c r="G22" s="40" t="s">
        <v>37</v>
      </c>
      <c r="H22" s="41">
        <v>2.5</v>
      </c>
      <c r="I22" s="41">
        <v>2</v>
      </c>
      <c r="J22" s="41">
        <v>1.5</v>
      </c>
      <c r="K22" s="41">
        <v>3.5</v>
      </c>
      <c r="L22" s="41">
        <v>2</v>
      </c>
      <c r="M22" s="41">
        <v>3</v>
      </c>
      <c r="N22" s="41"/>
      <c r="O22" s="42">
        <f t="shared" si="3"/>
        <v>20.5</v>
      </c>
      <c r="P22" s="43">
        <f t="shared" si="5"/>
        <v>10</v>
      </c>
      <c r="Q22" s="43">
        <f t="shared" si="4"/>
        <v>10</v>
      </c>
      <c r="R22" s="52"/>
      <c r="S22" s="54">
        <f>IF(C22="","",IF(C22&gt;$G18,1,IF(C22=$G18,0.5,0)))</f>
        <v>0</v>
      </c>
      <c r="T22" s="54">
        <f>IF(D22="","",IF(D22&gt;$G19,1,IF(D22=$G19,0.5,0)))</f>
        <v>1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0.5</v>
      </c>
      <c r="Z22" s="54">
        <f>IF(J22="","",IF(J22&gt;$G25,1,IF(J22=$G25,0.5,0)))</f>
        <v>0</v>
      </c>
      <c r="AA22" s="54">
        <f>IF(K22="","",IF(K22&gt;$G26,1,IF(K22=$G26,0.5,0)))</f>
        <v>1</v>
      </c>
      <c r="AB22" s="54">
        <f>IF(L22="","",IF(L22&gt;$G27,1,IF(L22=$G27,0.5,0)))</f>
        <v>0.5</v>
      </c>
      <c r="AC22" s="54">
        <f>IF(M22="","",IF(M22&gt;$G28,1,IF(M22=$G28,0.5,0)))</f>
        <v>1</v>
      </c>
      <c r="AD22" s="59" t="str">
        <f>IF(N22="","",IF(N22&gt;$G29,1,IF(N22=$G29,0.5,0)))</f>
        <v/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0</v>
      </c>
    </row>
    <row r="23" spans="1:43" s="50" customFormat="1">
      <c r="A23" s="38">
        <v>6</v>
      </c>
      <c r="B23" s="39" t="s">
        <v>189</v>
      </c>
      <c r="C23" s="41">
        <v>1</v>
      </c>
      <c r="D23" s="41">
        <v>2</v>
      </c>
      <c r="E23" s="41">
        <v>1</v>
      </c>
      <c r="F23" s="41">
        <v>1</v>
      </c>
      <c r="G23" s="41">
        <v>1.5</v>
      </c>
      <c r="H23" s="40" t="s">
        <v>37</v>
      </c>
      <c r="I23" s="41">
        <v>2.5</v>
      </c>
      <c r="J23" s="41">
        <v>2.5</v>
      </c>
      <c r="K23" s="41">
        <v>2.5</v>
      </c>
      <c r="L23" s="41">
        <v>1.5</v>
      </c>
      <c r="M23" s="41">
        <v>4</v>
      </c>
      <c r="N23" s="41"/>
      <c r="O23" s="42">
        <f t="shared" si="3"/>
        <v>19.5</v>
      </c>
      <c r="P23" s="43">
        <f t="shared" si="5"/>
        <v>9</v>
      </c>
      <c r="Q23" s="43">
        <f t="shared" si="4"/>
        <v>10</v>
      </c>
      <c r="R23" s="52"/>
      <c r="S23" s="54">
        <f>IF(C23="","",IF(C23&gt;$H18,1,IF(C23=$H18,0.5,0)))</f>
        <v>0</v>
      </c>
      <c r="T23" s="54">
        <f>IF(D23="","",IF(D23&gt;$H19,1,IF(D23=$H19,0.5,0)))</f>
        <v>0.5</v>
      </c>
      <c r="U23" s="54">
        <f>IF(E23="","",IF(E23&gt;$H20,1,IF(E23=$H20,0.5,0)))</f>
        <v>0</v>
      </c>
      <c r="V23" s="54">
        <f>IF(F23="","",IF(F23&gt;$H21,1,IF(F23=$H21,0.5,0)))</f>
        <v>0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</v>
      </c>
      <c r="AC23" s="54">
        <f>IF(M23="","",IF(M23&gt;$H28,1,IF(M23=$H28,0.5,0)))</f>
        <v>1</v>
      </c>
      <c r="AD23" s="59" t="str">
        <f>IF(N23="","",IF(N23&gt;$H29,1,IF(N23=$H29,0.5,0)))</f>
        <v/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0</v>
      </c>
    </row>
    <row r="24" spans="1:43" s="50" customFormat="1">
      <c r="A24" s="38">
        <v>7</v>
      </c>
      <c r="B24" s="39" t="s">
        <v>52</v>
      </c>
      <c r="C24" s="41">
        <v>0</v>
      </c>
      <c r="D24" s="41">
        <v>1.5</v>
      </c>
      <c r="E24" s="41">
        <v>2</v>
      </c>
      <c r="F24" s="41">
        <v>2</v>
      </c>
      <c r="G24" s="41">
        <v>2</v>
      </c>
      <c r="H24" s="41">
        <v>1.5</v>
      </c>
      <c r="I24" s="40" t="s">
        <v>37</v>
      </c>
      <c r="J24" s="41">
        <v>2</v>
      </c>
      <c r="K24" s="41">
        <v>1.5</v>
      </c>
      <c r="L24" s="41">
        <v>3</v>
      </c>
      <c r="M24" s="41">
        <v>2.5</v>
      </c>
      <c r="N24" s="41"/>
      <c r="O24" s="42">
        <f t="shared" si="3"/>
        <v>18</v>
      </c>
      <c r="P24" s="43">
        <f t="shared" si="5"/>
        <v>8</v>
      </c>
      <c r="Q24" s="43">
        <f t="shared" si="4"/>
        <v>10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0.5</v>
      </c>
      <c r="V24" s="54">
        <f>IF(F24="","",IF(F24&gt;$I21,1,IF(F24=$I21,0.5,0)))</f>
        <v>0.5</v>
      </c>
      <c r="W24" s="54">
        <f>IF(G24="","",IF(G24&gt;$I22,1,IF(G24=$I22,0.5,0)))</f>
        <v>0.5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0.5</v>
      </c>
      <c r="AA24" s="54">
        <f>IF(K24="","",IF(K24&gt;$I26,1,IF(K24=$I26,0.5,0)))</f>
        <v>0</v>
      </c>
      <c r="AB24" s="54">
        <f>IF(L24="","",IF(L24&gt;$I27,1,IF(L24=$I27,0.5,0)))</f>
        <v>1</v>
      </c>
      <c r="AC24" s="54">
        <f>IF(M24="","",IF(M24&gt;$I28,1,IF(M24=$I28,0.5,0)))</f>
        <v>1</v>
      </c>
      <c r="AD24" s="59" t="str">
        <f>IF(N24="","",IF(N24&gt;$I29,1,IF(N24=$I29,0.5,0)))</f>
        <v/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0</v>
      </c>
    </row>
    <row r="25" spans="1:43" s="50" customFormat="1">
      <c r="A25" s="38">
        <v>8</v>
      </c>
      <c r="B25" s="39" t="s">
        <v>53</v>
      </c>
      <c r="C25" s="41">
        <v>0.5</v>
      </c>
      <c r="D25" s="41">
        <v>2</v>
      </c>
      <c r="E25" s="41">
        <v>1.5</v>
      </c>
      <c r="F25" s="41">
        <v>1</v>
      </c>
      <c r="G25" s="41">
        <v>2.5</v>
      </c>
      <c r="H25" s="41">
        <v>1.5</v>
      </c>
      <c r="I25" s="41">
        <v>2</v>
      </c>
      <c r="J25" s="40" t="s">
        <v>37</v>
      </c>
      <c r="K25" s="41">
        <v>2</v>
      </c>
      <c r="L25" s="41">
        <v>3</v>
      </c>
      <c r="M25" s="41">
        <v>1.5</v>
      </c>
      <c r="N25" s="41"/>
      <c r="O25" s="42">
        <f t="shared" si="3"/>
        <v>17.5</v>
      </c>
      <c r="P25" s="43">
        <f t="shared" si="5"/>
        <v>7</v>
      </c>
      <c r="Q25" s="43">
        <f t="shared" si="4"/>
        <v>10</v>
      </c>
      <c r="R25" s="52"/>
      <c r="S25" s="54">
        <f>IF(C25="","",IF(C25&gt;$J18,1,IF(C25=$J18,0.5,0)))</f>
        <v>0</v>
      </c>
      <c r="T25" s="54">
        <f>IF(D25="","",IF(D25&gt;$J19,1,IF(D25=$J19,0.5,0)))</f>
        <v>0.5</v>
      </c>
      <c r="U25" s="54">
        <f>IF(E25="","",IF(E25&gt;$J20,1,IF(E25=$J20,0.5,0)))</f>
        <v>0</v>
      </c>
      <c r="V25" s="54">
        <f>IF(F25="","",IF(F25&gt;$J21,1,IF(F25=$J21,0.5,0)))</f>
        <v>0</v>
      </c>
      <c r="W25" s="54">
        <f>IF(G25="","",IF(G25&gt;$J22,1,IF(G25=$J22,0.5,0)))</f>
        <v>1</v>
      </c>
      <c r="X25" s="54">
        <f>IF(H25="","",IF(H25&gt;$J23,1,IF(H25=$J23,0.5,0)))</f>
        <v>0</v>
      </c>
      <c r="Y25" s="54">
        <f>IF(I25="","",IF(I25&gt;$J24,1,IF(I25=$J24,0.5,0)))</f>
        <v>0.5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1</v>
      </c>
      <c r="AC25" s="54">
        <f>IF(M25="","",IF(M25&gt;$J28,1,IF(M25=$J28,0.5,0)))</f>
        <v>0</v>
      </c>
      <c r="AD25" s="59" t="str">
        <f>IF(N25="","",IF(N25&gt;$J29,1,IF(N25=$J29,0.5,0)))</f>
        <v/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0</v>
      </c>
    </row>
    <row r="26" spans="1:43" s="50" customFormat="1">
      <c r="A26" s="38">
        <v>9</v>
      </c>
      <c r="B26" s="39" t="s">
        <v>162</v>
      </c>
      <c r="C26" s="41">
        <v>1</v>
      </c>
      <c r="D26" s="41">
        <v>1.5</v>
      </c>
      <c r="E26" s="41">
        <v>0</v>
      </c>
      <c r="F26" s="41">
        <v>2</v>
      </c>
      <c r="G26" s="41">
        <v>0.5</v>
      </c>
      <c r="H26" s="41">
        <v>1.5</v>
      </c>
      <c r="I26" s="41">
        <v>2.5</v>
      </c>
      <c r="J26" s="41">
        <v>2</v>
      </c>
      <c r="K26" s="40" t="s">
        <v>37</v>
      </c>
      <c r="L26" s="41">
        <v>2.5</v>
      </c>
      <c r="M26" s="41">
        <v>1.5</v>
      </c>
      <c r="N26" s="41"/>
      <c r="O26" s="42">
        <f t="shared" si="3"/>
        <v>15</v>
      </c>
      <c r="P26" s="43">
        <f t="shared" si="5"/>
        <v>6</v>
      </c>
      <c r="Q26" s="43">
        <f t="shared" si="4"/>
        <v>10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0.5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1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1</v>
      </c>
      <c r="AC26" s="54">
        <f>IF(M26="","",IF(M26&gt;$K28,1,IF(M26=$K28,0.5,0)))</f>
        <v>0</v>
      </c>
      <c r="AD26" s="59" t="str">
        <f>IF(N26="","",IF(N26&gt;$K29,1,IF(N26=$K29,0.5,0)))</f>
        <v/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0</v>
      </c>
    </row>
    <row r="27" spans="1:43" s="50" customFormat="1">
      <c r="A27" s="38">
        <v>10</v>
      </c>
      <c r="B27" s="39" t="s">
        <v>54</v>
      </c>
      <c r="C27" s="41">
        <v>0.5</v>
      </c>
      <c r="D27" s="41">
        <v>0</v>
      </c>
      <c r="E27" s="41">
        <v>1</v>
      </c>
      <c r="F27" s="41">
        <v>1</v>
      </c>
      <c r="G27" s="41">
        <v>2</v>
      </c>
      <c r="H27" s="41">
        <v>2.5</v>
      </c>
      <c r="I27" s="41">
        <v>1</v>
      </c>
      <c r="J27" s="41">
        <v>1</v>
      </c>
      <c r="K27" s="41">
        <v>1.5</v>
      </c>
      <c r="L27" s="40" t="s">
        <v>37</v>
      </c>
      <c r="M27" s="41">
        <v>3.5</v>
      </c>
      <c r="N27" s="41"/>
      <c r="O27" s="42">
        <f t="shared" si="3"/>
        <v>14</v>
      </c>
      <c r="P27" s="43">
        <f t="shared" si="5"/>
        <v>5</v>
      </c>
      <c r="Q27" s="43">
        <f t="shared" si="4"/>
        <v>10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0.5</v>
      </c>
      <c r="X27" s="54">
        <f>IF(H27="","",IF(H27&gt;$L23,1,IF(H27=$L23,0.5,0)))</f>
        <v>1</v>
      </c>
      <c r="Y27" s="54">
        <f>IF(I27="","",IF(I27&gt;$L24,1,IF(I27=$L24,0.5,0)))</f>
        <v>0</v>
      </c>
      <c r="Z27" s="54">
        <f>IF(J27="","",IF(J27&gt;$L25,1,IF(J27=$L25,0.5,0)))</f>
        <v>0</v>
      </c>
      <c r="AA27" s="54">
        <f>IF(K27="","",IF(K27&gt;$L26,1,IF(K27=$L26,0.5,0)))</f>
        <v>0</v>
      </c>
      <c r="AB27" s="54" t="s">
        <v>37</v>
      </c>
      <c r="AC27" s="54">
        <f>IF(M27="","",IF(M27&gt;$L28,1,IF(M27=$L28,0.5,0)))</f>
        <v>1</v>
      </c>
      <c r="AD27" s="59" t="str">
        <f>IF(N27="","",IF(N27&gt;$L29,1,IF(N27=$L29,0.5,0)))</f>
        <v/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0</v>
      </c>
    </row>
    <row r="28" spans="1:43" s="50" customFormat="1">
      <c r="A28" s="38">
        <v>11</v>
      </c>
      <c r="B28" s="39" t="s">
        <v>157</v>
      </c>
      <c r="C28" s="41">
        <v>0.5</v>
      </c>
      <c r="D28" s="41">
        <v>0.5</v>
      </c>
      <c r="E28" s="41">
        <v>0.5</v>
      </c>
      <c r="F28" s="41">
        <v>2.5</v>
      </c>
      <c r="G28" s="41">
        <v>1</v>
      </c>
      <c r="H28" s="41">
        <v>0</v>
      </c>
      <c r="I28" s="41">
        <v>1.5</v>
      </c>
      <c r="J28" s="41">
        <v>2.5</v>
      </c>
      <c r="K28" s="41">
        <v>2.5</v>
      </c>
      <c r="L28" s="41">
        <v>0.5</v>
      </c>
      <c r="M28" s="40" t="s">
        <v>37</v>
      </c>
      <c r="N28" s="41"/>
      <c r="O28" s="42">
        <f t="shared" si="3"/>
        <v>12</v>
      </c>
      <c r="P28" s="43">
        <f t="shared" si="5"/>
        <v>6</v>
      </c>
      <c r="Q28" s="43">
        <f t="shared" si="4"/>
        <v>10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1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0</v>
      </c>
      <c r="Z28" s="54">
        <f>IF(J28="","",IF(J28&gt;$M25,1,IF(J28=$M25,0.5,0)))</f>
        <v>1</v>
      </c>
      <c r="AA28" s="54">
        <f>IF(K28="","",IF(K28&gt;$M26,1,IF(K28=$M26,0.5,0)))</f>
        <v>1</v>
      </c>
      <c r="AB28" s="54">
        <f>IF(L28="","",IF(L28&gt;$M27,1,IF(L28=$M27,0.5,0)))</f>
        <v>0</v>
      </c>
      <c r="AC28" s="54" t="s">
        <v>37</v>
      </c>
      <c r="AD28" s="59" t="str">
        <f>IF(N28="","",IF(N28&gt;$M29,1,IF(N28=$M29,0.5,0)))</f>
        <v/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 t="s">
        <v>55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3"/>
        <v>0</v>
      </c>
      <c r="P29" s="49">
        <f t="shared" si="5"/>
        <v>0</v>
      </c>
      <c r="Q29" s="49">
        <f t="shared" si="4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6">MATCH("XX",C32:C43,0)</f>
        <v>1</v>
      </c>
      <c r="D31" s="35">
        <f t="shared" ref="D31" si="7">MATCH("XX",D32:D43,0)</f>
        <v>2</v>
      </c>
      <c r="E31" s="35">
        <f t="shared" ref="E31" si="8">MATCH("XX",E32:E43,0)</f>
        <v>3</v>
      </c>
      <c r="F31" s="35">
        <f t="shared" ref="F31" si="9">MATCH("XX",F32:F43,0)</f>
        <v>4</v>
      </c>
      <c r="G31" s="35">
        <f t="shared" ref="G31" si="10">MATCH("XX",G32:G43,0)</f>
        <v>5</v>
      </c>
      <c r="H31" s="35">
        <f t="shared" ref="H31" si="11">MATCH("XX",H32:H43,0)</f>
        <v>6</v>
      </c>
      <c r="I31" s="35">
        <f t="shared" ref="I31" si="12">MATCH("XX",I32:I43,0)</f>
        <v>7</v>
      </c>
      <c r="J31" s="35">
        <f t="shared" ref="J31" si="13">MATCH("XX",J32:J43,0)</f>
        <v>8</v>
      </c>
      <c r="K31" s="35">
        <f t="shared" ref="K31" si="14">MATCH("XX",K32:K43,0)</f>
        <v>9</v>
      </c>
      <c r="L31" s="35">
        <f t="shared" ref="L31" si="15">MATCH("XX",L32:L43,0)</f>
        <v>10</v>
      </c>
      <c r="M31" s="35">
        <f t="shared" ref="M31" si="16">MATCH("XX",M32:M43,0)</f>
        <v>11</v>
      </c>
      <c r="N31" s="35">
        <f t="shared" ref="N31" si="17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18">SUM(C32:N32)</f>
        <v>0</v>
      </c>
      <c r="P32" s="43">
        <f>SUM(S32:AD32)*2</f>
        <v>0</v>
      </c>
      <c r="Q32" s="43">
        <f t="shared" ref="Q32:Q43" si="19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18"/>
        <v>0</v>
      </c>
      <c r="P33" s="43">
        <f t="shared" ref="P33:P43" si="20">SUM(S33:AD33)*2</f>
        <v>0</v>
      </c>
      <c r="Q33" s="43">
        <f t="shared" si="19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18"/>
        <v>0</v>
      </c>
      <c r="P34" s="43">
        <f t="shared" si="20"/>
        <v>0</v>
      </c>
      <c r="Q34" s="43">
        <f t="shared" si="19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18"/>
        <v>0</v>
      </c>
      <c r="P35" s="43">
        <f t="shared" si="20"/>
        <v>0</v>
      </c>
      <c r="Q35" s="43">
        <f t="shared" si="19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18"/>
        <v>0</v>
      </c>
      <c r="P36" s="43">
        <f t="shared" si="20"/>
        <v>0</v>
      </c>
      <c r="Q36" s="43">
        <f t="shared" si="19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18"/>
        <v>0</v>
      </c>
      <c r="P37" s="43">
        <f t="shared" si="20"/>
        <v>0</v>
      </c>
      <c r="Q37" s="43">
        <f t="shared" si="19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18"/>
        <v>0</v>
      </c>
      <c r="P38" s="43">
        <f t="shared" si="20"/>
        <v>0</v>
      </c>
      <c r="Q38" s="43">
        <f t="shared" si="19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18"/>
        <v>0</v>
      </c>
      <c r="P39" s="43">
        <f t="shared" si="20"/>
        <v>0</v>
      </c>
      <c r="Q39" s="43">
        <f t="shared" si="19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18"/>
        <v>0</v>
      </c>
      <c r="P40" s="43">
        <f t="shared" si="20"/>
        <v>0</v>
      </c>
      <c r="Q40" s="43">
        <f t="shared" si="19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18"/>
        <v>0</v>
      </c>
      <c r="P41" s="43">
        <f t="shared" si="20"/>
        <v>0</v>
      </c>
      <c r="Q41" s="43">
        <f t="shared" si="19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18"/>
        <v>0</v>
      </c>
      <c r="P42" s="43">
        <f t="shared" si="20"/>
        <v>0</v>
      </c>
      <c r="Q42" s="43">
        <f t="shared" si="19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18"/>
        <v>0</v>
      </c>
      <c r="P43" s="49">
        <f t="shared" si="20"/>
        <v>0</v>
      </c>
      <c r="Q43" s="49">
        <f t="shared" si="19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21">MATCH("XX",C46:C57,0)</f>
        <v>1</v>
      </c>
      <c r="D45" s="35">
        <f t="shared" ref="D45" si="22">MATCH("XX",D46:D57,0)</f>
        <v>2</v>
      </c>
      <c r="E45" s="35">
        <f t="shared" ref="E45" si="23">MATCH("XX",E46:E57,0)</f>
        <v>3</v>
      </c>
      <c r="F45" s="35">
        <f t="shared" ref="F45" si="24">MATCH("XX",F46:F57,0)</f>
        <v>4</v>
      </c>
      <c r="G45" s="35">
        <f t="shared" ref="G45" si="25">MATCH("XX",G46:G57,0)</f>
        <v>5</v>
      </c>
      <c r="H45" s="35">
        <f t="shared" ref="H45" si="26">MATCH("XX",H46:H57,0)</f>
        <v>6</v>
      </c>
      <c r="I45" s="35">
        <f t="shared" ref="I45" si="27">MATCH("XX",I46:I57,0)</f>
        <v>7</v>
      </c>
      <c r="J45" s="35">
        <f t="shared" ref="J45" si="28">MATCH("XX",J46:J57,0)</f>
        <v>8</v>
      </c>
      <c r="K45" s="35">
        <f t="shared" ref="K45" si="29">MATCH("XX",K46:K57,0)</f>
        <v>9</v>
      </c>
      <c r="L45" s="35">
        <f t="shared" ref="L45" si="30">MATCH("XX",L46:L57,0)</f>
        <v>10</v>
      </c>
      <c r="M45" s="35">
        <f t="shared" ref="M45" si="31">MATCH("XX",M46:M57,0)</f>
        <v>11</v>
      </c>
      <c r="N45" s="35">
        <f t="shared" ref="N45" si="32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33">SUM(C46:N46)</f>
        <v>0</v>
      </c>
      <c r="P46" s="43">
        <f>SUM(S46:AD46)*2</f>
        <v>0</v>
      </c>
      <c r="Q46" s="43">
        <f t="shared" ref="Q46:Q57" si="34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33"/>
        <v>0</v>
      </c>
      <c r="P47" s="43">
        <f t="shared" ref="P47:P57" si="35">SUM(S47:AD47)*2</f>
        <v>0</v>
      </c>
      <c r="Q47" s="43">
        <f t="shared" si="34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33"/>
        <v>0</v>
      </c>
      <c r="P48" s="43">
        <f t="shared" si="35"/>
        <v>0</v>
      </c>
      <c r="Q48" s="43">
        <f t="shared" si="34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33"/>
        <v>0</v>
      </c>
      <c r="P49" s="43">
        <f t="shared" si="35"/>
        <v>0</v>
      </c>
      <c r="Q49" s="43">
        <f t="shared" si="34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33"/>
        <v>0</v>
      </c>
      <c r="P50" s="43">
        <f t="shared" si="35"/>
        <v>0</v>
      </c>
      <c r="Q50" s="43">
        <f t="shared" si="34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33"/>
        <v>0</v>
      </c>
      <c r="P51" s="43">
        <f t="shared" si="35"/>
        <v>0</v>
      </c>
      <c r="Q51" s="43">
        <f t="shared" si="34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33"/>
        <v>0</v>
      </c>
      <c r="P52" s="43">
        <f t="shared" si="35"/>
        <v>0</v>
      </c>
      <c r="Q52" s="43">
        <f t="shared" si="34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33"/>
        <v>0</v>
      </c>
      <c r="P53" s="43">
        <f t="shared" si="35"/>
        <v>0</v>
      </c>
      <c r="Q53" s="43">
        <f t="shared" si="34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33"/>
        <v>0</v>
      </c>
      <c r="P54" s="43">
        <f t="shared" si="35"/>
        <v>0</v>
      </c>
      <c r="Q54" s="43">
        <f t="shared" si="34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33"/>
        <v>0</v>
      </c>
      <c r="P55" s="43">
        <f t="shared" si="35"/>
        <v>0</v>
      </c>
      <c r="Q55" s="43">
        <f t="shared" si="34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33"/>
        <v>0</v>
      </c>
      <c r="P56" s="43">
        <f t="shared" si="35"/>
        <v>0</v>
      </c>
      <c r="Q56" s="43">
        <f t="shared" si="34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33"/>
        <v>0</v>
      </c>
      <c r="P57" s="49">
        <f t="shared" si="35"/>
        <v>0</v>
      </c>
      <c r="Q57" s="49">
        <f t="shared" si="34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8" sqref="B8:D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/>
    </row>
    <row r="2" spans="1:10" ht="19.5" thickBot="1">
      <c r="A2" s="17" t="s">
        <v>14</v>
      </c>
    </row>
    <row r="3" spans="1:10" ht="15.7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60</v>
      </c>
      <c r="D5" s="18">
        <v>2299</v>
      </c>
      <c r="E5" s="10">
        <v>0.5</v>
      </c>
      <c r="F5" s="10" t="s">
        <v>10</v>
      </c>
      <c r="G5" s="10">
        <v>0.5</v>
      </c>
      <c r="H5" s="19">
        <v>41831</v>
      </c>
      <c r="I5" s="14" t="s">
        <v>72</v>
      </c>
      <c r="J5" s="18">
        <v>2028</v>
      </c>
    </row>
    <row r="6" spans="1:10">
      <c r="A6" s="5">
        <v>2</v>
      </c>
      <c r="B6" s="19">
        <v>14354</v>
      </c>
      <c r="C6" s="14" t="s">
        <v>61</v>
      </c>
      <c r="D6" s="18">
        <v>2283</v>
      </c>
      <c r="E6" s="10">
        <v>1</v>
      </c>
      <c r="F6" s="10" t="s">
        <v>10</v>
      </c>
      <c r="G6" s="10">
        <v>0</v>
      </c>
      <c r="H6" s="19">
        <v>92452</v>
      </c>
      <c r="I6" s="14" t="s">
        <v>73</v>
      </c>
      <c r="J6" s="18">
        <v>1941</v>
      </c>
    </row>
    <row r="7" spans="1:10">
      <c r="A7" s="5">
        <v>3</v>
      </c>
      <c r="B7" s="19">
        <v>27413</v>
      </c>
      <c r="C7" s="14" t="s">
        <v>63</v>
      </c>
      <c r="D7" s="18">
        <v>2065</v>
      </c>
      <c r="E7" s="10">
        <v>0</v>
      </c>
      <c r="F7" s="10" t="s">
        <v>10</v>
      </c>
      <c r="G7" s="10">
        <v>1</v>
      </c>
      <c r="H7" s="19">
        <v>8575</v>
      </c>
      <c r="I7" s="14" t="s">
        <v>74</v>
      </c>
      <c r="J7" s="18">
        <v>1938</v>
      </c>
    </row>
    <row r="8" spans="1:10">
      <c r="A8" s="5">
        <v>4</v>
      </c>
      <c r="B8" s="19">
        <v>353</v>
      </c>
      <c r="C8" s="14" t="s">
        <v>67</v>
      </c>
      <c r="D8" s="18">
        <v>1885</v>
      </c>
      <c r="E8" s="10">
        <v>0</v>
      </c>
      <c r="F8" s="10" t="s">
        <v>10</v>
      </c>
      <c r="G8" s="10">
        <v>1</v>
      </c>
      <c r="H8" s="19">
        <v>97250</v>
      </c>
      <c r="I8" s="14" t="s">
        <v>75</v>
      </c>
      <c r="J8" s="18">
        <v>1877</v>
      </c>
    </row>
    <row r="9" spans="1:10">
      <c r="A9" s="5">
        <v>5</v>
      </c>
      <c r="B9" s="19">
        <v>48097</v>
      </c>
      <c r="C9" s="14" t="s">
        <v>69</v>
      </c>
      <c r="D9" s="18">
        <v>1811</v>
      </c>
      <c r="E9" s="10">
        <v>0.5</v>
      </c>
      <c r="F9" s="10" t="s">
        <v>10</v>
      </c>
      <c r="G9" s="10">
        <v>0.5</v>
      </c>
      <c r="H9" s="19">
        <v>65722</v>
      </c>
      <c r="I9" s="14" t="s">
        <v>76</v>
      </c>
      <c r="J9" s="18">
        <v>1893</v>
      </c>
    </row>
    <row r="10" spans="1:10" ht="15.75" thickBot="1">
      <c r="A10" s="5">
        <v>6</v>
      </c>
      <c r="B10" s="19">
        <v>76317</v>
      </c>
      <c r="C10" s="14" t="s">
        <v>64</v>
      </c>
      <c r="D10" s="18">
        <v>1754</v>
      </c>
      <c r="E10" s="12">
        <v>0.5</v>
      </c>
      <c r="F10" s="10" t="s">
        <v>10</v>
      </c>
      <c r="G10" s="12">
        <v>0.5</v>
      </c>
      <c r="H10" s="19">
        <v>55760</v>
      </c>
      <c r="I10" s="14" t="s">
        <v>77</v>
      </c>
      <c r="J10" s="18">
        <v>1750</v>
      </c>
    </row>
    <row r="11" spans="1:10" ht="16.5" thickTop="1" thickBot="1">
      <c r="A11" s="6"/>
      <c r="B11" s="3"/>
      <c r="C11" s="16">
        <f>IFERROR(AVERAGE(D5:D10),"")</f>
        <v>2016.1666666666667</v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1904.5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66</v>
      </c>
      <c r="D13" s="1"/>
      <c r="E13" s="1"/>
      <c r="F13" s="1"/>
      <c r="G13" s="1"/>
      <c r="H13" s="2" t="s">
        <v>12</v>
      </c>
      <c r="I13" s="15" t="s">
        <v>51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143</v>
      </c>
      <c r="D15" s="18">
        <v>1879</v>
      </c>
      <c r="E15" s="10">
        <v>0</v>
      </c>
      <c r="F15" s="10" t="s">
        <v>10</v>
      </c>
      <c r="G15" s="10">
        <v>1</v>
      </c>
      <c r="H15" s="19">
        <v>54585</v>
      </c>
      <c r="I15" s="14" t="s">
        <v>146</v>
      </c>
      <c r="J15" s="18">
        <v>1363</v>
      </c>
    </row>
    <row r="16" spans="1:10">
      <c r="A16" s="5">
        <v>2</v>
      </c>
      <c r="B16" s="19">
        <v>655</v>
      </c>
      <c r="C16" s="14" t="s">
        <v>144</v>
      </c>
      <c r="D16" s="18">
        <v>1824</v>
      </c>
      <c r="E16" s="10">
        <v>1</v>
      </c>
      <c r="F16" s="10" t="s">
        <v>10</v>
      </c>
      <c r="G16" s="10">
        <v>0</v>
      </c>
      <c r="H16" s="19">
        <v>54356</v>
      </c>
      <c r="I16" s="14" t="s">
        <v>147</v>
      </c>
      <c r="J16" s="18">
        <v>1269</v>
      </c>
    </row>
    <row r="17" spans="1:10">
      <c r="A17" s="5">
        <v>3</v>
      </c>
      <c r="B17" s="19">
        <v>26816</v>
      </c>
      <c r="C17" s="14" t="s">
        <v>70</v>
      </c>
      <c r="D17" s="18">
        <v>1752</v>
      </c>
      <c r="E17" s="10">
        <v>1</v>
      </c>
      <c r="F17" s="10" t="s">
        <v>10</v>
      </c>
      <c r="G17" s="10">
        <v>0</v>
      </c>
      <c r="H17" s="19">
        <v>34045</v>
      </c>
      <c r="I17" s="14" t="s">
        <v>148</v>
      </c>
      <c r="J17" s="18">
        <v>1229</v>
      </c>
    </row>
    <row r="18" spans="1:10" ht="15.75" thickBot="1">
      <c r="A18" s="5">
        <v>4</v>
      </c>
      <c r="B18" s="19">
        <v>41688</v>
      </c>
      <c r="C18" s="14" t="s">
        <v>145</v>
      </c>
      <c r="D18" s="18">
        <v>1611</v>
      </c>
      <c r="E18" s="12">
        <v>0.5</v>
      </c>
      <c r="F18" s="10" t="s">
        <v>10</v>
      </c>
      <c r="G18" s="12">
        <v>0.5</v>
      </c>
      <c r="H18" s="19">
        <v>57690</v>
      </c>
      <c r="I18" s="14" t="s">
        <v>149</v>
      </c>
      <c r="J18" s="18" t="s">
        <v>150</v>
      </c>
    </row>
    <row r="19" spans="1:10" ht="16.5" thickTop="1" thickBot="1">
      <c r="A19" s="6"/>
      <c r="B19" s="3"/>
      <c r="C19" s="16">
        <f>IFERROR(AVERAGE(D15:D18),"")</f>
        <v>1766.5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1287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L14" sqref="L14:N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  <col min="17" max="17" width="10.28515625" customWidth="1"/>
  </cols>
  <sheetData>
    <row r="1" spans="1:17" ht="21">
      <c r="A1" s="25" t="s">
        <v>21</v>
      </c>
      <c r="B1" s="21" t="s">
        <v>19</v>
      </c>
      <c r="C1" s="20"/>
    </row>
    <row r="2" spans="1:17" ht="19.5" thickBot="1">
      <c r="A2" s="17" t="s">
        <v>14</v>
      </c>
    </row>
    <row r="3" spans="1:17" ht="15.75">
      <c r="A3" s="4"/>
      <c r="B3" s="2" t="s">
        <v>11</v>
      </c>
      <c r="C3" s="15" t="s">
        <v>46</v>
      </c>
      <c r="D3" s="1"/>
      <c r="E3" s="1"/>
      <c r="F3" s="1"/>
      <c r="G3" s="1"/>
      <c r="H3" s="2"/>
      <c r="I3" s="15" t="s">
        <v>59</v>
      </c>
      <c r="J3" s="1"/>
    </row>
    <row r="4" spans="1:17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7">
      <c r="A5" s="5">
        <v>1</v>
      </c>
      <c r="B5" s="19">
        <v>85375</v>
      </c>
      <c r="C5" s="14" t="s">
        <v>80</v>
      </c>
      <c r="D5" s="18">
        <v>1932</v>
      </c>
      <c r="E5" s="10">
        <v>0</v>
      </c>
      <c r="F5" s="10" t="s">
        <v>10</v>
      </c>
      <c r="G5" s="10">
        <v>1</v>
      </c>
      <c r="H5" s="19">
        <v>20621</v>
      </c>
      <c r="I5" s="14" t="s">
        <v>60</v>
      </c>
      <c r="J5" s="18">
        <v>2299</v>
      </c>
      <c r="L5" s="68" t="s">
        <v>79</v>
      </c>
      <c r="M5" s="68"/>
    </row>
    <row r="6" spans="1:17">
      <c r="A6" s="5">
        <v>2</v>
      </c>
      <c r="B6" s="19">
        <v>77038</v>
      </c>
      <c r="C6" s="14" t="s">
        <v>81</v>
      </c>
      <c r="D6" s="18">
        <v>1878</v>
      </c>
      <c r="E6" s="10">
        <v>0</v>
      </c>
      <c r="F6" s="10" t="s">
        <v>10</v>
      </c>
      <c r="G6" s="10">
        <v>1</v>
      </c>
      <c r="H6" s="19">
        <v>14354</v>
      </c>
      <c r="I6" s="14" t="s">
        <v>61</v>
      </c>
      <c r="J6" s="18">
        <v>2283</v>
      </c>
    </row>
    <row r="7" spans="1:17">
      <c r="A7" s="5">
        <v>3</v>
      </c>
      <c r="B7" s="19">
        <v>84841</v>
      </c>
      <c r="C7" s="14" t="s">
        <v>82</v>
      </c>
      <c r="D7" s="18">
        <v>1893</v>
      </c>
      <c r="E7" s="10">
        <v>1</v>
      </c>
      <c r="F7" s="10" t="s">
        <v>10</v>
      </c>
      <c r="G7" s="10">
        <v>0</v>
      </c>
      <c r="H7" s="19">
        <v>39349</v>
      </c>
      <c r="I7" s="14" t="s">
        <v>62</v>
      </c>
      <c r="J7" s="18">
        <v>2113</v>
      </c>
    </row>
    <row r="8" spans="1:17">
      <c r="A8" s="5">
        <v>4</v>
      </c>
      <c r="B8" s="19">
        <v>93548</v>
      </c>
      <c r="C8" s="14" t="s">
        <v>83</v>
      </c>
      <c r="D8" s="18">
        <v>1930</v>
      </c>
      <c r="E8" s="10">
        <v>0</v>
      </c>
      <c r="F8" s="10" t="s">
        <v>10</v>
      </c>
      <c r="G8" s="10">
        <v>1</v>
      </c>
      <c r="H8" s="19">
        <v>27413</v>
      </c>
      <c r="I8" s="14" t="s">
        <v>63</v>
      </c>
      <c r="J8" s="18">
        <v>2065</v>
      </c>
    </row>
    <row r="9" spans="1:17">
      <c r="A9" s="5">
        <v>5</v>
      </c>
      <c r="B9" s="19">
        <v>92916</v>
      </c>
      <c r="C9" s="14" t="s">
        <v>84</v>
      </c>
      <c r="D9" s="18">
        <v>1845</v>
      </c>
      <c r="E9" s="10">
        <v>0.5</v>
      </c>
      <c r="F9" s="10" t="s">
        <v>10</v>
      </c>
      <c r="G9" s="10">
        <v>0.5</v>
      </c>
      <c r="H9" s="19">
        <v>353</v>
      </c>
      <c r="I9" s="14" t="s">
        <v>67</v>
      </c>
      <c r="J9" s="18">
        <v>1885</v>
      </c>
    </row>
    <row r="10" spans="1:17">
      <c r="A10" s="5">
        <v>6</v>
      </c>
      <c r="B10" s="19">
        <v>70742</v>
      </c>
      <c r="C10" s="14" t="s">
        <v>85</v>
      </c>
      <c r="D10" s="18">
        <v>1828</v>
      </c>
      <c r="E10" s="10">
        <v>0</v>
      </c>
      <c r="F10" s="10" t="s">
        <v>10</v>
      </c>
      <c r="G10" s="10">
        <v>1</v>
      </c>
      <c r="H10" s="19">
        <v>43419</v>
      </c>
      <c r="I10" s="14" t="s">
        <v>78</v>
      </c>
      <c r="J10" s="18">
        <v>1882</v>
      </c>
    </row>
    <row r="11" spans="1:17" ht="15.75" thickBot="1">
      <c r="A11" s="6"/>
      <c r="B11" s="3"/>
      <c r="C11" s="16">
        <f>IFERROR(AVERAGE(D5:D10),"")</f>
        <v>1884.3333333333333</v>
      </c>
      <c r="D11" s="3"/>
      <c r="E11" s="13">
        <v>1.5</v>
      </c>
      <c r="F11" s="10" t="s">
        <v>10</v>
      </c>
      <c r="G11" s="13">
        <v>4.5</v>
      </c>
      <c r="H11" s="3"/>
      <c r="I11" s="16">
        <f>IFERROR(AVERAGE(J5:J10),"")</f>
        <v>2087.8333333333335</v>
      </c>
      <c r="J11" s="3"/>
    </row>
    <row r="12" spans="1:17" ht="19.5" thickBot="1">
      <c r="A12" s="17" t="s">
        <v>15</v>
      </c>
    </row>
    <row r="13" spans="1:17" ht="15.75">
      <c r="A13" s="4"/>
      <c r="B13" s="2" t="s">
        <v>11</v>
      </c>
      <c r="C13" s="15" t="s">
        <v>152</v>
      </c>
      <c r="D13" s="1"/>
      <c r="E13" s="1"/>
      <c r="F13" s="1"/>
      <c r="G13" s="1"/>
      <c r="H13" s="2"/>
      <c r="I13" s="15" t="s">
        <v>66</v>
      </c>
      <c r="J13" s="1"/>
      <c r="L13" s="68" t="s">
        <v>151</v>
      </c>
      <c r="M13" s="68"/>
      <c r="N13" s="68"/>
      <c r="O13" s="68"/>
      <c r="P13" s="68"/>
      <c r="Q13" s="68"/>
    </row>
    <row r="14" spans="1:17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  <c r="L14" s="68" t="s">
        <v>167</v>
      </c>
      <c r="M14" s="68"/>
      <c r="N14" s="68"/>
    </row>
    <row r="15" spans="1:17">
      <c r="A15" s="5">
        <v>1</v>
      </c>
      <c r="B15" s="19">
        <v>24384</v>
      </c>
      <c r="C15" s="14" t="s">
        <v>153</v>
      </c>
      <c r="D15" s="18">
        <v>1824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143</v>
      </c>
      <c r="J15" s="18">
        <v>1879</v>
      </c>
    </row>
    <row r="16" spans="1:17">
      <c r="A16" s="5">
        <v>2</v>
      </c>
      <c r="B16" s="19">
        <v>85359</v>
      </c>
      <c r="C16" s="14" t="s">
        <v>154</v>
      </c>
      <c r="D16" s="18">
        <v>1843</v>
      </c>
      <c r="E16" s="10">
        <v>1</v>
      </c>
      <c r="F16" s="10" t="s">
        <v>10</v>
      </c>
      <c r="G16" s="10">
        <v>0</v>
      </c>
      <c r="H16" s="19">
        <v>76317</v>
      </c>
      <c r="I16" s="14" t="s">
        <v>64</v>
      </c>
      <c r="J16" s="18">
        <v>1754</v>
      </c>
    </row>
    <row r="17" spans="1:10">
      <c r="A17" s="5">
        <v>3</v>
      </c>
      <c r="B17" s="19">
        <v>45276</v>
      </c>
      <c r="C17" s="14" t="s">
        <v>155</v>
      </c>
      <c r="D17" s="18">
        <v>1782</v>
      </c>
      <c r="E17" s="10">
        <v>0.5</v>
      </c>
      <c r="F17" s="10" t="s">
        <v>10</v>
      </c>
      <c r="G17" s="10">
        <v>0.5</v>
      </c>
      <c r="H17" s="19">
        <v>26816</v>
      </c>
      <c r="I17" s="14" t="s">
        <v>70</v>
      </c>
      <c r="J17" s="18">
        <v>1752</v>
      </c>
    </row>
    <row r="18" spans="1:10" ht="15.75" thickBot="1">
      <c r="A18" s="5">
        <v>4</v>
      </c>
      <c r="B18" s="19">
        <v>72281</v>
      </c>
      <c r="C18" s="14" t="s">
        <v>156</v>
      </c>
      <c r="D18" s="18">
        <v>1776</v>
      </c>
      <c r="E18" s="12">
        <v>1</v>
      </c>
      <c r="F18" s="10" t="s">
        <v>10</v>
      </c>
      <c r="G18" s="12">
        <v>0</v>
      </c>
      <c r="H18" s="19">
        <v>41688</v>
      </c>
      <c r="I18" s="14" t="s">
        <v>145</v>
      </c>
      <c r="J18" s="18">
        <v>1611</v>
      </c>
    </row>
    <row r="19" spans="1:10" ht="16.5" thickTop="1" thickBot="1">
      <c r="A19" s="6"/>
      <c r="B19" s="3"/>
      <c r="C19" s="16">
        <f>IFERROR(AVERAGE(D15:D18),"")</f>
        <v>1806.25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1749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/>
    </row>
    <row r="2" spans="1:10" ht="19.5" thickBot="1">
      <c r="A2" s="17" t="s">
        <v>14</v>
      </c>
    </row>
    <row r="3" spans="1:10" ht="15.7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45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60</v>
      </c>
      <c r="D5" s="18">
        <v>2299</v>
      </c>
      <c r="E5" s="10">
        <v>1</v>
      </c>
      <c r="F5" s="10"/>
      <c r="G5" s="10">
        <v>0</v>
      </c>
      <c r="H5" s="19">
        <v>51136</v>
      </c>
      <c r="I5" s="14" t="s">
        <v>86</v>
      </c>
      <c r="J5" s="18">
        <v>1937</v>
      </c>
    </row>
    <row r="6" spans="1:10">
      <c r="A6" s="5">
        <v>2</v>
      </c>
      <c r="B6" s="19">
        <v>14354</v>
      </c>
      <c r="C6" s="14" t="s">
        <v>61</v>
      </c>
      <c r="D6" s="18">
        <v>2283</v>
      </c>
      <c r="E6" s="10">
        <v>1</v>
      </c>
      <c r="F6" s="10"/>
      <c r="G6" s="10">
        <v>0</v>
      </c>
      <c r="H6" s="19">
        <v>17256</v>
      </c>
      <c r="I6" s="14" t="s">
        <v>87</v>
      </c>
      <c r="J6" s="18">
        <v>1954</v>
      </c>
    </row>
    <row r="7" spans="1:10">
      <c r="A7" s="5">
        <v>3</v>
      </c>
      <c r="B7" s="19">
        <v>38954</v>
      </c>
      <c r="C7" s="14" t="s">
        <v>71</v>
      </c>
      <c r="D7" s="18">
        <v>2172</v>
      </c>
      <c r="E7" s="10">
        <v>0</v>
      </c>
      <c r="F7" s="10"/>
      <c r="G7" s="10">
        <v>1</v>
      </c>
      <c r="H7" s="19">
        <v>39543</v>
      </c>
      <c r="I7" s="14" t="s">
        <v>88</v>
      </c>
      <c r="J7" s="18">
        <v>2002</v>
      </c>
    </row>
    <row r="8" spans="1:10">
      <c r="A8" s="5">
        <v>4</v>
      </c>
      <c r="B8" s="19">
        <v>27413</v>
      </c>
      <c r="C8" s="14" t="s">
        <v>63</v>
      </c>
      <c r="D8" s="18">
        <v>2065</v>
      </c>
      <c r="E8" s="10">
        <v>1</v>
      </c>
      <c r="F8" s="10"/>
      <c r="G8" s="10">
        <v>0</v>
      </c>
      <c r="H8" s="19">
        <v>8613</v>
      </c>
      <c r="I8" s="14" t="s">
        <v>89</v>
      </c>
      <c r="J8" s="18">
        <v>1992</v>
      </c>
    </row>
    <row r="9" spans="1:10">
      <c r="A9" s="5">
        <v>5</v>
      </c>
      <c r="B9" s="19">
        <v>48097</v>
      </c>
      <c r="C9" s="14" t="s">
        <v>69</v>
      </c>
      <c r="D9" s="18">
        <v>1811</v>
      </c>
      <c r="E9" s="10">
        <v>0</v>
      </c>
      <c r="F9" s="10" t="s">
        <v>10</v>
      </c>
      <c r="G9" s="10">
        <v>1</v>
      </c>
      <c r="H9" s="19">
        <v>21113</v>
      </c>
      <c r="I9" s="14" t="s">
        <v>90</v>
      </c>
      <c r="J9" s="18">
        <v>1973</v>
      </c>
    </row>
    <row r="10" spans="1:10" ht="15.75" thickBot="1">
      <c r="A10" s="5">
        <v>6</v>
      </c>
      <c r="B10" s="19">
        <v>76317</v>
      </c>
      <c r="C10" s="14" t="s">
        <v>64</v>
      </c>
      <c r="D10" s="18">
        <v>1754</v>
      </c>
      <c r="E10" s="12">
        <v>0.5</v>
      </c>
      <c r="F10" s="10" t="s">
        <v>10</v>
      </c>
      <c r="G10" s="12">
        <v>0.5</v>
      </c>
      <c r="H10" s="19">
        <v>23108</v>
      </c>
      <c r="I10" s="14" t="s">
        <v>91</v>
      </c>
      <c r="J10" s="18">
        <v>1945</v>
      </c>
    </row>
    <row r="11" spans="1:10" ht="16.5" thickTop="1" thickBot="1">
      <c r="A11" s="6"/>
      <c r="B11" s="3"/>
      <c r="C11" s="16">
        <f>IFERROR(AVERAGE(D5:D10),"")</f>
        <v>2064</v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1967.1666666666667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66</v>
      </c>
      <c r="D13" s="1"/>
      <c r="E13" s="1"/>
      <c r="F13" s="1"/>
      <c r="G13" s="1"/>
      <c r="H13" s="2" t="s">
        <v>12</v>
      </c>
      <c r="I13" s="15" t="s">
        <v>55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13" sqref="H13:J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/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41</v>
      </c>
      <c r="D3" s="1"/>
      <c r="E3" s="1"/>
      <c r="F3" s="1"/>
      <c r="G3" s="1"/>
      <c r="H3" s="2"/>
      <c r="I3" s="15" t="s">
        <v>59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60073</v>
      </c>
      <c r="C5" s="14" t="s">
        <v>92</v>
      </c>
      <c r="D5" s="18">
        <v>2451</v>
      </c>
      <c r="E5" s="10">
        <v>1</v>
      </c>
      <c r="F5" s="10"/>
      <c r="G5" s="10">
        <v>0</v>
      </c>
      <c r="H5" s="19">
        <v>20621</v>
      </c>
      <c r="I5" s="14" t="s">
        <v>60</v>
      </c>
      <c r="J5" s="18">
        <v>2299</v>
      </c>
    </row>
    <row r="6" spans="1:10">
      <c r="A6" s="5">
        <v>2</v>
      </c>
      <c r="B6" s="19">
        <v>74853</v>
      </c>
      <c r="C6" s="14" t="s">
        <v>93</v>
      </c>
      <c r="D6" s="18">
        <v>2214</v>
      </c>
      <c r="E6" s="10">
        <v>0</v>
      </c>
      <c r="F6" s="10"/>
      <c r="G6" s="10">
        <v>1</v>
      </c>
      <c r="H6" s="19">
        <v>14354</v>
      </c>
      <c r="I6" s="14" t="s">
        <v>61</v>
      </c>
      <c r="J6" s="18">
        <v>2283</v>
      </c>
    </row>
    <row r="7" spans="1:10">
      <c r="A7" s="5">
        <v>3</v>
      </c>
      <c r="B7" s="19">
        <v>67105</v>
      </c>
      <c r="C7" s="14" t="s">
        <v>94</v>
      </c>
      <c r="D7" s="18">
        <v>2184</v>
      </c>
      <c r="E7" s="10">
        <v>0.5</v>
      </c>
      <c r="F7" s="10"/>
      <c r="G7" s="10">
        <v>0.5</v>
      </c>
      <c r="H7" s="19">
        <v>39349</v>
      </c>
      <c r="I7" s="14" t="s">
        <v>62</v>
      </c>
      <c r="J7" s="18">
        <v>2113</v>
      </c>
    </row>
    <row r="8" spans="1:10">
      <c r="A8" s="5">
        <v>4</v>
      </c>
      <c r="B8" s="19">
        <v>60747</v>
      </c>
      <c r="C8" s="14" t="s">
        <v>95</v>
      </c>
      <c r="D8" s="18">
        <v>2060</v>
      </c>
      <c r="E8" s="10">
        <v>0</v>
      </c>
      <c r="F8" s="10"/>
      <c r="G8" s="10">
        <v>1</v>
      </c>
      <c r="H8" s="19">
        <v>27413</v>
      </c>
      <c r="I8" s="14" t="s">
        <v>63</v>
      </c>
      <c r="J8" s="18">
        <v>2065</v>
      </c>
    </row>
    <row r="9" spans="1:10">
      <c r="A9" s="5">
        <v>5</v>
      </c>
      <c r="B9" s="19">
        <v>63614</v>
      </c>
      <c r="C9" s="14" t="s">
        <v>96</v>
      </c>
      <c r="D9" s="18">
        <v>2062</v>
      </c>
      <c r="E9" s="10">
        <v>1</v>
      </c>
      <c r="F9" s="10" t="s">
        <v>10</v>
      </c>
      <c r="G9" s="10">
        <v>0</v>
      </c>
      <c r="H9" s="19">
        <v>353</v>
      </c>
      <c r="I9" s="14" t="s">
        <v>67</v>
      </c>
      <c r="J9" s="18">
        <v>1885</v>
      </c>
    </row>
    <row r="10" spans="1:10" ht="15.75" thickBot="1">
      <c r="A10" s="5">
        <v>6</v>
      </c>
      <c r="B10" s="19">
        <v>58823</v>
      </c>
      <c r="C10" s="14" t="s">
        <v>97</v>
      </c>
      <c r="D10" s="18">
        <v>2023</v>
      </c>
      <c r="E10" s="12">
        <v>0.5</v>
      </c>
      <c r="F10" s="10" t="s">
        <v>10</v>
      </c>
      <c r="G10" s="12">
        <v>0.5</v>
      </c>
      <c r="H10" s="19">
        <v>76317</v>
      </c>
      <c r="I10" s="14" t="s">
        <v>64</v>
      </c>
      <c r="J10" s="18">
        <v>1754</v>
      </c>
    </row>
    <row r="11" spans="1:10" ht="16.5" thickTop="1" thickBot="1">
      <c r="A11" s="6"/>
      <c r="B11" s="3"/>
      <c r="C11" s="16">
        <f>IFERROR(AVERAGE(D5:D10),"")</f>
        <v>2165.6666666666665</v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2066.5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157</v>
      </c>
      <c r="D13" s="1"/>
      <c r="E13" s="1"/>
      <c r="F13" s="1"/>
      <c r="G13" s="1"/>
      <c r="H13" s="2"/>
      <c r="I13" s="15" t="s">
        <v>66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15679</v>
      </c>
      <c r="C15" s="14" t="s">
        <v>158</v>
      </c>
      <c r="D15" s="18">
        <v>1603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143</v>
      </c>
      <c r="J15" s="18">
        <v>1879</v>
      </c>
    </row>
    <row r="16" spans="1:10">
      <c r="A16" s="5">
        <v>2</v>
      </c>
      <c r="B16" s="19">
        <v>35891</v>
      </c>
      <c r="C16" s="14" t="s">
        <v>159</v>
      </c>
      <c r="D16" s="18">
        <v>1505</v>
      </c>
      <c r="E16" s="10">
        <v>1</v>
      </c>
      <c r="F16" s="10" t="s">
        <v>10</v>
      </c>
      <c r="G16" s="10">
        <v>0</v>
      </c>
      <c r="H16" s="19">
        <v>76333</v>
      </c>
      <c r="I16" s="14" t="s">
        <v>68</v>
      </c>
      <c r="J16" s="18">
        <v>1816</v>
      </c>
    </row>
    <row r="17" spans="1:10">
      <c r="A17" s="5">
        <v>3</v>
      </c>
      <c r="B17" s="19">
        <v>33324</v>
      </c>
      <c r="C17" s="14" t="s">
        <v>160</v>
      </c>
      <c r="D17" s="18">
        <v>1324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70</v>
      </c>
      <c r="J17" s="18">
        <v>1752</v>
      </c>
    </row>
    <row r="18" spans="1:10" ht="15.75" thickBot="1">
      <c r="A18" s="5">
        <v>4</v>
      </c>
      <c r="B18" s="19">
        <v>32557</v>
      </c>
      <c r="C18" s="14" t="s">
        <v>161</v>
      </c>
      <c r="D18" s="18">
        <v>1186</v>
      </c>
      <c r="E18" s="12">
        <v>0.5</v>
      </c>
      <c r="F18" s="10" t="s">
        <v>10</v>
      </c>
      <c r="G18" s="12">
        <v>0.5</v>
      </c>
      <c r="H18" s="19">
        <v>41688</v>
      </c>
      <c r="I18" s="14" t="s">
        <v>145</v>
      </c>
      <c r="J18" s="18">
        <v>1611</v>
      </c>
    </row>
    <row r="19" spans="1:10" ht="16.5" thickTop="1" thickBot="1">
      <c r="A19" s="6"/>
      <c r="B19" s="3"/>
      <c r="C19" s="16">
        <f>IFERROR(AVERAGE(D15:D18),"")</f>
        <v>1404.5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1764.5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6" sqref="B16:D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/>
    </row>
    <row r="2" spans="1:10" ht="19.5" thickBot="1">
      <c r="A2" s="17" t="s">
        <v>14</v>
      </c>
    </row>
    <row r="3" spans="1:10" ht="15.7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98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60</v>
      </c>
      <c r="D5" s="18">
        <v>2299</v>
      </c>
      <c r="E5" s="10">
        <v>1</v>
      </c>
      <c r="F5" s="10"/>
      <c r="G5" s="10">
        <v>0</v>
      </c>
      <c r="H5" s="19">
        <v>66150</v>
      </c>
      <c r="I5" s="14" t="s">
        <v>99</v>
      </c>
      <c r="J5" s="18">
        <v>2210</v>
      </c>
    </row>
    <row r="6" spans="1:10">
      <c r="A6" s="5">
        <v>2</v>
      </c>
      <c r="B6" s="19">
        <v>14354</v>
      </c>
      <c r="C6" s="14" t="s">
        <v>61</v>
      </c>
      <c r="D6" s="18">
        <v>2283</v>
      </c>
      <c r="E6" s="10">
        <v>1</v>
      </c>
      <c r="F6" s="10"/>
      <c r="G6" s="10">
        <v>0</v>
      </c>
      <c r="H6" s="19">
        <v>63011</v>
      </c>
      <c r="I6" s="14" t="s">
        <v>100</v>
      </c>
      <c r="J6" s="18">
        <v>2195</v>
      </c>
    </row>
    <row r="7" spans="1:10">
      <c r="A7" s="5">
        <v>3</v>
      </c>
      <c r="B7" s="19">
        <v>39349</v>
      </c>
      <c r="C7" s="14" t="s">
        <v>62</v>
      </c>
      <c r="D7" s="18">
        <v>2113</v>
      </c>
      <c r="E7" s="10">
        <v>0.5</v>
      </c>
      <c r="F7" s="10"/>
      <c r="G7" s="10">
        <v>0.5</v>
      </c>
      <c r="H7" s="19">
        <v>66711</v>
      </c>
      <c r="I7" s="14" t="s">
        <v>101</v>
      </c>
      <c r="J7" s="18">
        <v>1078</v>
      </c>
    </row>
    <row r="8" spans="1:10">
      <c r="A8" s="5">
        <v>4</v>
      </c>
      <c r="B8" s="19">
        <v>27413</v>
      </c>
      <c r="C8" s="14" t="s">
        <v>63</v>
      </c>
      <c r="D8" s="18">
        <v>2065</v>
      </c>
      <c r="E8" s="10">
        <v>0</v>
      </c>
      <c r="F8" s="10"/>
      <c r="G8" s="10">
        <v>1</v>
      </c>
      <c r="H8" s="19">
        <v>95478</v>
      </c>
      <c r="I8" s="14" t="s">
        <v>102</v>
      </c>
      <c r="J8" s="18">
        <v>2080</v>
      </c>
    </row>
    <row r="9" spans="1:10">
      <c r="A9" s="5">
        <v>5</v>
      </c>
      <c r="B9" s="19">
        <v>353</v>
      </c>
      <c r="C9" s="14" t="s">
        <v>67</v>
      </c>
      <c r="D9" s="18">
        <v>1885</v>
      </c>
      <c r="E9" s="10">
        <v>0.5</v>
      </c>
      <c r="F9" s="10" t="s">
        <v>10</v>
      </c>
      <c r="G9" s="10">
        <v>0.5</v>
      </c>
      <c r="H9" s="19">
        <v>84255</v>
      </c>
      <c r="I9" s="14" t="s">
        <v>103</v>
      </c>
      <c r="J9" s="18">
        <v>2091</v>
      </c>
    </row>
    <row r="10" spans="1:10" ht="15.75" thickBot="1">
      <c r="A10" s="5">
        <v>6</v>
      </c>
      <c r="B10" s="19">
        <v>76317</v>
      </c>
      <c r="C10" s="14" t="s">
        <v>64</v>
      </c>
      <c r="D10" s="18">
        <v>1754</v>
      </c>
      <c r="E10" s="12">
        <v>0</v>
      </c>
      <c r="F10" s="10" t="s">
        <v>10</v>
      </c>
      <c r="G10" s="12">
        <v>1</v>
      </c>
      <c r="H10" s="19">
        <v>48011</v>
      </c>
      <c r="I10" s="14" t="s">
        <v>104</v>
      </c>
      <c r="J10" s="18">
        <v>2118</v>
      </c>
    </row>
    <row r="11" spans="1:10" ht="16.5" thickTop="1" thickBot="1">
      <c r="A11" s="6"/>
      <c r="B11" s="3"/>
      <c r="C11" s="16">
        <f>IFERROR(AVERAGE(D5:D10),"")</f>
        <v>2066.5</v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1962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66</v>
      </c>
      <c r="D13" s="1"/>
      <c r="E13" s="1"/>
      <c r="F13" s="1"/>
      <c r="G13" s="1"/>
      <c r="H13" s="2" t="s">
        <v>12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143</v>
      </c>
      <c r="D15" s="18">
        <v>1879</v>
      </c>
      <c r="E15" s="10">
        <v>1</v>
      </c>
      <c r="F15" s="10" t="s">
        <v>10</v>
      </c>
      <c r="G15" s="10">
        <v>0</v>
      </c>
      <c r="H15" s="19">
        <v>40371</v>
      </c>
      <c r="I15" s="14" t="s">
        <v>163</v>
      </c>
      <c r="J15" s="18">
        <v>1587</v>
      </c>
    </row>
    <row r="16" spans="1:10">
      <c r="A16" s="5">
        <v>2</v>
      </c>
      <c r="B16" s="19">
        <v>655</v>
      </c>
      <c r="C16" s="14" t="s">
        <v>144</v>
      </c>
      <c r="D16" s="18">
        <v>1824</v>
      </c>
      <c r="E16" s="10">
        <v>0</v>
      </c>
      <c r="F16" s="10" t="s">
        <v>10</v>
      </c>
      <c r="G16" s="10">
        <v>1</v>
      </c>
      <c r="H16" s="19">
        <v>11606</v>
      </c>
      <c r="I16" s="14" t="s">
        <v>164</v>
      </c>
      <c r="J16" s="18">
        <v>1515</v>
      </c>
    </row>
    <row r="17" spans="1:10">
      <c r="A17" s="5">
        <v>3</v>
      </c>
      <c r="B17" s="19">
        <v>76333</v>
      </c>
      <c r="C17" s="14" t="s">
        <v>68</v>
      </c>
      <c r="D17" s="18">
        <v>1816</v>
      </c>
      <c r="E17" s="10">
        <v>1</v>
      </c>
      <c r="F17" s="10" t="s">
        <v>10</v>
      </c>
      <c r="G17" s="10">
        <v>0</v>
      </c>
      <c r="H17" s="19">
        <v>2917</v>
      </c>
      <c r="I17" s="14" t="s">
        <v>165</v>
      </c>
      <c r="J17" s="18">
        <v>1476</v>
      </c>
    </row>
    <row r="18" spans="1:10" ht="15.75" thickBot="1">
      <c r="A18" s="5">
        <v>4</v>
      </c>
      <c r="B18" s="19">
        <v>26816</v>
      </c>
      <c r="C18" s="14" t="s">
        <v>70</v>
      </c>
      <c r="D18" s="18">
        <v>1752</v>
      </c>
      <c r="E18" s="12">
        <v>1</v>
      </c>
      <c r="F18" s="10" t="s">
        <v>10</v>
      </c>
      <c r="G18" s="12">
        <v>0</v>
      </c>
      <c r="H18" s="19">
        <v>15008</v>
      </c>
      <c r="I18" s="14" t="s">
        <v>166</v>
      </c>
      <c r="J18" s="18">
        <v>1413</v>
      </c>
    </row>
    <row r="19" spans="1:10" ht="16.5" thickTop="1" thickBot="1">
      <c r="A19" s="6"/>
      <c r="B19" s="3"/>
      <c r="C19" s="16">
        <f>IFERROR(AVERAGE(D15:D18),"")</f>
        <v>1817.75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1497.75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10" sqref="H10:J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/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47</v>
      </c>
      <c r="D3" s="1"/>
      <c r="E3" s="1"/>
      <c r="F3" s="1"/>
      <c r="G3" s="1"/>
      <c r="H3" s="2"/>
      <c r="I3" s="15" t="s">
        <v>59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68501</v>
      </c>
      <c r="C5" s="14" t="s">
        <v>105</v>
      </c>
      <c r="D5" s="18">
        <v>2033</v>
      </c>
      <c r="E5" s="10">
        <v>0</v>
      </c>
      <c r="F5" s="10" t="s">
        <v>10</v>
      </c>
      <c r="G5" s="10">
        <v>1</v>
      </c>
      <c r="H5" s="19">
        <v>20621</v>
      </c>
      <c r="I5" s="14" t="s">
        <v>60</v>
      </c>
      <c r="J5" s="18">
        <v>2299</v>
      </c>
    </row>
    <row r="6" spans="1:10">
      <c r="A6" s="5">
        <v>2</v>
      </c>
      <c r="B6" s="19">
        <v>24953</v>
      </c>
      <c r="C6" s="14" t="s">
        <v>106</v>
      </c>
      <c r="D6" s="18">
        <v>2024</v>
      </c>
      <c r="E6" s="10">
        <v>0</v>
      </c>
      <c r="F6" s="10" t="s">
        <v>10</v>
      </c>
      <c r="G6" s="10">
        <v>1</v>
      </c>
      <c r="H6" s="19">
        <v>14354</v>
      </c>
      <c r="I6" s="14" t="s">
        <v>61</v>
      </c>
      <c r="J6" s="18">
        <v>2283</v>
      </c>
    </row>
    <row r="7" spans="1:10">
      <c r="A7" s="5">
        <v>3</v>
      </c>
      <c r="B7" s="19">
        <v>49425</v>
      </c>
      <c r="C7" s="14" t="s">
        <v>107</v>
      </c>
      <c r="D7" s="18">
        <v>1939</v>
      </c>
      <c r="E7" s="10">
        <v>0.5</v>
      </c>
      <c r="F7" s="10" t="s">
        <v>10</v>
      </c>
      <c r="G7" s="10">
        <v>0.5</v>
      </c>
      <c r="H7" s="19">
        <v>39349</v>
      </c>
      <c r="I7" s="14" t="s">
        <v>62</v>
      </c>
      <c r="J7" s="18">
        <v>2113</v>
      </c>
    </row>
    <row r="8" spans="1:10">
      <c r="A8" s="5">
        <v>4</v>
      </c>
      <c r="B8" s="19">
        <v>80314</v>
      </c>
      <c r="C8" s="14" t="s">
        <v>108</v>
      </c>
      <c r="D8" s="18">
        <v>1928</v>
      </c>
      <c r="E8" s="10">
        <v>0.5</v>
      </c>
      <c r="F8" s="10" t="s">
        <v>10</v>
      </c>
      <c r="G8" s="10">
        <v>0.5</v>
      </c>
      <c r="H8" s="19">
        <v>27413</v>
      </c>
      <c r="I8" s="14" t="s">
        <v>63</v>
      </c>
      <c r="J8" s="18">
        <v>2065</v>
      </c>
    </row>
    <row r="9" spans="1:10">
      <c r="A9" s="5">
        <v>5</v>
      </c>
      <c r="B9" s="19">
        <v>71919</v>
      </c>
      <c r="C9" s="14" t="s">
        <v>109</v>
      </c>
      <c r="D9" s="18">
        <v>1889</v>
      </c>
      <c r="E9" s="10">
        <v>0.5</v>
      </c>
      <c r="F9" s="10" t="s">
        <v>10</v>
      </c>
      <c r="G9" s="10">
        <v>0.5</v>
      </c>
      <c r="H9" s="19">
        <v>353</v>
      </c>
      <c r="I9" s="14" t="s">
        <v>67</v>
      </c>
      <c r="J9" s="18">
        <v>1885</v>
      </c>
    </row>
    <row r="10" spans="1:10" ht="15.75" thickBot="1">
      <c r="A10" s="5">
        <v>6</v>
      </c>
      <c r="B10" s="19">
        <v>75191</v>
      </c>
      <c r="C10" s="14" t="s">
        <v>110</v>
      </c>
      <c r="D10" s="18">
        <v>1615</v>
      </c>
      <c r="E10" s="12">
        <v>1</v>
      </c>
      <c r="F10" s="10" t="s">
        <v>10</v>
      </c>
      <c r="G10" s="12">
        <v>0</v>
      </c>
      <c r="H10" s="19">
        <v>76317</v>
      </c>
      <c r="I10" s="14" t="s">
        <v>64</v>
      </c>
      <c r="J10" s="18">
        <v>1754</v>
      </c>
    </row>
    <row r="11" spans="1:10" ht="16.5" thickTop="1" thickBot="1">
      <c r="A11" s="6"/>
      <c r="B11" s="3"/>
      <c r="C11" s="16">
        <f>IFERROR(AVERAGE(D5:D10),"")</f>
        <v>1904.6666666666667</v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2066.5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50</v>
      </c>
      <c r="D13" s="1"/>
      <c r="E13" s="1"/>
      <c r="F13" s="1"/>
      <c r="G13" s="1"/>
      <c r="H13" s="2"/>
      <c r="I13" s="15" t="s">
        <v>66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37044</v>
      </c>
      <c r="C15" s="14" t="s">
        <v>168</v>
      </c>
      <c r="D15" s="18">
        <v>1957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143</v>
      </c>
      <c r="J15" s="18">
        <v>1879</v>
      </c>
    </row>
    <row r="16" spans="1:10">
      <c r="A16" s="5">
        <v>2</v>
      </c>
      <c r="B16" s="19">
        <v>57011</v>
      </c>
      <c r="C16" s="14" t="s">
        <v>169</v>
      </c>
      <c r="D16" s="18">
        <v>1861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68</v>
      </c>
      <c r="J16" s="18">
        <v>1816</v>
      </c>
    </row>
    <row r="17" spans="1:10">
      <c r="A17" s="5">
        <v>3</v>
      </c>
      <c r="B17" s="19">
        <v>5932</v>
      </c>
      <c r="C17" s="14" t="s">
        <v>170</v>
      </c>
      <c r="D17" s="18">
        <v>1793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70</v>
      </c>
      <c r="J17" s="18">
        <v>1752</v>
      </c>
    </row>
    <row r="18" spans="1:10" ht="15.75" thickBot="1">
      <c r="A18" s="5">
        <v>4</v>
      </c>
      <c r="B18" s="19">
        <v>53236</v>
      </c>
      <c r="C18" s="14" t="s">
        <v>171</v>
      </c>
      <c r="D18" s="18">
        <v>1681</v>
      </c>
      <c r="E18" s="12">
        <v>0</v>
      </c>
      <c r="F18" s="10" t="s">
        <v>10</v>
      </c>
      <c r="G18" s="12">
        <v>1</v>
      </c>
      <c r="H18" s="19">
        <v>54658</v>
      </c>
      <c r="I18" s="14" t="s">
        <v>65</v>
      </c>
      <c r="J18" s="18">
        <v>1674</v>
      </c>
    </row>
    <row r="19" spans="1:10" ht="16.5" thickTop="1" thickBot="1">
      <c r="A19" s="6"/>
      <c r="B19" s="3"/>
      <c r="C19" s="16">
        <f>IFERROR(AVERAGE(D15:D18),"")</f>
        <v>1823</v>
      </c>
      <c r="D19" s="3"/>
      <c r="E19" s="13">
        <v>0</v>
      </c>
      <c r="F19" s="10" t="s">
        <v>10</v>
      </c>
      <c r="G19" s="13">
        <v>4</v>
      </c>
      <c r="H19" s="3"/>
      <c r="I19" s="16">
        <f>IFERROR(AVERAGE(J15:J18),"")</f>
        <v>1780.25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8" sqref="B18:D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/>
    </row>
    <row r="2" spans="1:10" ht="19.5" thickBot="1">
      <c r="A2" s="17" t="s">
        <v>14</v>
      </c>
    </row>
    <row r="3" spans="1:10" ht="15.75">
      <c r="A3" s="4"/>
      <c r="B3" s="2"/>
      <c r="C3" s="15" t="s">
        <v>59</v>
      </c>
      <c r="D3" s="1"/>
      <c r="E3" s="1"/>
      <c r="F3" s="1"/>
      <c r="G3" s="1"/>
      <c r="H3" s="2" t="s">
        <v>12</v>
      </c>
      <c r="I3" s="15" t="s">
        <v>44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60</v>
      </c>
      <c r="D5" s="18">
        <v>2299</v>
      </c>
      <c r="E5" s="10">
        <v>1</v>
      </c>
      <c r="F5" s="10" t="s">
        <v>10</v>
      </c>
      <c r="G5" s="10">
        <v>0</v>
      </c>
      <c r="H5" s="19">
        <v>97209</v>
      </c>
      <c r="I5" s="14" t="s">
        <v>111</v>
      </c>
      <c r="J5" s="18">
        <v>2270</v>
      </c>
    </row>
    <row r="6" spans="1:10">
      <c r="A6" s="5">
        <v>2</v>
      </c>
      <c r="B6" s="19">
        <v>14354</v>
      </c>
      <c r="C6" s="14" t="s">
        <v>61</v>
      </c>
      <c r="D6" s="18">
        <v>2283</v>
      </c>
      <c r="E6" s="10">
        <v>1</v>
      </c>
      <c r="F6" s="10" t="s">
        <v>10</v>
      </c>
      <c r="G6" s="10">
        <v>0</v>
      </c>
      <c r="H6" s="19">
        <v>95052</v>
      </c>
      <c r="I6" s="14" t="s">
        <v>112</v>
      </c>
      <c r="J6" s="18">
        <v>2090</v>
      </c>
    </row>
    <row r="7" spans="1:10">
      <c r="A7" s="5">
        <v>3</v>
      </c>
      <c r="B7" s="19">
        <v>27413</v>
      </c>
      <c r="C7" s="14" t="s">
        <v>63</v>
      </c>
      <c r="D7" s="18">
        <v>2065</v>
      </c>
      <c r="E7" s="10">
        <v>0</v>
      </c>
      <c r="F7" s="10" t="s">
        <v>10</v>
      </c>
      <c r="G7" s="10">
        <v>1</v>
      </c>
      <c r="H7" s="19">
        <v>40924</v>
      </c>
      <c r="I7" s="14" t="s">
        <v>113</v>
      </c>
      <c r="J7" s="18">
        <v>2054</v>
      </c>
    </row>
    <row r="8" spans="1:10">
      <c r="A8" s="5">
        <v>4</v>
      </c>
      <c r="B8" s="19">
        <v>353</v>
      </c>
      <c r="C8" s="14" t="s">
        <v>67</v>
      </c>
      <c r="D8" s="18">
        <v>1885</v>
      </c>
      <c r="E8" s="10">
        <v>0</v>
      </c>
      <c r="F8" s="10" t="s">
        <v>10</v>
      </c>
      <c r="G8" s="10">
        <v>1</v>
      </c>
      <c r="H8" s="19">
        <v>83585</v>
      </c>
      <c r="I8" s="14" t="s">
        <v>114</v>
      </c>
      <c r="J8" s="18">
        <v>2025</v>
      </c>
    </row>
    <row r="9" spans="1:10">
      <c r="A9" s="5">
        <v>5</v>
      </c>
      <c r="B9" s="19">
        <v>43419</v>
      </c>
      <c r="C9" s="14" t="s">
        <v>78</v>
      </c>
      <c r="D9" s="18">
        <v>1882</v>
      </c>
      <c r="E9" s="10">
        <v>0</v>
      </c>
      <c r="F9" s="10" t="s">
        <v>10</v>
      </c>
      <c r="G9" s="10">
        <v>1</v>
      </c>
      <c r="H9" s="19">
        <v>25844</v>
      </c>
      <c r="I9" s="14" t="s">
        <v>115</v>
      </c>
      <c r="J9" s="18">
        <v>1882</v>
      </c>
    </row>
    <row r="10" spans="1:10" ht="15.75" thickBot="1">
      <c r="A10" s="5">
        <v>6</v>
      </c>
      <c r="B10" s="19">
        <v>76317</v>
      </c>
      <c r="C10" s="14" t="s">
        <v>64</v>
      </c>
      <c r="D10" s="18">
        <v>1754</v>
      </c>
      <c r="E10" s="12">
        <v>0.5</v>
      </c>
      <c r="F10" s="10" t="s">
        <v>10</v>
      </c>
      <c r="G10" s="12">
        <v>0.5</v>
      </c>
      <c r="H10" s="19">
        <v>75671</v>
      </c>
      <c r="I10" s="14" t="s">
        <v>116</v>
      </c>
      <c r="J10" s="18">
        <v>1649</v>
      </c>
    </row>
    <row r="11" spans="1:10" ht="16.5" thickTop="1" thickBot="1">
      <c r="A11" s="6"/>
      <c r="B11" s="3"/>
      <c r="C11" s="16">
        <f>IFERROR(AVERAGE(D5:D10),"")</f>
        <v>2028</v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1995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66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/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0">
      <c r="A15" s="5">
        <v>1</v>
      </c>
      <c r="B15" s="19">
        <v>31526</v>
      </c>
      <c r="C15" s="14" t="s">
        <v>143</v>
      </c>
      <c r="D15" s="18">
        <v>1879</v>
      </c>
      <c r="E15" s="10"/>
      <c r="F15" s="10" t="s">
        <v>10</v>
      </c>
      <c r="G15" s="10"/>
      <c r="H15" s="19">
        <v>96717</v>
      </c>
      <c r="I15" s="14" t="s">
        <v>173</v>
      </c>
      <c r="J15" s="18">
        <v>1782</v>
      </c>
    </row>
    <row r="16" spans="1:10">
      <c r="A16" s="5">
        <v>2</v>
      </c>
      <c r="B16" s="19">
        <v>76333</v>
      </c>
      <c r="C16" s="14" t="s">
        <v>68</v>
      </c>
      <c r="D16" s="18">
        <v>1816</v>
      </c>
      <c r="E16" s="10"/>
      <c r="F16" s="10" t="s">
        <v>10</v>
      </c>
      <c r="G16" s="10"/>
      <c r="H16" s="19">
        <v>75736</v>
      </c>
      <c r="I16" s="14" t="s">
        <v>174</v>
      </c>
      <c r="J16" s="18">
        <v>1778</v>
      </c>
    </row>
    <row r="17" spans="1:10">
      <c r="A17" s="5">
        <v>3</v>
      </c>
      <c r="B17" s="19">
        <v>26816</v>
      </c>
      <c r="C17" s="14" t="s">
        <v>70</v>
      </c>
      <c r="D17" s="18">
        <v>1752</v>
      </c>
      <c r="E17" s="10"/>
      <c r="F17" s="10" t="s">
        <v>10</v>
      </c>
      <c r="G17" s="10"/>
      <c r="H17" s="19">
        <v>52094</v>
      </c>
      <c r="I17" s="14" t="s">
        <v>175</v>
      </c>
      <c r="J17" s="18">
        <v>1732</v>
      </c>
    </row>
    <row r="18" spans="1:10" ht="15.75" thickBot="1">
      <c r="A18" s="5">
        <v>4</v>
      </c>
      <c r="B18" s="19">
        <v>10618</v>
      </c>
      <c r="C18" s="14" t="s">
        <v>172</v>
      </c>
      <c r="D18" s="18">
        <v>1150</v>
      </c>
      <c r="E18" s="12"/>
      <c r="F18" s="10" t="s">
        <v>10</v>
      </c>
      <c r="G18" s="12"/>
      <c r="H18" s="19">
        <v>72362</v>
      </c>
      <c r="I18" s="14" t="s">
        <v>176</v>
      </c>
      <c r="J18" s="18">
        <v>1651</v>
      </c>
    </row>
    <row r="19" spans="1:10" ht="16.5" thickTop="1" thickBot="1">
      <c r="A19" s="6"/>
      <c r="B19" s="3"/>
      <c r="C19" s="16">
        <f>IFERROR(AVERAGE(D15:D18),"")</f>
        <v>1649.25</v>
      </c>
      <c r="D19" s="3"/>
      <c r="E19" s="13"/>
      <c r="F19" s="10" t="s">
        <v>10</v>
      </c>
      <c r="G19" s="13"/>
      <c r="H19" s="3"/>
      <c r="I19" s="16">
        <f>IFERROR(AVERAGE(J15:J18),"")</f>
        <v>1735.75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activeCell="H9" sqref="H9:J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9" ht="21">
      <c r="A1" s="25" t="s">
        <v>27</v>
      </c>
      <c r="B1" s="21" t="s">
        <v>19</v>
      </c>
      <c r="C1" s="20"/>
    </row>
    <row r="2" spans="1:19" ht="19.5" thickBot="1">
      <c r="A2" s="17" t="s">
        <v>14</v>
      </c>
    </row>
    <row r="3" spans="1:19" ht="15.75">
      <c r="A3" s="4"/>
      <c r="B3" s="2" t="s">
        <v>11</v>
      </c>
      <c r="C3" s="15" t="s">
        <v>48</v>
      </c>
      <c r="D3" s="1"/>
      <c r="E3" s="1"/>
      <c r="F3" s="1"/>
      <c r="G3" s="1"/>
      <c r="H3" s="2"/>
      <c r="I3" s="15" t="s">
        <v>59</v>
      </c>
      <c r="J3" s="1"/>
    </row>
    <row r="4" spans="1:19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9">
      <c r="A5" s="5">
        <v>1</v>
      </c>
      <c r="B5" s="19">
        <v>64386</v>
      </c>
      <c r="C5" s="14" t="s">
        <v>118</v>
      </c>
      <c r="D5" s="18">
        <v>2044</v>
      </c>
      <c r="E5" s="10">
        <v>0</v>
      </c>
      <c r="F5" s="10" t="s">
        <v>10</v>
      </c>
      <c r="G5" s="10">
        <v>1</v>
      </c>
      <c r="H5" s="19">
        <v>20621</v>
      </c>
      <c r="I5" s="14" t="s">
        <v>60</v>
      </c>
      <c r="J5" s="18">
        <v>2299</v>
      </c>
    </row>
    <row r="6" spans="1:19">
      <c r="A6" s="5">
        <v>2</v>
      </c>
      <c r="B6" s="19">
        <v>2411</v>
      </c>
      <c r="C6" s="14" t="s">
        <v>119</v>
      </c>
      <c r="D6" s="18">
        <v>1968</v>
      </c>
      <c r="E6" s="10">
        <v>0</v>
      </c>
      <c r="F6" s="10" t="s">
        <v>10</v>
      </c>
      <c r="G6" s="10">
        <v>1</v>
      </c>
      <c r="H6" s="19">
        <v>14354</v>
      </c>
      <c r="I6" s="14" t="s">
        <v>61</v>
      </c>
      <c r="J6" s="18">
        <v>2283</v>
      </c>
    </row>
    <row r="7" spans="1:19">
      <c r="A7" s="5">
        <v>3</v>
      </c>
      <c r="B7" s="19">
        <v>79278</v>
      </c>
      <c r="C7" s="14" t="s">
        <v>120</v>
      </c>
      <c r="D7" s="18">
        <v>1951</v>
      </c>
      <c r="E7" s="10">
        <v>0.5</v>
      </c>
      <c r="F7" s="10" t="s">
        <v>10</v>
      </c>
      <c r="G7" s="10">
        <v>0.5</v>
      </c>
      <c r="H7" s="19">
        <v>27413</v>
      </c>
      <c r="I7" s="14" t="s">
        <v>63</v>
      </c>
      <c r="J7" s="18">
        <v>2065</v>
      </c>
    </row>
    <row r="8" spans="1:19">
      <c r="A8" s="5">
        <v>4</v>
      </c>
      <c r="B8" s="19">
        <v>78069</v>
      </c>
      <c r="C8" s="14" t="s">
        <v>121</v>
      </c>
      <c r="D8" s="18">
        <v>1925</v>
      </c>
      <c r="E8" s="10">
        <v>1</v>
      </c>
      <c r="F8" s="10" t="s">
        <v>10</v>
      </c>
      <c r="G8" s="10">
        <v>0</v>
      </c>
      <c r="H8" s="19">
        <v>353</v>
      </c>
      <c r="I8" s="14" t="s">
        <v>67</v>
      </c>
      <c r="J8" s="18">
        <v>1885</v>
      </c>
    </row>
    <row r="9" spans="1:19">
      <c r="A9" s="5">
        <v>5</v>
      </c>
      <c r="B9" s="19">
        <v>82007</v>
      </c>
      <c r="C9" s="14" t="s">
        <v>122</v>
      </c>
      <c r="D9" s="18">
        <v>1901</v>
      </c>
      <c r="E9" s="10">
        <v>1</v>
      </c>
      <c r="F9" s="10" t="s">
        <v>10</v>
      </c>
      <c r="G9" s="10">
        <v>0</v>
      </c>
      <c r="H9" s="19">
        <v>43419</v>
      </c>
      <c r="I9" s="14" t="s">
        <v>78</v>
      </c>
      <c r="J9" s="18">
        <v>1882</v>
      </c>
    </row>
    <row r="10" spans="1:19" ht="15.75" thickBot="1">
      <c r="A10" s="5">
        <v>6</v>
      </c>
      <c r="B10" s="19">
        <v>396</v>
      </c>
      <c r="C10" s="14" t="s">
        <v>123</v>
      </c>
      <c r="D10" s="18">
        <v>1845</v>
      </c>
      <c r="E10" s="12">
        <v>0</v>
      </c>
      <c r="F10" s="10" t="s">
        <v>10</v>
      </c>
      <c r="G10" s="12">
        <v>1</v>
      </c>
      <c r="H10" s="19">
        <v>76333</v>
      </c>
      <c r="I10" s="14" t="s">
        <v>68</v>
      </c>
      <c r="J10" s="18">
        <v>1816</v>
      </c>
    </row>
    <row r="11" spans="1:19" ht="16.5" thickTop="1" thickBot="1">
      <c r="A11" s="6"/>
      <c r="B11" s="3"/>
      <c r="C11" s="16">
        <f>IFERROR(AVERAGE(D5:D10),"")</f>
        <v>1939</v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2038.3333333333333</v>
      </c>
      <c r="J11" s="3"/>
      <c r="L11" s="68" t="s">
        <v>117</v>
      </c>
      <c r="M11" s="68"/>
      <c r="N11" s="68"/>
      <c r="O11" s="68"/>
      <c r="P11" s="68"/>
      <c r="Q11" s="68"/>
      <c r="R11" s="68"/>
      <c r="S11" s="68"/>
    </row>
    <row r="12" spans="1:19" ht="19.5" thickBot="1">
      <c r="A12" s="17" t="s">
        <v>15</v>
      </c>
    </row>
    <row r="13" spans="1:19" ht="15.75">
      <c r="A13" s="4"/>
      <c r="B13" s="2" t="s">
        <v>11</v>
      </c>
      <c r="C13" s="15" t="s">
        <v>54</v>
      </c>
      <c r="D13" s="1"/>
      <c r="E13" s="1"/>
      <c r="F13" s="1"/>
      <c r="G13" s="1"/>
      <c r="H13" s="2"/>
      <c r="I13" s="15" t="s">
        <v>66</v>
      </c>
      <c r="J13" s="1"/>
    </row>
    <row r="14" spans="1:19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/>
    </row>
    <row r="15" spans="1:19">
      <c r="A15" s="5">
        <v>1</v>
      </c>
      <c r="B15" s="19">
        <v>45365</v>
      </c>
      <c r="C15" s="14" t="s">
        <v>177</v>
      </c>
      <c r="D15" s="18">
        <v>1562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143</v>
      </c>
      <c r="J15" s="18">
        <v>1879</v>
      </c>
    </row>
    <row r="16" spans="1:19">
      <c r="A16" s="5">
        <v>2</v>
      </c>
      <c r="B16" s="19">
        <v>5371</v>
      </c>
      <c r="C16" s="14" t="s">
        <v>178</v>
      </c>
      <c r="D16" s="18">
        <v>1397</v>
      </c>
      <c r="E16" s="10">
        <v>1</v>
      </c>
      <c r="F16" s="10" t="s">
        <v>10</v>
      </c>
      <c r="G16" s="10">
        <v>0</v>
      </c>
      <c r="H16" s="19">
        <v>48097</v>
      </c>
      <c r="I16" s="14" t="s">
        <v>69</v>
      </c>
      <c r="J16" s="18">
        <v>1811</v>
      </c>
    </row>
    <row r="17" spans="1:19">
      <c r="A17" s="5">
        <v>3</v>
      </c>
      <c r="B17" s="19">
        <v>12955</v>
      </c>
      <c r="C17" s="14" t="s">
        <v>179</v>
      </c>
      <c r="D17" s="18">
        <v>1347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64</v>
      </c>
      <c r="J17" s="18">
        <v>1754</v>
      </c>
    </row>
    <row r="18" spans="1:19" ht="15.75" thickBot="1">
      <c r="A18" s="5">
        <v>4</v>
      </c>
      <c r="B18" s="19">
        <v>2925</v>
      </c>
      <c r="C18" s="14" t="s">
        <v>180</v>
      </c>
      <c r="D18" s="18">
        <v>1357</v>
      </c>
      <c r="E18" s="12">
        <v>0</v>
      </c>
      <c r="F18" s="10" t="s">
        <v>10</v>
      </c>
      <c r="G18" s="12">
        <v>1</v>
      </c>
      <c r="H18" s="19">
        <v>26816</v>
      </c>
      <c r="I18" s="14" t="s">
        <v>70</v>
      </c>
      <c r="J18" s="18">
        <v>1752</v>
      </c>
    </row>
    <row r="19" spans="1:19" ht="16.5" thickTop="1" thickBot="1">
      <c r="A19" s="6"/>
      <c r="B19" s="3"/>
      <c r="C19" s="16">
        <f>IFERROR(AVERAGE(D15:D18),"")</f>
        <v>1415.75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1799</v>
      </c>
      <c r="J19" s="3"/>
      <c r="L19" s="68" t="s">
        <v>117</v>
      </c>
      <c r="M19" s="68"/>
      <c r="N19" s="68"/>
      <c r="O19" s="68"/>
      <c r="P19" s="68"/>
      <c r="Q19" s="68"/>
      <c r="R19" s="68"/>
      <c r="S19" s="68"/>
    </row>
    <row r="20" spans="1:19" ht="19.5" thickBot="1">
      <c r="A20" s="17" t="s">
        <v>16</v>
      </c>
    </row>
    <row r="21" spans="1:19" ht="15.7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9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9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9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9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9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9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9" ht="19.5" thickBot="1">
      <c r="A28" s="17" t="s">
        <v>17</v>
      </c>
    </row>
    <row r="29" spans="1:19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9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9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9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13</vt:i4>
      </vt:variant>
      <vt:variant>
        <vt:lpstr>Benoemde bereiken</vt:lpstr>
      </vt:variant>
      <vt:variant>
        <vt:i4>1</vt:i4>
      </vt:variant>
    </vt:vector>
  </HeadingPairs>
  <TitlesOfParts>
    <vt:vector size="14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  <vt:lpstr>Ranking!Afdrukbereik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Eddy Pletinckx</cp:lastModifiedBy>
  <cp:lastPrinted>2017-05-24T08:58:53Z</cp:lastPrinted>
  <dcterms:created xsi:type="dcterms:W3CDTF">2016-12-25T22:17:42Z</dcterms:created>
  <dcterms:modified xsi:type="dcterms:W3CDTF">2017-05-25T08:12:43Z</dcterms:modified>
</cp:coreProperties>
</file>