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Griffin\rtools\master\robots\droid\prototyping\"/>
    </mc:Choice>
  </mc:AlternateContent>
  <xr:revisionPtr revIDLastSave="0" documentId="8_{0F756D15-9A63-447D-BE6D-0160ED6028CD}" xr6:coauthVersionLast="45" xr6:coauthVersionMax="45" xr10:uidLastSave="{00000000-0000-0000-0000-000000000000}"/>
  <bookViews>
    <workbookView xWindow="-21650" yWindow="1270" windowWidth="20800" windowHeight="17440" activeTab="1" xr2:uid="{BAE447D8-B572-43B4-91D1-CE1CCB38B8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I2" i="2"/>
  <c r="D15" i="2"/>
  <c r="F2" i="2"/>
  <c r="R6" i="2"/>
  <c r="D5" i="2" l="1"/>
  <c r="D4" i="2"/>
  <c r="H2" i="2" s="1"/>
  <c r="C19" i="1"/>
  <c r="E19" i="1"/>
  <c r="J2" i="2" l="1"/>
  <c r="K2" i="2" s="1"/>
  <c r="N2" i="2" s="1"/>
  <c r="L104" i="2"/>
  <c r="L84" i="2"/>
  <c r="L64" i="2"/>
  <c r="L45" i="2"/>
  <c r="L25" i="2"/>
  <c r="O25" i="2" s="1"/>
  <c r="L5" i="2"/>
  <c r="O5" i="2" s="1"/>
  <c r="L63" i="2"/>
  <c r="L24" i="2"/>
  <c r="O24" i="2" s="1"/>
  <c r="L4" i="2"/>
  <c r="O4" i="2" s="1"/>
  <c r="L102" i="2"/>
  <c r="L82" i="2"/>
  <c r="L62" i="2"/>
  <c r="L43" i="2"/>
  <c r="L3" i="2"/>
  <c r="O3" i="2" s="1"/>
  <c r="L97" i="2"/>
  <c r="L76" i="2"/>
  <c r="L12" i="2"/>
  <c r="O12" i="2" s="1"/>
  <c r="L49" i="2"/>
  <c r="L47" i="2"/>
  <c r="L103" i="2"/>
  <c r="L83" i="2"/>
  <c r="L44" i="2"/>
  <c r="L23" i="2"/>
  <c r="O23" i="2" s="1"/>
  <c r="L77" i="2"/>
  <c r="L56" i="2"/>
  <c r="L32" i="2"/>
  <c r="O32" i="2" s="1"/>
  <c r="L30" i="2"/>
  <c r="O30" i="2" s="1"/>
  <c r="L28" i="2"/>
  <c r="O28" i="2" s="1"/>
  <c r="L85" i="2"/>
  <c r="L101" i="2"/>
  <c r="L81" i="2"/>
  <c r="L61" i="2"/>
  <c r="L42" i="2"/>
  <c r="L22" i="2"/>
  <c r="O22" i="2" s="1"/>
  <c r="L58" i="2"/>
  <c r="L38" i="2"/>
  <c r="O38" i="2" s="1"/>
  <c r="L52" i="2"/>
  <c r="L87" i="2"/>
  <c r="L100" i="2"/>
  <c r="L80" i="2"/>
  <c r="L60" i="2"/>
  <c r="L41" i="2"/>
  <c r="L21" i="2"/>
  <c r="O21" i="2" s="1"/>
  <c r="L20" i="2"/>
  <c r="O20" i="2" s="1"/>
  <c r="L19" i="2"/>
  <c r="O19" i="2" s="1"/>
  <c r="L57" i="2"/>
  <c r="L31" i="2"/>
  <c r="O31" i="2" s="1"/>
  <c r="L86" i="2"/>
  <c r="L99" i="2"/>
  <c r="L79" i="2"/>
  <c r="L59" i="2"/>
  <c r="L40" i="2"/>
  <c r="O40" i="2" s="1"/>
  <c r="L18" i="2"/>
  <c r="O18" i="2" s="1"/>
  <c r="L17" i="2"/>
  <c r="O17" i="2" s="1"/>
  <c r="L70" i="2"/>
  <c r="L98" i="2"/>
  <c r="L78" i="2"/>
  <c r="L39" i="2"/>
  <c r="O39" i="2" s="1"/>
  <c r="L96" i="2"/>
  <c r="L37" i="2"/>
  <c r="O37" i="2" s="1"/>
  <c r="L50" i="2"/>
  <c r="L29" i="2"/>
  <c r="O29" i="2" s="1"/>
  <c r="L66" i="2"/>
  <c r="L95" i="2"/>
  <c r="L75" i="2"/>
  <c r="L55" i="2"/>
  <c r="L36" i="2"/>
  <c r="O36" i="2" s="1"/>
  <c r="L16" i="2"/>
  <c r="O16" i="2" s="1"/>
  <c r="L53" i="2"/>
  <c r="L33" i="2"/>
  <c r="O33" i="2" s="1"/>
  <c r="L10" i="2"/>
  <c r="O10" i="2" s="1"/>
  <c r="L9" i="2"/>
  <c r="O9" i="2" s="1"/>
  <c r="L67" i="2"/>
  <c r="L26" i="2"/>
  <c r="O26" i="2" s="1"/>
  <c r="L94" i="2"/>
  <c r="L74" i="2"/>
  <c r="L54" i="2"/>
  <c r="L35" i="2"/>
  <c r="O35" i="2" s="1"/>
  <c r="L15" i="2"/>
  <c r="O15" i="2" s="1"/>
  <c r="L14" i="2"/>
  <c r="O14" i="2" s="1"/>
  <c r="L92" i="2"/>
  <c r="L13" i="2"/>
  <c r="O13" i="2" s="1"/>
  <c r="L69" i="2"/>
  <c r="L27" i="2"/>
  <c r="O27" i="2" s="1"/>
  <c r="L6" i="2"/>
  <c r="O6" i="2" s="1"/>
  <c r="L93" i="2"/>
  <c r="L73" i="2"/>
  <c r="L34" i="2"/>
  <c r="O34" i="2" s="1"/>
  <c r="L72" i="2"/>
  <c r="L11" i="2"/>
  <c r="O11" i="2" s="1"/>
  <c r="L68" i="2"/>
  <c r="L65" i="2"/>
  <c r="L91" i="2"/>
  <c r="L71" i="2"/>
  <c r="L51" i="2"/>
  <c r="L88" i="2"/>
  <c r="L90" i="2"/>
  <c r="L46" i="2"/>
  <c r="L89" i="2"/>
  <c r="L8" i="2"/>
  <c r="O8" i="2" s="1"/>
  <c r="L7" i="2"/>
  <c r="O7" i="2" s="1"/>
  <c r="L48" i="2"/>
  <c r="L2" i="2"/>
  <c r="O2" i="2" s="1"/>
  <c r="H3" i="2" l="1"/>
  <c r="I3" i="2" s="1"/>
  <c r="J3" i="2" s="1"/>
  <c r="N3" i="2" s="1"/>
  <c r="H4" i="2" l="1"/>
  <c r="I4" i="2" l="1"/>
  <c r="J4" i="2" s="1"/>
  <c r="H5" i="2" s="1"/>
  <c r="I5" i="2" s="1"/>
  <c r="J5" i="2" s="1"/>
  <c r="H6" i="2" s="1"/>
  <c r="N4" i="2" l="1"/>
  <c r="I6" i="2"/>
  <c r="J6" i="2" s="1"/>
  <c r="H7" i="2" s="1"/>
  <c r="N5" i="2" l="1"/>
  <c r="I7" i="2"/>
  <c r="J7" i="2" s="1"/>
  <c r="H8" i="2" s="1"/>
  <c r="I8" i="2" s="1"/>
  <c r="J8" i="2" s="1"/>
  <c r="H9" i="2" s="1"/>
  <c r="I9" i="2" s="1"/>
  <c r="J9" i="2" s="1"/>
  <c r="H10" i="2" s="1"/>
  <c r="I10" i="2" s="1"/>
  <c r="J10" i="2" s="1"/>
  <c r="H11" i="2" s="1"/>
  <c r="N6" i="2" l="1"/>
  <c r="I11" i="2"/>
  <c r="J11" i="2" s="1"/>
  <c r="H12" i="2" s="1"/>
  <c r="I12" i="2" l="1"/>
  <c r="J12" i="2" s="1"/>
  <c r="H13" i="2" s="1"/>
  <c r="I13" i="2" s="1"/>
  <c r="J13" i="2" s="1"/>
  <c r="H14" i="2" s="1"/>
  <c r="N7" i="2" l="1"/>
  <c r="I14" i="2"/>
  <c r="J14" i="2" s="1"/>
  <c r="H15" i="2" s="1"/>
  <c r="N8" i="2" l="1"/>
  <c r="I15" i="2"/>
  <c r="J15" i="2" s="1"/>
  <c r="H16" i="2" s="1"/>
  <c r="N9" i="2" l="1"/>
  <c r="I16" i="2"/>
  <c r="J16" i="2" s="1"/>
  <c r="H17" i="2" s="1"/>
  <c r="N10" i="2" l="1"/>
  <c r="I17" i="2"/>
  <c r="J17" i="2" s="1"/>
  <c r="H18" i="2" s="1"/>
  <c r="N11" i="2" l="1"/>
  <c r="I18" i="2"/>
  <c r="J18" i="2" s="1"/>
  <c r="H19" i="2" s="1"/>
  <c r="N12" i="2" l="1"/>
  <c r="I19" i="2"/>
  <c r="J19" i="2" s="1"/>
  <c r="H20" i="2" s="1"/>
  <c r="N13" i="2" l="1"/>
  <c r="I20" i="2"/>
  <c r="J20" i="2" s="1"/>
  <c r="H21" i="2" s="1"/>
  <c r="N14" i="2" l="1"/>
  <c r="I21" i="2"/>
  <c r="J21" i="2" s="1"/>
  <c r="H22" i="2" s="1"/>
  <c r="N15" i="2" l="1"/>
  <c r="I22" i="2"/>
  <c r="J22" i="2" s="1"/>
  <c r="H23" i="2" s="1"/>
  <c r="N16" i="2" l="1"/>
  <c r="I23" i="2"/>
  <c r="J23" i="2" s="1"/>
  <c r="H24" i="2" s="1"/>
  <c r="N17" i="2" l="1"/>
  <c r="I24" i="2"/>
  <c r="J24" i="2" s="1"/>
  <c r="H25" i="2" s="1"/>
  <c r="N18" i="2" l="1"/>
  <c r="I25" i="2"/>
  <c r="J25" i="2" s="1"/>
  <c r="H26" i="2" s="1"/>
  <c r="N19" i="2" l="1"/>
  <c r="I26" i="2"/>
  <c r="J26" i="2" s="1"/>
  <c r="H27" i="2" s="1"/>
  <c r="N20" i="2" l="1"/>
  <c r="I27" i="2"/>
  <c r="J27" i="2" s="1"/>
  <c r="H28" i="2" s="1"/>
  <c r="N21" i="2" l="1"/>
  <c r="I28" i="2"/>
  <c r="J28" i="2" s="1"/>
  <c r="H29" i="2" s="1"/>
  <c r="N22" i="2" l="1"/>
  <c r="I29" i="2"/>
  <c r="J29" i="2" s="1"/>
  <c r="H30" i="2" s="1"/>
  <c r="N23" i="2" l="1"/>
  <c r="I30" i="2"/>
  <c r="J30" i="2" s="1"/>
  <c r="H31" i="2" s="1"/>
  <c r="N24" i="2" l="1"/>
  <c r="I31" i="2"/>
  <c r="J31" i="2" s="1"/>
  <c r="H32" i="2" s="1"/>
  <c r="N25" i="2" l="1"/>
  <c r="I32" i="2"/>
  <c r="J32" i="2" s="1"/>
  <c r="H33" i="2" s="1"/>
  <c r="N26" i="2" l="1"/>
  <c r="I33" i="2"/>
  <c r="J33" i="2" s="1"/>
  <c r="H34" i="2" s="1"/>
  <c r="N27" i="2" l="1"/>
  <c r="I34" i="2"/>
  <c r="J34" i="2" s="1"/>
  <c r="H35" i="2" s="1"/>
  <c r="N28" i="2" l="1"/>
  <c r="I35" i="2"/>
  <c r="J35" i="2" s="1"/>
  <c r="H36" i="2" s="1"/>
  <c r="N29" i="2" l="1"/>
  <c r="I36" i="2"/>
  <c r="J36" i="2" s="1"/>
  <c r="H37" i="2" s="1"/>
  <c r="N30" i="2" l="1"/>
  <c r="I37" i="2"/>
  <c r="J37" i="2" s="1"/>
  <c r="H38" i="2" s="1"/>
  <c r="N31" i="2" l="1"/>
  <c r="I38" i="2"/>
  <c r="J38" i="2" s="1"/>
  <c r="H39" i="2" s="1"/>
  <c r="N32" i="2" l="1"/>
  <c r="I39" i="2"/>
  <c r="J39" i="2" s="1"/>
  <c r="H40" i="2" s="1"/>
  <c r="N33" i="2" l="1"/>
  <c r="I40" i="2"/>
  <c r="J40" i="2" s="1"/>
  <c r="H41" i="2" s="1"/>
  <c r="N34" i="2" l="1"/>
  <c r="I41" i="2"/>
  <c r="J41" i="2" s="1"/>
  <c r="H42" i="2" s="1"/>
  <c r="N35" i="2" l="1"/>
  <c r="I42" i="2"/>
  <c r="J42" i="2" s="1"/>
  <c r="H43" i="2" s="1"/>
  <c r="N36" i="2" l="1"/>
  <c r="I43" i="2"/>
  <c r="J43" i="2" s="1"/>
  <c r="H44" i="2" s="1"/>
  <c r="N37" i="2" l="1"/>
  <c r="I44" i="2"/>
  <c r="J44" i="2" s="1"/>
  <c r="H45" i="2" s="1"/>
  <c r="N38" i="2" l="1"/>
  <c r="I45" i="2"/>
  <c r="J45" i="2" s="1"/>
  <c r="H46" i="2" s="1"/>
  <c r="N39" i="2" l="1"/>
  <c r="I46" i="2"/>
  <c r="J46" i="2" s="1"/>
  <c r="H47" i="2" s="1"/>
  <c r="N40" i="2" l="1"/>
  <c r="I47" i="2"/>
  <c r="J47" i="2" s="1"/>
  <c r="H48" i="2" s="1"/>
  <c r="I48" i="2" s="1"/>
  <c r="J48" i="2" s="1"/>
  <c r="H49" i="2" s="1"/>
  <c r="I49" i="2" s="1"/>
  <c r="J49" i="2" s="1"/>
  <c r="H50" i="2" s="1"/>
  <c r="I50" i="2" s="1"/>
  <c r="J50" i="2" s="1"/>
  <c r="H51" i="2" s="1"/>
  <c r="I51" i="2" s="1"/>
  <c r="J51" i="2" s="1"/>
  <c r="H52" i="2" s="1"/>
  <c r="I52" i="2" s="1"/>
  <c r="J52" i="2" s="1"/>
  <c r="H53" i="2" s="1"/>
  <c r="I53" i="2" s="1"/>
  <c r="J53" i="2" s="1"/>
  <c r="H54" i="2" s="1"/>
  <c r="I54" i="2" s="1"/>
  <c r="J54" i="2" s="1"/>
  <c r="H55" i="2" s="1"/>
  <c r="I55" i="2" s="1"/>
  <c r="J55" i="2" s="1"/>
  <c r="H56" i="2" s="1"/>
  <c r="I56" i="2" s="1"/>
  <c r="J56" i="2" s="1"/>
  <c r="H57" i="2" s="1"/>
  <c r="I57" i="2" s="1"/>
  <c r="J57" i="2" s="1"/>
  <c r="H58" i="2" s="1"/>
  <c r="I58" i="2" s="1"/>
  <c r="J58" i="2" s="1"/>
  <c r="H59" i="2" s="1"/>
  <c r="I59" i="2" s="1"/>
  <c r="J59" i="2" s="1"/>
  <c r="H60" i="2" s="1"/>
  <c r="I60" i="2" s="1"/>
  <c r="J60" i="2" s="1"/>
  <c r="H61" i="2" s="1"/>
  <c r="I61" i="2" s="1"/>
  <c r="J61" i="2" s="1"/>
  <c r="H62" i="2" s="1"/>
  <c r="I62" i="2" s="1"/>
  <c r="J62" i="2" s="1"/>
  <c r="H63" i="2" s="1"/>
  <c r="I63" i="2" s="1"/>
  <c r="J63" i="2" s="1"/>
  <c r="H64" i="2" s="1"/>
  <c r="I64" i="2" s="1"/>
  <c r="J64" i="2" s="1"/>
  <c r="H65" i="2" s="1"/>
  <c r="I65" i="2" s="1"/>
  <c r="J65" i="2" s="1"/>
  <c r="H66" i="2" s="1"/>
  <c r="I66" i="2" s="1"/>
  <c r="J66" i="2" s="1"/>
  <c r="H67" i="2" s="1"/>
  <c r="I67" i="2" s="1"/>
  <c r="J67" i="2" s="1"/>
  <c r="H68" i="2" s="1"/>
  <c r="I68" i="2" s="1"/>
  <c r="J68" i="2" s="1"/>
  <c r="H69" i="2" s="1"/>
  <c r="I69" i="2" s="1"/>
  <c r="J69" i="2" s="1"/>
  <c r="H70" i="2" s="1"/>
  <c r="I70" i="2" s="1"/>
  <c r="J70" i="2" s="1"/>
  <c r="H71" i="2" s="1"/>
  <c r="I71" i="2" s="1"/>
  <c r="J71" i="2" s="1"/>
  <c r="H72" i="2" s="1"/>
  <c r="I72" i="2" s="1"/>
  <c r="J72" i="2" s="1"/>
  <c r="H73" i="2" s="1"/>
  <c r="I73" i="2" s="1"/>
  <c r="J73" i="2" s="1"/>
  <c r="H74" i="2" s="1"/>
  <c r="I74" i="2" s="1"/>
  <c r="J74" i="2" s="1"/>
  <c r="H75" i="2" s="1"/>
  <c r="I75" i="2" s="1"/>
  <c r="J75" i="2" s="1"/>
  <c r="H76" i="2" s="1"/>
  <c r="I76" i="2" l="1"/>
  <c r="J76" i="2" s="1"/>
  <c r="H77" i="2" s="1"/>
  <c r="I77" i="2" l="1"/>
  <c r="J77" i="2" s="1"/>
  <c r="H78" i="2" l="1"/>
  <c r="I78" i="2" s="1"/>
  <c r="J78" i="2" s="1"/>
  <c r="H79" i="2" s="1"/>
  <c r="I79" i="2" s="1"/>
  <c r="J79" i="2" s="1"/>
  <c r="H80" i="2" s="1"/>
  <c r="I80" i="2" s="1"/>
  <c r="J80" i="2" s="1"/>
  <c r="H81" i="2" s="1"/>
  <c r="I81" i="2" s="1"/>
  <c r="J81" i="2" s="1"/>
  <c r="H82" i="2" s="1"/>
  <c r="I82" i="2" s="1"/>
  <c r="J82" i="2" s="1"/>
  <c r="H83" i="2" s="1"/>
  <c r="I83" i="2" s="1"/>
  <c r="J83" i="2" s="1"/>
  <c r="H84" i="2" s="1"/>
  <c r="I84" i="2" s="1"/>
  <c r="J84" i="2" s="1"/>
  <c r="H85" i="2" s="1"/>
  <c r="I85" i="2" l="1"/>
  <c r="J85" i="2" s="1"/>
  <c r="H86" i="2" l="1"/>
  <c r="I86" i="2" s="1"/>
  <c r="J86" i="2" s="1"/>
  <c r="H87" i="2" s="1"/>
  <c r="I87" i="2" s="1"/>
  <c r="J87" i="2" s="1"/>
  <c r="H88" i="2" s="1"/>
  <c r="I88" i="2" s="1"/>
  <c r="J88" i="2" s="1"/>
  <c r="H89" i="2" s="1"/>
  <c r="I89" i="2" s="1"/>
  <c r="J89" i="2" s="1"/>
  <c r="H90" i="2" s="1"/>
  <c r="I90" i="2" s="1"/>
  <c r="J90" i="2" s="1"/>
  <c r="H91" i="2" s="1"/>
  <c r="I91" i="2" s="1"/>
  <c r="J91" i="2" s="1"/>
  <c r="H92" i="2" s="1"/>
  <c r="I92" i="2" s="1"/>
  <c r="J92" i="2" s="1"/>
  <c r="H93" i="2" s="1"/>
  <c r="I93" i="2" s="1"/>
  <c r="J93" i="2" s="1"/>
  <c r="H94" i="2" s="1"/>
  <c r="I94" i="2" l="1"/>
  <c r="J94" i="2" s="1"/>
  <c r="H95" i="2" s="1"/>
  <c r="I95" i="2" l="1"/>
  <c r="J95" i="2" s="1"/>
  <c r="H96" i="2" s="1"/>
  <c r="I96" i="2" l="1"/>
  <c r="J96" i="2" s="1"/>
  <c r="H97" i="2" s="1"/>
  <c r="I97" i="2" l="1"/>
  <c r="J97" i="2" s="1"/>
  <c r="H98" i="2" l="1"/>
  <c r="I98" i="2" l="1"/>
  <c r="J98" i="2" s="1"/>
  <c r="H99" i="2" s="1"/>
  <c r="I99" i="2" l="1"/>
  <c r="J99" i="2" s="1"/>
  <c r="H100" i="2" s="1"/>
  <c r="I100" i="2" l="1"/>
  <c r="J100" i="2" s="1"/>
  <c r="H101" i="2" s="1"/>
  <c r="I101" i="2" l="1"/>
  <c r="J101" i="2" s="1"/>
  <c r="H102" i="2" s="1"/>
  <c r="I102" i="2" l="1"/>
  <c r="J102" i="2" s="1"/>
  <c r="H103" i="2" s="1"/>
  <c r="I103" i="2" l="1"/>
  <c r="J103" i="2" s="1"/>
  <c r="H104" i="2" s="1"/>
  <c r="I104" i="2" s="1"/>
  <c r="J104" i="2" s="1"/>
</calcChain>
</file>

<file path=xl/sharedStrings.xml><?xml version="1.0" encoding="utf-8"?>
<sst xmlns="http://schemas.openxmlformats.org/spreadsheetml/2006/main" count="37" uniqueCount="32">
  <si>
    <t>DensityAIr</t>
  </si>
  <si>
    <t>Cross Sectional Area</t>
  </si>
  <si>
    <t>Drag Coefficient</t>
  </si>
  <si>
    <t>Velocity</t>
  </si>
  <si>
    <t>ForceAir</t>
  </si>
  <si>
    <t>Initial Velocity</t>
  </si>
  <si>
    <t>Angle</t>
  </si>
  <si>
    <t>Velocity X</t>
  </si>
  <si>
    <t>Velocity Y</t>
  </si>
  <si>
    <t>Initial Height</t>
  </si>
  <si>
    <t>Goal Height</t>
  </si>
  <si>
    <t>Time</t>
  </si>
  <si>
    <t>X</t>
  </si>
  <si>
    <t>Y</t>
  </si>
  <si>
    <t>Gravity</t>
  </si>
  <si>
    <t>V(X)</t>
  </si>
  <si>
    <t>A(X)</t>
  </si>
  <si>
    <t>Density Air</t>
  </si>
  <si>
    <t>Cross Section</t>
  </si>
  <si>
    <t>Mass</t>
  </si>
  <si>
    <t>Drag Coeficcient</t>
  </si>
  <si>
    <t>Kg</t>
  </si>
  <si>
    <t>m^2</t>
  </si>
  <si>
    <t>Kg/m^3</t>
  </si>
  <si>
    <t>m/s^2</t>
  </si>
  <si>
    <t>m</t>
  </si>
  <si>
    <t>m/s</t>
  </si>
  <si>
    <t>Units</t>
  </si>
  <si>
    <t>Value</t>
  </si>
  <si>
    <t>Item</t>
  </si>
  <si>
    <t>F(X)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</si>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</sst>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5414-9D1D-430A-BFEA-CCC9BC0B5B8B}">
  <dimension ref="C18:G19"/>
  <sheetViews>
    <sheetView workbookViewId="0">
      <selection activeCell="N16" sqref="N16"/>
    </sheetView>
  </sheetViews>
  <sheetFormatPr defaultRowHeight="14.5" x14ac:dyDescent="0.35"/>
  <cols>
    <col min="4" max="4" width="9.453125" bestFit="1" customWidth="1"/>
    <col min="5" max="5" width="17.81640625" bestFit="1" customWidth="1"/>
    <col min="6" max="6" width="14.1796875" bestFit="1" customWidth="1"/>
  </cols>
  <sheetData>
    <row r="18" spans="3:7" x14ac:dyDescent="0.35">
      <c r="C18" t="s">
        <v>4</v>
      </c>
      <c r="D18" t="s">
        <v>0</v>
      </c>
      <c r="E18" t="s">
        <v>1</v>
      </c>
      <c r="F18" t="s">
        <v>2</v>
      </c>
      <c r="G18" t="s">
        <v>3</v>
      </c>
    </row>
    <row r="19" spans="3:7" x14ac:dyDescent="0.35">
      <c r="C19">
        <f>-0.5*D19*E19*F19*G19*G19</f>
        <v>-2.3524245790080371</v>
      </c>
      <c r="D19">
        <v>1.2</v>
      </c>
      <c r="E19">
        <f>PI()*3</f>
        <v>9.4247779607693793</v>
      </c>
      <c r="F19">
        <v>0.41599999999999998</v>
      </c>
      <c r="G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A8A0-1E15-4219-AC14-35F5BEF40CCC}">
  <dimension ref="C1:R104"/>
  <sheetViews>
    <sheetView tabSelected="1" workbookViewId="0">
      <selection activeCell="K12" sqref="K12"/>
    </sheetView>
  </sheetViews>
  <sheetFormatPr defaultRowHeight="14.5" x14ac:dyDescent="0.35"/>
  <cols>
    <col min="3" max="3" width="14.36328125" bestFit="1" customWidth="1"/>
  </cols>
  <sheetData>
    <row r="1" spans="3:18" x14ac:dyDescent="0.35">
      <c r="C1" s="2" t="s">
        <v>29</v>
      </c>
      <c r="D1" s="2" t="s">
        <v>28</v>
      </c>
      <c r="E1" s="2" t="s">
        <v>27</v>
      </c>
      <c r="G1" t="s">
        <v>11</v>
      </c>
      <c r="H1" t="s">
        <v>15</v>
      </c>
      <c r="I1" t="s">
        <v>30</v>
      </c>
      <c r="J1" t="s">
        <v>16</v>
      </c>
      <c r="K1" t="s">
        <v>12</v>
      </c>
      <c r="L1" t="s">
        <v>13</v>
      </c>
      <c r="N1" t="s">
        <v>12</v>
      </c>
      <c r="O1" t="s">
        <v>13</v>
      </c>
    </row>
    <row r="2" spans="3:18" x14ac:dyDescent="0.35">
      <c r="C2" s="1" t="s">
        <v>5</v>
      </c>
      <c r="D2">
        <v>9</v>
      </c>
      <c r="E2" t="s">
        <v>26</v>
      </c>
      <c r="F2">
        <f>D2/0.0254/12</f>
        <v>29.527559055118115</v>
      </c>
      <c r="G2">
        <v>0</v>
      </c>
      <c r="H2">
        <f>D4</f>
        <v>6.3639610306789285</v>
      </c>
      <c r="I2">
        <f>-0.5*$D$15*H2*H2</f>
        <v>-0.25098802367035478</v>
      </c>
      <c r="J2">
        <f>I2/$D$13</f>
        <v>-1.7706635978663174</v>
      </c>
      <c r="K2">
        <f>H2*G2+0.5*J2*G2*G2</f>
        <v>0</v>
      </c>
      <c r="L2">
        <f>$D$7+$D$5*G2+0.5*$D$9*G2*G2</f>
        <v>0.91439999999999899</v>
      </c>
      <c r="N2">
        <f>K2/0.0254</f>
        <v>0</v>
      </c>
      <c r="O2">
        <f t="shared" ref="O2:O40" si="0">L2/0.0254</f>
        <v>35.999999999999964</v>
      </c>
    </row>
    <row r="3" spans="3:18" x14ac:dyDescent="0.35">
      <c r="C3" s="1" t="s">
        <v>6</v>
      </c>
      <c r="D3">
        <v>45</v>
      </c>
      <c r="G3">
        <v>0.1</v>
      </c>
      <c r="H3">
        <f>H2+(G3-G2)*J2</f>
        <v>6.1868946708922969</v>
      </c>
      <c r="I3">
        <f t="shared" ref="I3:I66" si="1">-0.5*$D$15*H3*H3</f>
        <v>-0.23721569523223435</v>
      </c>
      <c r="J3">
        <f t="shared" ref="J3:J66" si="2">I3/$D$13</f>
        <v>-1.6735029434788098</v>
      </c>
      <c r="K3">
        <f t="shared" ref="K3:K67" si="3">K2+H3*0.1+0.5*J3*0.1*0.1</f>
        <v>0.61032195237183573</v>
      </c>
      <c r="L3">
        <f t="shared" ref="L3:L47" si="4">$D$7+$D$5*G3+0.5*$D$9*G3*G3</f>
        <v>1.5017961030678919</v>
      </c>
      <c r="N3">
        <f t="shared" ref="N3:N40" si="5">K3/0.0254</f>
        <v>24.028423321725818</v>
      </c>
      <c r="O3">
        <f t="shared" si="0"/>
        <v>59.125830829444567</v>
      </c>
    </row>
    <row r="4" spans="3:18" x14ac:dyDescent="0.35">
      <c r="C4" s="1" t="s">
        <v>7</v>
      </c>
      <c r="D4">
        <f>D2*COS(RADIANS(D3))</f>
        <v>6.3639610306789285</v>
      </c>
      <c r="E4" t="s">
        <v>26</v>
      </c>
      <c r="G4">
        <v>0.2</v>
      </c>
      <c r="H4">
        <f t="shared" ref="H4:H47" si="6">H3+(G4-G3)*J3</f>
        <v>6.0195443765444159</v>
      </c>
      <c r="I4">
        <f t="shared" si="1"/>
        <v>-0.22455628588931675</v>
      </c>
      <c r="J4">
        <f t="shared" si="2"/>
        <v>-1.5841936809642234</v>
      </c>
      <c r="K4">
        <f t="shared" si="3"/>
        <v>1.2043554216214563</v>
      </c>
      <c r="L4">
        <f t="shared" si="4"/>
        <v>1.9911922061357845</v>
      </c>
      <c r="N4">
        <f t="shared" si="5"/>
        <v>47.415567780372292</v>
      </c>
      <c r="O4">
        <f t="shared" si="0"/>
        <v>78.393393942353725</v>
      </c>
    </row>
    <row r="5" spans="3:18" x14ac:dyDescent="0.35">
      <c r="C5" s="1" t="s">
        <v>8</v>
      </c>
      <c r="D5">
        <f>D2*SIN(RADIANS(D3))</f>
        <v>6.3639610306789276</v>
      </c>
      <c r="E5" t="s">
        <v>26</v>
      </c>
      <c r="G5">
        <v>0.3</v>
      </c>
      <c r="H5">
        <f t="shared" si="6"/>
        <v>5.8611250084479938</v>
      </c>
      <c r="I5">
        <f t="shared" si="1"/>
        <v>-0.21289229524035905</v>
      </c>
      <c r="J5">
        <f t="shared" si="2"/>
        <v>-1.5019068716338786</v>
      </c>
      <c r="K5">
        <f t="shared" si="3"/>
        <v>1.7829583881080862</v>
      </c>
      <c r="L5">
        <f t="shared" si="4"/>
        <v>2.382588309203677</v>
      </c>
      <c r="N5">
        <f t="shared" si="5"/>
        <v>70.195212130239611</v>
      </c>
      <c r="O5">
        <f t="shared" si="0"/>
        <v>93.802689338727447</v>
      </c>
    </row>
    <row r="6" spans="3:18" x14ac:dyDescent="0.35">
      <c r="C6" s="1"/>
      <c r="G6">
        <v>0.4</v>
      </c>
      <c r="H6">
        <f t="shared" si="6"/>
        <v>5.710934321284606</v>
      </c>
      <c r="I6">
        <f t="shared" si="1"/>
        <v>-0.20212140422424624</v>
      </c>
      <c r="J6">
        <f t="shared" si="2"/>
        <v>-1.4259206777114755</v>
      </c>
      <c r="K6">
        <f t="shared" si="3"/>
        <v>2.3469222168479895</v>
      </c>
      <c r="L6">
        <f t="shared" si="4"/>
        <v>2.6759844122715699</v>
      </c>
      <c r="N6">
        <f t="shared" si="5"/>
        <v>92.398512474330303</v>
      </c>
      <c r="O6">
        <f t="shared" si="0"/>
        <v>105.35371701856575</v>
      </c>
      <c r="R6">
        <f>27*12</f>
        <v>324</v>
      </c>
    </row>
    <row r="7" spans="3:18" x14ac:dyDescent="0.35">
      <c r="C7" s="1" t="s">
        <v>9</v>
      </c>
      <c r="D7">
        <v>0.91439999999999899</v>
      </c>
      <c r="E7" t="s">
        <v>25</v>
      </c>
      <c r="G7">
        <v>0.5</v>
      </c>
      <c r="H7">
        <f t="shared" si="6"/>
        <v>5.5683422535134586</v>
      </c>
      <c r="I7">
        <f t="shared" si="1"/>
        <v>-0.19215417173397525</v>
      </c>
      <c r="J7">
        <f t="shared" si="2"/>
        <v>-1.3556041124670206</v>
      </c>
      <c r="K7">
        <f t="shared" si="3"/>
        <v>2.8969784216370003</v>
      </c>
      <c r="L7">
        <f t="shared" si="4"/>
        <v>2.8713805153394625</v>
      </c>
      <c r="N7">
        <f t="shared" si="5"/>
        <v>114.05426856838584</v>
      </c>
      <c r="O7">
        <f t="shared" si="0"/>
        <v>113.04647698186861</v>
      </c>
    </row>
    <row r="8" spans="3:18" x14ac:dyDescent="0.35">
      <c r="C8" s="1" t="s">
        <v>10</v>
      </c>
      <c r="D8">
        <v>2.4955500000000002</v>
      </c>
      <c r="E8" t="s">
        <v>25</v>
      </c>
      <c r="G8">
        <v>0.6</v>
      </c>
      <c r="H8">
        <f t="shared" si="6"/>
        <v>5.4327818422667562</v>
      </c>
      <c r="I8">
        <f t="shared" si="1"/>
        <v>-0.1829121301770934</v>
      </c>
      <c r="J8">
        <f t="shared" si="2"/>
        <v>-1.2904036048275347</v>
      </c>
      <c r="K8">
        <f t="shared" si="3"/>
        <v>3.4338045878395382</v>
      </c>
      <c r="L8">
        <f t="shared" si="4"/>
        <v>2.9687766184073547</v>
      </c>
      <c r="N8">
        <f t="shared" si="5"/>
        <v>135.18915700155662</v>
      </c>
      <c r="O8">
        <f t="shared" si="0"/>
        <v>116.88096922863602</v>
      </c>
    </row>
    <row r="9" spans="3:18" x14ac:dyDescent="0.35">
      <c r="C9" s="1" t="s">
        <v>14</v>
      </c>
      <c r="D9">
        <v>-9.8000000000000007</v>
      </c>
      <c r="E9" t="s">
        <v>24</v>
      </c>
      <c r="G9">
        <v>0.7</v>
      </c>
      <c r="H9">
        <f t="shared" si="6"/>
        <v>5.3037414817840025</v>
      </c>
      <c r="I9">
        <f t="shared" si="1"/>
        <v>-0.17432620271258212</v>
      </c>
      <c r="J9">
        <f t="shared" si="2"/>
        <v>-1.2298318333421432</v>
      </c>
      <c r="K9">
        <f t="shared" si="3"/>
        <v>3.9580295768512279</v>
      </c>
      <c r="L9">
        <f t="shared" si="4"/>
        <v>2.9681727214752476</v>
      </c>
      <c r="N9">
        <f t="shared" si="5"/>
        <v>155.82793609650506</v>
      </c>
      <c r="O9">
        <f t="shared" si="0"/>
        <v>116.85719375886802</v>
      </c>
    </row>
    <row r="10" spans="3:18" x14ac:dyDescent="0.35">
      <c r="C10" s="1"/>
      <c r="G10">
        <v>0.8</v>
      </c>
      <c r="H10">
        <f t="shared" si="6"/>
        <v>5.1807582984497884</v>
      </c>
      <c r="I10">
        <f t="shared" si="1"/>
        <v>-0.1663353813710092</v>
      </c>
      <c r="J10">
        <f t="shared" si="2"/>
        <v>-1.1734584006194739</v>
      </c>
      <c r="K10">
        <f t="shared" si="3"/>
        <v>4.4702381146931094</v>
      </c>
      <c r="L10">
        <f t="shared" si="4"/>
        <v>2.869568824543141</v>
      </c>
      <c r="N10">
        <f t="shared" si="5"/>
        <v>175.99362656272086</v>
      </c>
      <c r="O10">
        <f t="shared" si="0"/>
        <v>112.97515057256462</v>
      </c>
    </row>
    <row r="11" spans="3:18" x14ac:dyDescent="0.35">
      <c r="C11" s="1" t="s">
        <v>17</v>
      </c>
      <c r="D11">
        <v>1.2</v>
      </c>
      <c r="E11" t="s">
        <v>23</v>
      </c>
      <c r="G11">
        <v>0.9</v>
      </c>
      <c r="H11">
        <f t="shared" si="6"/>
        <v>5.063412458387841</v>
      </c>
      <c r="I11">
        <f t="shared" si="1"/>
        <v>-0.15888561792045372</v>
      </c>
      <c r="J11">
        <f t="shared" si="2"/>
        <v>-1.1209020086382433</v>
      </c>
      <c r="K11">
        <f t="shared" si="3"/>
        <v>4.9709748504887017</v>
      </c>
      <c r="L11">
        <f t="shared" si="4"/>
        <v>2.6729649276110337</v>
      </c>
      <c r="N11">
        <f t="shared" si="5"/>
        <v>195.70767127908275</v>
      </c>
      <c r="O11">
        <f t="shared" si="0"/>
        <v>105.23483966972574</v>
      </c>
    </row>
    <row r="12" spans="3:18" x14ac:dyDescent="0.35">
      <c r="C12" s="1" t="s">
        <v>18</v>
      </c>
      <c r="D12">
        <v>2.4828666475778999E-2</v>
      </c>
      <c r="E12" t="s">
        <v>22</v>
      </c>
      <c r="G12">
        <v>1</v>
      </c>
      <c r="H12">
        <f t="shared" si="6"/>
        <v>4.9513222575240166</v>
      </c>
      <c r="I12">
        <f t="shared" si="1"/>
        <v>-0.1519288891295956</v>
      </c>
      <c r="J12">
        <f t="shared" si="2"/>
        <v>-1.0718238643902953</v>
      </c>
      <c r="K12">
        <f t="shared" si="3"/>
        <v>5.4607479569191515</v>
      </c>
      <c r="L12">
        <f t="shared" si="4"/>
        <v>2.378361030678926</v>
      </c>
      <c r="N12">
        <f t="shared" si="5"/>
        <v>214.99007704406108</v>
      </c>
      <c r="O12">
        <f t="shared" si="0"/>
        <v>93.636261050351422</v>
      </c>
    </row>
    <row r="13" spans="3:18" x14ac:dyDescent="0.35">
      <c r="C13" s="1" t="s">
        <v>19</v>
      </c>
      <c r="D13">
        <v>0.14174800000000001</v>
      </c>
      <c r="E13" t="s">
        <v>21</v>
      </c>
      <c r="G13">
        <v>1.1000000000000001</v>
      </c>
      <c r="H13">
        <f t="shared" si="6"/>
        <v>4.8441398710849866</v>
      </c>
      <c r="I13">
        <f t="shared" si="1"/>
        <v>-0.14542240570117523</v>
      </c>
      <c r="J13">
        <f t="shared" si="2"/>
        <v>-1.0259220990855267</v>
      </c>
      <c r="K13">
        <f t="shared" si="3"/>
        <v>5.9400323335322227</v>
      </c>
      <c r="L13">
        <f t="shared" si="4"/>
        <v>1.9857571337468185</v>
      </c>
      <c r="N13">
        <f t="shared" si="5"/>
        <v>233.85954069024501</v>
      </c>
      <c r="O13">
        <f t="shared" si="0"/>
        <v>78.179414714441677</v>
      </c>
    </row>
    <row r="14" spans="3:18" x14ac:dyDescent="0.35">
      <c r="C14" s="1" t="s">
        <v>20</v>
      </c>
      <c r="D14">
        <v>0.41599999999999998</v>
      </c>
      <c r="G14">
        <v>1.2</v>
      </c>
      <c r="H14">
        <f t="shared" si="6"/>
        <v>4.7415476611764342</v>
      </c>
      <c r="I14">
        <f t="shared" si="1"/>
        <v>-0.13932794012093491</v>
      </c>
      <c r="J14">
        <f t="shared" si="2"/>
        <v>-0.98292702627857109</v>
      </c>
      <c r="K14">
        <f t="shared" si="3"/>
        <v>6.4092724645184731</v>
      </c>
      <c r="L14">
        <f t="shared" si="4"/>
        <v>1.4951532368147111</v>
      </c>
      <c r="N14">
        <f t="shared" si="5"/>
        <v>252.33356159521549</v>
      </c>
      <c r="O14">
        <f t="shared" si="0"/>
        <v>58.864300661996502</v>
      </c>
    </row>
    <row r="15" spans="3:18" x14ac:dyDescent="0.35">
      <c r="C15" s="1" t="s">
        <v>31</v>
      </c>
      <c r="D15">
        <f>D11*D12*D14</f>
        <v>1.2394470304708876E-2</v>
      </c>
      <c r="G15">
        <v>1.3</v>
      </c>
      <c r="H15">
        <f t="shared" si="6"/>
        <v>4.6432549585485772</v>
      </c>
      <c r="I15">
        <f t="shared" si="1"/>
        <v>-0.13361125337433974</v>
      </c>
      <c r="J15">
        <f t="shared" si="2"/>
        <v>-0.94259709748525355</v>
      </c>
      <c r="K15">
        <f t="shared" si="3"/>
        <v>6.8688849748859049</v>
      </c>
      <c r="L15">
        <f t="shared" si="4"/>
        <v>0.90654933988260211</v>
      </c>
      <c r="N15">
        <f t="shared" si="5"/>
        <v>270.42854231834275</v>
      </c>
      <c r="O15">
        <f t="shared" si="0"/>
        <v>35.690918893015834</v>
      </c>
    </row>
    <row r="16" spans="3:18" x14ac:dyDescent="0.35">
      <c r="G16">
        <v>1.4</v>
      </c>
      <c r="H16">
        <f t="shared" si="6"/>
        <v>4.5489952488000522</v>
      </c>
      <c r="I16">
        <f t="shared" si="1"/>
        <v>-0.12824160421483466</v>
      </c>
      <c r="J16">
        <f t="shared" si="2"/>
        <v>-0.90471544018141103</v>
      </c>
      <c r="K16">
        <f t="shared" si="3"/>
        <v>7.3192609225650029</v>
      </c>
      <c r="L16">
        <f t="shared" si="4"/>
        <v>0.21994544295049678</v>
      </c>
      <c r="N16">
        <f t="shared" si="5"/>
        <v>288.15987884114185</v>
      </c>
      <c r="O16">
        <f t="shared" si="0"/>
        <v>8.6592694074998739</v>
      </c>
    </row>
    <row r="17" spans="7:15" x14ac:dyDescent="0.35">
      <c r="G17">
        <v>1.5</v>
      </c>
      <c r="H17">
        <f t="shared" si="6"/>
        <v>4.4585237047819106</v>
      </c>
      <c r="I17">
        <f t="shared" si="1"/>
        <v>-0.12319132764142512</v>
      </c>
      <c r="J17">
        <f t="shared" si="2"/>
        <v>-0.86908688405780055</v>
      </c>
      <c r="K17">
        <f t="shared" si="3"/>
        <v>7.7607678586229047</v>
      </c>
      <c r="L17">
        <f t="shared" si="4"/>
        <v>-0.56465845398161107</v>
      </c>
      <c r="N17">
        <f t="shared" si="5"/>
        <v>305.54204167806711</v>
      </c>
      <c r="O17">
        <f t="shared" si="0"/>
        <v>-22.230647794551619</v>
      </c>
    </row>
    <row r="18" spans="7:15" x14ac:dyDescent="0.35">
      <c r="G18">
        <v>1.6</v>
      </c>
      <c r="H18">
        <f t="shared" si="6"/>
        <v>4.3716150163761309</v>
      </c>
      <c r="I18">
        <f t="shared" si="1"/>
        <v>-0.11843547162600199</v>
      </c>
      <c r="J18">
        <f t="shared" si="2"/>
        <v>-0.83553539821374534</v>
      </c>
      <c r="K18">
        <f t="shared" si="3"/>
        <v>8.1937516832694506</v>
      </c>
      <c r="L18">
        <f t="shared" si="4"/>
        <v>-1.4472623509137179</v>
      </c>
      <c r="N18">
        <f t="shared" si="5"/>
        <v>322.58864894761615</v>
      </c>
      <c r="O18">
        <f t="shared" si="0"/>
        <v>-56.978832713138502</v>
      </c>
    </row>
    <row r="19" spans="7:15" x14ac:dyDescent="0.35">
      <c r="G19">
        <v>1.7</v>
      </c>
      <c r="H19">
        <f t="shared" si="6"/>
        <v>4.2880614765547564</v>
      </c>
      <c r="I19">
        <f t="shared" si="1"/>
        <v>-0.11395148304909132</v>
      </c>
      <c r="J19">
        <f t="shared" si="2"/>
        <v>-0.80390187550506043</v>
      </c>
      <c r="K19">
        <f t="shared" si="3"/>
        <v>8.6185383215474012</v>
      </c>
      <c r="L19">
        <f t="shared" si="4"/>
        <v>-2.4278662478458237</v>
      </c>
      <c r="N19">
        <f t="shared" si="5"/>
        <v>339.31253234438589</v>
      </c>
      <c r="O19">
        <f t="shared" si="0"/>
        <v>-95.585285348260783</v>
      </c>
    </row>
    <row r="20" spans="7:15" x14ac:dyDescent="0.35">
      <c r="G20">
        <v>1.8</v>
      </c>
      <c r="H20">
        <f t="shared" si="6"/>
        <v>4.2076712890042502</v>
      </c>
      <c r="I20">
        <f t="shared" si="1"/>
        <v>-0.10971893535441006</v>
      </c>
      <c r="J20">
        <f t="shared" si="2"/>
        <v>-0.77404221120869465</v>
      </c>
      <c r="K20">
        <f t="shared" si="3"/>
        <v>9.0354352393917825</v>
      </c>
      <c r="L20">
        <f t="shared" si="4"/>
        <v>-3.5064701447779321</v>
      </c>
      <c r="N20">
        <f t="shared" si="5"/>
        <v>355.72579682644812</v>
      </c>
      <c r="O20">
        <f t="shared" si="0"/>
        <v>-138.05000569991859</v>
      </c>
    </row>
    <row r="21" spans="7:15" x14ac:dyDescent="0.35">
      <c r="G21">
        <v>1.9</v>
      </c>
      <c r="H21">
        <f t="shared" si="6"/>
        <v>4.1302670678833806</v>
      </c>
      <c r="I21">
        <f t="shared" si="1"/>
        <v>-0.10571929169345688</v>
      </c>
      <c r="J21">
        <f t="shared" si="2"/>
        <v>-0.74582563206152375</v>
      </c>
      <c r="K21">
        <f t="shared" si="3"/>
        <v>9.4447328180198138</v>
      </c>
      <c r="L21">
        <f t="shared" si="4"/>
        <v>-4.6830740417100394</v>
      </c>
      <c r="N21">
        <f t="shared" si="5"/>
        <v>371.83987472518953</v>
      </c>
      <c r="O21">
        <f t="shared" si="0"/>
        <v>-184.3729937681118</v>
      </c>
    </row>
    <row r="22" spans="7:15" x14ac:dyDescent="0.35">
      <c r="G22">
        <v>2</v>
      </c>
      <c r="H22">
        <f t="shared" si="6"/>
        <v>4.0556845046772283</v>
      </c>
      <c r="I22">
        <f t="shared" si="1"/>
        <v>-0.10193569836032722</v>
      </c>
      <c r="J22">
        <f t="shared" si="2"/>
        <v>-0.7191332389898073</v>
      </c>
      <c r="K22">
        <f t="shared" si="3"/>
        <v>9.8467056022925874</v>
      </c>
      <c r="L22">
        <f t="shared" si="4"/>
        <v>-5.9576779386421475</v>
      </c>
      <c r="N22">
        <f t="shared" si="5"/>
        <v>387.66557489340897</v>
      </c>
      <c r="O22">
        <f t="shared" si="0"/>
        <v>-234.55424955284047</v>
      </c>
    </row>
    <row r="23" spans="7:15" x14ac:dyDescent="0.35">
      <c r="G23">
        <v>2.1</v>
      </c>
      <c r="H23">
        <f t="shared" si="6"/>
        <v>3.9837711807782474</v>
      </c>
      <c r="I23">
        <f t="shared" si="1"/>
        <v>-9.8352804160137086E-2</v>
      </c>
      <c r="J23">
        <f t="shared" si="2"/>
        <v>-0.6938567327943751</v>
      </c>
      <c r="K23">
        <f t="shared" si="3"/>
        <v>10.241613436706441</v>
      </c>
      <c r="L23">
        <f t="shared" si="4"/>
        <v>-7.3302818355742545</v>
      </c>
      <c r="N23">
        <f t="shared" si="5"/>
        <v>403.21312742938744</v>
      </c>
      <c r="O23">
        <f t="shared" si="0"/>
        <v>-288.59377305410453</v>
      </c>
    </row>
    <row r="24" spans="7:15" x14ac:dyDescent="0.35">
      <c r="G24">
        <v>2.2000000000000002</v>
      </c>
      <c r="H24">
        <f t="shared" si="6"/>
        <v>3.9143855074988099</v>
      </c>
      <c r="I24">
        <f t="shared" si="1"/>
        <v>-9.4956602048164251E-2</v>
      </c>
      <c r="J24">
        <f t="shared" si="2"/>
        <v>-0.66989729695067479</v>
      </c>
      <c r="K24">
        <f t="shared" si="3"/>
        <v>10.629702500971568</v>
      </c>
      <c r="L24">
        <f t="shared" si="4"/>
        <v>-8.8008857325063641</v>
      </c>
      <c r="N24">
        <f t="shared" si="5"/>
        <v>418.49222444769953</v>
      </c>
      <c r="O24">
        <f t="shared" si="0"/>
        <v>-346.49156427190411</v>
      </c>
    </row>
    <row r="25" spans="7:15" x14ac:dyDescent="0.35">
      <c r="G25">
        <v>2.2999999999999998</v>
      </c>
      <c r="H25">
        <f t="shared" si="6"/>
        <v>3.8473957778037424</v>
      </c>
      <c r="I25">
        <f t="shared" si="1"/>
        <v>-9.1734289949744904E-2</v>
      </c>
      <c r="J25">
        <f t="shared" si="2"/>
        <v>-0.64716461572470085</v>
      </c>
      <c r="K25">
        <f t="shared" si="3"/>
        <v>11.011206255673319</v>
      </c>
      <c r="L25">
        <f t="shared" si="4"/>
        <v>-10.369489629438466</v>
      </c>
      <c r="N25">
        <f t="shared" si="5"/>
        <v>433.51205730997322</v>
      </c>
      <c r="O25">
        <f t="shared" si="0"/>
        <v>-408.24762320623881</v>
      </c>
    </row>
    <row r="26" spans="7:15" x14ac:dyDescent="0.35">
      <c r="G26">
        <v>2.4</v>
      </c>
      <c r="H26">
        <f t="shared" si="6"/>
        <v>3.7826793162312722</v>
      </c>
      <c r="I26">
        <f t="shared" si="1"/>
        <v>-8.8674148145872253E-2</v>
      </c>
      <c r="J26">
        <f t="shared" si="2"/>
        <v>-0.62557600915619438</v>
      </c>
      <c r="K26">
        <f t="shared" si="3"/>
        <v>11.386346307250665</v>
      </c>
      <c r="L26">
        <f t="shared" si="4"/>
        <v>-12.036093526370575</v>
      </c>
      <c r="N26">
        <f t="shared" si="5"/>
        <v>448.28135067916008</v>
      </c>
      <c r="O26">
        <f t="shared" si="0"/>
        <v>-473.86194985710927</v>
      </c>
    </row>
    <row r="27" spans="7:15" x14ac:dyDescent="0.35">
      <c r="G27">
        <v>2.5</v>
      </c>
      <c r="H27">
        <f t="shared" si="6"/>
        <v>3.7201217153156527</v>
      </c>
      <c r="I27">
        <f t="shared" si="1"/>
        <v>-8.5765431004490938E-2</v>
      </c>
      <c r="J27">
        <f t="shared" si="2"/>
        <v>-0.60505566924747389</v>
      </c>
      <c r="K27">
        <f t="shared" si="3"/>
        <v>11.755333200435993</v>
      </c>
      <c r="L27">
        <f t="shared" si="4"/>
        <v>-13.80069742330268</v>
      </c>
      <c r="N27">
        <f t="shared" si="5"/>
        <v>462.80839371795253</v>
      </c>
      <c r="O27">
        <f t="shared" si="0"/>
        <v>-543.33454422451496</v>
      </c>
    </row>
    <row r="28" spans="7:15" x14ac:dyDescent="0.35">
      <c r="G28">
        <v>2.6</v>
      </c>
      <c r="H28">
        <f t="shared" si="6"/>
        <v>3.6596161483909051</v>
      </c>
      <c r="I28">
        <f t="shared" si="1"/>
        <v>-8.299827116721703E-2</v>
      </c>
      <c r="J28">
        <f t="shared" si="2"/>
        <v>-0.58553398402246959</v>
      </c>
      <c r="K28">
        <f t="shared" si="3"/>
        <v>12.118367145354972</v>
      </c>
      <c r="L28">
        <f t="shared" si="4"/>
        <v>-15.663301320234797</v>
      </c>
      <c r="N28">
        <f t="shared" si="5"/>
        <v>477.10106871476268</v>
      </c>
      <c r="O28">
        <f t="shared" si="0"/>
        <v>-616.66540630845657</v>
      </c>
    </row>
    <row r="29" spans="7:15" x14ac:dyDescent="0.35">
      <c r="G29">
        <v>2.7</v>
      </c>
      <c r="H29">
        <f t="shared" si="6"/>
        <v>3.6010627499886581</v>
      </c>
      <c r="I29">
        <f t="shared" si="1"/>
        <v>-8.0363594577336245E-2</v>
      </c>
      <c r="J29">
        <f t="shared" si="2"/>
        <v>-0.56694693806851759</v>
      </c>
      <c r="K29">
        <f t="shared" si="3"/>
        <v>12.475638685663496</v>
      </c>
      <c r="L29">
        <f t="shared" si="4"/>
        <v>-17.623905217166904</v>
      </c>
      <c r="N29">
        <f t="shared" si="5"/>
        <v>491.16687738832661</v>
      </c>
      <c r="O29">
        <f t="shared" si="0"/>
        <v>-693.85453610893319</v>
      </c>
    </row>
    <row r="30" spans="7:15" x14ac:dyDescent="0.35">
      <c r="G30">
        <v>2.8</v>
      </c>
      <c r="H30">
        <f t="shared" si="6"/>
        <v>3.5443680561818063</v>
      </c>
      <c r="I30">
        <f t="shared" si="1"/>
        <v>-7.7853044966890453E-2</v>
      </c>
      <c r="J30">
        <f t="shared" si="2"/>
        <v>-0.54923557980987703</v>
      </c>
      <c r="K30">
        <f t="shared" si="3"/>
        <v>12.827329313382627</v>
      </c>
      <c r="L30">
        <f t="shared" si="4"/>
        <v>-19.682509114099002</v>
      </c>
      <c r="N30">
        <f t="shared" si="5"/>
        <v>505.01296509380421</v>
      </c>
      <c r="O30">
        <f t="shared" si="0"/>
        <v>-774.90193362594493</v>
      </c>
    </row>
    <row r="31" spans="7:15" x14ac:dyDescent="0.35">
      <c r="G31">
        <v>2.9</v>
      </c>
      <c r="H31">
        <f t="shared" si="6"/>
        <v>3.4894444982008186</v>
      </c>
      <c r="I31">
        <f t="shared" si="1"/>
        <v>-7.5458916616115007E-2</v>
      </c>
      <c r="J31">
        <f t="shared" si="2"/>
        <v>-0.53234554714080617</v>
      </c>
      <c r="K31">
        <f t="shared" si="3"/>
        <v>13.173612035467004</v>
      </c>
      <c r="L31">
        <f t="shared" si="4"/>
        <v>-21.839113011031113</v>
      </c>
      <c r="N31">
        <f t="shared" si="5"/>
        <v>518.64614312862227</v>
      </c>
      <c r="O31">
        <f t="shared" si="0"/>
        <v>-859.80759885949271</v>
      </c>
    </row>
    <row r="32" spans="7:15" x14ac:dyDescent="0.35">
      <c r="G32">
        <v>3</v>
      </c>
      <c r="H32">
        <f t="shared" si="6"/>
        <v>3.4362099434867379</v>
      </c>
      <c r="I32">
        <f t="shared" si="1"/>
        <v>-7.3174094363662276E-2</v>
      </c>
      <c r="J32">
        <f t="shared" si="2"/>
        <v>-0.51622664421129238</v>
      </c>
      <c r="K32">
        <f t="shared" si="3"/>
        <v>13.514651896594621</v>
      </c>
      <c r="L32">
        <f t="shared" si="4"/>
        <v>-24.09371690796322</v>
      </c>
      <c r="N32">
        <f t="shared" si="5"/>
        <v>532.07290931474893</v>
      </c>
      <c r="O32">
        <f t="shared" si="0"/>
        <v>-948.57153180957562</v>
      </c>
    </row>
    <row r="33" spans="7:15" x14ac:dyDescent="0.35">
      <c r="G33">
        <v>3.1</v>
      </c>
      <c r="H33">
        <f t="shared" si="6"/>
        <v>3.3845872790656086</v>
      </c>
      <c r="I33">
        <f t="shared" si="1"/>
        <v>-7.0991999986032575E-2</v>
      </c>
      <c r="J33">
        <f t="shared" si="2"/>
        <v>-0.50083246314609431</v>
      </c>
      <c r="K33">
        <f t="shared" si="3"/>
        <v>13.850606462185452</v>
      </c>
      <c r="L33">
        <f t="shared" si="4"/>
        <v>-26.446320804895329</v>
      </c>
      <c r="N33">
        <f t="shared" si="5"/>
        <v>545.29946701517531</v>
      </c>
      <c r="O33">
        <f t="shared" si="0"/>
        <v>-1041.1937324761941</v>
      </c>
    </row>
    <row r="34" spans="7:15" x14ac:dyDescent="0.35">
      <c r="G34">
        <v>3.2</v>
      </c>
      <c r="H34">
        <f t="shared" si="6"/>
        <v>3.3345040327509992</v>
      </c>
      <c r="I34">
        <f t="shared" si="1"/>
        <v>-6.8906544183594598E-2</v>
      </c>
      <c r="J34">
        <f t="shared" si="2"/>
        <v>-0.48612004531700337</v>
      </c>
      <c r="K34">
        <f t="shared" si="3"/>
        <v>14.181626265233966</v>
      </c>
      <c r="L34">
        <f t="shared" si="4"/>
        <v>-28.896924701827437</v>
      </c>
      <c r="N34">
        <f t="shared" si="5"/>
        <v>558.33174272574672</v>
      </c>
      <c r="O34">
        <f t="shared" si="0"/>
        <v>-1137.674200859348</v>
      </c>
    </row>
    <row r="35" spans="7:15" x14ac:dyDescent="0.35">
      <c r="G35">
        <v>3.3</v>
      </c>
      <c r="H35">
        <f t="shared" si="6"/>
        <v>3.2858920282192989</v>
      </c>
      <c r="I35">
        <f t="shared" si="1"/>
        <v>-6.6912083511943499E-2</v>
      </c>
      <c r="J35">
        <f t="shared" si="2"/>
        <v>-0.47204957750334037</v>
      </c>
      <c r="K35">
        <f t="shared" si="3"/>
        <v>14.507855220168381</v>
      </c>
      <c r="L35">
        <f t="shared" si="4"/>
        <v>-31.445528598759545</v>
      </c>
      <c r="N35">
        <f t="shared" si="5"/>
        <v>571.17540236883394</v>
      </c>
      <c r="O35">
        <f t="shared" si="0"/>
        <v>-1238.0129369590372</v>
      </c>
    </row>
    <row r="36" spans="7:15" x14ac:dyDescent="0.35">
      <c r="G36">
        <v>3.4</v>
      </c>
      <c r="H36">
        <f t="shared" si="6"/>
        <v>3.238687070468965</v>
      </c>
      <c r="I36">
        <f t="shared" si="1"/>
        <v>-6.5003381683936393E-2</v>
      </c>
      <c r="J36">
        <f t="shared" si="2"/>
        <v>-0.45858411888659018</v>
      </c>
      <c r="K36">
        <f t="shared" si="3"/>
        <v>14.829431006620844</v>
      </c>
      <c r="L36">
        <f t="shared" si="4"/>
        <v>-34.092132495691644</v>
      </c>
      <c r="N36">
        <f t="shared" si="5"/>
        <v>583.83586640239548</v>
      </c>
      <c r="O36">
        <f t="shared" si="0"/>
        <v>-1342.2099407752617</v>
      </c>
    </row>
    <row r="37" spans="7:15" x14ac:dyDescent="0.35">
      <c r="G37">
        <v>3.5</v>
      </c>
      <c r="H37">
        <f t="shared" si="6"/>
        <v>3.1928286585803058</v>
      </c>
      <c r="I37">
        <f t="shared" si="1"/>
        <v>-6.3175574741904328E-2</v>
      </c>
      <c r="J37">
        <f t="shared" si="2"/>
        <v>-0.4456893553482541</v>
      </c>
      <c r="K37">
        <f t="shared" si="3"/>
        <v>15.146485425702133</v>
      </c>
      <c r="L37">
        <f t="shared" si="4"/>
        <v>-36.836736392623763</v>
      </c>
      <c r="N37">
        <f t="shared" si="5"/>
        <v>596.31832384654069</v>
      </c>
      <c r="O37">
        <f t="shared" si="0"/>
        <v>-1450.2652123080222</v>
      </c>
    </row>
    <row r="38" spans="7:15" x14ac:dyDescent="0.35">
      <c r="G38">
        <v>3.6</v>
      </c>
      <c r="H38">
        <f t="shared" si="6"/>
        <v>3.1482597230454803</v>
      </c>
      <c r="I38">
        <f t="shared" si="1"/>
        <v>-6.1424139663199935E-2</v>
      </c>
      <c r="J38">
        <f t="shared" si="2"/>
        <v>-0.43333337798910693</v>
      </c>
      <c r="K38">
        <f t="shared" si="3"/>
        <v>15.459144731116737</v>
      </c>
      <c r="L38">
        <f t="shared" si="4"/>
        <v>-39.679340289555867</v>
      </c>
      <c r="N38">
        <f t="shared" si="5"/>
        <v>608.62774531955665</v>
      </c>
      <c r="O38">
        <f t="shared" si="0"/>
        <v>-1562.1787515573176</v>
      </c>
    </row>
    <row r="39" spans="7:15" x14ac:dyDescent="0.35">
      <c r="G39">
        <v>3.7</v>
      </c>
      <c r="H39">
        <f t="shared" si="6"/>
        <v>3.1049263852465696</v>
      </c>
      <c r="I39">
        <f t="shared" si="1"/>
        <v>-5.9744866017018512E-2</v>
      </c>
      <c r="J39">
        <f t="shared" si="2"/>
        <v>-0.42148648317449633</v>
      </c>
      <c r="K39">
        <f t="shared" si="3"/>
        <v>15.767529937225522</v>
      </c>
      <c r="L39">
        <f t="shared" si="4"/>
        <v>-42.619944186487984</v>
      </c>
      <c r="N39">
        <f t="shared" si="5"/>
        <v>620.76889516635913</v>
      </c>
      <c r="O39">
        <f t="shared" si="0"/>
        <v>-1677.9505585231491</v>
      </c>
    </row>
    <row r="40" spans="7:15" x14ac:dyDescent="0.35">
      <c r="G40">
        <v>3.8</v>
      </c>
      <c r="H40">
        <f t="shared" si="6"/>
        <v>3.06277773692912</v>
      </c>
      <c r="I40">
        <f t="shared" si="1"/>
        <v>-5.813383033767186E-2</v>
      </c>
      <c r="J40">
        <f t="shared" si="2"/>
        <v>-0.41012099174360028</v>
      </c>
      <c r="K40">
        <f t="shared" si="3"/>
        <v>16.071757105959716</v>
      </c>
      <c r="L40">
        <f t="shared" si="4"/>
        <v>-45.658548083420072</v>
      </c>
      <c r="N40">
        <f t="shared" si="5"/>
        <v>632.74634275431958</v>
      </c>
      <c r="O40">
        <f t="shared" si="0"/>
        <v>-1797.5806332055147</v>
      </c>
    </row>
    <row r="41" spans="7:15" x14ac:dyDescent="0.35">
      <c r="G41">
        <v>3.9</v>
      </c>
      <c r="H41">
        <f t="shared" si="6"/>
        <v>3.0217656377547599</v>
      </c>
      <c r="I41">
        <f t="shared" si="1"/>
        <v>-5.6587372920324633E-2</v>
      </c>
      <c r="J41">
        <f t="shared" si="2"/>
        <v>-0.39921108530860844</v>
      </c>
      <c r="K41">
        <f t="shared" si="3"/>
        <v>16.371937614308649</v>
      </c>
      <c r="L41">
        <f t="shared" si="4"/>
        <v>-48.79515198035218</v>
      </c>
    </row>
    <row r="42" spans="7:15" x14ac:dyDescent="0.35">
      <c r="G42">
        <v>4</v>
      </c>
      <c r="H42">
        <f t="shared" si="6"/>
        <v>2.9818445292238991</v>
      </c>
      <c r="I42">
        <f t="shared" si="1"/>
        <v>-5.5102076780569019E-2</v>
      </c>
      <c r="J42">
        <f t="shared" si="2"/>
        <v>-0.38873265781929206</v>
      </c>
      <c r="K42">
        <f t="shared" si="3"/>
        <v>16.668178403941941</v>
      </c>
      <c r="L42">
        <f t="shared" si="4"/>
        <v>-52.029755877284295</v>
      </c>
    </row>
    <row r="43" spans="7:15" x14ac:dyDescent="0.35">
      <c r="G43">
        <v>4.0999999999999996</v>
      </c>
      <c r="H43">
        <f t="shared" si="6"/>
        <v>2.94297126344197</v>
      </c>
      <c r="I43">
        <f t="shared" si="1"/>
        <v>-5.3674748549908509E-2</v>
      </c>
      <c r="J43">
        <f t="shared" si="2"/>
        <v>-0.37866318078497407</v>
      </c>
      <c r="K43">
        <f t="shared" si="3"/>
        <v>16.960582214382214</v>
      </c>
      <c r="L43">
        <f t="shared" si="4"/>
        <v>-55.362359774216387</v>
      </c>
    </row>
    <row r="44" spans="7:15" x14ac:dyDescent="0.35">
      <c r="G44">
        <v>4.2</v>
      </c>
      <c r="H44">
        <f t="shared" si="6"/>
        <v>2.9051049453634725</v>
      </c>
      <c r="I44">
        <f t="shared" si="1"/>
        <v>-5.2302401105916711E-2</v>
      </c>
      <c r="J44">
        <f t="shared" si="2"/>
        <v>-0.36898158073423759</v>
      </c>
      <c r="K44">
        <f t="shared" si="3"/>
        <v>17.249247801014892</v>
      </c>
      <c r="L44">
        <f t="shared" si="4"/>
        <v>-58.792963671148513</v>
      </c>
    </row>
    <row r="45" spans="7:15" x14ac:dyDescent="0.35">
      <c r="G45">
        <v>4.3</v>
      </c>
      <c r="H45">
        <f t="shared" si="6"/>
        <v>2.868206787290049</v>
      </c>
      <c r="I45">
        <f t="shared" si="1"/>
        <v>-5.0982237759099207E-2</v>
      </c>
      <c r="J45">
        <f t="shared" si="2"/>
        <v>-0.35966812765682199</v>
      </c>
      <c r="K45">
        <f t="shared" si="3"/>
        <v>17.534270139105612</v>
      </c>
      <c r="L45">
        <f t="shared" si="4"/>
        <v>-62.32156756808061</v>
      </c>
    </row>
    <row r="46" spans="7:15" x14ac:dyDescent="0.35">
      <c r="G46">
        <v>4.4000000000000004</v>
      </c>
      <c r="H46">
        <f t="shared" si="6"/>
        <v>2.8322399745243665</v>
      </c>
      <c r="I46">
        <f t="shared" si="1"/>
        <v>-4.9711637838794613E-2</v>
      </c>
      <c r="J46">
        <f t="shared" si="2"/>
        <v>-0.35070433331542322</v>
      </c>
      <c r="K46">
        <f t="shared" si="3"/>
        <v>17.815740614891471</v>
      </c>
      <c r="L46">
        <f t="shared" si="4"/>
        <v>-65.948171465012734</v>
      </c>
    </row>
    <row r="47" spans="7:15" x14ac:dyDescent="0.35">
      <c r="G47">
        <v>4.5</v>
      </c>
      <c r="H47">
        <f t="shared" si="6"/>
        <v>2.7971695411928241</v>
      </c>
      <c r="I47">
        <f t="shared" si="1"/>
        <v>-4.8488143538214117E-2</v>
      </c>
      <c r="J47">
        <f t="shared" si="2"/>
        <v>-0.34207285844043028</v>
      </c>
      <c r="K47">
        <f t="shared" si="3"/>
        <v>18.093747204718554</v>
      </c>
      <c r="L47">
        <f t="shared" si="4"/>
        <v>-69.672775361944829</v>
      </c>
    </row>
    <row r="48" spans="7:15" x14ac:dyDescent="0.35">
      <c r="G48">
        <v>4.5999999999999996</v>
      </c>
      <c r="H48">
        <f t="shared" ref="H48:H104" si="7">H47+(G48-G47)*J47</f>
        <v>2.7629622553487811</v>
      </c>
      <c r="I48">
        <f t="shared" si="1"/>
        <v>-4.7309447894282604E-2</v>
      </c>
      <c r="J48">
        <f t="shared" si="2"/>
        <v>-0.33375742793043006</v>
      </c>
      <c r="K48">
        <f t="shared" si="3"/>
        <v>18.368374643113778</v>
      </c>
      <c r="L48">
        <f t="shared" ref="L48:L104" si="8">$D$7+$D$5*G48+0.5*$D$9*G48*G48</f>
        <v>-73.495379258876923</v>
      </c>
    </row>
    <row r="49" spans="7:12" x14ac:dyDescent="0.35">
      <c r="G49">
        <v>4.7</v>
      </c>
      <c r="H49">
        <f t="shared" si="7"/>
        <v>2.7295865125557381</v>
      </c>
      <c r="I49">
        <f t="shared" si="1"/>
        <v>-4.6173383791606737E-2</v>
      </c>
      <c r="J49">
        <f t="shared" si="2"/>
        <v>-0.32574275327769514</v>
      </c>
      <c r="K49">
        <f t="shared" si="3"/>
        <v>18.639704580602963</v>
      </c>
      <c r="L49">
        <f t="shared" si="8"/>
        <v>-77.415983155809045</v>
      </c>
    </row>
    <row r="50" spans="7:12" x14ac:dyDescent="0.35">
      <c r="G50">
        <v>4.8</v>
      </c>
      <c r="H50">
        <f t="shared" si="7"/>
        <v>2.6970122372279688</v>
      </c>
      <c r="I50">
        <f t="shared" si="1"/>
        <v>-4.5077913891906657E-2</v>
      </c>
      <c r="J50">
        <f t="shared" si="2"/>
        <v>-0.31801446152260809</v>
      </c>
      <c r="K50">
        <f t="shared" si="3"/>
        <v>18.907815732018147</v>
      </c>
      <c r="L50">
        <f t="shared" si="8"/>
        <v>-81.434587052741151</v>
      </c>
    </row>
    <row r="51" spans="7:12" x14ac:dyDescent="0.35">
      <c r="G51">
        <v>4.9000000000000004</v>
      </c>
      <c r="H51">
        <f t="shared" si="7"/>
        <v>2.6652107910757077</v>
      </c>
      <c r="I51">
        <f t="shared" si="1"/>
        <v>-4.4021121400827555E-2</v>
      </c>
      <c r="J51">
        <f t="shared" si="2"/>
        <v>-0.31055903011561048</v>
      </c>
      <c r="K51">
        <f t="shared" si="3"/>
        <v>19.172784015975139</v>
      </c>
      <c r="L51">
        <f t="shared" si="8"/>
        <v>-85.551190949673284</v>
      </c>
    </row>
    <row r="52" spans="7:12" x14ac:dyDescent="0.35">
      <c r="G52">
        <v>5</v>
      </c>
      <c r="H52">
        <f t="shared" si="7"/>
        <v>2.6341548880641468</v>
      </c>
      <c r="I52">
        <f t="shared" si="1"/>
        <v>-4.3001201593379598E-2</v>
      </c>
      <c r="J52">
        <f t="shared" si="2"/>
        <v>-0.30336372713110304</v>
      </c>
      <c r="K52">
        <f t="shared" si="3"/>
        <v>19.434682686145901</v>
      </c>
      <c r="L52">
        <f t="shared" si="8"/>
        <v>-89.76579484660536</v>
      </c>
    </row>
    <row r="53" spans="7:12" x14ac:dyDescent="0.35">
      <c r="G53">
        <v>5.0999999999999996</v>
      </c>
      <c r="H53">
        <f t="shared" si="7"/>
        <v>2.6038185153510365</v>
      </c>
      <c r="I53">
        <f t="shared" si="1"/>
        <v>-4.2016454027499296E-2</v>
      </c>
      <c r="J53">
        <f t="shared" si="2"/>
        <v>-0.29641655633588687</v>
      </c>
      <c r="K53">
        <f t="shared" si="3"/>
        <v>19.693582454899328</v>
      </c>
      <c r="L53">
        <f t="shared" si="8"/>
        <v>-94.078398743537463</v>
      </c>
    </row>
    <row r="54" spans="7:12" x14ac:dyDescent="0.35">
      <c r="G54">
        <v>5.2</v>
      </c>
      <c r="H54">
        <f t="shared" si="7"/>
        <v>2.5741768597174475</v>
      </c>
      <c r="I54">
        <f t="shared" si="1"/>
        <v>-4.1065275382522408E-2</v>
      </c>
      <c r="J54">
        <f t="shared" si="2"/>
        <v>-0.28970620666621333</v>
      </c>
      <c r="K54">
        <f t="shared" si="3"/>
        <v>19.949551609837741</v>
      </c>
      <c r="L54">
        <f t="shared" si="8"/>
        <v>-98.489002640469607</v>
      </c>
    </row>
    <row r="55" spans="7:12" x14ac:dyDescent="0.35">
      <c r="G55">
        <v>5.3</v>
      </c>
      <c r="H55">
        <f t="shared" si="7"/>
        <v>2.5452062390508261</v>
      </c>
      <c r="I55">
        <f t="shared" si="1"/>
        <v>-4.0146152865823528E-2</v>
      </c>
      <c r="J55">
        <f t="shared" si="2"/>
        <v>-0.28322200571312134</v>
      </c>
      <c r="K55">
        <f t="shared" si="3"/>
        <v>20.202656123714259</v>
      </c>
      <c r="L55">
        <f t="shared" si="8"/>
        <v>-102.99760653740171</v>
      </c>
    </row>
    <row r="56" spans="7:12" x14ac:dyDescent="0.35">
      <c r="G56">
        <v>5.4</v>
      </c>
      <c r="H56">
        <f t="shared" si="7"/>
        <v>2.5168840384795139</v>
      </c>
      <c r="I56">
        <f t="shared" si="1"/>
        <v>-3.9257658136616115E-2</v>
      </c>
      <c r="J56">
        <f t="shared" si="2"/>
        <v>-0.27695387685622452</v>
      </c>
      <c r="K56">
        <f t="shared" si="3"/>
        <v>20.452959758177929</v>
      </c>
      <c r="L56">
        <f t="shared" si="8"/>
        <v>-107.60421043433382</v>
      </c>
    </row>
    <row r="57" spans="7:12" x14ac:dyDescent="0.35">
      <c r="G57">
        <v>5.5</v>
      </c>
      <c r="H57">
        <f t="shared" si="7"/>
        <v>2.4891886507938916</v>
      </c>
      <c r="I57">
        <f t="shared" si="1"/>
        <v>-3.8398441701007167E-2</v>
      </c>
      <c r="J57">
        <f t="shared" si="2"/>
        <v>-0.2708922997220925</v>
      </c>
      <c r="K57">
        <f t="shared" si="3"/>
        <v>20.700524161758707</v>
      </c>
      <c r="L57">
        <f t="shared" si="8"/>
        <v>-112.30881433126592</v>
      </c>
    </row>
    <row r="58" spans="7:12" x14ac:dyDescent="0.35">
      <c r="G58">
        <v>5.6</v>
      </c>
      <c r="H58">
        <f t="shared" si="7"/>
        <v>2.4620994208216826</v>
      </c>
      <c r="I58">
        <f t="shared" si="1"/>
        <v>-3.7567227736939462E-2</v>
      </c>
      <c r="J58">
        <f t="shared" si="2"/>
        <v>-0.26502827367539195</v>
      </c>
      <c r="K58">
        <f t="shared" si="3"/>
        <v>20.945408962472499</v>
      </c>
      <c r="L58">
        <f t="shared" si="8"/>
        <v>-117.111418228198</v>
      </c>
    </row>
    <row r="59" spans="7:12" x14ac:dyDescent="0.35">
      <c r="G59">
        <v>5.7</v>
      </c>
      <c r="H59">
        <f t="shared" si="7"/>
        <v>2.4355965934541435</v>
      </c>
      <c r="I59">
        <f t="shared" si="1"/>
        <v>-3.6762809311699986E-2</v>
      </c>
      <c r="J59">
        <f t="shared" si="2"/>
        <v>-0.25935328407949304</v>
      </c>
      <c r="K59">
        <f t="shared" si="3"/>
        <v>21.187671855397515</v>
      </c>
      <c r="L59">
        <f t="shared" si="8"/>
        <v>-122.01202212513013</v>
      </c>
    </row>
    <row r="60" spans="7:12" x14ac:dyDescent="0.35">
      <c r="G60">
        <v>5.8</v>
      </c>
      <c r="H60">
        <f t="shared" si="7"/>
        <v>2.4096612650461942</v>
      </c>
      <c r="I60">
        <f t="shared" si="1"/>
        <v>-3.5984043958283127E-2</v>
      </c>
      <c r="J60">
        <f t="shared" si="2"/>
        <v>-0.25385927108871464</v>
      </c>
      <c r="K60">
        <f t="shared" si="3"/>
        <v>21.427368685546693</v>
      </c>
      <c r="L60">
        <f t="shared" si="8"/>
        <v>-127.01062602206224</v>
      </c>
    </row>
    <row r="61" spans="7:12" x14ac:dyDescent="0.35">
      <c r="G61">
        <v>5.9</v>
      </c>
      <c r="H61">
        <f t="shared" si="7"/>
        <v>2.3842753379373227</v>
      </c>
      <c r="I61">
        <f t="shared" si="1"/>
        <v>-3.5229849580122978E-2</v>
      </c>
      <c r="J61">
        <f t="shared" si="2"/>
        <v>-0.24853860075713927</v>
      </c>
      <c r="K61">
        <f t="shared" si="3"/>
        <v>21.66455352633664</v>
      </c>
      <c r="L61">
        <f t="shared" si="8"/>
        <v>-132.10722991899436</v>
      </c>
    </row>
    <row r="62" spans="7:12" x14ac:dyDescent="0.35">
      <c r="G62">
        <v>6</v>
      </c>
      <c r="H62">
        <f t="shared" si="7"/>
        <v>2.3594214778616087</v>
      </c>
      <c r="I62">
        <f t="shared" si="1"/>
        <v>-3.4499200656595494E-2</v>
      </c>
      <c r="J62">
        <f t="shared" si="2"/>
        <v>-0.24338403826929123</v>
      </c>
      <c r="K62">
        <f t="shared" si="3"/>
        <v>21.899278753931455</v>
      </c>
      <c r="L62">
        <f t="shared" si="8"/>
        <v>-137.30183381592644</v>
      </c>
    </row>
    <row r="63" spans="7:12" x14ac:dyDescent="0.35">
      <c r="G63">
        <v>6.1</v>
      </c>
      <c r="H63">
        <f t="shared" si="7"/>
        <v>2.3350830740346797</v>
      </c>
      <c r="I63">
        <f t="shared" si="1"/>
        <v>-3.3791124724276221E-2</v>
      </c>
      <c r="J63">
        <f t="shared" si="2"/>
        <v>-0.23838872311620776</v>
      </c>
      <c r="K63">
        <f t="shared" si="3"/>
        <v>22.131595117719343</v>
      </c>
      <c r="L63">
        <f t="shared" si="8"/>
        <v>-142.59443771285851</v>
      </c>
    </row>
    <row r="64" spans="7:12" x14ac:dyDescent="0.35">
      <c r="G64">
        <v>6.2</v>
      </c>
      <c r="H64">
        <f t="shared" si="7"/>
        <v>2.311244201723059</v>
      </c>
      <c r="I64">
        <f t="shared" si="1"/>
        <v>-3.3104699111258573E-2</v>
      </c>
      <c r="J64">
        <f t="shared" si="2"/>
        <v>-0.23354614605679494</v>
      </c>
      <c r="K64">
        <f t="shared" si="3"/>
        <v>22.361551807161366</v>
      </c>
      <c r="L64">
        <f t="shared" si="8"/>
        <v>-147.98504160979067</v>
      </c>
    </row>
    <row r="65" spans="7:12" x14ac:dyDescent="0.35">
      <c r="G65">
        <v>6.3</v>
      </c>
      <c r="H65">
        <f t="shared" si="7"/>
        <v>2.2878895871173794</v>
      </c>
      <c r="I65">
        <f t="shared" si="1"/>
        <v>-3.2439047903919549E-2</v>
      </c>
      <c r="J65">
        <f t="shared" si="2"/>
        <v>-0.2288501277190475</v>
      </c>
      <c r="K65">
        <f t="shared" si="3"/>
        <v>22.589196515234509</v>
      </c>
      <c r="L65">
        <f t="shared" si="8"/>
        <v>-153.47364550672276</v>
      </c>
    </row>
    <row r="66" spans="7:12" x14ac:dyDescent="0.35">
      <c r="G66">
        <v>6.4</v>
      </c>
      <c r="H66">
        <f t="shared" si="7"/>
        <v>2.2650045743454745</v>
      </c>
      <c r="I66">
        <f t="shared" si="1"/>
        <v>-3.1793339127391643E-2</v>
      </c>
      <c r="J66">
        <f t="shared" si="2"/>
        <v>-0.22429479870891753</v>
      </c>
      <c r="K66">
        <f t="shared" si="3"/>
        <v>22.814575498675509</v>
      </c>
      <c r="L66">
        <f t="shared" si="8"/>
        <v>-159.06024940365489</v>
      </c>
    </row>
    <row r="67" spans="7:12" x14ac:dyDescent="0.35">
      <c r="G67">
        <v>6.5</v>
      </c>
      <c r="H67">
        <f t="shared" si="7"/>
        <v>2.2425750944745828</v>
      </c>
      <c r="I67">
        <f t="shared" ref="I67:I104" si="9">-0.5*$D$15*H67*H67</f>
        <v>-3.1166782122684606E-2</v>
      </c>
      <c r="J67">
        <f t="shared" ref="J67:J104" si="10">I67/$D$13</f>
        <v>-0.21987458110650313</v>
      </c>
      <c r="K67">
        <f t="shared" si="3"/>
        <v>23.037733635217435</v>
      </c>
      <c r="L67">
        <f t="shared" si="8"/>
        <v>-164.74485330058698</v>
      </c>
    </row>
    <row r="68" spans="7:12" x14ac:dyDescent="0.35">
      <c r="G68">
        <v>6.6</v>
      </c>
      <c r="H68">
        <f t="shared" si="7"/>
        <v>2.2205876363639327</v>
      </c>
      <c r="I68">
        <f t="shared" si="9"/>
        <v>-3.0558625104918403E-2</v>
      </c>
      <c r="J68">
        <f t="shared" si="10"/>
        <v>-0.21558417123993567</v>
      </c>
      <c r="K68">
        <f t="shared" ref="K68:K104" si="11">K67+H68*0.1+0.5*J68*0.1*0.1</f>
        <v>23.258714477997628</v>
      </c>
      <c r="L68">
        <f t="shared" si="8"/>
        <v>-170.52745719751908</v>
      </c>
    </row>
    <row r="69" spans="7:12" x14ac:dyDescent="0.35">
      <c r="G69">
        <v>6.7</v>
      </c>
      <c r="H69">
        <f t="shared" si="7"/>
        <v>2.199029219239939</v>
      </c>
      <c r="I69">
        <f t="shared" si="9"/>
        <v>-2.9968152888498096E-2</v>
      </c>
      <c r="J69">
        <f t="shared" si="10"/>
        <v>-0.21141852363700436</v>
      </c>
      <c r="K69">
        <f t="shared" si="11"/>
        <v>23.477560307303435</v>
      </c>
      <c r="L69">
        <f t="shared" si="8"/>
        <v>-176.40806109445123</v>
      </c>
    </row>
    <row r="70" spans="7:12" x14ac:dyDescent="0.35">
      <c r="G70">
        <v>6.8</v>
      </c>
      <c r="H70">
        <f t="shared" si="7"/>
        <v>2.1778873668762389</v>
      </c>
      <c r="I70">
        <f t="shared" si="9"/>
        <v>-2.9394684766297648E-2</v>
      </c>
      <c r="J70">
        <f t="shared" si="10"/>
        <v>-0.2073728360632788</v>
      </c>
      <c r="K70">
        <f t="shared" si="11"/>
        <v>23.694312179810741</v>
      </c>
      <c r="L70">
        <f t="shared" si="8"/>
        <v>-182.38666499138327</v>
      </c>
    </row>
    <row r="71" spans="7:12" x14ac:dyDescent="0.35">
      <c r="G71">
        <v>6.9</v>
      </c>
      <c r="H71">
        <f t="shared" si="7"/>
        <v>2.1571500832699106</v>
      </c>
      <c r="I71">
        <f t="shared" si="9"/>
        <v>-2.8837572531036897E-2</v>
      </c>
      <c r="J71">
        <f t="shared" si="10"/>
        <v>-0.20344253556337227</v>
      </c>
      <c r="K71">
        <f t="shared" si="11"/>
        <v>23.909009975459917</v>
      </c>
      <c r="L71">
        <f t="shared" si="8"/>
        <v>-188.46326888831541</v>
      </c>
    </row>
    <row r="72" spans="7:12" x14ac:dyDescent="0.35">
      <c r="G72">
        <v>7</v>
      </c>
      <c r="H72">
        <f t="shared" si="7"/>
        <v>2.1368058297135737</v>
      </c>
      <c r="I72">
        <f t="shared" si="9"/>
        <v>-2.8296198628047633E-2</v>
      </c>
      <c r="J72">
        <f t="shared" si="10"/>
        <v>-0.19962326542912515</v>
      </c>
      <c r="K72">
        <f t="shared" si="11"/>
        <v>24.121692442104127</v>
      </c>
      <c r="L72">
        <f t="shared" si="8"/>
        <v>-194.63787278524754</v>
      </c>
    </row>
    <row r="73" spans="7:12" x14ac:dyDescent="0.35">
      <c r="G73">
        <v>7.1</v>
      </c>
      <c r="H73">
        <f t="shared" si="7"/>
        <v>2.1168435031706614</v>
      </c>
      <c r="I73">
        <f t="shared" si="9"/>
        <v>-2.7769974429539684E-2</v>
      </c>
      <c r="J73">
        <f t="shared" si="10"/>
        <v>-0.19591087302494342</v>
      </c>
      <c r="K73">
        <f t="shared" si="11"/>
        <v>24.332397238056071</v>
      </c>
      <c r="L73">
        <f t="shared" si="8"/>
        <v>-200.91047668217959</v>
      </c>
    </row>
    <row r="74" spans="7:12" x14ac:dyDescent="0.35">
      <c r="G74">
        <v>7.2</v>
      </c>
      <c r="H74">
        <f t="shared" si="7"/>
        <v>2.0972524158681671</v>
      </c>
      <c r="I74">
        <f t="shared" si="9"/>
        <v>-2.7258338621309157E-2</v>
      </c>
      <c r="J74">
        <f t="shared" si="10"/>
        <v>-0.19230139840639129</v>
      </c>
      <c r="K74">
        <f t="shared" si="11"/>
        <v>24.541160972650857</v>
      </c>
      <c r="L74">
        <f t="shared" si="8"/>
        <v>-207.28108057911174</v>
      </c>
    </row>
    <row r="75" spans="7:12" x14ac:dyDescent="0.35">
      <c r="G75">
        <v>7.3</v>
      </c>
      <c r="H75">
        <f t="shared" si="7"/>
        <v>2.0780222760275282</v>
      </c>
      <c r="I75">
        <f t="shared" si="9"/>
        <v>-2.6760755693583688E-2</v>
      </c>
      <c r="J75">
        <f t="shared" si="10"/>
        <v>-0.18879106367344645</v>
      </c>
      <c r="K75">
        <f t="shared" si="11"/>
        <v>24.748019244935243</v>
      </c>
      <c r="L75">
        <f t="shared" si="8"/>
        <v>-213.74968447604385</v>
      </c>
    </row>
    <row r="76" spans="7:12" x14ac:dyDescent="0.35">
      <c r="G76">
        <v>7.4</v>
      </c>
      <c r="H76">
        <f t="shared" si="7"/>
        <v>2.0591431696601834</v>
      </c>
      <c r="I76">
        <f t="shared" si="9"/>
        <v>-2.6276714528384249E-2</v>
      </c>
      <c r="J76">
        <f t="shared" si="10"/>
        <v>-0.1853762630046579</v>
      </c>
      <c r="K76">
        <f t="shared" si="11"/>
        <v>24.953006680586238</v>
      </c>
      <c r="L76">
        <f t="shared" si="8"/>
        <v>-220.316288372976</v>
      </c>
    </row>
    <row r="77" spans="7:12" x14ac:dyDescent="0.35">
      <c r="G77">
        <v>7.5</v>
      </c>
      <c r="H77">
        <f t="shared" si="7"/>
        <v>2.0406055433597179</v>
      </c>
      <c r="I77">
        <f t="shared" si="9"/>
        <v>-2.5805727076405605E-2</v>
      </c>
      <c r="J77">
        <f t="shared" si="10"/>
        <v>-0.18205355332283774</v>
      </c>
      <c r="K77">
        <f t="shared" si="11"/>
        <v>25.156156967155596</v>
      </c>
      <c r="L77">
        <f t="shared" si="8"/>
        <v>-226.98089226990805</v>
      </c>
    </row>
    <row r="78" spans="7:12" x14ac:dyDescent="0.35">
      <c r="G78">
        <v>7.6</v>
      </c>
      <c r="H78">
        <f t="shared" si="7"/>
        <v>2.0224001880274343</v>
      </c>
      <c r="I78">
        <f t="shared" si="9"/>
        <v>-2.5347327116983086E-2</v>
      </c>
      <c r="J78">
        <f t="shared" si="10"/>
        <v>-0.17881964554690777</v>
      </c>
      <c r="K78">
        <f t="shared" si="11"/>
        <v>25.357502887730604</v>
      </c>
      <c r="L78">
        <f t="shared" si="8"/>
        <v>-233.74349616684015</v>
      </c>
    </row>
    <row r="79" spans="7:12" x14ac:dyDescent="0.35">
      <c r="G79">
        <v>7.7</v>
      </c>
      <c r="H79">
        <f t="shared" si="7"/>
        <v>2.0045182234727434</v>
      </c>
      <c r="I79">
        <f t="shared" si="9"/>
        <v>-2.4901069095229884E-2</v>
      </c>
      <c r="J79">
        <f t="shared" si="10"/>
        <v>-0.17567139638816689</v>
      </c>
      <c r="K79">
        <f t="shared" si="11"/>
        <v>25.55707635309594</v>
      </c>
      <c r="L79">
        <f t="shared" si="8"/>
        <v>-240.60410006377228</v>
      </c>
    </row>
    <row r="80" spans="7:12" x14ac:dyDescent="0.35">
      <c r="G80">
        <v>7.8</v>
      </c>
      <c r="H80">
        <f t="shared" si="7"/>
        <v>1.9869510838339268</v>
      </c>
      <c r="I80">
        <f t="shared" si="9"/>
        <v>-2.4466527030898712E-2</v>
      </c>
      <c r="J80">
        <f t="shared" si="10"/>
        <v>-0.17260580065255743</v>
      </c>
      <c r="K80">
        <f t="shared" si="11"/>
        <v>25.754908432476071</v>
      </c>
      <c r="L80">
        <f t="shared" si="8"/>
        <v>-247.56270396070437</v>
      </c>
    </row>
    <row r="81" spans="7:12" x14ac:dyDescent="0.35">
      <c r="G81">
        <v>7.9</v>
      </c>
      <c r="H81">
        <f t="shared" si="7"/>
        <v>1.9696905037686709</v>
      </c>
      <c r="I81">
        <f t="shared" si="9"/>
        <v>-2.404329349395079E-2</v>
      </c>
      <c r="J81">
        <f t="shared" si="10"/>
        <v>-0.16961998401353662</v>
      </c>
      <c r="K81">
        <f t="shared" si="11"/>
        <v>25.951029382932873</v>
      </c>
      <c r="L81">
        <f t="shared" si="8"/>
        <v>-254.61930785763656</v>
      </c>
    </row>
    <row r="82" spans="7:12" x14ac:dyDescent="0.35">
      <c r="G82">
        <v>8</v>
      </c>
      <c r="H82">
        <f t="shared" si="7"/>
        <v>1.9527285053673173</v>
      </c>
      <c r="I82">
        <f t="shared" si="9"/>
        <v>-2.3630978642207055E-2</v>
      </c>
      <c r="J82">
        <f t="shared" si="10"/>
        <v>-0.16671119622292416</v>
      </c>
      <c r="K82">
        <f t="shared" si="11"/>
        <v>26.145468677488491</v>
      </c>
      <c r="L82">
        <f t="shared" si="8"/>
        <v>-261.77391175456859</v>
      </c>
    </row>
    <row r="83" spans="7:12" x14ac:dyDescent="0.35">
      <c r="G83">
        <v>8.1</v>
      </c>
      <c r="H83">
        <f t="shared" si="7"/>
        <v>1.936057385745025</v>
      </c>
      <c r="I83">
        <f t="shared" si="9"/>
        <v>-2.3229209316814162E-2</v>
      </c>
      <c r="J83">
        <f t="shared" si="10"/>
        <v>-0.16387680472961988</v>
      </c>
      <c r="K83">
        <f t="shared" si="11"/>
        <v>26.338255032039346</v>
      </c>
      <c r="L83">
        <f t="shared" si="8"/>
        <v>-269.02651565150069</v>
      </c>
    </row>
    <row r="84" spans="7:12" x14ac:dyDescent="0.35">
      <c r="G84">
        <v>8.1999999999999993</v>
      </c>
      <c r="H84">
        <f t="shared" si="7"/>
        <v>1.919669705272063</v>
      </c>
      <c r="I84">
        <f t="shared" si="9"/>
        <v>-2.283762819158568E-2</v>
      </c>
      <c r="J84">
        <f t="shared" si="10"/>
        <v>-0.16111428867839883</v>
      </c>
      <c r="K84">
        <f t="shared" si="11"/>
        <v>26.52941643112316</v>
      </c>
      <c r="L84">
        <f t="shared" si="8"/>
        <v>-276.37711954843274</v>
      </c>
    </row>
    <row r="85" spans="7:12" x14ac:dyDescent="0.35">
      <c r="G85">
        <v>8.3000000000000007</v>
      </c>
      <c r="H85">
        <f t="shared" si="7"/>
        <v>1.9035582764042229</v>
      </c>
      <c r="I85">
        <f t="shared" si="9"/>
        <v>-2.2455892972578242E-2</v>
      </c>
      <c r="J85">
        <f t="shared" si="10"/>
        <v>-0.1584212332631024</v>
      </c>
      <c r="K85">
        <f t="shared" si="11"/>
        <v>26.718980152597268</v>
      </c>
      <c r="L85">
        <f t="shared" si="8"/>
        <v>-283.82572344536499</v>
      </c>
    </row>
    <row r="86" spans="7:12" x14ac:dyDescent="0.35">
      <c r="G86">
        <v>8.4</v>
      </c>
      <c r="H86">
        <f t="shared" si="7"/>
        <v>1.8877161530779127</v>
      </c>
      <c r="I86">
        <f t="shared" si="9"/>
        <v>-2.2083675644537469E-2</v>
      </c>
      <c r="J86">
        <f t="shared" si="10"/>
        <v>-0.15579532441048527</v>
      </c>
      <c r="K86">
        <f t="shared" si="11"/>
        <v>26.906972791283007</v>
      </c>
      <c r="L86">
        <f t="shared" si="8"/>
        <v>-291.37232734229701</v>
      </c>
    </row>
    <row r="87" spans="7:12" x14ac:dyDescent="0.35">
      <c r="G87">
        <v>8.5</v>
      </c>
      <c r="H87">
        <f t="shared" si="7"/>
        <v>1.8721366206368644</v>
      </c>
      <c r="I87">
        <f t="shared" si="9"/>
        <v>-2.172066176109972E-2</v>
      </c>
      <c r="J87">
        <f t="shared" si="10"/>
        <v>-0.15323434377274966</v>
      </c>
      <c r="K87">
        <f t="shared" si="11"/>
        <v>27.093420281627829</v>
      </c>
      <c r="L87">
        <f t="shared" si="8"/>
        <v>-299.01693123922917</v>
      </c>
    </row>
    <row r="88" spans="7:12" x14ac:dyDescent="0.35">
      <c r="G88">
        <v>8.6000000000000103</v>
      </c>
      <c r="H88">
        <f t="shared" si="7"/>
        <v>1.8568131862595878</v>
      </c>
      <c r="I88">
        <f t="shared" si="9"/>
        <v>-2.1366549775867234E-2</v>
      </c>
      <c r="J88">
        <f t="shared" si="10"/>
        <v>-0.15073616400843209</v>
      </c>
      <c r="K88">
        <f t="shared" si="11"/>
        <v>27.278347919433745</v>
      </c>
      <c r="L88">
        <f t="shared" si="8"/>
        <v>-306.75953513616201</v>
      </c>
    </row>
    <row r="89" spans="7:12" x14ac:dyDescent="0.35">
      <c r="G89">
        <v>8.6999999999999993</v>
      </c>
      <c r="H89">
        <f t="shared" si="7"/>
        <v>1.8417395698587462</v>
      </c>
      <c r="I89">
        <f t="shared" si="9"/>
        <v>-2.1021050411686133E-2</v>
      </c>
      <c r="J89">
        <f t="shared" si="10"/>
        <v>-0.1482987443328028</v>
      </c>
      <c r="K89">
        <f t="shared" si="11"/>
        <v>27.461780382697956</v>
      </c>
      <c r="L89">
        <f t="shared" si="8"/>
        <v>-314.60013903309328</v>
      </c>
    </row>
    <row r="90" spans="7:12" x14ac:dyDescent="0.35">
      <c r="G90">
        <v>8.8000000000000007</v>
      </c>
      <c r="H90">
        <f t="shared" si="7"/>
        <v>1.8269096954254658</v>
      </c>
      <c r="I90">
        <f t="shared" si="9"/>
        <v>-2.068388606565091E-2</v>
      </c>
      <c r="J90">
        <f t="shared" si="10"/>
        <v>-0.14592012632030724</v>
      </c>
      <c r="K90">
        <f t="shared" si="11"/>
        <v>27.6437417516089</v>
      </c>
      <c r="L90">
        <f t="shared" si="8"/>
        <v>-322.53874293002548</v>
      </c>
    </row>
    <row r="91" spans="7:12" x14ac:dyDescent="0.35">
      <c r="G91">
        <v>8.9000000000000092</v>
      </c>
      <c r="H91">
        <f t="shared" si="7"/>
        <v>1.8123176827934337</v>
      </c>
      <c r="I91">
        <f t="shared" si="9"/>
        <v>-2.035479024754016E-2</v>
      </c>
      <c r="J91">
        <f t="shared" si="10"/>
        <v>-0.14359842994285746</v>
      </c>
      <c r="K91">
        <f t="shared" si="11"/>
        <v>27.824255527738529</v>
      </c>
      <c r="L91">
        <f t="shared" si="8"/>
        <v>-330.57534682695831</v>
      </c>
    </row>
    <row r="92" spans="7:12" x14ac:dyDescent="0.35">
      <c r="G92">
        <v>9.0000000000000107</v>
      </c>
      <c r="H92">
        <f t="shared" si="7"/>
        <v>1.7979578397991478</v>
      </c>
      <c r="I92">
        <f t="shared" si="9"/>
        <v>-2.0033507049550724E-2</v>
      </c>
      <c r="J92">
        <f t="shared" si="10"/>
        <v>-0.14133184982892685</v>
      </c>
      <c r="K92">
        <f t="shared" si="11"/>
        <v>28.003344652469302</v>
      </c>
      <c r="L92">
        <f t="shared" si="8"/>
        <v>-338.70995072389059</v>
      </c>
    </row>
    <row r="93" spans="7:12" x14ac:dyDescent="0.35">
      <c r="G93">
        <v>9.1000000000000103</v>
      </c>
      <c r="H93">
        <f t="shared" si="7"/>
        <v>1.7838246548162551</v>
      </c>
      <c r="I93">
        <f t="shared" si="9"/>
        <v>-1.9719790645350913E-2</v>
      </c>
      <c r="J93">
        <f t="shared" si="10"/>
        <v>-0.13911865172948409</v>
      </c>
      <c r="K93">
        <f t="shared" si="11"/>
        <v>28.18103152469228</v>
      </c>
      <c r="L93">
        <f t="shared" si="8"/>
        <v>-346.94255462082259</v>
      </c>
    </row>
    <row r="94" spans="7:12" x14ac:dyDescent="0.35">
      <c r="G94">
        <v>9.1999999999999993</v>
      </c>
      <c r="H94">
        <f t="shared" si="7"/>
        <v>1.7699127896433082</v>
      </c>
      <c r="I94">
        <f t="shared" si="9"/>
        <v>-1.9413404816613182E-2</v>
      </c>
      <c r="J94">
        <f t="shared" si="10"/>
        <v>-0.13695716917778861</v>
      </c>
      <c r="K94">
        <f t="shared" si="11"/>
        <v>28.357338017810722</v>
      </c>
      <c r="L94">
        <f t="shared" si="8"/>
        <v>-355.27315851775381</v>
      </c>
    </row>
    <row r="95" spans="7:12" x14ac:dyDescent="0.35">
      <c r="G95">
        <v>9.3000000000000096</v>
      </c>
      <c r="H95">
        <f t="shared" si="7"/>
        <v>1.756217072725528</v>
      </c>
      <c r="I95">
        <f t="shared" si="9"/>
        <v>-1.9114122505314746E-2</v>
      </c>
      <c r="J95">
        <f t="shared" si="10"/>
        <v>-0.13484580033097288</v>
      </c>
      <c r="K95">
        <f t="shared" si="11"/>
        <v>28.53228549608162</v>
      </c>
      <c r="L95">
        <f t="shared" si="8"/>
        <v>-363.70176241468681</v>
      </c>
    </row>
    <row r="96" spans="7:12" x14ac:dyDescent="0.35">
      <c r="G96">
        <v>9.4000000000000092</v>
      </c>
      <c r="H96">
        <f t="shared" si="7"/>
        <v>1.7427324926924308</v>
      </c>
      <c r="I96">
        <f t="shared" si="9"/>
        <v>-1.8821725390215115E-2</v>
      </c>
      <c r="J96">
        <f t="shared" si="10"/>
        <v>-0.13278300498218751</v>
      </c>
      <c r="K96">
        <f t="shared" si="11"/>
        <v>28.705894830325953</v>
      </c>
      <c r="L96">
        <f t="shared" si="8"/>
        <v>-372.22836631161891</v>
      </c>
    </row>
    <row r="97" spans="7:12" x14ac:dyDescent="0.35">
      <c r="G97">
        <v>9.5000000000000107</v>
      </c>
      <c r="H97">
        <f t="shared" si="7"/>
        <v>1.7294541921942119</v>
      </c>
      <c r="I97">
        <f t="shared" si="9"/>
        <v>-1.8536003486027339E-2</v>
      </c>
      <c r="J97">
        <f t="shared" si="10"/>
        <v>-0.13076730173284518</v>
      </c>
      <c r="K97">
        <f t="shared" si="11"/>
        <v>28.878186413036708</v>
      </c>
      <c r="L97">
        <f t="shared" si="8"/>
        <v>-380.85297020855108</v>
      </c>
    </row>
    <row r="98" spans="7:12" x14ac:dyDescent="0.35">
      <c r="G98">
        <v>9.6000000000000103</v>
      </c>
      <c r="H98">
        <f t="shared" si="7"/>
        <v>1.7163774620209276</v>
      </c>
      <c r="I98">
        <f t="shared" si="9"/>
        <v>-1.8256754763903631E-2</v>
      </c>
      <c r="J98">
        <f t="shared" si="10"/>
        <v>-0.12879726531523289</v>
      </c>
      <c r="K98">
        <f t="shared" si="11"/>
        <v>29.049180172912227</v>
      </c>
      <c r="L98">
        <f t="shared" si="8"/>
        <v>-389.57557410548327</v>
      </c>
    </row>
    <row r="99" spans="7:12" x14ac:dyDescent="0.35">
      <c r="G99">
        <v>9.7000000000000099</v>
      </c>
      <c r="H99">
        <f t="shared" si="7"/>
        <v>1.7034977354894043</v>
      </c>
      <c r="I99">
        <f t="shared" si="9"/>
        <v>-1.798378479194794E-2</v>
      </c>
      <c r="J99">
        <f t="shared" si="10"/>
        <v>-0.12687152405640953</v>
      </c>
      <c r="K99">
        <f t="shared" si="11"/>
        <v>29.218895588840887</v>
      </c>
      <c r="L99">
        <f t="shared" si="8"/>
        <v>-398.3961780024153</v>
      </c>
    </row>
    <row r="100" spans="7:12" x14ac:dyDescent="0.35">
      <c r="G100">
        <v>9.8000000000000096</v>
      </c>
      <c r="H100">
        <f t="shared" si="7"/>
        <v>1.6908105830837634</v>
      </c>
      <c r="I100">
        <f t="shared" si="9"/>
        <v>-1.771690639455592E-2</v>
      </c>
      <c r="J100">
        <f t="shared" si="10"/>
        <v>-0.12498875747492676</v>
      </c>
      <c r="K100">
        <f t="shared" si="11"/>
        <v>29.387351703361887</v>
      </c>
      <c r="L100">
        <f t="shared" si="8"/>
        <v>-407.31478189934739</v>
      </c>
    </row>
    <row r="101" spans="7:12" x14ac:dyDescent="0.35">
      <c r="G101">
        <v>9.9000000000000092</v>
      </c>
      <c r="H101">
        <f t="shared" si="7"/>
        <v>1.6783117073362708</v>
      </c>
      <c r="I101">
        <f t="shared" si="9"/>
        <v>-1.7455939329462666E-2</v>
      </c>
      <c r="J101">
        <f t="shared" si="10"/>
        <v>-0.12314769400247386</v>
      </c>
      <c r="K101">
        <f t="shared" si="11"/>
        <v>29.554567135625501</v>
      </c>
      <c r="L101">
        <f t="shared" si="8"/>
        <v>-416.33138579627951</v>
      </c>
    </row>
    <row r="102" spans="7:12" x14ac:dyDescent="0.35">
      <c r="G102">
        <v>10</v>
      </c>
      <c r="H102">
        <f t="shared" si="7"/>
        <v>1.6659969379360244</v>
      </c>
      <c r="I102">
        <f t="shared" si="9"/>
        <v>-1.7200709981453129E-2</v>
      </c>
      <c r="J102">
        <f t="shared" si="10"/>
        <v>-0.12134710882307424</v>
      </c>
      <c r="K102">
        <f t="shared" si="11"/>
        <v>29.72056009387499</v>
      </c>
      <c r="L102">
        <f t="shared" si="8"/>
        <v>-425.44598969321072</v>
      </c>
    </row>
    <row r="103" spans="7:12" x14ac:dyDescent="0.35">
      <c r="G103">
        <v>10.1</v>
      </c>
      <c r="H103">
        <f t="shared" si="7"/>
        <v>1.6538622270537171</v>
      </c>
      <c r="I103">
        <f t="shared" si="9"/>
        <v>-1.6951051071758844E-2</v>
      </c>
      <c r="J103">
        <f t="shared" si="10"/>
        <v>-0.11958582182294523</v>
      </c>
      <c r="K103">
        <f t="shared" si="11"/>
        <v>29.885348387471247</v>
      </c>
      <c r="L103">
        <f t="shared" si="8"/>
        <v>-434.6585935901428</v>
      </c>
    </row>
    <row r="104" spans="7:12" x14ac:dyDescent="0.35">
      <c r="G104">
        <v>10.199999999999999</v>
      </c>
      <c r="H104">
        <f t="shared" si="7"/>
        <v>1.6419036448714226</v>
      </c>
      <c r="I104">
        <f t="shared" si="9"/>
        <v>-1.6706801382229079E-2</v>
      </c>
      <c r="J104">
        <f t="shared" si="10"/>
        <v>-0.11786269564458812</v>
      </c>
      <c r="K104">
        <f t="shared" si="11"/>
        <v>30.048949438480165</v>
      </c>
      <c r="L104">
        <f t="shared" si="8"/>
        <v>-443.96919748707489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2020-01-05T00:53:07Z</dcterms:created>
  <dcterms:modified xsi:type="dcterms:W3CDTF">2020-01-05T05:53:42Z</dcterms:modified>
</cp:coreProperties>
</file>