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Repository\RK_B_IBK\FP\"/>
    </mc:Choice>
  </mc:AlternateContent>
  <xr:revisionPtr revIDLastSave="0" documentId="13_ncr:1_{B81F7CD5-F0AC-49D2-B0CE-F584342949F0}" xr6:coauthVersionLast="45" xr6:coauthVersionMax="45" xr10:uidLastSave="{00000000-0000-0000-0000-000000000000}"/>
  <bookViews>
    <workbookView xWindow="-120" yWindow="330" windowWidth="20730" windowHeight="11310" activeTab="5" xr2:uid="{00000000-000D-0000-FFFF-FFFF00000000}"/>
  </bookViews>
  <sheets>
    <sheet name="List Kebutuhan" sheetId="1" r:id="rId1"/>
    <sheet name="Raw Value" sheetId="2" r:id="rId2"/>
    <sheet name="Raw Cost" sheetId="3" r:id="rId3"/>
    <sheet name="AHP Value" sheetId="4" r:id="rId4"/>
    <sheet name="AHP Cost" sheetId="5" r:id="rId5"/>
    <sheet name="Result" sheetId="6" r:id="rId6"/>
    <sheet name="dummy ahp value cost" sheetId="7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1" i="7" l="1"/>
  <c r="H61" i="7"/>
  <c r="G61" i="7"/>
  <c r="F61" i="7"/>
  <c r="E61" i="7"/>
  <c r="D61" i="7"/>
  <c r="O60" i="7" a="1"/>
  <c r="O60" i="7" s="1"/>
  <c r="I60" i="7" s="1"/>
  <c r="H60" i="7"/>
  <c r="G60" i="7"/>
  <c r="N59" i="7" s="1" a="1"/>
  <c r="N59" i="7" s="1"/>
  <c r="H59" i="7" s="1"/>
  <c r="F60" i="7"/>
  <c r="E60" i="7"/>
  <c r="D60" i="7"/>
  <c r="O59" i="7"/>
  <c r="I59" i="7" s="1"/>
  <c r="G59" i="7"/>
  <c r="F59" i="7"/>
  <c r="E59" i="7"/>
  <c r="D59" i="7"/>
  <c r="M58" i="7" a="1"/>
  <c r="N58" i="7" s="1"/>
  <c r="H58" i="7" s="1"/>
  <c r="M58" i="7"/>
  <c r="G58" i="7"/>
  <c r="F58" i="7"/>
  <c r="E58" i="7"/>
  <c r="L57" i="7" s="1" a="1"/>
  <c r="M57" i="7" s="1"/>
  <c r="G57" i="7" s="1"/>
  <c r="D58" i="7"/>
  <c r="O57" i="7"/>
  <c r="I57" i="7" s="1"/>
  <c r="L57" i="7"/>
  <c r="F57" i="7"/>
  <c r="E57" i="7"/>
  <c r="D57" i="7"/>
  <c r="K56" i="7" s="1" a="1"/>
  <c r="N56" i="7" s="1"/>
  <c r="H56" i="7" s="1"/>
  <c r="M56" i="7"/>
  <c r="G56" i="7" s="1"/>
  <c r="D56" i="7"/>
  <c r="D55" i="7" a="1"/>
  <c r="D55" i="7" s="1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2" i="7" s="1" a="1"/>
  <c r="B31" i="7"/>
  <c r="C22" i="7"/>
  <c r="P22" i="7" s="1"/>
  <c r="C21" i="7"/>
  <c r="C20" i="7"/>
  <c r="L20" i="7" s="1"/>
  <c r="C19" i="7"/>
  <c r="C18" i="7"/>
  <c r="I18" i="7" s="1"/>
  <c r="C17" i="7"/>
  <c r="I17" i="7" s="1"/>
  <c r="C16" i="7"/>
  <c r="J16" i="7" s="1"/>
  <c r="I15" i="7"/>
  <c r="C15" i="7"/>
  <c r="H14" i="7"/>
  <c r="C14" i="7"/>
  <c r="C13" i="7"/>
  <c r="G13" i="7" s="1"/>
  <c r="C12" i="7"/>
  <c r="C11" i="7"/>
  <c r="E11" i="7" s="1"/>
  <c r="C10" i="7"/>
  <c r="D14" i="7" s="1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U2" i="7"/>
  <c r="U6" i="7" s="1"/>
  <c r="U30" i="7" s="1"/>
  <c r="T2" i="7"/>
  <c r="T6" i="7" s="1"/>
  <c r="T30" i="7" s="1"/>
  <c r="S2" i="7"/>
  <c r="S6" i="7" s="1"/>
  <c r="S30" i="7" s="1"/>
  <c r="R2" i="7"/>
  <c r="R6" i="7" s="1"/>
  <c r="R30" i="7" s="1"/>
  <c r="Q2" i="7"/>
  <c r="Q6" i="7" s="1"/>
  <c r="Q30" i="7" s="1"/>
  <c r="P2" i="7"/>
  <c r="P6" i="7" s="1"/>
  <c r="P30" i="7" s="1"/>
  <c r="O2" i="7"/>
  <c r="O6" i="7" s="1"/>
  <c r="O30" i="7" s="1"/>
  <c r="N2" i="7"/>
  <c r="N6" i="7" s="1"/>
  <c r="N30" i="7" s="1"/>
  <c r="M2" i="7"/>
  <c r="M6" i="7" s="1"/>
  <c r="M30" i="7" s="1"/>
  <c r="L2" i="7"/>
  <c r="L6" i="7" s="1"/>
  <c r="L30" i="7" s="1"/>
  <c r="K2" i="7"/>
  <c r="K6" i="7" s="1"/>
  <c r="K30" i="7" s="1"/>
  <c r="J2" i="7"/>
  <c r="J6" i="7" s="1"/>
  <c r="J30" i="7" s="1"/>
  <c r="I2" i="7"/>
  <c r="I6" i="7" s="1"/>
  <c r="I30" i="7" s="1"/>
  <c r="H2" i="7"/>
  <c r="H6" i="7" s="1"/>
  <c r="H30" i="7" s="1"/>
  <c r="G2" i="7"/>
  <c r="G6" i="7" s="1"/>
  <c r="G30" i="7" s="1"/>
  <c r="F2" i="7"/>
  <c r="F6" i="7" s="1"/>
  <c r="F30" i="7" s="1"/>
  <c r="E2" i="7"/>
  <c r="E6" i="7" s="1"/>
  <c r="E30" i="7" s="1"/>
  <c r="D2" i="7"/>
  <c r="D6" i="7" s="1"/>
  <c r="D30" i="7" s="1"/>
  <c r="C2" i="7"/>
  <c r="C6" i="7" s="1"/>
  <c r="B22" i="6"/>
  <c r="B24" i="5" a="1"/>
  <c r="R24" i="5" s="1"/>
  <c r="R46" i="5" s="1"/>
  <c r="F21" i="5"/>
  <c r="E21" i="5"/>
  <c r="D21" i="5"/>
  <c r="C21" i="5"/>
  <c r="G21" i="5" s="1"/>
  <c r="F20" i="5"/>
  <c r="E20" i="5"/>
  <c r="D20" i="5"/>
  <c r="C20" i="5"/>
  <c r="G20" i="5" s="1"/>
  <c r="F19" i="5"/>
  <c r="E19" i="5"/>
  <c r="D19" i="5"/>
  <c r="C19" i="5"/>
  <c r="G19" i="5" s="1"/>
  <c r="F18" i="5"/>
  <c r="E18" i="5"/>
  <c r="D18" i="5"/>
  <c r="C18" i="5"/>
  <c r="G18" i="5" s="1"/>
  <c r="F17" i="5"/>
  <c r="E17" i="5"/>
  <c r="D17" i="5"/>
  <c r="C17" i="5"/>
  <c r="G17" i="5" s="1"/>
  <c r="F16" i="5"/>
  <c r="E16" i="5"/>
  <c r="D16" i="5"/>
  <c r="C16" i="5"/>
  <c r="F15" i="5"/>
  <c r="E15" i="5"/>
  <c r="D15" i="5"/>
  <c r="C15" i="5"/>
  <c r="G15" i="5" s="1"/>
  <c r="F14" i="5"/>
  <c r="E14" i="5"/>
  <c r="D14" i="5"/>
  <c r="C14" i="5"/>
  <c r="G14" i="5" s="1"/>
  <c r="F13" i="5"/>
  <c r="E13" i="5"/>
  <c r="D13" i="5"/>
  <c r="C13" i="5"/>
  <c r="G13" i="5" s="1"/>
  <c r="F12" i="5"/>
  <c r="E12" i="5"/>
  <c r="D12" i="5"/>
  <c r="C12" i="5"/>
  <c r="G12" i="5" s="1"/>
  <c r="F11" i="5"/>
  <c r="E11" i="5"/>
  <c r="D11" i="5"/>
  <c r="C11" i="5"/>
  <c r="G11" i="5" s="1"/>
  <c r="F10" i="5"/>
  <c r="E10" i="5"/>
  <c r="D10" i="5"/>
  <c r="C10" i="5"/>
  <c r="F9" i="5"/>
  <c r="E9" i="5"/>
  <c r="D9" i="5"/>
  <c r="C9" i="5"/>
  <c r="G9" i="5" s="1"/>
  <c r="I8" i="5"/>
  <c r="F8" i="5"/>
  <c r="E8" i="5"/>
  <c r="D8" i="5"/>
  <c r="C8" i="5"/>
  <c r="G8" i="5" s="1"/>
  <c r="I7" i="5"/>
  <c r="F7" i="5"/>
  <c r="E7" i="5"/>
  <c r="D7" i="5"/>
  <c r="C7" i="5"/>
  <c r="G7" i="5" s="1"/>
  <c r="I6" i="5"/>
  <c r="F6" i="5"/>
  <c r="E6" i="5"/>
  <c r="D6" i="5"/>
  <c r="C6" i="5"/>
  <c r="G6" i="5" s="1"/>
  <c r="I5" i="5"/>
  <c r="F5" i="5"/>
  <c r="E5" i="5"/>
  <c r="D5" i="5"/>
  <c r="C5" i="5"/>
  <c r="I4" i="5"/>
  <c r="F4" i="5"/>
  <c r="E4" i="5"/>
  <c r="D4" i="5"/>
  <c r="C4" i="5"/>
  <c r="G4" i="5" s="1"/>
  <c r="I3" i="5"/>
  <c r="F3" i="5"/>
  <c r="E3" i="5"/>
  <c r="D3" i="5"/>
  <c r="C3" i="5"/>
  <c r="G3" i="5" s="1"/>
  <c r="B24" i="4" a="1"/>
  <c r="U24" i="4" s="1"/>
  <c r="U46" i="4" s="1"/>
  <c r="F21" i="4"/>
  <c r="E21" i="4"/>
  <c r="D21" i="4"/>
  <c r="C21" i="4"/>
  <c r="G21" i="4" s="1"/>
  <c r="F20" i="4"/>
  <c r="E20" i="4"/>
  <c r="D20" i="4"/>
  <c r="C20" i="4"/>
  <c r="G20" i="4" s="1"/>
  <c r="F19" i="4"/>
  <c r="E19" i="4"/>
  <c r="D19" i="4"/>
  <c r="C19" i="4"/>
  <c r="G19" i="4" s="1"/>
  <c r="F18" i="4"/>
  <c r="E18" i="4"/>
  <c r="D18" i="4"/>
  <c r="C18" i="4"/>
  <c r="G18" i="4" s="1"/>
  <c r="F17" i="4"/>
  <c r="E17" i="4"/>
  <c r="D17" i="4"/>
  <c r="C17" i="4"/>
  <c r="G17" i="4" s="1"/>
  <c r="F16" i="4"/>
  <c r="E16" i="4"/>
  <c r="D16" i="4"/>
  <c r="C16" i="4"/>
  <c r="G16" i="4" s="1"/>
  <c r="I15" i="4"/>
  <c r="F15" i="4"/>
  <c r="E15" i="4"/>
  <c r="D15" i="4"/>
  <c r="C15" i="4"/>
  <c r="G15" i="4" s="1"/>
  <c r="I14" i="4"/>
  <c r="F14" i="4"/>
  <c r="E14" i="4"/>
  <c r="D14" i="4"/>
  <c r="C14" i="4"/>
  <c r="G14" i="4" s="1"/>
  <c r="I13" i="4"/>
  <c r="F13" i="4"/>
  <c r="E13" i="4"/>
  <c r="D13" i="4"/>
  <c r="C13" i="4"/>
  <c r="G13" i="4" s="1"/>
  <c r="I12" i="4"/>
  <c r="F12" i="4"/>
  <c r="E12" i="4"/>
  <c r="D12" i="4"/>
  <c r="C12" i="4"/>
  <c r="G12" i="4" s="1"/>
  <c r="I11" i="4"/>
  <c r="F11" i="4"/>
  <c r="E11" i="4"/>
  <c r="D11" i="4"/>
  <c r="C11" i="4"/>
  <c r="G11" i="4" s="1"/>
  <c r="I10" i="4"/>
  <c r="F10" i="4"/>
  <c r="E10" i="4"/>
  <c r="D10" i="4"/>
  <c r="C10" i="4"/>
  <c r="G10" i="4" s="1"/>
  <c r="I9" i="4"/>
  <c r="F9" i="4"/>
  <c r="E9" i="4"/>
  <c r="D9" i="4"/>
  <c r="C9" i="4"/>
  <c r="G9" i="4" s="1"/>
  <c r="I8" i="4"/>
  <c r="F8" i="4"/>
  <c r="E8" i="4"/>
  <c r="D8" i="4"/>
  <c r="C8" i="4"/>
  <c r="G8" i="4" s="1"/>
  <c r="I7" i="4"/>
  <c r="F7" i="4"/>
  <c r="E7" i="4"/>
  <c r="D7" i="4"/>
  <c r="C7" i="4"/>
  <c r="G7" i="4" s="1"/>
  <c r="I6" i="4"/>
  <c r="F6" i="4"/>
  <c r="E6" i="4"/>
  <c r="D6" i="4"/>
  <c r="C6" i="4"/>
  <c r="G6" i="4" s="1"/>
  <c r="I5" i="4"/>
  <c r="F5" i="4"/>
  <c r="E5" i="4"/>
  <c r="D5" i="4"/>
  <c r="C5" i="4"/>
  <c r="G5" i="4" s="1"/>
  <c r="I4" i="4"/>
  <c r="F4" i="4"/>
  <c r="E4" i="4"/>
  <c r="D4" i="4"/>
  <c r="C4" i="4"/>
  <c r="G4" i="4" s="1"/>
  <c r="I3" i="4"/>
  <c r="F3" i="4"/>
  <c r="E3" i="4"/>
  <c r="D3" i="4"/>
  <c r="C3" i="4"/>
  <c r="G3" i="4" s="1"/>
  <c r="D18" i="7" l="1"/>
  <c r="D10" i="7"/>
  <c r="D13" i="7"/>
  <c r="H15" i="7"/>
  <c r="D17" i="7"/>
  <c r="H18" i="7"/>
  <c r="I20" i="7"/>
  <c r="G14" i="7"/>
  <c r="H17" i="7"/>
  <c r="L18" i="7"/>
  <c r="J21" i="7"/>
  <c r="D9" i="7" a="1"/>
  <c r="O9" i="7" s="1"/>
  <c r="D12" i="7"/>
  <c r="J19" i="7"/>
  <c r="G21" i="7"/>
  <c r="C23" i="4" a="1"/>
  <c r="F24" i="4"/>
  <c r="F46" i="4" s="1"/>
  <c r="J24" i="4"/>
  <c r="J46" i="4" s="1"/>
  <c r="N24" i="4"/>
  <c r="N46" i="4" s="1"/>
  <c r="R24" i="4"/>
  <c r="R46" i="4" s="1"/>
  <c r="C24" i="4"/>
  <c r="G24" i="4"/>
  <c r="G46" i="4" s="1"/>
  <c r="K24" i="4"/>
  <c r="K46" i="4" s="1"/>
  <c r="O24" i="4"/>
  <c r="O46" i="4" s="1"/>
  <c r="S24" i="4"/>
  <c r="S46" i="4" s="1"/>
  <c r="D24" i="4"/>
  <c r="D46" i="4" s="1"/>
  <c r="H24" i="4"/>
  <c r="H46" i="4" s="1"/>
  <c r="L24" i="4"/>
  <c r="L46" i="4" s="1"/>
  <c r="P24" i="4"/>
  <c r="P46" i="4" s="1"/>
  <c r="T24" i="4"/>
  <c r="T46" i="4" s="1"/>
  <c r="B24" i="4"/>
  <c r="B46" i="4" s="1"/>
  <c r="E24" i="4"/>
  <c r="E46" i="4" s="1"/>
  <c r="I24" i="4"/>
  <c r="I46" i="4" s="1"/>
  <c r="M24" i="4"/>
  <c r="M46" i="4" s="1"/>
  <c r="Q24" i="4"/>
  <c r="Q46" i="4" s="1"/>
  <c r="G5" i="5"/>
  <c r="G16" i="5"/>
  <c r="G10" i="5"/>
  <c r="C23" i="5" s="1" a="1"/>
  <c r="C24" i="5"/>
  <c r="G24" i="5"/>
  <c r="G46" i="5" s="1"/>
  <c r="K24" i="5"/>
  <c r="K46" i="5" s="1"/>
  <c r="O24" i="5"/>
  <c r="O46" i="5" s="1"/>
  <c r="S24" i="5"/>
  <c r="S46" i="5" s="1"/>
  <c r="D24" i="5"/>
  <c r="D46" i="5" s="1"/>
  <c r="H24" i="5"/>
  <c r="H46" i="5" s="1"/>
  <c r="L24" i="5"/>
  <c r="L46" i="5" s="1"/>
  <c r="P24" i="5"/>
  <c r="P46" i="5" s="1"/>
  <c r="T24" i="5"/>
  <c r="T46" i="5" s="1"/>
  <c r="B24" i="5"/>
  <c r="B46" i="5" s="1"/>
  <c r="E24" i="5"/>
  <c r="E46" i="5" s="1"/>
  <c r="I24" i="5"/>
  <c r="I46" i="5" s="1"/>
  <c r="M24" i="5"/>
  <c r="M46" i="5" s="1"/>
  <c r="Q24" i="5"/>
  <c r="Q46" i="5" s="1"/>
  <c r="U24" i="5"/>
  <c r="U46" i="5" s="1"/>
  <c r="F24" i="5"/>
  <c r="F46" i="5" s="1"/>
  <c r="J24" i="5"/>
  <c r="J46" i="5" s="1"/>
  <c r="N24" i="5"/>
  <c r="N46" i="5" s="1"/>
  <c r="C30" i="7"/>
  <c r="A32" i="7" s="1" a="1"/>
  <c r="B10" i="7" a="1"/>
  <c r="E12" i="7"/>
  <c r="E15" i="7"/>
  <c r="G16" i="7"/>
  <c r="F17" i="7"/>
  <c r="J17" i="7"/>
  <c r="F18" i="7"/>
  <c r="J18" i="7"/>
  <c r="G19" i="7"/>
  <c r="K19" i="7"/>
  <c r="E20" i="7"/>
  <c r="M20" i="7"/>
  <c r="M9" i="7"/>
  <c r="D11" i="7"/>
  <c r="F12" i="7"/>
  <c r="E13" i="7"/>
  <c r="E14" i="7"/>
  <c r="F15" i="7"/>
  <c r="D16" i="7"/>
  <c r="H16" i="7"/>
  <c r="G17" i="7"/>
  <c r="K17" i="7"/>
  <c r="G18" i="7"/>
  <c r="K18" i="7"/>
  <c r="D19" i="7"/>
  <c r="H19" i="7"/>
  <c r="L19" i="7"/>
  <c r="F20" i="7"/>
  <c r="J20" i="7"/>
  <c r="N20" i="7"/>
  <c r="N9" i="7"/>
  <c r="F13" i="7"/>
  <c r="F14" i="7"/>
  <c r="G15" i="7"/>
  <c r="E16" i="7"/>
  <c r="I16" i="7"/>
  <c r="E19" i="7"/>
  <c r="I19" i="7"/>
  <c r="M19" i="7"/>
  <c r="G20" i="7"/>
  <c r="K20" i="7"/>
  <c r="L21" i="7"/>
  <c r="H21" i="7"/>
  <c r="D21" i="7"/>
  <c r="N21" i="7"/>
  <c r="M21" i="7"/>
  <c r="I21" i="7"/>
  <c r="E21" i="7"/>
  <c r="K21" i="7"/>
  <c r="B47" i="7"/>
  <c r="B43" i="7"/>
  <c r="B39" i="7"/>
  <c r="B35" i="7"/>
  <c r="B32" i="7"/>
  <c r="B50" i="7"/>
  <c r="B46" i="7"/>
  <c r="B42" i="7"/>
  <c r="B38" i="7"/>
  <c r="B34" i="7"/>
  <c r="B49" i="7"/>
  <c r="B45" i="7"/>
  <c r="B41" i="7"/>
  <c r="B37" i="7"/>
  <c r="B33" i="7"/>
  <c r="B48" i="7"/>
  <c r="B44" i="7"/>
  <c r="B40" i="7"/>
  <c r="B36" i="7"/>
  <c r="K9" i="7"/>
  <c r="D15" i="7"/>
  <c r="F16" i="7"/>
  <c r="E17" i="7"/>
  <c r="E18" i="7"/>
  <c r="F19" i="7"/>
  <c r="D20" i="7"/>
  <c r="H20" i="7"/>
  <c r="F21" i="7"/>
  <c r="O21" i="7"/>
  <c r="E22" i="7"/>
  <c r="I22" i="7"/>
  <c r="M22" i="7"/>
  <c r="G55" i="7"/>
  <c r="F22" i="7"/>
  <c r="J22" i="7"/>
  <c r="N22" i="7"/>
  <c r="H55" i="7"/>
  <c r="O56" i="7"/>
  <c r="I56" i="7" s="1"/>
  <c r="L56" i="7"/>
  <c r="F56" i="7" s="1"/>
  <c r="G22" i="7"/>
  <c r="K22" i="7"/>
  <c r="O22" i="7"/>
  <c r="AC21" i="7" s="1" a="1"/>
  <c r="AC21" i="7" s="1"/>
  <c r="P21" i="7" s="1"/>
  <c r="K56" i="7"/>
  <c r="E56" i="7" s="1"/>
  <c r="N57" i="7"/>
  <c r="H57" i="7" s="1"/>
  <c r="D22" i="7"/>
  <c r="H22" i="7"/>
  <c r="L22" i="7"/>
  <c r="I55" i="7"/>
  <c r="E55" i="7"/>
  <c r="F55" i="7"/>
  <c r="O58" i="7"/>
  <c r="I58" i="7" s="1"/>
  <c r="H9" i="7" l="1"/>
  <c r="V14" i="7" a="1"/>
  <c r="W14" i="7" s="1"/>
  <c r="J14" i="7" s="1"/>
  <c r="D9" i="7"/>
  <c r="F9" i="7"/>
  <c r="E9" i="7"/>
  <c r="P9" i="7"/>
  <c r="G9" i="7"/>
  <c r="U13" i="7" a="1"/>
  <c r="AC13" i="7" s="1"/>
  <c r="P13" i="7" s="1"/>
  <c r="J9" i="7"/>
  <c r="I9" i="7"/>
  <c r="L9" i="7"/>
  <c r="AA14" i="7"/>
  <c r="N14" i="7" s="1"/>
  <c r="Z14" i="7"/>
  <c r="M14" i="7" s="1"/>
  <c r="AC14" i="7"/>
  <c r="P14" i="7" s="1"/>
  <c r="Y14" i="7"/>
  <c r="L14" i="7" s="1"/>
  <c r="AB14" i="7"/>
  <c r="O14" i="7" s="1"/>
  <c r="X14" i="7"/>
  <c r="K14" i="7" s="1"/>
  <c r="S23" i="5"/>
  <c r="O23" i="5"/>
  <c r="K23" i="5"/>
  <c r="G23" i="5"/>
  <c r="R23" i="5"/>
  <c r="N23" i="5"/>
  <c r="J23" i="5"/>
  <c r="F23" i="5"/>
  <c r="C23" i="5"/>
  <c r="U23" i="5"/>
  <c r="Q23" i="5"/>
  <c r="M23" i="5"/>
  <c r="I23" i="5"/>
  <c r="E23" i="5"/>
  <c r="T23" i="5"/>
  <c r="P23" i="5"/>
  <c r="L23" i="5"/>
  <c r="H23" i="5"/>
  <c r="D23" i="5"/>
  <c r="X13" i="7"/>
  <c r="K13" i="7" s="1"/>
  <c r="Y17" i="7" a="1"/>
  <c r="X16" i="7" a="1"/>
  <c r="S11" i="7" a="1"/>
  <c r="B27" i="7"/>
  <c r="B23" i="7"/>
  <c r="B19" i="7"/>
  <c r="B15" i="7"/>
  <c r="B11" i="7"/>
  <c r="B26" i="7"/>
  <c r="B22" i="7"/>
  <c r="B18" i="7"/>
  <c r="B14" i="7"/>
  <c r="B25" i="7"/>
  <c r="B21" i="7"/>
  <c r="B17" i="7"/>
  <c r="B13" i="7"/>
  <c r="B10" i="7"/>
  <c r="B28" i="7"/>
  <c r="B24" i="7"/>
  <c r="B20" i="7"/>
  <c r="B16" i="7"/>
  <c r="B12" i="7"/>
  <c r="AB20" i="7" a="1"/>
  <c r="Z18" i="7" a="1"/>
  <c r="A47" i="7"/>
  <c r="A43" i="7"/>
  <c r="A39" i="7"/>
  <c r="A35" i="7"/>
  <c r="A32" i="7"/>
  <c r="A50" i="7"/>
  <c r="A46" i="7"/>
  <c r="A42" i="7"/>
  <c r="A38" i="7"/>
  <c r="A34" i="7"/>
  <c r="A49" i="7"/>
  <c r="A45" i="7"/>
  <c r="A41" i="7"/>
  <c r="A37" i="7"/>
  <c r="A33" i="7"/>
  <c r="A48" i="7"/>
  <c r="A44" i="7"/>
  <c r="A40" i="7"/>
  <c r="A36" i="7"/>
  <c r="C46" i="4"/>
  <c r="B25" i="4" a="1"/>
  <c r="W15" i="7" a="1"/>
  <c r="T12" i="7" a="1"/>
  <c r="R10" i="7" a="1"/>
  <c r="AA19" i="7" a="1"/>
  <c r="C46" i="5"/>
  <c r="B25" i="5" a="1"/>
  <c r="R23" i="4"/>
  <c r="N23" i="4"/>
  <c r="J23" i="4"/>
  <c r="F23" i="4"/>
  <c r="C23" i="4"/>
  <c r="U23" i="4"/>
  <c r="Q23" i="4"/>
  <c r="M23" i="4"/>
  <c r="I23" i="4"/>
  <c r="E23" i="4"/>
  <c r="T23" i="4"/>
  <c r="P23" i="4"/>
  <c r="L23" i="4"/>
  <c r="H23" i="4"/>
  <c r="D23" i="4"/>
  <c r="S23" i="4"/>
  <c r="O23" i="4"/>
  <c r="K23" i="4"/>
  <c r="G23" i="4"/>
  <c r="AB13" i="7" l="1"/>
  <c r="O13" i="7" s="1"/>
  <c r="Z13" i="7"/>
  <c r="M13" i="7" s="1"/>
  <c r="AA13" i="7"/>
  <c r="N13" i="7" s="1"/>
  <c r="T39" i="7" s="1"/>
  <c r="Y13" i="7"/>
  <c r="L13" i="7" s="1"/>
  <c r="P40" i="7" s="1"/>
  <c r="V13" i="7"/>
  <c r="I13" i="7" s="1"/>
  <c r="W13" i="7"/>
  <c r="J13" i="7" s="1"/>
  <c r="U13" i="7"/>
  <c r="H13" i="7" s="1"/>
  <c r="O40" i="7" s="1"/>
  <c r="V14" i="7"/>
  <c r="I14" i="7" s="1"/>
  <c r="I44" i="7" s="1"/>
  <c r="A25" i="4" a="1"/>
  <c r="AC10" i="7"/>
  <c r="P10" i="7" s="1"/>
  <c r="Y10" i="7"/>
  <c r="L10" i="7" s="1"/>
  <c r="U10" i="7"/>
  <c r="H10" i="7" s="1"/>
  <c r="O41" i="7" s="1"/>
  <c r="R10" i="7"/>
  <c r="E10" i="7" s="1"/>
  <c r="AB10" i="7"/>
  <c r="O10" i="7" s="1"/>
  <c r="X10" i="7"/>
  <c r="K10" i="7" s="1"/>
  <c r="H41" i="7" s="1"/>
  <c r="T10" i="7"/>
  <c r="G10" i="7" s="1"/>
  <c r="J41" i="7" s="1"/>
  <c r="AA10" i="7"/>
  <c r="N10" i="7" s="1"/>
  <c r="W10" i="7"/>
  <c r="J10" i="7" s="1"/>
  <c r="S10" i="7"/>
  <c r="F10" i="7" s="1"/>
  <c r="Q41" i="7" s="1"/>
  <c r="Z10" i="7"/>
  <c r="M10" i="7" s="1"/>
  <c r="G41" i="7" s="1"/>
  <c r="V10" i="7"/>
  <c r="I10" i="7" s="1"/>
  <c r="J48" i="7"/>
  <c r="S48" i="7"/>
  <c r="O48" i="7"/>
  <c r="K48" i="7"/>
  <c r="U48" i="7"/>
  <c r="E48" i="7"/>
  <c r="L48" i="7"/>
  <c r="Q48" i="7"/>
  <c r="I48" i="7"/>
  <c r="S45" i="7"/>
  <c r="O45" i="7"/>
  <c r="K45" i="7"/>
  <c r="P45" i="7"/>
  <c r="L45" i="7"/>
  <c r="H45" i="7"/>
  <c r="U45" i="7"/>
  <c r="E45" i="7"/>
  <c r="J45" i="7"/>
  <c r="Q45" i="7"/>
  <c r="I45" i="7"/>
  <c r="P42" i="7"/>
  <c r="L42" i="7"/>
  <c r="H42" i="7"/>
  <c r="U42" i="7"/>
  <c r="Q42" i="7"/>
  <c r="M42" i="7"/>
  <c r="I42" i="7"/>
  <c r="E42" i="7"/>
  <c r="O42" i="7"/>
  <c r="G42" i="7"/>
  <c r="F42" i="7"/>
  <c r="S42" i="7"/>
  <c r="K42" i="7"/>
  <c r="R42" i="7"/>
  <c r="J42" i="7"/>
  <c r="U35" i="7"/>
  <c r="Q35" i="7"/>
  <c r="M35" i="7"/>
  <c r="T35" i="7"/>
  <c r="O35" i="7"/>
  <c r="J35" i="7"/>
  <c r="F35" i="7"/>
  <c r="S35" i="7"/>
  <c r="N35" i="7"/>
  <c r="I35" i="7"/>
  <c r="E35" i="7"/>
  <c r="R35" i="7"/>
  <c r="L35" i="7"/>
  <c r="H35" i="7"/>
  <c r="D35" i="7"/>
  <c r="P35" i="7"/>
  <c r="K35" i="7"/>
  <c r="G35" i="7"/>
  <c r="C35" i="7"/>
  <c r="AC18" i="7"/>
  <c r="P18" i="7" s="1"/>
  <c r="F45" i="7" s="1"/>
  <c r="Z18" i="7"/>
  <c r="M18" i="7" s="1"/>
  <c r="M45" i="7" s="1"/>
  <c r="AB18" i="7"/>
  <c r="O18" i="7" s="1"/>
  <c r="D45" i="7" s="1"/>
  <c r="AA18" i="7"/>
  <c r="N18" i="7" s="1"/>
  <c r="C45" i="7" s="1"/>
  <c r="AA19" i="7"/>
  <c r="N19" i="7" s="1"/>
  <c r="T42" i="7" s="1"/>
  <c r="AC19" i="7"/>
  <c r="P19" i="7" s="1"/>
  <c r="AB19" i="7"/>
  <c r="O19" i="7" s="1"/>
  <c r="D42" i="7" s="1"/>
  <c r="Z12" i="7"/>
  <c r="M12" i="7" s="1"/>
  <c r="M46" i="7" s="1"/>
  <c r="V12" i="7"/>
  <c r="I12" i="7" s="1"/>
  <c r="I46" i="7" s="1"/>
  <c r="AC12" i="7"/>
  <c r="P12" i="7" s="1"/>
  <c r="Y12" i="7"/>
  <c r="L12" i="7" s="1"/>
  <c r="U12" i="7"/>
  <c r="H12" i="7" s="1"/>
  <c r="O46" i="7" s="1"/>
  <c r="AB12" i="7"/>
  <c r="O12" i="7" s="1"/>
  <c r="D46" i="7" s="1"/>
  <c r="X12" i="7"/>
  <c r="K12" i="7" s="1"/>
  <c r="AA12" i="7"/>
  <c r="N12" i="7" s="1"/>
  <c r="W12" i="7"/>
  <c r="J12" i="7" s="1"/>
  <c r="S46" i="7" s="1"/>
  <c r="T12" i="7"/>
  <c r="G12" i="7" s="1"/>
  <c r="J46" i="7" s="1"/>
  <c r="R36" i="7"/>
  <c r="N36" i="7"/>
  <c r="J36" i="7"/>
  <c r="F36" i="7"/>
  <c r="Q36" i="7"/>
  <c r="L36" i="7"/>
  <c r="G36" i="7"/>
  <c r="U36" i="7"/>
  <c r="P36" i="7"/>
  <c r="K36" i="7"/>
  <c r="E36" i="7"/>
  <c r="T36" i="7"/>
  <c r="O36" i="7"/>
  <c r="I36" i="7"/>
  <c r="D36" i="7"/>
  <c r="S36" i="7"/>
  <c r="M36" i="7"/>
  <c r="H36" i="7"/>
  <c r="T33" i="7"/>
  <c r="P33" i="7"/>
  <c r="L33" i="7"/>
  <c r="H33" i="7"/>
  <c r="D33" i="7"/>
  <c r="S33" i="7"/>
  <c r="O33" i="7"/>
  <c r="K33" i="7"/>
  <c r="G33" i="7"/>
  <c r="C33" i="7"/>
  <c r="R33" i="7"/>
  <c r="N33" i="7"/>
  <c r="J33" i="7"/>
  <c r="F33" i="7"/>
  <c r="U33" i="7"/>
  <c r="Q33" i="7"/>
  <c r="M33" i="7"/>
  <c r="I33" i="7"/>
  <c r="E33" i="7"/>
  <c r="S49" i="7"/>
  <c r="O49" i="7"/>
  <c r="K49" i="7"/>
  <c r="G49" i="7"/>
  <c r="C49" i="7"/>
  <c r="T49" i="7"/>
  <c r="P49" i="7"/>
  <c r="L49" i="7"/>
  <c r="H49" i="7"/>
  <c r="R49" i="7"/>
  <c r="J49" i="7"/>
  <c r="Q49" i="7"/>
  <c r="I49" i="7"/>
  <c r="U49" i="7"/>
  <c r="M49" i="7"/>
  <c r="E49" i="7"/>
  <c r="T46" i="7"/>
  <c r="P46" i="7"/>
  <c r="L46" i="7"/>
  <c r="H46" i="7"/>
  <c r="U46" i="7"/>
  <c r="Q46" i="7"/>
  <c r="E46" i="7"/>
  <c r="C46" i="7"/>
  <c r="R46" i="7"/>
  <c r="G46" i="7"/>
  <c r="N46" i="7"/>
  <c r="F46" i="7"/>
  <c r="U39" i="7"/>
  <c r="Q39" i="7"/>
  <c r="M39" i="7"/>
  <c r="I39" i="7"/>
  <c r="E39" i="7"/>
  <c r="S39" i="7"/>
  <c r="N39" i="7"/>
  <c r="H39" i="7"/>
  <c r="R39" i="7"/>
  <c r="L39" i="7"/>
  <c r="G39" i="7"/>
  <c r="K39" i="7"/>
  <c r="F39" i="7"/>
  <c r="J39" i="7"/>
  <c r="D39" i="7"/>
  <c r="AB20" i="7"/>
  <c r="O20" i="7" s="1"/>
  <c r="D49" i="7" s="1"/>
  <c r="AC20" i="7"/>
  <c r="P20" i="7" s="1"/>
  <c r="F49" i="7" s="1"/>
  <c r="AA11" i="7"/>
  <c r="N11" i="7" s="1"/>
  <c r="W11" i="7"/>
  <c r="J11" i="7" s="1"/>
  <c r="S50" i="7" s="1"/>
  <c r="Z11" i="7"/>
  <c r="M11" i="7" s="1"/>
  <c r="V11" i="7"/>
  <c r="I11" i="7" s="1"/>
  <c r="S11" i="7"/>
  <c r="F11" i="7" s="1"/>
  <c r="Q50" i="7" s="1"/>
  <c r="AC11" i="7"/>
  <c r="P11" i="7" s="1"/>
  <c r="F50" i="7" s="1"/>
  <c r="Y11" i="7"/>
  <c r="L11" i="7" s="1"/>
  <c r="U11" i="7"/>
  <c r="H11" i="7" s="1"/>
  <c r="AB11" i="7"/>
  <c r="O11" i="7" s="1"/>
  <c r="X11" i="7"/>
  <c r="K11" i="7" s="1"/>
  <c r="H50" i="7" s="1"/>
  <c r="T11" i="7"/>
  <c r="G11" i="7" s="1"/>
  <c r="B40" i="5"/>
  <c r="B62" i="5" s="1"/>
  <c r="B36" i="5"/>
  <c r="B58" i="5" s="1"/>
  <c r="B32" i="5"/>
  <c r="B54" i="5" s="1"/>
  <c r="B28" i="5"/>
  <c r="B50" i="5" s="1"/>
  <c r="B25" i="5"/>
  <c r="B47" i="5" s="1"/>
  <c r="B43" i="5"/>
  <c r="B65" i="5" s="1"/>
  <c r="B39" i="5"/>
  <c r="B61" i="5" s="1"/>
  <c r="B35" i="5"/>
  <c r="B57" i="5" s="1"/>
  <c r="B31" i="5"/>
  <c r="B53" i="5" s="1"/>
  <c r="B27" i="5"/>
  <c r="B49" i="5" s="1"/>
  <c r="B42" i="5"/>
  <c r="B64" i="5" s="1"/>
  <c r="B38" i="5"/>
  <c r="B60" i="5" s="1"/>
  <c r="B34" i="5"/>
  <c r="B56" i="5" s="1"/>
  <c r="B30" i="5"/>
  <c r="B52" i="5" s="1"/>
  <c r="B26" i="5"/>
  <c r="B48" i="5" s="1"/>
  <c r="B41" i="5"/>
  <c r="B63" i="5" s="1"/>
  <c r="B37" i="5"/>
  <c r="B59" i="5" s="1"/>
  <c r="B33" i="5"/>
  <c r="B55" i="5" s="1"/>
  <c r="B29" i="5"/>
  <c r="B51" i="5" s="1"/>
  <c r="AC15" i="7"/>
  <c r="P15" i="7" s="1"/>
  <c r="Y15" i="7"/>
  <c r="L15" i="7" s="1"/>
  <c r="AB15" i="7"/>
  <c r="O15" i="7" s="1"/>
  <c r="N34" i="7" s="1"/>
  <c r="X15" i="7"/>
  <c r="K15" i="7" s="1"/>
  <c r="H34" i="7" s="1"/>
  <c r="AA15" i="7"/>
  <c r="N15" i="7" s="1"/>
  <c r="Z15" i="7"/>
  <c r="M15" i="7" s="1"/>
  <c r="W15" i="7"/>
  <c r="J15" i="7" s="1"/>
  <c r="S38" i="7" s="1"/>
  <c r="R40" i="7"/>
  <c r="N40" i="7"/>
  <c r="J40" i="7"/>
  <c r="F40" i="7"/>
  <c r="S40" i="7"/>
  <c r="K40" i="7"/>
  <c r="G40" i="7"/>
  <c r="U40" i="7"/>
  <c r="M40" i="7"/>
  <c r="E40" i="7"/>
  <c r="T40" i="7"/>
  <c r="L40" i="7"/>
  <c r="D40" i="7"/>
  <c r="Q40" i="7"/>
  <c r="I40" i="7"/>
  <c r="C40" i="7"/>
  <c r="H40" i="7"/>
  <c r="S37" i="7"/>
  <c r="O37" i="7"/>
  <c r="K37" i="7"/>
  <c r="I37" i="7"/>
  <c r="H37" i="7"/>
  <c r="Q37" i="7"/>
  <c r="L37" i="7"/>
  <c r="U37" i="7"/>
  <c r="J37" i="7"/>
  <c r="E37" i="7"/>
  <c r="U34" i="7"/>
  <c r="Q34" i="7"/>
  <c r="M34" i="7"/>
  <c r="I34" i="7"/>
  <c r="E34" i="7"/>
  <c r="T34" i="7"/>
  <c r="P34" i="7"/>
  <c r="L34" i="7"/>
  <c r="S34" i="7"/>
  <c r="O34" i="7"/>
  <c r="K34" i="7"/>
  <c r="G34" i="7"/>
  <c r="C34" i="7"/>
  <c r="R34" i="7"/>
  <c r="J34" i="7"/>
  <c r="F34" i="7"/>
  <c r="T50" i="7"/>
  <c r="P50" i="7"/>
  <c r="L50" i="7"/>
  <c r="D50" i="7"/>
  <c r="U50" i="7"/>
  <c r="M50" i="7"/>
  <c r="I50" i="7"/>
  <c r="E50" i="7"/>
  <c r="O50" i="7"/>
  <c r="G50" i="7"/>
  <c r="N50" i="7"/>
  <c r="K50" i="7"/>
  <c r="C50" i="7"/>
  <c r="R50" i="7"/>
  <c r="J50" i="7"/>
  <c r="U43" i="7"/>
  <c r="Q43" i="7"/>
  <c r="M43" i="7"/>
  <c r="I43" i="7"/>
  <c r="E43" i="7"/>
  <c r="R43" i="7"/>
  <c r="N43" i="7"/>
  <c r="J43" i="7"/>
  <c r="F43" i="7"/>
  <c r="T43" i="7"/>
  <c r="L43" i="7"/>
  <c r="D43" i="7"/>
  <c r="S43" i="7"/>
  <c r="K43" i="7"/>
  <c r="C43" i="7"/>
  <c r="P43" i="7"/>
  <c r="H43" i="7"/>
  <c r="O43" i="7"/>
  <c r="G43" i="7"/>
  <c r="AB16" i="7"/>
  <c r="O16" i="7" s="1"/>
  <c r="N48" i="7" s="1"/>
  <c r="AA16" i="7"/>
  <c r="N16" i="7" s="1"/>
  <c r="C48" i="7" s="1"/>
  <c r="X16" i="7"/>
  <c r="K16" i="7" s="1"/>
  <c r="H48" i="7" s="1"/>
  <c r="Z16" i="7"/>
  <c r="M16" i="7" s="1"/>
  <c r="G48" i="7" s="1"/>
  <c r="AC16" i="7"/>
  <c r="P16" i="7" s="1"/>
  <c r="F48" i="7" s="1"/>
  <c r="Y16" i="7"/>
  <c r="L16" i="7" s="1"/>
  <c r="P48" i="7" s="1"/>
  <c r="B43" i="4"/>
  <c r="B65" i="4" s="1"/>
  <c r="B39" i="4"/>
  <c r="B61" i="4" s="1"/>
  <c r="B35" i="4"/>
  <c r="B57" i="4" s="1"/>
  <c r="B31" i="4"/>
  <c r="B53" i="4" s="1"/>
  <c r="B27" i="4"/>
  <c r="B49" i="4" s="1"/>
  <c r="B42" i="4"/>
  <c r="B64" i="4" s="1"/>
  <c r="B38" i="4"/>
  <c r="B60" i="4" s="1"/>
  <c r="B34" i="4"/>
  <c r="B56" i="4" s="1"/>
  <c r="B30" i="4"/>
  <c r="B52" i="4" s="1"/>
  <c r="B26" i="4"/>
  <c r="B48" i="4" s="1"/>
  <c r="B41" i="4"/>
  <c r="B63" i="4" s="1"/>
  <c r="B37" i="4"/>
  <c r="B59" i="4" s="1"/>
  <c r="B33" i="4"/>
  <c r="B55" i="4" s="1"/>
  <c r="B29" i="4"/>
  <c r="B51" i="4" s="1"/>
  <c r="B40" i="4"/>
  <c r="B62" i="4" s="1"/>
  <c r="B36" i="4"/>
  <c r="B58" i="4" s="1"/>
  <c r="B32" i="4"/>
  <c r="B54" i="4" s="1"/>
  <c r="B28" i="4"/>
  <c r="B50" i="4" s="1"/>
  <c r="B25" i="4"/>
  <c r="B47" i="4" s="1"/>
  <c r="R44" i="7"/>
  <c r="N44" i="7"/>
  <c r="J44" i="7"/>
  <c r="F44" i="7"/>
  <c r="S44" i="7"/>
  <c r="O44" i="7"/>
  <c r="K44" i="7"/>
  <c r="G44" i="7"/>
  <c r="C44" i="7"/>
  <c r="Q44" i="7"/>
  <c r="P44" i="7"/>
  <c r="H44" i="7"/>
  <c r="U44" i="7"/>
  <c r="M44" i="7"/>
  <c r="T44" i="7"/>
  <c r="L44" i="7"/>
  <c r="D44" i="7"/>
  <c r="S41" i="7"/>
  <c r="K41" i="7"/>
  <c r="C41" i="7"/>
  <c r="T41" i="7"/>
  <c r="P41" i="7"/>
  <c r="L41" i="7"/>
  <c r="D41" i="7"/>
  <c r="R41" i="7"/>
  <c r="I41" i="7"/>
  <c r="N41" i="7"/>
  <c r="F41" i="7"/>
  <c r="U41" i="7"/>
  <c r="E41" i="7"/>
  <c r="T38" i="7"/>
  <c r="P38" i="7"/>
  <c r="L38" i="7"/>
  <c r="H38" i="7"/>
  <c r="Q38" i="7"/>
  <c r="K38" i="7"/>
  <c r="F38" i="7"/>
  <c r="U38" i="7"/>
  <c r="O38" i="7"/>
  <c r="J38" i="7"/>
  <c r="E38" i="7"/>
  <c r="I38" i="7"/>
  <c r="C38" i="7"/>
  <c r="R38" i="7"/>
  <c r="M38" i="7"/>
  <c r="G38" i="7"/>
  <c r="S32" i="7"/>
  <c r="O32" i="7"/>
  <c r="K32" i="7"/>
  <c r="G32" i="7"/>
  <c r="C32" i="7"/>
  <c r="R32" i="7"/>
  <c r="N32" i="7"/>
  <c r="J32" i="7"/>
  <c r="F32" i="7"/>
  <c r="U32" i="7"/>
  <c r="Q32" i="7"/>
  <c r="M32" i="7"/>
  <c r="I32" i="7"/>
  <c r="E32" i="7"/>
  <c r="T32" i="7"/>
  <c r="P32" i="7"/>
  <c r="L32" i="7"/>
  <c r="H32" i="7"/>
  <c r="D32" i="7"/>
  <c r="U47" i="7"/>
  <c r="Q47" i="7"/>
  <c r="M47" i="7"/>
  <c r="I47" i="7"/>
  <c r="E47" i="7"/>
  <c r="R47" i="7"/>
  <c r="N47" i="7"/>
  <c r="J47" i="7"/>
  <c r="F47" i="7"/>
  <c r="P47" i="7"/>
  <c r="H47" i="7"/>
  <c r="O47" i="7"/>
  <c r="G47" i="7"/>
  <c r="T47" i="7"/>
  <c r="L47" i="7"/>
  <c r="D47" i="7"/>
  <c r="S47" i="7"/>
  <c r="K47" i="7"/>
  <c r="AB17" i="7"/>
  <c r="O17" i="7" s="1"/>
  <c r="N37" i="7" s="1"/>
  <c r="Y17" i="7"/>
  <c r="L17" i="7" s="1"/>
  <c r="P37" i="7" s="1"/>
  <c r="AA17" i="7"/>
  <c r="N17" i="7" s="1"/>
  <c r="T37" i="7" s="1"/>
  <c r="Z17" i="7"/>
  <c r="M17" i="7" s="1"/>
  <c r="R37" i="7" s="1"/>
  <c r="AC17" i="7"/>
  <c r="P17" i="7" s="1"/>
  <c r="F37" i="7" s="1"/>
  <c r="A25" i="5" a="1"/>
  <c r="C36" i="7" l="1"/>
  <c r="N38" i="7"/>
  <c r="E44" i="7"/>
  <c r="D34" i="7"/>
  <c r="O39" i="7"/>
  <c r="P39" i="7"/>
  <c r="C39" i="7"/>
  <c r="K46" i="7"/>
  <c r="M41" i="7"/>
  <c r="C47" i="7"/>
  <c r="D38" i="7"/>
  <c r="D37" i="7"/>
  <c r="C37" i="7"/>
  <c r="C42" i="7"/>
  <c r="N42" i="7"/>
  <c r="R45" i="7"/>
  <c r="G45" i="7"/>
  <c r="D48" i="7"/>
  <c r="M48" i="7"/>
  <c r="G37" i="7"/>
  <c r="N49" i="7"/>
  <c r="N45" i="7"/>
  <c r="M37" i="7"/>
  <c r="T45" i="7"/>
  <c r="T48" i="7"/>
  <c r="R48" i="7"/>
  <c r="A40" i="5"/>
  <c r="A36" i="5"/>
  <c r="A32" i="5"/>
  <c r="A28" i="5"/>
  <c r="A25" i="5"/>
  <c r="A43" i="5"/>
  <c r="A39" i="5"/>
  <c r="A35" i="5"/>
  <c r="A31" i="5"/>
  <c r="A27" i="5"/>
  <c r="A42" i="5"/>
  <c r="A38" i="5"/>
  <c r="A34" i="5"/>
  <c r="A30" i="5"/>
  <c r="A26" i="5"/>
  <c r="A41" i="5"/>
  <c r="A37" i="5"/>
  <c r="A33" i="5"/>
  <c r="A29" i="5"/>
  <c r="A43" i="4"/>
  <c r="A39" i="4"/>
  <c r="A35" i="4"/>
  <c r="A31" i="4"/>
  <c r="A27" i="4"/>
  <c r="A42" i="4"/>
  <c r="A38" i="4"/>
  <c r="A34" i="4"/>
  <c r="A30" i="4"/>
  <c r="A26" i="4"/>
  <c r="A41" i="4"/>
  <c r="A37" i="4"/>
  <c r="A33" i="4"/>
  <c r="A29" i="4"/>
  <c r="A40" i="4"/>
  <c r="A36" i="4"/>
  <c r="A32" i="4"/>
  <c r="A28" i="4"/>
  <c r="A25" i="4"/>
  <c r="T32" i="4" l="1"/>
  <c r="P32" i="4"/>
  <c r="L32" i="4"/>
  <c r="H32" i="4"/>
  <c r="D32" i="4"/>
  <c r="R32" i="4"/>
  <c r="M32" i="4"/>
  <c r="G32" i="4"/>
  <c r="Q32" i="4"/>
  <c r="K32" i="4"/>
  <c r="F32" i="4"/>
  <c r="U32" i="4"/>
  <c r="O32" i="4"/>
  <c r="J32" i="4"/>
  <c r="E32" i="4"/>
  <c r="S32" i="4"/>
  <c r="N32" i="4"/>
  <c r="I32" i="4"/>
  <c r="C32" i="4"/>
  <c r="S43" i="4"/>
  <c r="O43" i="4"/>
  <c r="K43" i="4"/>
  <c r="G43" i="4"/>
  <c r="C43" i="4"/>
  <c r="R43" i="4"/>
  <c r="N43" i="4"/>
  <c r="J43" i="4"/>
  <c r="F43" i="4"/>
  <c r="U43" i="4"/>
  <c r="Q43" i="4"/>
  <c r="M43" i="4"/>
  <c r="I43" i="4"/>
  <c r="E43" i="4"/>
  <c r="T43" i="4"/>
  <c r="D43" i="4"/>
  <c r="P43" i="4"/>
  <c r="L43" i="4"/>
  <c r="H43" i="4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U38" i="5"/>
  <c r="Q38" i="5"/>
  <c r="M38" i="5"/>
  <c r="I38" i="5"/>
  <c r="E38" i="5"/>
  <c r="R28" i="5"/>
  <c r="N28" i="5"/>
  <c r="J28" i="5"/>
  <c r="F28" i="5"/>
  <c r="U28" i="5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34" i="4"/>
  <c r="N34" i="4"/>
  <c r="J34" i="4"/>
  <c r="F34" i="4"/>
  <c r="U34" i="4"/>
  <c r="Q34" i="4"/>
  <c r="M34" i="4"/>
  <c r="I34" i="4"/>
  <c r="T34" i="4"/>
  <c r="P34" i="4"/>
  <c r="L34" i="4"/>
  <c r="H34" i="4"/>
  <c r="D34" i="4"/>
  <c r="O34" i="4"/>
  <c r="C34" i="4"/>
  <c r="K34" i="4"/>
  <c r="G34" i="4"/>
  <c r="S34" i="4"/>
  <c r="E34" i="4"/>
  <c r="S31" i="4"/>
  <c r="U31" i="4"/>
  <c r="P31" i="4"/>
  <c r="L31" i="4"/>
  <c r="H31" i="4"/>
  <c r="D31" i="4"/>
  <c r="T31" i="4"/>
  <c r="O31" i="4"/>
  <c r="K31" i="4"/>
  <c r="G31" i="4"/>
  <c r="C31" i="4"/>
  <c r="R31" i="4"/>
  <c r="N31" i="4"/>
  <c r="J31" i="4"/>
  <c r="F31" i="4"/>
  <c r="Q31" i="4"/>
  <c r="M31" i="4"/>
  <c r="I31" i="4"/>
  <c r="E31" i="4"/>
  <c r="S29" i="5"/>
  <c r="O29" i="5"/>
  <c r="K29" i="5"/>
  <c r="G29" i="5"/>
  <c r="C29" i="5"/>
  <c r="R29" i="5"/>
  <c r="N29" i="5"/>
  <c r="J29" i="5"/>
  <c r="F29" i="5"/>
  <c r="U29" i="5"/>
  <c r="Q29" i="5"/>
  <c r="M29" i="5"/>
  <c r="I29" i="5"/>
  <c r="E29" i="5"/>
  <c r="T29" i="5"/>
  <c r="P29" i="5"/>
  <c r="L29" i="5"/>
  <c r="H29" i="5"/>
  <c r="D29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U26" i="5"/>
  <c r="Q26" i="5"/>
  <c r="M26" i="5"/>
  <c r="I26" i="5"/>
  <c r="E26" i="5"/>
  <c r="U39" i="5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R32" i="5"/>
  <c r="N32" i="5"/>
  <c r="J32" i="5"/>
  <c r="F32" i="5"/>
  <c r="U32" i="5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U28" i="4"/>
  <c r="Q28" i="4"/>
  <c r="M28" i="4"/>
  <c r="I28" i="4"/>
  <c r="E28" i="4"/>
  <c r="T28" i="4"/>
  <c r="P28" i="4"/>
  <c r="L28" i="4"/>
  <c r="H28" i="4"/>
  <c r="D28" i="4"/>
  <c r="S28" i="4"/>
  <c r="O28" i="4"/>
  <c r="K28" i="4"/>
  <c r="G28" i="4"/>
  <c r="C28" i="4"/>
  <c r="R28" i="4"/>
  <c r="N28" i="4"/>
  <c r="J28" i="4"/>
  <c r="F28" i="4"/>
  <c r="R29" i="4"/>
  <c r="N29" i="4"/>
  <c r="J29" i="4"/>
  <c r="F29" i="4"/>
  <c r="U29" i="4"/>
  <c r="Q29" i="4"/>
  <c r="M29" i="4"/>
  <c r="I29" i="4"/>
  <c r="E29" i="4"/>
  <c r="T29" i="4"/>
  <c r="P29" i="4"/>
  <c r="L29" i="4"/>
  <c r="H29" i="4"/>
  <c r="D29" i="4"/>
  <c r="S29" i="4"/>
  <c r="O29" i="4"/>
  <c r="K29" i="4"/>
  <c r="G29" i="4"/>
  <c r="C29" i="4"/>
  <c r="S26" i="4"/>
  <c r="O26" i="4"/>
  <c r="K26" i="4"/>
  <c r="G26" i="4"/>
  <c r="C26" i="4"/>
  <c r="R26" i="4"/>
  <c r="N26" i="4"/>
  <c r="J26" i="4"/>
  <c r="F26" i="4"/>
  <c r="U26" i="4"/>
  <c r="Q26" i="4"/>
  <c r="M26" i="4"/>
  <c r="I26" i="4"/>
  <c r="E26" i="4"/>
  <c r="T26" i="4"/>
  <c r="P26" i="4"/>
  <c r="L26" i="4"/>
  <c r="H26" i="4"/>
  <c r="D26" i="4"/>
  <c r="R42" i="4"/>
  <c r="N42" i="4"/>
  <c r="J42" i="4"/>
  <c r="F42" i="4"/>
  <c r="U42" i="4"/>
  <c r="Q42" i="4"/>
  <c r="M42" i="4"/>
  <c r="I42" i="4"/>
  <c r="E42" i="4"/>
  <c r="T42" i="4"/>
  <c r="P42" i="4"/>
  <c r="L42" i="4"/>
  <c r="H42" i="4"/>
  <c r="D42" i="4"/>
  <c r="G42" i="4"/>
  <c r="S42" i="4"/>
  <c r="C42" i="4"/>
  <c r="O42" i="4"/>
  <c r="K42" i="4"/>
  <c r="S39" i="4"/>
  <c r="O39" i="4"/>
  <c r="K39" i="4"/>
  <c r="G39" i="4"/>
  <c r="C39" i="4"/>
  <c r="R39" i="4"/>
  <c r="N39" i="4"/>
  <c r="J39" i="4"/>
  <c r="F39" i="4"/>
  <c r="U39" i="4"/>
  <c r="Q39" i="4"/>
  <c r="M39" i="4"/>
  <c r="I39" i="4"/>
  <c r="E39" i="4"/>
  <c r="P39" i="4"/>
  <c r="L39" i="4"/>
  <c r="H39" i="4"/>
  <c r="T39" i="4"/>
  <c r="D39" i="4"/>
  <c r="S37" i="5"/>
  <c r="O37" i="5"/>
  <c r="K37" i="5"/>
  <c r="G37" i="5"/>
  <c r="C37" i="5"/>
  <c r="R37" i="5"/>
  <c r="N37" i="5"/>
  <c r="J37" i="5"/>
  <c r="F37" i="5"/>
  <c r="U37" i="5"/>
  <c r="Q37" i="5"/>
  <c r="M37" i="5"/>
  <c r="I37" i="5"/>
  <c r="E37" i="5"/>
  <c r="T37" i="5"/>
  <c r="P37" i="5"/>
  <c r="L37" i="5"/>
  <c r="H37" i="5"/>
  <c r="D37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U34" i="5"/>
  <c r="Q34" i="5"/>
  <c r="M34" i="5"/>
  <c r="I34" i="5"/>
  <c r="E34" i="5"/>
  <c r="U31" i="5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S25" i="5"/>
  <c r="O25" i="5"/>
  <c r="K25" i="5"/>
  <c r="G25" i="5"/>
  <c r="C25" i="5"/>
  <c r="R25" i="5"/>
  <c r="N25" i="5"/>
  <c r="J25" i="5"/>
  <c r="F25" i="5"/>
  <c r="U25" i="5"/>
  <c r="Q25" i="5"/>
  <c r="M25" i="5"/>
  <c r="I25" i="5"/>
  <c r="E25" i="5"/>
  <c r="T25" i="5"/>
  <c r="P25" i="5"/>
  <c r="L25" i="5"/>
  <c r="H25" i="5"/>
  <c r="D25" i="5"/>
  <c r="R40" i="5"/>
  <c r="N40" i="5"/>
  <c r="J40" i="5"/>
  <c r="F40" i="5"/>
  <c r="U40" i="5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T27" i="4"/>
  <c r="P27" i="4"/>
  <c r="L27" i="4"/>
  <c r="H27" i="4"/>
  <c r="D27" i="4"/>
  <c r="S27" i="4"/>
  <c r="O27" i="4"/>
  <c r="K27" i="4"/>
  <c r="G27" i="4"/>
  <c r="C27" i="4"/>
  <c r="R27" i="4"/>
  <c r="N27" i="4"/>
  <c r="J27" i="4"/>
  <c r="F27" i="4"/>
  <c r="U27" i="4"/>
  <c r="Q27" i="4"/>
  <c r="M27" i="4"/>
  <c r="I27" i="4"/>
  <c r="E27" i="4"/>
  <c r="S30" i="4"/>
  <c r="O30" i="4"/>
  <c r="K30" i="4"/>
  <c r="G30" i="4"/>
  <c r="C30" i="4"/>
  <c r="R30" i="4"/>
  <c r="N30" i="4"/>
  <c r="J30" i="4"/>
  <c r="F30" i="4"/>
  <c r="U30" i="4"/>
  <c r="Q30" i="4"/>
  <c r="M30" i="4"/>
  <c r="I30" i="4"/>
  <c r="E30" i="4"/>
  <c r="T30" i="4"/>
  <c r="P30" i="4"/>
  <c r="L30" i="4"/>
  <c r="H30" i="4"/>
  <c r="D30" i="4"/>
  <c r="U35" i="5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U37" i="4"/>
  <c r="Q37" i="4"/>
  <c r="M37" i="4"/>
  <c r="I37" i="4"/>
  <c r="E37" i="4"/>
  <c r="T37" i="4"/>
  <c r="P37" i="4"/>
  <c r="L37" i="4"/>
  <c r="H37" i="4"/>
  <c r="D37" i="4"/>
  <c r="S37" i="4"/>
  <c r="O37" i="4"/>
  <c r="K37" i="4"/>
  <c r="G37" i="4"/>
  <c r="C37" i="4"/>
  <c r="F37" i="4"/>
  <c r="R37" i="4"/>
  <c r="N37" i="4"/>
  <c r="J37" i="4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U42" i="5"/>
  <c r="Q42" i="5"/>
  <c r="M42" i="5"/>
  <c r="I42" i="5"/>
  <c r="E42" i="5"/>
  <c r="U33" i="4"/>
  <c r="Q33" i="4"/>
  <c r="M33" i="4"/>
  <c r="I33" i="4"/>
  <c r="E33" i="4"/>
  <c r="S33" i="4"/>
  <c r="O33" i="4"/>
  <c r="K33" i="4"/>
  <c r="G33" i="4"/>
  <c r="C33" i="4"/>
  <c r="N33" i="4"/>
  <c r="F33" i="4"/>
  <c r="T33" i="4"/>
  <c r="L33" i="4"/>
  <c r="D33" i="4"/>
  <c r="R33" i="4"/>
  <c r="J33" i="4"/>
  <c r="P33" i="4"/>
  <c r="H33" i="4"/>
  <c r="S41" i="5"/>
  <c r="O41" i="5"/>
  <c r="K41" i="5"/>
  <c r="G41" i="5"/>
  <c r="C41" i="5"/>
  <c r="R41" i="5"/>
  <c r="N41" i="5"/>
  <c r="J41" i="5"/>
  <c r="F41" i="5"/>
  <c r="U41" i="5"/>
  <c r="Q41" i="5"/>
  <c r="M41" i="5"/>
  <c r="I41" i="5"/>
  <c r="E41" i="5"/>
  <c r="T41" i="5"/>
  <c r="P41" i="5"/>
  <c r="L41" i="5"/>
  <c r="H41" i="5"/>
  <c r="D41" i="5"/>
  <c r="T36" i="4"/>
  <c r="P36" i="4"/>
  <c r="L36" i="4"/>
  <c r="H36" i="4"/>
  <c r="D36" i="4"/>
  <c r="S36" i="4"/>
  <c r="O36" i="4"/>
  <c r="K36" i="4"/>
  <c r="G36" i="4"/>
  <c r="C36" i="4"/>
  <c r="R36" i="4"/>
  <c r="N36" i="4"/>
  <c r="J36" i="4"/>
  <c r="F36" i="4"/>
  <c r="I36" i="4"/>
  <c r="U36" i="4"/>
  <c r="E36" i="4"/>
  <c r="Q36" i="4"/>
  <c r="M36" i="4"/>
  <c r="R25" i="4"/>
  <c r="N25" i="4"/>
  <c r="J25" i="4"/>
  <c r="F25" i="4"/>
  <c r="U25" i="4"/>
  <c r="Q25" i="4"/>
  <c r="M25" i="4"/>
  <c r="I25" i="4"/>
  <c r="E25" i="4"/>
  <c r="T25" i="4"/>
  <c r="P25" i="4"/>
  <c r="L25" i="4"/>
  <c r="H25" i="4"/>
  <c r="D25" i="4"/>
  <c r="S25" i="4"/>
  <c r="O25" i="4"/>
  <c r="K25" i="4"/>
  <c r="G25" i="4"/>
  <c r="C25" i="4"/>
  <c r="T40" i="4"/>
  <c r="P40" i="4"/>
  <c r="L40" i="4"/>
  <c r="H40" i="4"/>
  <c r="D40" i="4"/>
  <c r="S40" i="4"/>
  <c r="O40" i="4"/>
  <c r="K40" i="4"/>
  <c r="G40" i="4"/>
  <c r="C40" i="4"/>
  <c r="R40" i="4"/>
  <c r="N40" i="4"/>
  <c r="J40" i="4"/>
  <c r="F40" i="4"/>
  <c r="M40" i="4"/>
  <c r="I40" i="4"/>
  <c r="U40" i="4"/>
  <c r="E40" i="4"/>
  <c r="Q40" i="4"/>
  <c r="U41" i="4"/>
  <c r="Q41" i="4"/>
  <c r="M41" i="4"/>
  <c r="I41" i="4"/>
  <c r="E41" i="4"/>
  <c r="T41" i="4"/>
  <c r="P41" i="4"/>
  <c r="L41" i="4"/>
  <c r="H41" i="4"/>
  <c r="D41" i="4"/>
  <c r="S41" i="4"/>
  <c r="O41" i="4"/>
  <c r="K41" i="4"/>
  <c r="G41" i="4"/>
  <c r="C41" i="4"/>
  <c r="J41" i="4"/>
  <c r="F41" i="4"/>
  <c r="R41" i="4"/>
  <c r="N41" i="4"/>
  <c r="R38" i="4"/>
  <c r="N38" i="4"/>
  <c r="J38" i="4"/>
  <c r="F38" i="4"/>
  <c r="U38" i="4"/>
  <c r="Q38" i="4"/>
  <c r="M38" i="4"/>
  <c r="I38" i="4"/>
  <c r="E38" i="4"/>
  <c r="T38" i="4"/>
  <c r="P38" i="4"/>
  <c r="L38" i="4"/>
  <c r="H38" i="4"/>
  <c r="D38" i="4"/>
  <c r="S38" i="4"/>
  <c r="C38" i="4"/>
  <c r="O38" i="4"/>
  <c r="K38" i="4"/>
  <c r="G38" i="4"/>
  <c r="S35" i="4"/>
  <c r="S57" i="4" s="1"/>
  <c r="O35" i="4"/>
  <c r="O57" i="4" s="1"/>
  <c r="K35" i="4"/>
  <c r="K57" i="4" s="1"/>
  <c r="G35" i="4"/>
  <c r="G57" i="4" s="1"/>
  <c r="C35" i="4"/>
  <c r="C57" i="4" s="1"/>
  <c r="R35" i="4"/>
  <c r="R57" i="4" s="1"/>
  <c r="N35" i="4"/>
  <c r="N57" i="4" s="1"/>
  <c r="J35" i="4"/>
  <c r="J57" i="4" s="1"/>
  <c r="F35" i="4"/>
  <c r="F57" i="4" s="1"/>
  <c r="U35" i="4"/>
  <c r="U57" i="4" s="1"/>
  <c r="Q35" i="4"/>
  <c r="Q57" i="4" s="1"/>
  <c r="M35" i="4"/>
  <c r="M57" i="4" s="1"/>
  <c r="I35" i="4"/>
  <c r="I57" i="4" s="1"/>
  <c r="E35" i="4"/>
  <c r="E57" i="4" s="1"/>
  <c r="L35" i="4"/>
  <c r="L57" i="4" s="1"/>
  <c r="H35" i="4"/>
  <c r="H57" i="4" s="1"/>
  <c r="T35" i="4"/>
  <c r="T57" i="4" s="1"/>
  <c r="D35" i="4"/>
  <c r="D57" i="4" s="1"/>
  <c r="P35" i="4"/>
  <c r="P57" i="4" s="1"/>
  <c r="S33" i="5"/>
  <c r="O33" i="5"/>
  <c r="K33" i="5"/>
  <c r="G33" i="5"/>
  <c r="C33" i="5"/>
  <c r="R33" i="5"/>
  <c r="N33" i="5"/>
  <c r="J33" i="5"/>
  <c r="F33" i="5"/>
  <c r="U33" i="5"/>
  <c r="Q33" i="5"/>
  <c r="M33" i="5"/>
  <c r="I33" i="5"/>
  <c r="E33" i="5"/>
  <c r="T33" i="5"/>
  <c r="P33" i="5"/>
  <c r="L33" i="5"/>
  <c r="H33" i="5"/>
  <c r="D33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U30" i="5"/>
  <c r="Q30" i="5"/>
  <c r="M30" i="5"/>
  <c r="I30" i="5"/>
  <c r="E30" i="5"/>
  <c r="U27" i="5"/>
  <c r="Q27" i="5"/>
  <c r="Q49" i="5" s="1"/>
  <c r="M27" i="5"/>
  <c r="I27" i="5"/>
  <c r="E27" i="5"/>
  <c r="T27" i="5"/>
  <c r="T49" i="5" s="1"/>
  <c r="P27" i="5"/>
  <c r="L27" i="5"/>
  <c r="H27" i="5"/>
  <c r="D27" i="5"/>
  <c r="D49" i="5" s="1"/>
  <c r="S27" i="5"/>
  <c r="O27" i="5"/>
  <c r="K27" i="5"/>
  <c r="G27" i="5"/>
  <c r="G49" i="5" s="1"/>
  <c r="C27" i="5"/>
  <c r="R27" i="5"/>
  <c r="R49" i="5" s="1"/>
  <c r="N27" i="5"/>
  <c r="J27" i="5"/>
  <c r="J49" i="5" s="1"/>
  <c r="F27" i="5"/>
  <c r="U43" i="5"/>
  <c r="U65" i="5" s="1"/>
  <c r="Q43" i="5"/>
  <c r="M43" i="5"/>
  <c r="M65" i="5" s="1"/>
  <c r="I43" i="5"/>
  <c r="E43" i="5"/>
  <c r="E65" i="5" s="1"/>
  <c r="T43" i="5"/>
  <c r="P43" i="5"/>
  <c r="P65" i="5" s="1"/>
  <c r="L43" i="5"/>
  <c r="H43" i="5"/>
  <c r="H65" i="5" s="1"/>
  <c r="D43" i="5"/>
  <c r="S43" i="5"/>
  <c r="S65" i="5" s="1"/>
  <c r="O43" i="5"/>
  <c r="K43" i="5"/>
  <c r="K65" i="5" s="1"/>
  <c r="G43" i="5"/>
  <c r="C43" i="5"/>
  <c r="C65" i="5" s="1"/>
  <c r="R43" i="5"/>
  <c r="N43" i="5"/>
  <c r="J43" i="5"/>
  <c r="F43" i="5"/>
  <c r="F65" i="5" s="1"/>
  <c r="R36" i="5"/>
  <c r="N36" i="5"/>
  <c r="N58" i="5" s="1"/>
  <c r="J36" i="5"/>
  <c r="F36" i="5"/>
  <c r="F58" i="5" s="1"/>
  <c r="U36" i="5"/>
  <c r="Q36" i="5"/>
  <c r="M36" i="5"/>
  <c r="I36" i="5"/>
  <c r="I58" i="5" s="1"/>
  <c r="E36" i="5"/>
  <c r="T36" i="5"/>
  <c r="P36" i="5"/>
  <c r="L36" i="5"/>
  <c r="L58" i="5" s="1"/>
  <c r="H36" i="5"/>
  <c r="D36" i="5"/>
  <c r="S36" i="5"/>
  <c r="O36" i="5"/>
  <c r="O58" i="5" s="1"/>
  <c r="K36" i="5"/>
  <c r="G36" i="5"/>
  <c r="C36" i="5"/>
  <c r="C58" i="5" l="1"/>
  <c r="D58" i="5"/>
  <c r="Q58" i="5"/>
  <c r="N65" i="5"/>
  <c r="K58" i="5"/>
  <c r="H58" i="5"/>
  <c r="E58" i="5"/>
  <c r="U58" i="5"/>
  <c r="R58" i="5"/>
  <c r="R65" i="5"/>
  <c r="M52" i="5"/>
  <c r="G52" i="5"/>
  <c r="D52" i="5"/>
  <c r="T52" i="5"/>
  <c r="P55" i="5"/>
  <c r="M55" i="5"/>
  <c r="J55" i="5"/>
  <c r="G55" i="5"/>
  <c r="J52" i="5"/>
  <c r="S58" i="5"/>
  <c r="P58" i="5"/>
  <c r="M58" i="5"/>
  <c r="J58" i="5"/>
  <c r="J65" i="5"/>
  <c r="G65" i="5"/>
  <c r="D65" i="5"/>
  <c r="V65" i="5" s="1"/>
  <c r="W65" i="5" s="1"/>
  <c r="C20" i="6" s="1"/>
  <c r="T65" i="5"/>
  <c r="Q65" i="5"/>
  <c r="N49" i="5"/>
  <c r="K49" i="5"/>
  <c r="H49" i="5"/>
  <c r="E49" i="5"/>
  <c r="U49" i="5"/>
  <c r="Q52" i="5"/>
  <c r="G58" i="5"/>
  <c r="T58" i="5"/>
  <c r="O49" i="5"/>
  <c r="L49" i="5"/>
  <c r="O65" i="5"/>
  <c r="L65" i="5"/>
  <c r="I65" i="5"/>
  <c r="F49" i="5"/>
  <c r="C49" i="5"/>
  <c r="S49" i="5"/>
  <c r="P49" i="5"/>
  <c r="M49" i="5"/>
  <c r="I52" i="5"/>
  <c r="F52" i="5"/>
  <c r="C52" i="5"/>
  <c r="S52" i="5"/>
  <c r="P52" i="5"/>
  <c r="L55" i="5"/>
  <c r="I55" i="5"/>
  <c r="F55" i="5"/>
  <c r="C55" i="5"/>
  <c r="S55" i="5"/>
  <c r="G60" i="4"/>
  <c r="S60" i="4"/>
  <c r="P60" i="4"/>
  <c r="M60" i="4"/>
  <c r="J60" i="4"/>
  <c r="R63" i="4"/>
  <c r="G63" i="4"/>
  <c r="D63" i="4"/>
  <c r="T63" i="4"/>
  <c r="Q63" i="4"/>
  <c r="U62" i="4"/>
  <c r="J62" i="4"/>
  <c r="G62" i="4"/>
  <c r="D62" i="4"/>
  <c r="T62" i="4"/>
  <c r="O47" i="4"/>
  <c r="L47" i="4"/>
  <c r="I47" i="4"/>
  <c r="F47" i="4"/>
  <c r="M58" i="4"/>
  <c r="I58" i="4"/>
  <c r="R58" i="4"/>
  <c r="O58" i="4"/>
  <c r="L58" i="4"/>
  <c r="H63" i="5"/>
  <c r="E63" i="5"/>
  <c r="U63" i="5"/>
  <c r="R63" i="5"/>
  <c r="O63" i="5"/>
  <c r="J55" i="4"/>
  <c r="T55" i="4"/>
  <c r="G55" i="4"/>
  <c r="E55" i="4"/>
  <c r="U55" i="4"/>
  <c r="Q64" i="5"/>
  <c r="N64" i="5"/>
  <c r="K64" i="5"/>
  <c r="H64" i="5"/>
  <c r="J59" i="4"/>
  <c r="C59" i="4"/>
  <c r="S59" i="4"/>
  <c r="P59" i="4"/>
  <c r="M59" i="4"/>
  <c r="J57" i="5"/>
  <c r="G57" i="5"/>
  <c r="D57" i="5"/>
  <c r="T57" i="5"/>
  <c r="Q57" i="5"/>
  <c r="L52" i="4"/>
  <c r="I52" i="4"/>
  <c r="F52" i="4"/>
  <c r="C52" i="4"/>
  <c r="S52" i="4"/>
  <c r="Q49" i="4"/>
  <c r="N49" i="4"/>
  <c r="K49" i="4"/>
  <c r="H49" i="4"/>
  <c r="C62" i="5"/>
  <c r="S62" i="5"/>
  <c r="P62" i="5"/>
  <c r="M62" i="5"/>
  <c r="J62" i="5"/>
  <c r="H47" i="5"/>
  <c r="E47" i="5"/>
  <c r="U47" i="5"/>
  <c r="R47" i="5"/>
  <c r="O47" i="5"/>
  <c r="N53" i="5"/>
  <c r="K53" i="5"/>
  <c r="H53" i="5"/>
  <c r="E53" i="5"/>
  <c r="U53" i="5"/>
  <c r="Q56" i="5"/>
  <c r="N56" i="5"/>
  <c r="K56" i="5"/>
  <c r="H56" i="5"/>
  <c r="D59" i="5"/>
  <c r="T59" i="5"/>
  <c r="Q59" i="5"/>
  <c r="N59" i="5"/>
  <c r="K59" i="5"/>
  <c r="T61" i="4"/>
  <c r="E61" i="4"/>
  <c r="U61" i="4"/>
  <c r="R61" i="4"/>
  <c r="O61" i="4"/>
  <c r="C64" i="4"/>
  <c r="H64" i="4"/>
  <c r="E64" i="4"/>
  <c r="U64" i="4"/>
  <c r="R64" i="4"/>
  <c r="P48" i="4"/>
  <c r="M48" i="4"/>
  <c r="J48" i="4"/>
  <c r="G48" i="4"/>
  <c r="C51" i="4"/>
  <c r="S51" i="4"/>
  <c r="P51" i="4"/>
  <c r="M51" i="4"/>
  <c r="J51" i="4"/>
  <c r="J50" i="4"/>
  <c r="G50" i="4"/>
  <c r="D50" i="4"/>
  <c r="T50" i="4"/>
  <c r="Q50" i="4"/>
  <c r="K54" i="5"/>
  <c r="H54" i="5"/>
  <c r="E54" i="5"/>
  <c r="U54" i="5"/>
  <c r="R54" i="5"/>
  <c r="R61" i="5"/>
  <c r="O61" i="5"/>
  <c r="L61" i="5"/>
  <c r="I61" i="5"/>
  <c r="E48" i="5"/>
  <c r="U48" i="5"/>
  <c r="R48" i="5"/>
  <c r="O48" i="5"/>
  <c r="L48" i="5"/>
  <c r="H51" i="5"/>
  <c r="E51" i="5"/>
  <c r="U51" i="5"/>
  <c r="R51" i="5"/>
  <c r="O51" i="5"/>
  <c r="M53" i="4"/>
  <c r="N53" i="4"/>
  <c r="K53" i="4"/>
  <c r="H53" i="4"/>
  <c r="S53" i="4"/>
  <c r="K56" i="4"/>
  <c r="H56" i="4"/>
  <c r="I56" i="4"/>
  <c r="F56" i="4"/>
  <c r="C50" i="5"/>
  <c r="S50" i="5"/>
  <c r="P50" i="5"/>
  <c r="M50" i="5"/>
  <c r="J50" i="5"/>
  <c r="I60" i="5"/>
  <c r="F60" i="5"/>
  <c r="C60" i="5"/>
  <c r="S60" i="5"/>
  <c r="P60" i="5"/>
  <c r="P65" i="4"/>
  <c r="I65" i="4"/>
  <c r="F65" i="4"/>
  <c r="C65" i="4"/>
  <c r="S65" i="4"/>
  <c r="S54" i="4"/>
  <c r="U54" i="4"/>
  <c r="G54" i="4"/>
  <c r="H54" i="4"/>
  <c r="K60" i="4"/>
  <c r="D60" i="4"/>
  <c r="T60" i="4"/>
  <c r="Q60" i="4"/>
  <c r="N60" i="4"/>
  <c r="F63" i="4"/>
  <c r="K63" i="4"/>
  <c r="H63" i="4"/>
  <c r="E63" i="4"/>
  <c r="U63" i="4"/>
  <c r="I62" i="4"/>
  <c r="N62" i="4"/>
  <c r="K62" i="4"/>
  <c r="H62" i="4"/>
  <c r="C47" i="4"/>
  <c r="S47" i="4"/>
  <c r="P47" i="4"/>
  <c r="M47" i="4"/>
  <c r="J47" i="4"/>
  <c r="Q58" i="4"/>
  <c r="F58" i="4"/>
  <c r="C58" i="4"/>
  <c r="S58" i="4"/>
  <c r="P58" i="4"/>
  <c r="L63" i="5"/>
  <c r="I63" i="5"/>
  <c r="F63" i="5"/>
  <c r="C63" i="5"/>
  <c r="S63" i="5"/>
  <c r="R55" i="4"/>
  <c r="F55" i="4"/>
  <c r="K55" i="4"/>
  <c r="I55" i="4"/>
  <c r="E64" i="5"/>
  <c r="U64" i="5"/>
  <c r="R64" i="5"/>
  <c r="O64" i="5"/>
  <c r="L64" i="5"/>
  <c r="N59" i="4"/>
  <c r="G59" i="4"/>
  <c r="D59" i="4"/>
  <c r="T59" i="4"/>
  <c r="Q59" i="4"/>
  <c r="N57" i="5"/>
  <c r="K57" i="5"/>
  <c r="H57" i="5"/>
  <c r="E57" i="5"/>
  <c r="U57" i="5"/>
  <c r="P52" i="4"/>
  <c r="M52" i="4"/>
  <c r="J52" i="4"/>
  <c r="G52" i="4"/>
  <c r="E49" i="4"/>
  <c r="U49" i="4"/>
  <c r="R49" i="4"/>
  <c r="O49" i="4"/>
  <c r="L49" i="4"/>
  <c r="G62" i="5"/>
  <c r="D62" i="5"/>
  <c r="T62" i="5"/>
  <c r="Q62" i="5"/>
  <c r="N62" i="5"/>
  <c r="L47" i="5"/>
  <c r="I47" i="5"/>
  <c r="F47" i="5"/>
  <c r="C47" i="5"/>
  <c r="S47" i="5"/>
  <c r="R53" i="5"/>
  <c r="O53" i="5"/>
  <c r="L53" i="5"/>
  <c r="I53" i="5"/>
  <c r="E56" i="5"/>
  <c r="U56" i="5"/>
  <c r="R56" i="5"/>
  <c r="O56" i="5"/>
  <c r="L56" i="5"/>
  <c r="H59" i="5"/>
  <c r="E59" i="5"/>
  <c r="U59" i="5"/>
  <c r="R59" i="5"/>
  <c r="O59" i="5"/>
  <c r="H61" i="4"/>
  <c r="I61" i="4"/>
  <c r="F61" i="4"/>
  <c r="C61" i="4"/>
  <c r="S61" i="4"/>
  <c r="S64" i="4"/>
  <c r="L64" i="4"/>
  <c r="I64" i="4"/>
  <c r="F64" i="4"/>
  <c r="D48" i="4"/>
  <c r="T48" i="4"/>
  <c r="Q48" i="4"/>
  <c r="N48" i="4"/>
  <c r="K48" i="4"/>
  <c r="G51" i="4"/>
  <c r="D51" i="4"/>
  <c r="T51" i="4"/>
  <c r="Q51" i="4"/>
  <c r="N51" i="4"/>
  <c r="N50" i="4"/>
  <c r="K50" i="4"/>
  <c r="H50" i="4"/>
  <c r="E50" i="4"/>
  <c r="U50" i="4"/>
  <c r="O54" i="5"/>
  <c r="L54" i="5"/>
  <c r="I54" i="5"/>
  <c r="F54" i="5"/>
  <c r="F61" i="5"/>
  <c r="C61" i="5"/>
  <c r="S61" i="5"/>
  <c r="P61" i="5"/>
  <c r="M61" i="5"/>
  <c r="I48" i="5"/>
  <c r="F48" i="5"/>
  <c r="C48" i="5"/>
  <c r="S48" i="5"/>
  <c r="P48" i="5"/>
  <c r="L51" i="5"/>
  <c r="I51" i="5"/>
  <c r="F51" i="5"/>
  <c r="C51" i="5"/>
  <c r="S51" i="5"/>
  <c r="Q53" i="4"/>
  <c r="R53" i="4"/>
  <c r="O53" i="4"/>
  <c r="L53" i="4"/>
  <c r="E56" i="4"/>
  <c r="C56" i="4"/>
  <c r="L56" i="4"/>
  <c r="M56" i="4"/>
  <c r="J56" i="4"/>
  <c r="G50" i="5"/>
  <c r="D50" i="5"/>
  <c r="T50" i="5"/>
  <c r="Q50" i="5"/>
  <c r="N50" i="5"/>
  <c r="M60" i="5"/>
  <c r="J60" i="5"/>
  <c r="G60" i="5"/>
  <c r="D60" i="5"/>
  <c r="T60" i="5"/>
  <c r="D65" i="4"/>
  <c r="M65" i="4"/>
  <c r="J65" i="4"/>
  <c r="G65" i="4"/>
  <c r="C54" i="4"/>
  <c r="E54" i="4"/>
  <c r="F54" i="4"/>
  <c r="M54" i="4"/>
  <c r="L54" i="4"/>
  <c r="N52" i="5"/>
  <c r="K52" i="5"/>
  <c r="H52" i="5"/>
  <c r="D55" i="5"/>
  <c r="T55" i="5"/>
  <c r="Q55" i="5"/>
  <c r="N55" i="5"/>
  <c r="K55" i="5"/>
  <c r="O60" i="4"/>
  <c r="H60" i="4"/>
  <c r="E60" i="4"/>
  <c r="U60" i="4"/>
  <c r="R60" i="4"/>
  <c r="J63" i="4"/>
  <c r="O63" i="4"/>
  <c r="L63" i="4"/>
  <c r="I63" i="4"/>
  <c r="Q62" i="4"/>
  <c r="M62" i="4"/>
  <c r="R62" i="4"/>
  <c r="O62" i="4"/>
  <c r="L62" i="4"/>
  <c r="G47" i="4"/>
  <c r="D47" i="4"/>
  <c r="T47" i="4"/>
  <c r="Q47" i="4"/>
  <c r="N47" i="4"/>
  <c r="E58" i="4"/>
  <c r="J58" i="4"/>
  <c r="G58" i="4"/>
  <c r="D58" i="4"/>
  <c r="T58" i="4"/>
  <c r="P63" i="5"/>
  <c r="M63" i="5"/>
  <c r="J63" i="5"/>
  <c r="G63" i="5"/>
  <c r="H55" i="4"/>
  <c r="D55" i="4"/>
  <c r="N55" i="4"/>
  <c r="O55" i="4"/>
  <c r="M55" i="4"/>
  <c r="I64" i="5"/>
  <c r="F64" i="5"/>
  <c r="C64" i="5"/>
  <c r="S64" i="5"/>
  <c r="P64" i="5"/>
  <c r="R59" i="4"/>
  <c r="K59" i="4"/>
  <c r="H59" i="4"/>
  <c r="E59" i="4"/>
  <c r="U59" i="4"/>
  <c r="R57" i="5"/>
  <c r="O57" i="5"/>
  <c r="L57" i="5"/>
  <c r="I57" i="5"/>
  <c r="D52" i="4"/>
  <c r="T52" i="4"/>
  <c r="Q52" i="4"/>
  <c r="N52" i="4"/>
  <c r="K52" i="4"/>
  <c r="I49" i="4"/>
  <c r="F49" i="4"/>
  <c r="C49" i="4"/>
  <c r="S49" i="4"/>
  <c r="P49" i="4"/>
  <c r="K62" i="5"/>
  <c r="H62" i="5"/>
  <c r="E62" i="5"/>
  <c r="U62" i="5"/>
  <c r="R62" i="5"/>
  <c r="P47" i="5"/>
  <c r="M47" i="5"/>
  <c r="J47" i="5"/>
  <c r="G47" i="5"/>
  <c r="F53" i="5"/>
  <c r="C53" i="5"/>
  <c r="S53" i="5"/>
  <c r="P53" i="5"/>
  <c r="M53" i="5"/>
  <c r="I56" i="5"/>
  <c r="F56" i="5"/>
  <c r="C56" i="5"/>
  <c r="S56" i="5"/>
  <c r="P56" i="5"/>
  <c r="L59" i="5"/>
  <c r="I59" i="5"/>
  <c r="F59" i="5"/>
  <c r="C59" i="5"/>
  <c r="S59" i="5"/>
  <c r="L61" i="4"/>
  <c r="M61" i="4"/>
  <c r="J61" i="4"/>
  <c r="G61" i="4"/>
  <c r="K64" i="4"/>
  <c r="G64" i="4"/>
  <c r="P64" i="4"/>
  <c r="M64" i="4"/>
  <c r="J64" i="4"/>
  <c r="H48" i="4"/>
  <c r="E48" i="4"/>
  <c r="U48" i="4"/>
  <c r="R48" i="4"/>
  <c r="O48" i="4"/>
  <c r="K51" i="4"/>
  <c r="H51" i="4"/>
  <c r="E51" i="4"/>
  <c r="U51" i="4"/>
  <c r="R51" i="4"/>
  <c r="R50" i="4"/>
  <c r="O50" i="4"/>
  <c r="L50" i="4"/>
  <c r="I50" i="4"/>
  <c r="C54" i="5"/>
  <c r="S54" i="5"/>
  <c r="P54" i="5"/>
  <c r="M54" i="5"/>
  <c r="J54" i="5"/>
  <c r="J61" i="5"/>
  <c r="G61" i="5"/>
  <c r="D61" i="5"/>
  <c r="T61" i="5"/>
  <c r="Q61" i="5"/>
  <c r="M48" i="5"/>
  <c r="J48" i="5"/>
  <c r="G48" i="5"/>
  <c r="D48" i="5"/>
  <c r="T48" i="5"/>
  <c r="P51" i="5"/>
  <c r="M51" i="5"/>
  <c r="J51" i="5"/>
  <c r="G51" i="5"/>
  <c r="E53" i="4"/>
  <c r="F53" i="4"/>
  <c r="C53" i="4"/>
  <c r="T53" i="4"/>
  <c r="P53" i="4"/>
  <c r="S56" i="4"/>
  <c r="O56" i="4"/>
  <c r="P56" i="4"/>
  <c r="Q56" i="4"/>
  <c r="N56" i="4"/>
  <c r="K50" i="5"/>
  <c r="H50" i="5"/>
  <c r="E50" i="5"/>
  <c r="U50" i="5"/>
  <c r="R50" i="5"/>
  <c r="Q60" i="5"/>
  <c r="N60" i="5"/>
  <c r="K60" i="5"/>
  <c r="H60" i="5"/>
  <c r="H65" i="4"/>
  <c r="T65" i="4"/>
  <c r="Q65" i="4"/>
  <c r="N65" i="4"/>
  <c r="K65" i="4"/>
  <c r="I54" i="4"/>
  <c r="J54" i="4"/>
  <c r="K54" i="4"/>
  <c r="R54" i="4"/>
  <c r="P54" i="4"/>
  <c r="I49" i="5"/>
  <c r="E52" i="5"/>
  <c r="U52" i="5"/>
  <c r="R52" i="5"/>
  <c r="O52" i="5"/>
  <c r="L52" i="5"/>
  <c r="H55" i="5"/>
  <c r="E55" i="5"/>
  <c r="U55" i="5"/>
  <c r="R55" i="5"/>
  <c r="O55" i="5"/>
  <c r="V57" i="4"/>
  <c r="W57" i="4" s="1"/>
  <c r="B12" i="6" s="1"/>
  <c r="C60" i="4"/>
  <c r="L60" i="4"/>
  <c r="I60" i="4"/>
  <c r="F60" i="4"/>
  <c r="N63" i="4"/>
  <c r="C63" i="4"/>
  <c r="S63" i="4"/>
  <c r="P63" i="4"/>
  <c r="M63" i="4"/>
  <c r="E62" i="4"/>
  <c r="F62" i="4"/>
  <c r="C62" i="4"/>
  <c r="V62" i="4" s="1"/>
  <c r="W62" i="4" s="1"/>
  <c r="B17" i="6" s="1"/>
  <c r="S62" i="4"/>
  <c r="P62" i="4"/>
  <c r="K47" i="4"/>
  <c r="H47" i="4"/>
  <c r="E47" i="4"/>
  <c r="U47" i="4"/>
  <c r="R47" i="4"/>
  <c r="U58" i="4"/>
  <c r="N58" i="4"/>
  <c r="K58" i="4"/>
  <c r="H58" i="4"/>
  <c r="D63" i="5"/>
  <c r="T63" i="5"/>
  <c r="Q63" i="5"/>
  <c r="N63" i="5"/>
  <c r="K63" i="5"/>
  <c r="P55" i="4"/>
  <c r="L55" i="4"/>
  <c r="C55" i="4"/>
  <c r="S55" i="4"/>
  <c r="Q55" i="4"/>
  <c r="M64" i="5"/>
  <c r="J64" i="5"/>
  <c r="G64" i="5"/>
  <c r="D64" i="5"/>
  <c r="T64" i="5"/>
  <c r="F59" i="4"/>
  <c r="O59" i="4"/>
  <c r="L59" i="4"/>
  <c r="I59" i="4"/>
  <c r="F57" i="5"/>
  <c r="C57" i="5"/>
  <c r="V57" i="5" s="1"/>
  <c r="W57" i="5" s="1"/>
  <c r="C12" i="6" s="1"/>
  <c r="S57" i="5"/>
  <c r="P57" i="5"/>
  <c r="M57" i="5"/>
  <c r="H52" i="4"/>
  <c r="E52" i="4"/>
  <c r="U52" i="4"/>
  <c r="R52" i="4"/>
  <c r="O52" i="4"/>
  <c r="M49" i="4"/>
  <c r="J49" i="4"/>
  <c r="G49" i="4"/>
  <c r="D49" i="4"/>
  <c r="T49" i="4"/>
  <c r="O62" i="5"/>
  <c r="L62" i="5"/>
  <c r="I62" i="5"/>
  <c r="F62" i="5"/>
  <c r="D47" i="5"/>
  <c r="T47" i="5"/>
  <c r="Q47" i="5"/>
  <c r="N47" i="5"/>
  <c r="K47" i="5"/>
  <c r="J53" i="5"/>
  <c r="G53" i="5"/>
  <c r="D53" i="5"/>
  <c r="T53" i="5"/>
  <c r="Q53" i="5"/>
  <c r="M56" i="5"/>
  <c r="J56" i="5"/>
  <c r="G56" i="5"/>
  <c r="D56" i="5"/>
  <c r="T56" i="5"/>
  <c r="P59" i="5"/>
  <c r="M59" i="5"/>
  <c r="J59" i="5"/>
  <c r="G59" i="5"/>
  <c r="D61" i="4"/>
  <c r="P61" i="4"/>
  <c r="Q61" i="4"/>
  <c r="N61" i="4"/>
  <c r="K61" i="4"/>
  <c r="O64" i="4"/>
  <c r="D64" i="4"/>
  <c r="T64" i="4"/>
  <c r="Q64" i="4"/>
  <c r="N64" i="4"/>
  <c r="L48" i="4"/>
  <c r="I48" i="4"/>
  <c r="F48" i="4"/>
  <c r="C48" i="4"/>
  <c r="S48" i="4"/>
  <c r="O51" i="4"/>
  <c r="L51" i="4"/>
  <c r="I51" i="4"/>
  <c r="F51" i="4"/>
  <c r="F50" i="4"/>
  <c r="C50" i="4"/>
  <c r="S50" i="4"/>
  <c r="P50" i="4"/>
  <c r="M50" i="4"/>
  <c r="G54" i="5"/>
  <c r="D54" i="5"/>
  <c r="T54" i="5"/>
  <c r="Q54" i="5"/>
  <c r="N54" i="5"/>
  <c r="N61" i="5"/>
  <c r="K61" i="5"/>
  <c r="H61" i="5"/>
  <c r="E61" i="5"/>
  <c r="U61" i="5"/>
  <c r="Q48" i="5"/>
  <c r="N48" i="5"/>
  <c r="K48" i="5"/>
  <c r="H48" i="5"/>
  <c r="D51" i="5"/>
  <c r="T51" i="5"/>
  <c r="Q51" i="5"/>
  <c r="N51" i="5"/>
  <c r="K51" i="5"/>
  <c r="I53" i="4"/>
  <c r="J53" i="4"/>
  <c r="G53" i="4"/>
  <c r="D53" i="4"/>
  <c r="U53" i="4"/>
  <c r="G56" i="4"/>
  <c r="D56" i="4"/>
  <c r="T56" i="4"/>
  <c r="U56" i="4"/>
  <c r="R56" i="4"/>
  <c r="O50" i="5"/>
  <c r="L50" i="5"/>
  <c r="I50" i="5"/>
  <c r="F50" i="5"/>
  <c r="E60" i="5"/>
  <c r="U60" i="5"/>
  <c r="R60" i="5"/>
  <c r="O60" i="5"/>
  <c r="L60" i="5"/>
  <c r="L65" i="4"/>
  <c r="E65" i="4"/>
  <c r="U65" i="4"/>
  <c r="R65" i="4"/>
  <c r="O65" i="4"/>
  <c r="N54" i="4"/>
  <c r="O54" i="4"/>
  <c r="Q54" i="4"/>
  <c r="D54" i="4"/>
  <c r="T54" i="4"/>
  <c r="V55" i="4" l="1"/>
  <c r="W55" i="4" s="1"/>
  <c r="B10" i="6" s="1"/>
  <c r="V49" i="4"/>
  <c r="W49" i="4" s="1"/>
  <c r="B4" i="6" s="1"/>
  <c r="V51" i="5"/>
  <c r="W51" i="5" s="1"/>
  <c r="C6" i="6" s="1"/>
  <c r="V61" i="5"/>
  <c r="W61" i="5" s="1"/>
  <c r="C16" i="6" s="1"/>
  <c r="V47" i="4"/>
  <c r="W47" i="4" s="1"/>
  <c r="V65" i="4"/>
  <c r="W65" i="4" s="1"/>
  <c r="B20" i="6" s="1"/>
  <c r="V64" i="4"/>
  <c r="W64" i="4" s="1"/>
  <c r="B19" i="6" s="1"/>
  <c r="V55" i="5"/>
  <c r="W55" i="5" s="1"/>
  <c r="C10" i="6" s="1"/>
  <c r="V49" i="5"/>
  <c r="W49" i="5" s="1"/>
  <c r="C4" i="6" s="1"/>
  <c r="V63" i="4"/>
  <c r="W63" i="4" s="1"/>
  <c r="B18" i="6" s="1"/>
  <c r="V53" i="4"/>
  <c r="W53" i="4" s="1"/>
  <c r="B8" i="6" s="1"/>
  <c r="V56" i="5"/>
  <c r="W56" i="5" s="1"/>
  <c r="C11" i="6" s="1"/>
  <c r="V56" i="4"/>
  <c r="W56" i="4" s="1"/>
  <c r="B11" i="6" s="1"/>
  <c r="V47" i="5"/>
  <c r="W47" i="5" s="1"/>
  <c r="V58" i="4"/>
  <c r="W58" i="4" s="1"/>
  <c r="B13" i="6" s="1"/>
  <c r="V50" i="5"/>
  <c r="W50" i="5" s="1"/>
  <c r="C5" i="6" s="1"/>
  <c r="V62" i="5"/>
  <c r="W62" i="5" s="1"/>
  <c r="C17" i="6" s="1"/>
  <c r="V48" i="4"/>
  <c r="W48" i="4" s="1"/>
  <c r="B3" i="6" s="1"/>
  <c r="V50" i="4"/>
  <c r="W50" i="4" s="1"/>
  <c r="B5" i="6" s="1"/>
  <c r="V60" i="4"/>
  <c r="W60" i="4" s="1"/>
  <c r="B15" i="6" s="1"/>
  <c r="V54" i="5"/>
  <c r="W54" i="5" s="1"/>
  <c r="C9" i="6" s="1"/>
  <c r="V48" i="5"/>
  <c r="W48" i="5" s="1"/>
  <c r="C3" i="6" s="1"/>
  <c r="V61" i="4"/>
  <c r="W61" i="4" s="1"/>
  <c r="B16" i="6" s="1"/>
  <c r="V60" i="5"/>
  <c r="W60" i="5" s="1"/>
  <c r="C15" i="6" s="1"/>
  <c r="V52" i="5"/>
  <c r="W52" i="5" s="1"/>
  <c r="C7" i="6" s="1"/>
  <c r="V59" i="5"/>
  <c r="W59" i="5" s="1"/>
  <c r="C14" i="6" s="1"/>
  <c r="V53" i="5"/>
  <c r="W53" i="5" s="1"/>
  <c r="C8" i="6" s="1"/>
  <c r="V64" i="5"/>
  <c r="W64" i="5" s="1"/>
  <c r="C19" i="6" s="1"/>
  <c r="V54" i="4"/>
  <c r="W54" i="4" s="1"/>
  <c r="B9" i="6" s="1"/>
  <c r="V63" i="5"/>
  <c r="W63" i="5" s="1"/>
  <c r="C18" i="6" s="1"/>
  <c r="V51" i="4"/>
  <c r="W51" i="4" s="1"/>
  <c r="B6" i="6" s="1"/>
  <c r="V52" i="4"/>
  <c r="W52" i="4" s="1"/>
  <c r="B7" i="6" s="1"/>
  <c r="V59" i="4"/>
  <c r="W59" i="4" s="1"/>
  <c r="B14" i="6" s="1"/>
  <c r="V58" i="5"/>
  <c r="W58" i="5" s="1"/>
  <c r="C13" i="6" s="1"/>
  <c r="W66" i="5" l="1"/>
  <c r="C2" i="6"/>
  <c r="C21" i="6" s="1"/>
  <c r="B2" i="6"/>
  <c r="W66" i="4"/>
  <c r="B21" i="6" l="1"/>
  <c r="D17" i="6" l="1"/>
  <c r="D12" i="6"/>
  <c r="D15" i="6"/>
  <c r="D13" i="6"/>
  <c r="D3" i="6"/>
  <c r="D20" i="6"/>
  <c r="D11" i="6"/>
  <c r="D14" i="6"/>
  <c r="D10" i="6"/>
  <c r="D9" i="6"/>
  <c r="D8" i="6"/>
  <c r="D4" i="6"/>
  <c r="D16" i="6"/>
  <c r="D19" i="6"/>
  <c r="D5" i="6"/>
  <c r="D7" i="6"/>
  <c r="D18" i="6"/>
  <c r="D6" i="6"/>
  <c r="D2" i="6"/>
</calcChain>
</file>

<file path=xl/sharedStrings.xml><?xml version="1.0" encoding="utf-8"?>
<sst xmlns="http://schemas.openxmlformats.org/spreadsheetml/2006/main" count="297" uniqueCount="105">
  <si>
    <t>Timestamp</t>
  </si>
  <si>
    <t>Stakeholder</t>
  </si>
  <si>
    <t>Nama</t>
  </si>
  <si>
    <t>Adanya fitur daftar menu meliputi harga dan ongkos kirim di IBK online</t>
  </si>
  <si>
    <t>Adanya fitur ketersediaan daftar menu di IBK online</t>
  </si>
  <si>
    <t>Adanya fitur daftar(register) atau masuk(login) di IBK online</t>
  </si>
  <si>
    <t>Adanya fitur pesan antar di IBK online</t>
  </si>
  <si>
    <t>Adanya fitur status pemesanan di IBK online</t>
  </si>
  <si>
    <t>Adanya fitur pembatalan pemesanan di IBK online</t>
  </si>
  <si>
    <t>Adanya fitur komunikasi driver IBK dengan customer di IBK online</t>
  </si>
  <si>
    <t>Adanya fitur rating layanan pesan antar IBK online</t>
  </si>
  <si>
    <t>Adanya fitur pemilihan metode pembayaran dengan dompet digital untuk pesanan IBK online</t>
  </si>
  <si>
    <t>Adanya fitur refund IBK online</t>
  </si>
  <si>
    <t>Adanya fitur grafik ringkasan pesanan harian IBK online</t>
  </si>
  <si>
    <t>Adanya fitur tabel yang menampilkan keseluruhan pesanan harian IBK online</t>
  </si>
  <si>
    <t>Adanya fitur pengubahan status pesanan IBK online</t>
  </si>
  <si>
    <t>Adanya fitur pembatalan pesanan di IBK online</t>
  </si>
  <si>
    <t>Adanya fitur yang menampilkan hasil rating selama ini di IBK online</t>
  </si>
  <si>
    <t>Adanya fitur yang menampilkan metode pembayaran customer pesanan IBK online</t>
  </si>
  <si>
    <t>Adanya fitur navigasi lokasi pemesan di IBK online</t>
  </si>
  <si>
    <t>No</t>
  </si>
  <si>
    <t>Kebutuhan dalam kuesioner</t>
  </si>
  <si>
    <t>Kebutuhan Fungsional</t>
  </si>
  <si>
    <t>Adanya fitur estimasi jumlah bahan bakar yang terpakai di IBK online</t>
  </si>
  <si>
    <t>Customer</t>
  </si>
  <si>
    <t>Rangga Kusuma D</t>
  </si>
  <si>
    <t>#1</t>
  </si>
  <si>
    <t>Ersad Ahmad Ishlahuddin</t>
  </si>
  <si>
    <t>F 1.1 Sistem dapat menampilkan daftar menu beserta harga dan ongkos kirim</t>
  </si>
  <si>
    <t>Bagas Yanuar Sudrajad</t>
  </si>
  <si>
    <t>Mohammad Rizaldi Huzein Prastomo</t>
  </si>
  <si>
    <t>#2</t>
  </si>
  <si>
    <t>F 1.2 Sistem dapat menampilkan ketersediaan menu</t>
  </si>
  <si>
    <t>Wildan Ghiffarie Budhi</t>
  </si>
  <si>
    <t>#3</t>
  </si>
  <si>
    <t>F 2.1 Sistem memungkinkan pengguna untuk daftar atau masuk ke sistem</t>
  </si>
  <si>
    <t>#4</t>
  </si>
  <si>
    <t>F 2.2 Sistem memungkinkan customer melakukan pesanan</t>
  </si>
  <si>
    <t>#5</t>
  </si>
  <si>
    <t>F 3.1 Sistem dapat menampilkan status pesanan</t>
  </si>
  <si>
    <t>Komang Yogananda Mahaputra Wisna</t>
  </si>
  <si>
    <t>#6</t>
  </si>
  <si>
    <t>F 3.2 Sistem dapat menyelesaikan/membatalkan pesanan</t>
  </si>
  <si>
    <t>#7</t>
  </si>
  <si>
    <t>F 3.3 Sistem dapat menghubungkan customer dan driver</t>
  </si>
  <si>
    <t>#8</t>
  </si>
  <si>
    <t>F 3.4 Sistem dapat melakukan rating pesanan</t>
  </si>
  <si>
    <t>#9</t>
  </si>
  <si>
    <t>F 3.5 Sistem dapat melakukan pembayaran pesanan dengan dompet digital</t>
  </si>
  <si>
    <t>Hisam Widi Prayoga</t>
  </si>
  <si>
    <t>#10</t>
  </si>
  <si>
    <t>Manager</t>
  </si>
  <si>
    <t>#11</t>
  </si>
  <si>
    <t>F 4.1 Sistem dapat menampilkan ringkasan pesanan harian</t>
  </si>
  <si>
    <t>Cashier</t>
  </si>
  <si>
    <t>#12</t>
  </si>
  <si>
    <t>F 5.1 Sistem dapat menampilkan daftar semua pesanan</t>
  </si>
  <si>
    <t>#13</t>
  </si>
  <si>
    <t>F 5.2 Sistem dapat mengubah status pesanan</t>
  </si>
  <si>
    <t>Driver</t>
  </si>
  <si>
    <t>#14</t>
  </si>
  <si>
    <t>Yovi Agustian</t>
  </si>
  <si>
    <t>F 6.1 Sistem dapat mengubah status pesanan</t>
  </si>
  <si>
    <t>#15</t>
  </si>
  <si>
    <t>F 6.2 Sistem dapat menampilkan pembatalan pesanan</t>
  </si>
  <si>
    <t>#16</t>
  </si>
  <si>
    <t>F 6.3 Sistem dapat menampilkan rating pesanan</t>
  </si>
  <si>
    <t>#17</t>
  </si>
  <si>
    <t>I Dewa Putu Wiprah A</t>
  </si>
  <si>
    <t>VALUE</t>
  </si>
  <si>
    <t>F 6.4 Sistem dapat menampilkan pembayaran pesanan dengan dompet digital</t>
  </si>
  <si>
    <t>#18</t>
  </si>
  <si>
    <t>F 6.5 Sistem dapat menampilkan navigasi menuju lokasi pemesan</t>
  </si>
  <si>
    <t>#19</t>
  </si>
  <si>
    <t>Setya Wibawa</t>
  </si>
  <si>
    <t>SKALA AHP</t>
  </si>
  <si>
    <t>Muhammad Rafi Fadhilah</t>
  </si>
  <si>
    <t>#</t>
  </si>
  <si>
    <t>Sangat Rendah</t>
  </si>
  <si>
    <t>Rendah</t>
  </si>
  <si>
    <t>Tinggi</t>
  </si>
  <si>
    <t>Sangat Tinggi</t>
  </si>
  <si>
    <t>Nilai</t>
  </si>
  <si>
    <t>Nilai Asc. Sort</t>
  </si>
  <si>
    <t>Nilai Unik(Asc.Sort)</t>
  </si>
  <si>
    <t>Value</t>
  </si>
  <si>
    <t>Cost</t>
  </si>
  <si>
    <t>Priority</t>
  </si>
  <si>
    <t>--------------------&gt;</t>
  </si>
  <si>
    <t>|</t>
  </si>
  <si>
    <t>rumus dasar</t>
  </si>
  <si>
    <t>Average</t>
  </si>
  <si>
    <t>A = (N-6)*4/3 + 1</t>
  </si>
  <si>
    <t>N [6-12]</t>
  </si>
  <si>
    <t>A [1-9]</t>
  </si>
  <si>
    <t>A = (N-20)/2 + 1</t>
  </si>
  <si>
    <t>N [20-36]</t>
  </si>
  <si>
    <t>V</t>
  </si>
  <si>
    <t>AHP</t>
  </si>
  <si>
    <t>AHP NORMAL</t>
  </si>
  <si>
    <t>SUM OF ROW</t>
  </si>
  <si>
    <t>SUM OF ROW(%)</t>
  </si>
  <si>
    <t>Transpose Nilai</t>
  </si>
  <si>
    <t>Nilai Unik(Asc. Sort)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</si>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</sst>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6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sz val="11"/>
      <color rgb="FF000000"/>
      <name val="Inconsolata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164" fontId="1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4" fillId="4" borderId="0" xfId="0" applyFont="1" applyFill="1" applyAlignment="1"/>
    <xf numFmtId="0" fontId="1" fillId="0" borderId="0" xfId="0" applyFont="1" applyAlignment="1"/>
    <xf numFmtId="0" fontId="3" fillId="0" borderId="1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4" fillId="0" borderId="3" xfId="0" applyFont="1" applyBorder="1" applyAlignment="1"/>
    <xf numFmtId="0" fontId="1" fillId="0" borderId="0" xfId="0" applyFont="1" applyAlignment="1">
      <alignment horizontal="right"/>
    </xf>
    <xf numFmtId="0" fontId="4" fillId="0" borderId="5" xfId="0" applyFont="1" applyBorder="1" applyAlignment="1"/>
    <xf numFmtId="0" fontId="3" fillId="0" borderId="5" xfId="0" applyFont="1" applyBorder="1" applyAlignment="1"/>
    <xf numFmtId="0" fontId="4" fillId="0" borderId="6" xfId="0" applyFont="1" applyBorder="1" applyAlignment="1"/>
    <xf numFmtId="0" fontId="4" fillId="0" borderId="0" xfId="0" applyFont="1" applyAlignment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4" fillId="0" borderId="3" xfId="0" applyFont="1" applyBorder="1" applyAlignment="1"/>
    <xf numFmtId="0" fontId="4" fillId="6" borderId="0" xfId="0" applyFont="1" applyFill="1" applyAlignment="1"/>
    <xf numFmtId="0" fontId="1" fillId="0" borderId="7" xfId="0" applyFont="1" applyBorder="1" applyAlignment="1"/>
    <xf numFmtId="0" fontId="4" fillId="0" borderId="3" xfId="0" applyFont="1" applyBorder="1" applyAlignment="1"/>
    <xf numFmtId="0" fontId="3" fillId="0" borderId="6" xfId="0" applyFont="1" applyBorder="1" applyAlignment="1"/>
    <xf numFmtId="0" fontId="4" fillId="0" borderId="3" xfId="0" applyFont="1" applyBorder="1" applyAlignment="1"/>
    <xf numFmtId="0" fontId="4" fillId="5" borderId="0" xfId="0" applyFont="1" applyFill="1" applyAlignment="1"/>
    <xf numFmtId="10" fontId="3" fillId="0" borderId="0" xfId="0" applyNumberFormat="1" applyFont="1" applyAlignment="1"/>
    <xf numFmtId="10" fontId="1" fillId="0" borderId="0" xfId="0" applyNumberFormat="1" applyFont="1"/>
    <xf numFmtId="0" fontId="4" fillId="0" borderId="0" xfId="0" applyFont="1" applyAlignment="1"/>
    <xf numFmtId="0" fontId="1" fillId="0" borderId="7" xfId="0" applyFont="1" applyBorder="1"/>
    <xf numFmtId="10" fontId="3" fillId="0" borderId="0" xfId="0" applyNumberFormat="1" applyFont="1"/>
    <xf numFmtId="0" fontId="4" fillId="0" borderId="0" xfId="0" applyFont="1" applyAlignment="1"/>
    <xf numFmtId="0" fontId="1" fillId="0" borderId="0" xfId="0" applyFont="1" applyAlignment="1"/>
    <xf numFmtId="0" fontId="1" fillId="0" borderId="4" xfId="0" applyFont="1" applyBorder="1" applyAlignment="1">
      <alignment horizontal="right"/>
    </xf>
    <xf numFmtId="0" fontId="4" fillId="0" borderId="4" xfId="0" applyFont="1" applyBorder="1" applyAlignment="1"/>
    <xf numFmtId="0" fontId="4" fillId="0" borderId="8" xfId="0" applyFont="1" applyBorder="1" applyAlignment="1"/>
    <xf numFmtId="0" fontId="4" fillId="0" borderId="8" xfId="0" applyFont="1" applyBorder="1" applyAlignment="1"/>
    <xf numFmtId="0" fontId="4" fillId="0" borderId="4" xfId="0" applyFont="1" applyBorder="1" applyAlignment="1"/>
    <xf numFmtId="10" fontId="1" fillId="0" borderId="8" xfId="0" applyNumberFormat="1" applyFont="1" applyBorder="1"/>
    <xf numFmtId="0" fontId="1" fillId="0" borderId="0" xfId="0" applyFont="1" applyAlignment="1">
      <alignment horizontal="center"/>
    </xf>
    <xf numFmtId="0" fontId="1" fillId="0" borderId="9" xfId="0" applyFont="1" applyBorder="1"/>
    <xf numFmtId="0" fontId="4" fillId="2" borderId="0" xfId="0" applyFont="1" applyFill="1" applyAlignment="1"/>
    <xf numFmtId="0" fontId="3" fillId="0" borderId="4" xfId="0" applyFont="1" applyBorder="1" applyAlignment="1"/>
    <xf numFmtId="10" fontId="1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4" xfId="0" applyFont="1" applyBorder="1" applyAlignment="1"/>
    <xf numFmtId="0" fontId="4" fillId="0" borderId="4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3" fillId="2" borderId="0" xfId="0" applyFont="1" applyFill="1" applyAlignment="1"/>
    <xf numFmtId="0" fontId="1" fillId="0" borderId="8" xfId="0" applyFont="1" applyBorder="1" applyAlignment="1">
      <alignment horizontal="right"/>
    </xf>
    <xf numFmtId="0" fontId="1" fillId="0" borderId="4" xfId="0" applyFont="1" applyBorder="1"/>
    <xf numFmtId="0" fontId="1" fillId="0" borderId="1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/>
    <xf numFmtId="0" fontId="1" fillId="0" borderId="7" xfId="0" applyFont="1" applyBorder="1" applyAlignment="1">
      <alignment horizontal="right"/>
    </xf>
    <xf numFmtId="0" fontId="1" fillId="0" borderId="0" xfId="0" applyFont="1" applyAlignment="1"/>
    <xf numFmtId="0" fontId="1" fillId="0" borderId="9" xfId="0" applyFont="1" applyBorder="1" applyAlignment="1">
      <alignment horizontal="right"/>
    </xf>
    <xf numFmtId="0" fontId="4" fillId="4" borderId="0" xfId="0" applyFont="1" applyFill="1" applyAlignment="1">
      <alignment horizontal="left" wrapText="1"/>
    </xf>
    <xf numFmtId="0" fontId="1" fillId="0" borderId="10" xfId="0" applyFont="1" applyBorder="1" applyAlignment="1"/>
    <xf numFmtId="0" fontId="4" fillId="0" borderId="1" xfId="0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5" fillId="7" borderId="0" xfId="0" applyFont="1" applyFill="1"/>
    <xf numFmtId="0" fontId="1" fillId="0" borderId="12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/>
    <xf numFmtId="0" fontId="1" fillId="0" borderId="4" xfId="0" applyFont="1" applyBorder="1" applyAlignment="1">
      <alignment horizontal="right"/>
    </xf>
    <xf numFmtId="0" fontId="1" fillId="0" borderId="8" xfId="0" applyFont="1" applyBorder="1"/>
    <xf numFmtId="10" fontId="1" fillId="0" borderId="9" xfId="0" applyNumberFormat="1" applyFont="1" applyBorder="1" applyAlignment="1">
      <alignment horizontal="right"/>
    </xf>
    <xf numFmtId="0" fontId="1" fillId="0" borderId="8" xfId="0" applyFont="1" applyBorder="1" applyAlignment="1"/>
    <xf numFmtId="0" fontId="1" fillId="0" borderId="1" xfId="0" applyFont="1" applyBorder="1" applyAlignment="1"/>
    <xf numFmtId="10" fontId="1" fillId="0" borderId="0" xfId="0" applyNumberFormat="1" applyFont="1" applyAlignment="1">
      <alignment horizontal="right"/>
    </xf>
    <xf numFmtId="0" fontId="1" fillId="0" borderId="9" xfId="0" applyFont="1" applyBorder="1" applyAlignment="1"/>
    <xf numFmtId="0" fontId="1" fillId="0" borderId="4" xfId="0" applyFont="1" applyBorder="1" applyAlignment="1">
      <alignment horizontal="left"/>
    </xf>
    <xf numFmtId="0" fontId="1" fillId="4" borderId="0" xfId="0" applyFont="1" applyFill="1"/>
    <xf numFmtId="0" fontId="1" fillId="0" borderId="0" xfId="0" applyFont="1" applyAlignment="1"/>
    <xf numFmtId="0" fontId="3" fillId="0" borderId="0" xfId="0" applyFont="1" applyAlignment="1"/>
    <xf numFmtId="0" fontId="1" fillId="2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2" fillId="0" borderId="10" xfId="0" applyFont="1" applyBorder="1" applyAlignment="1"/>
    <xf numFmtId="0" fontId="1" fillId="2" borderId="1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3" fillId="0" borderId="15" xfId="0" applyFont="1" applyBorder="1"/>
    <xf numFmtId="0" fontId="1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0" fillId="0" borderId="0" xfId="0" applyFont="1" applyBorder="1" applyAlignment="1"/>
    <xf numFmtId="0" fontId="2" fillId="0" borderId="16" xfId="0" applyFont="1" applyBorder="1" applyAlignment="1"/>
    <xf numFmtId="0" fontId="1" fillId="0" borderId="16" xfId="0" applyFont="1" applyBorder="1" applyAlignment="1">
      <alignment vertical="center"/>
    </xf>
    <xf numFmtId="0" fontId="4" fillId="5" borderId="1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942975</xdr:colOff>
      <xdr:row>0</xdr:row>
      <xdr:rowOff>0</xdr:rowOff>
    </xdr:from>
    <xdr:ext cx="10591800" cy="6391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180975</xdr:rowOff>
    </xdr:from>
    <xdr:ext cx="3219450" cy="292417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workbookViewId="0">
      <selection activeCell="E19" sqref="E19"/>
    </sheetView>
  </sheetViews>
  <sheetFormatPr defaultColWidth="14.42578125" defaultRowHeight="15.75" customHeight="1"/>
  <cols>
    <col min="1" max="1" width="11.7109375" customWidth="1"/>
    <col min="2" max="2" width="4.28515625" customWidth="1"/>
    <col min="3" max="3" width="77.5703125" customWidth="1"/>
    <col min="4" max="4" width="65.5703125" customWidth="1"/>
    <col min="5" max="5" width="9.28515625" style="104" customWidth="1"/>
  </cols>
  <sheetData>
    <row r="1" spans="1:5">
      <c r="A1" s="2" t="s">
        <v>1</v>
      </c>
      <c r="B1" s="2" t="s">
        <v>20</v>
      </c>
      <c r="C1" s="2" t="s">
        <v>21</v>
      </c>
      <c r="D1" s="96" t="s">
        <v>22</v>
      </c>
      <c r="E1" s="105"/>
    </row>
    <row r="2" spans="1:5">
      <c r="A2" s="91" t="s">
        <v>24</v>
      </c>
      <c r="B2" s="4" t="s">
        <v>26</v>
      </c>
      <c r="C2" s="4" t="s">
        <v>3</v>
      </c>
      <c r="D2" s="97" t="s">
        <v>28</v>
      </c>
      <c r="E2" s="106"/>
    </row>
    <row r="3" spans="1:5">
      <c r="A3" s="92"/>
      <c r="B3" s="4" t="s">
        <v>31</v>
      </c>
      <c r="C3" s="4" t="s">
        <v>4</v>
      </c>
      <c r="D3" s="97" t="s">
        <v>32</v>
      </c>
      <c r="E3" s="106"/>
    </row>
    <row r="4" spans="1:5">
      <c r="A4" s="92"/>
      <c r="B4" s="4" t="s">
        <v>34</v>
      </c>
      <c r="C4" s="4" t="s">
        <v>5</v>
      </c>
      <c r="D4" s="97" t="s">
        <v>35</v>
      </c>
      <c r="E4" s="106"/>
    </row>
    <row r="5" spans="1:5">
      <c r="A5" s="92"/>
      <c r="B5" s="4" t="s">
        <v>36</v>
      </c>
      <c r="C5" s="4" t="s">
        <v>6</v>
      </c>
      <c r="D5" s="97" t="s">
        <v>37</v>
      </c>
      <c r="E5" s="106"/>
    </row>
    <row r="6" spans="1:5">
      <c r="A6" s="92"/>
      <c r="B6" s="4" t="s">
        <v>38</v>
      </c>
      <c r="C6" s="4" t="s">
        <v>7</v>
      </c>
      <c r="D6" s="97" t="s">
        <v>39</v>
      </c>
      <c r="E6" s="106"/>
    </row>
    <row r="7" spans="1:5">
      <c r="A7" s="92"/>
      <c r="B7" s="4" t="s">
        <v>41</v>
      </c>
      <c r="C7" s="4" t="s">
        <v>8</v>
      </c>
      <c r="D7" s="97" t="s">
        <v>42</v>
      </c>
      <c r="E7" s="106"/>
    </row>
    <row r="8" spans="1:5">
      <c r="A8" s="92"/>
      <c r="B8" s="4" t="s">
        <v>43</v>
      </c>
      <c r="C8" s="4" t="s">
        <v>9</v>
      </c>
      <c r="D8" s="97" t="s">
        <v>44</v>
      </c>
      <c r="E8" s="106"/>
    </row>
    <row r="9" spans="1:5">
      <c r="A9" s="92"/>
      <c r="B9" s="4" t="s">
        <v>45</v>
      </c>
      <c r="C9" s="4" t="s">
        <v>10</v>
      </c>
      <c r="D9" s="97" t="s">
        <v>46</v>
      </c>
      <c r="E9" s="106"/>
    </row>
    <row r="10" spans="1:5">
      <c r="A10" s="92"/>
      <c r="B10" s="4" t="s">
        <v>47</v>
      </c>
      <c r="C10" s="4" t="s">
        <v>11</v>
      </c>
      <c r="D10" s="98" t="s">
        <v>48</v>
      </c>
      <c r="E10" s="106"/>
    </row>
    <row r="11" spans="1:5">
      <c r="A11" s="93"/>
      <c r="B11" s="5" t="s">
        <v>50</v>
      </c>
      <c r="C11" s="5" t="s">
        <v>12</v>
      </c>
      <c r="D11" s="99"/>
      <c r="E11" s="106"/>
    </row>
    <row r="12" spans="1:5">
      <c r="A12" s="6" t="s">
        <v>51</v>
      </c>
      <c r="B12" s="6" t="s">
        <v>52</v>
      </c>
      <c r="C12" s="6" t="s">
        <v>13</v>
      </c>
      <c r="D12" s="100" t="s">
        <v>53</v>
      </c>
      <c r="E12" s="106"/>
    </row>
    <row r="13" spans="1:5">
      <c r="A13" s="94" t="s">
        <v>54</v>
      </c>
      <c r="B13" s="7" t="s">
        <v>55</v>
      </c>
      <c r="C13" s="7" t="s">
        <v>14</v>
      </c>
      <c r="D13" s="101" t="s">
        <v>56</v>
      </c>
      <c r="E13" s="106"/>
    </row>
    <row r="14" spans="1:5">
      <c r="A14" s="93"/>
      <c r="B14" s="7" t="s">
        <v>57</v>
      </c>
      <c r="C14" s="7" t="s">
        <v>15</v>
      </c>
      <c r="D14" s="101" t="s">
        <v>58</v>
      </c>
      <c r="E14" s="106"/>
    </row>
    <row r="15" spans="1:5">
      <c r="A15" s="95" t="s">
        <v>59</v>
      </c>
      <c r="B15" s="8" t="s">
        <v>60</v>
      </c>
      <c r="C15" s="8" t="s">
        <v>15</v>
      </c>
      <c r="D15" s="102" t="s">
        <v>62</v>
      </c>
      <c r="E15" s="106"/>
    </row>
    <row r="16" spans="1:5">
      <c r="A16" s="92"/>
      <c r="B16" s="8" t="s">
        <v>63</v>
      </c>
      <c r="C16" s="8" t="s">
        <v>16</v>
      </c>
      <c r="D16" s="102" t="s">
        <v>64</v>
      </c>
      <c r="E16" s="106"/>
    </row>
    <row r="17" spans="1:5">
      <c r="A17" s="92"/>
      <c r="B17" s="8" t="s">
        <v>65</v>
      </c>
      <c r="C17" s="8" t="s">
        <v>17</v>
      </c>
      <c r="D17" s="102" t="s">
        <v>66</v>
      </c>
      <c r="E17" s="106"/>
    </row>
    <row r="18" spans="1:5">
      <c r="A18" s="92"/>
      <c r="B18" s="8" t="s">
        <v>67</v>
      </c>
      <c r="C18" s="8" t="s">
        <v>18</v>
      </c>
      <c r="D18" s="102" t="s">
        <v>70</v>
      </c>
      <c r="E18" s="106"/>
    </row>
    <row r="19" spans="1:5">
      <c r="A19" s="92"/>
      <c r="B19" s="8" t="s">
        <v>71</v>
      </c>
      <c r="C19" s="8" t="s">
        <v>19</v>
      </c>
      <c r="D19" s="103" t="s">
        <v>72</v>
      </c>
      <c r="E19" s="106"/>
    </row>
    <row r="20" spans="1:5">
      <c r="A20" s="93"/>
      <c r="B20" s="8" t="s">
        <v>73</v>
      </c>
      <c r="C20" s="8" t="s">
        <v>23</v>
      </c>
      <c r="D20" s="99"/>
      <c r="E20" s="106"/>
    </row>
  </sheetData>
  <mergeCells count="5">
    <mergeCell ref="A2:A11"/>
    <mergeCell ref="D10:D11"/>
    <mergeCell ref="A13:A14"/>
    <mergeCell ref="A15:A20"/>
    <mergeCell ref="D19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"/>
  <sheetViews>
    <sheetView workbookViewId="0"/>
  </sheetViews>
  <sheetFormatPr defaultColWidth="14.42578125" defaultRowHeight="15.75" customHeight="1"/>
  <sheetData>
    <row r="1" spans="1:2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</row>
    <row r="2" spans="1:21">
      <c r="A2" s="3">
        <v>44048.778437499997</v>
      </c>
      <c r="B2" s="1" t="s">
        <v>30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3</v>
      </c>
      <c r="J2" s="1">
        <v>2</v>
      </c>
      <c r="K2" s="1">
        <v>3</v>
      </c>
      <c r="L2" s="1">
        <v>3</v>
      </c>
      <c r="M2" s="1">
        <v>4</v>
      </c>
      <c r="N2" s="1">
        <v>3</v>
      </c>
      <c r="O2" s="1">
        <v>3</v>
      </c>
      <c r="P2" s="1">
        <v>4</v>
      </c>
      <c r="Q2" s="1">
        <v>3</v>
      </c>
      <c r="R2" s="1">
        <v>3</v>
      </c>
      <c r="S2" s="1">
        <v>2</v>
      </c>
      <c r="T2" s="1">
        <v>4</v>
      </c>
      <c r="U2" s="1">
        <v>2</v>
      </c>
    </row>
    <row r="3" spans="1:21">
      <c r="A3" s="3">
        <v>44048.79383101852</v>
      </c>
      <c r="B3" s="1" t="s">
        <v>33</v>
      </c>
      <c r="C3" s="1">
        <v>4</v>
      </c>
      <c r="D3" s="1">
        <v>4</v>
      </c>
      <c r="E3" s="1">
        <v>2</v>
      </c>
      <c r="F3" s="1">
        <v>4</v>
      </c>
      <c r="G3" s="1">
        <v>4</v>
      </c>
      <c r="H3" s="1">
        <v>4</v>
      </c>
      <c r="I3" s="1">
        <v>3</v>
      </c>
      <c r="J3" s="1">
        <v>3</v>
      </c>
      <c r="K3" s="1">
        <v>4</v>
      </c>
      <c r="L3" s="1">
        <v>3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4</v>
      </c>
      <c r="S3" s="1">
        <v>3</v>
      </c>
      <c r="T3" s="1">
        <v>4</v>
      </c>
      <c r="U3" s="1">
        <v>1</v>
      </c>
    </row>
    <row r="4" spans="1:21">
      <c r="A4" s="3">
        <v>44048.794062499997</v>
      </c>
      <c r="B4" s="1" t="s">
        <v>40</v>
      </c>
      <c r="C4" s="1">
        <v>4</v>
      </c>
      <c r="D4" s="1">
        <v>4</v>
      </c>
      <c r="E4" s="1">
        <v>3</v>
      </c>
      <c r="F4" s="1">
        <v>4</v>
      </c>
      <c r="G4" s="1">
        <v>3</v>
      </c>
      <c r="H4" s="1">
        <v>4</v>
      </c>
      <c r="I4" s="1">
        <v>3</v>
      </c>
      <c r="J4" s="1">
        <v>3</v>
      </c>
      <c r="K4" s="1">
        <v>3</v>
      </c>
      <c r="L4" s="1">
        <v>3</v>
      </c>
      <c r="M4" s="1">
        <v>4</v>
      </c>
      <c r="N4" s="1">
        <v>4</v>
      </c>
      <c r="O4" s="1">
        <v>2</v>
      </c>
      <c r="P4" s="1">
        <v>4</v>
      </c>
      <c r="Q4" s="1">
        <v>2</v>
      </c>
      <c r="R4" s="1">
        <v>4</v>
      </c>
      <c r="S4" s="1">
        <v>4</v>
      </c>
      <c r="T4" s="1">
        <v>4</v>
      </c>
      <c r="U4" s="1">
        <v>2</v>
      </c>
    </row>
    <row r="5" spans="1:21">
      <c r="A5" s="3">
        <v>44048.800011574072</v>
      </c>
      <c r="B5" s="1" t="s">
        <v>49</v>
      </c>
      <c r="C5" s="1">
        <v>4</v>
      </c>
      <c r="D5" s="1">
        <v>4</v>
      </c>
      <c r="E5" s="1">
        <v>3</v>
      </c>
      <c r="F5" s="1">
        <v>4</v>
      </c>
      <c r="G5" s="1">
        <v>3</v>
      </c>
      <c r="H5" s="1">
        <v>3</v>
      </c>
      <c r="I5" s="1">
        <v>4</v>
      </c>
      <c r="J5" s="1">
        <v>2</v>
      </c>
      <c r="K5" s="1">
        <v>4</v>
      </c>
      <c r="L5" s="1">
        <v>2</v>
      </c>
      <c r="M5" s="1">
        <v>3</v>
      </c>
      <c r="N5" s="1">
        <v>4</v>
      </c>
      <c r="O5" s="1">
        <v>3</v>
      </c>
      <c r="P5" s="1">
        <v>2</v>
      </c>
      <c r="Q5" s="1">
        <v>1</v>
      </c>
      <c r="R5" s="1">
        <v>4</v>
      </c>
      <c r="S5" s="1">
        <v>4</v>
      </c>
      <c r="T5" s="1">
        <v>4</v>
      </c>
      <c r="U5" s="1">
        <v>4</v>
      </c>
    </row>
    <row r="6" spans="1:21">
      <c r="A6" s="3">
        <v>44048.823750000003</v>
      </c>
      <c r="B6" s="1" t="s">
        <v>29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4</v>
      </c>
      <c r="J6" s="1">
        <v>4</v>
      </c>
      <c r="K6" s="1">
        <v>3</v>
      </c>
      <c r="L6" s="1">
        <v>1</v>
      </c>
      <c r="M6" s="1">
        <v>4</v>
      </c>
      <c r="N6" s="1">
        <v>4</v>
      </c>
      <c r="O6" s="1">
        <v>3</v>
      </c>
      <c r="P6" s="1">
        <v>4</v>
      </c>
      <c r="Q6" s="1">
        <v>2</v>
      </c>
      <c r="R6" s="1">
        <v>4</v>
      </c>
      <c r="S6" s="1">
        <v>4</v>
      </c>
      <c r="T6" s="1">
        <v>4</v>
      </c>
      <c r="U6" s="1">
        <v>4</v>
      </c>
    </row>
    <row r="7" spans="1:21">
      <c r="A7" s="3">
        <v>44048.853634259256</v>
      </c>
      <c r="B7" s="1" t="s">
        <v>61</v>
      </c>
      <c r="C7" s="1">
        <v>4</v>
      </c>
      <c r="D7" s="1">
        <v>4</v>
      </c>
      <c r="E7" s="1">
        <v>3</v>
      </c>
      <c r="F7" s="1">
        <v>4</v>
      </c>
      <c r="G7" s="1">
        <v>3</v>
      </c>
      <c r="H7" s="1">
        <v>3</v>
      </c>
      <c r="I7" s="1">
        <v>3</v>
      </c>
      <c r="J7" s="1">
        <v>3</v>
      </c>
      <c r="K7" s="1">
        <v>2</v>
      </c>
      <c r="L7" s="1">
        <v>2</v>
      </c>
      <c r="M7" s="1">
        <v>3</v>
      </c>
      <c r="N7" s="1">
        <v>4</v>
      </c>
      <c r="O7" s="1">
        <v>3</v>
      </c>
      <c r="P7" s="1">
        <v>3</v>
      </c>
      <c r="Q7" s="1">
        <v>3</v>
      </c>
      <c r="R7" s="1">
        <v>4</v>
      </c>
      <c r="S7" s="1">
        <v>3</v>
      </c>
      <c r="T7" s="1">
        <v>3</v>
      </c>
      <c r="U7" s="1">
        <v>2</v>
      </c>
    </row>
    <row r="8" spans="1:21">
      <c r="A8" s="3">
        <v>44048.92759259259</v>
      </c>
      <c r="B8" s="1" t="s">
        <v>68</v>
      </c>
      <c r="C8" s="1">
        <v>3</v>
      </c>
      <c r="D8" s="1">
        <v>3</v>
      </c>
      <c r="E8" s="1">
        <v>3</v>
      </c>
      <c r="F8" s="1">
        <v>4</v>
      </c>
      <c r="G8" s="1">
        <v>4</v>
      </c>
      <c r="H8" s="1">
        <v>3</v>
      </c>
      <c r="I8" s="1">
        <v>2</v>
      </c>
      <c r="J8" s="1">
        <v>3</v>
      </c>
      <c r="K8" s="1">
        <v>2</v>
      </c>
      <c r="L8" s="1">
        <v>2</v>
      </c>
      <c r="M8" s="1">
        <v>4</v>
      </c>
      <c r="N8" s="1">
        <v>4</v>
      </c>
      <c r="O8" s="1">
        <v>4</v>
      </c>
      <c r="P8" s="1">
        <v>4</v>
      </c>
      <c r="Q8" s="1">
        <v>3</v>
      </c>
      <c r="R8" s="1">
        <v>3</v>
      </c>
      <c r="S8" s="1">
        <v>3</v>
      </c>
      <c r="T8" s="1">
        <v>4</v>
      </c>
      <c r="U8" s="1">
        <v>2</v>
      </c>
    </row>
    <row r="9" spans="1:21">
      <c r="A9" s="3">
        <v>44048.936793981484</v>
      </c>
      <c r="B9" s="1" t="s">
        <v>74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3</v>
      </c>
      <c r="J9" s="1">
        <v>3</v>
      </c>
      <c r="K9" s="1">
        <v>3</v>
      </c>
      <c r="L9" s="1">
        <v>2</v>
      </c>
      <c r="M9" s="1">
        <v>3</v>
      </c>
      <c r="N9" s="1">
        <v>4</v>
      </c>
      <c r="O9" s="1">
        <v>3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</row>
    <row r="10" spans="1:21">
      <c r="A10" s="3">
        <v>44079.613333333335</v>
      </c>
      <c r="B10" s="1" t="s">
        <v>76</v>
      </c>
      <c r="C10" s="1">
        <v>3</v>
      </c>
      <c r="D10" s="1">
        <v>4</v>
      </c>
      <c r="E10" s="1">
        <v>3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3</v>
      </c>
      <c r="L10" s="1">
        <v>2</v>
      </c>
      <c r="M10" s="1">
        <v>4</v>
      </c>
      <c r="N10" s="1">
        <v>4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4"/>
  <sheetViews>
    <sheetView workbookViewId="0"/>
  </sheetViews>
  <sheetFormatPr defaultColWidth="14.42578125" defaultRowHeight="15.75" customHeight="1"/>
  <sheetData>
    <row r="1" spans="1:2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</row>
    <row r="2" spans="1:21">
      <c r="A2" s="3">
        <v>44079.975972222222</v>
      </c>
      <c r="B2" s="1" t="s">
        <v>25</v>
      </c>
      <c r="C2" s="1">
        <v>3</v>
      </c>
      <c r="D2" s="1">
        <v>2</v>
      </c>
      <c r="E2" s="1">
        <v>1</v>
      </c>
      <c r="F2" s="1">
        <v>4</v>
      </c>
      <c r="G2" s="1">
        <v>4</v>
      </c>
      <c r="H2" s="1">
        <v>4</v>
      </c>
      <c r="I2" s="1">
        <v>3</v>
      </c>
      <c r="J2" s="1">
        <v>3</v>
      </c>
      <c r="K2" s="1">
        <v>4</v>
      </c>
      <c r="L2" s="1">
        <v>4</v>
      </c>
      <c r="M2" s="1">
        <v>3</v>
      </c>
      <c r="N2" s="1">
        <v>2</v>
      </c>
      <c r="O2" s="1">
        <v>4</v>
      </c>
      <c r="P2" s="1">
        <v>4</v>
      </c>
      <c r="Q2" s="1">
        <v>4</v>
      </c>
      <c r="R2" s="1">
        <v>3</v>
      </c>
      <c r="S2" s="1">
        <v>4</v>
      </c>
      <c r="T2" s="1">
        <v>4</v>
      </c>
      <c r="U2" s="1">
        <v>3</v>
      </c>
    </row>
    <row r="3" spans="1:21">
      <c r="A3" s="3">
        <v>44109.610335648147</v>
      </c>
      <c r="B3" s="1" t="s">
        <v>27</v>
      </c>
      <c r="C3" s="1">
        <v>3</v>
      </c>
      <c r="D3" s="1">
        <v>3</v>
      </c>
      <c r="E3" s="1">
        <v>2</v>
      </c>
      <c r="F3" s="1">
        <v>4</v>
      </c>
      <c r="G3" s="1">
        <v>3</v>
      </c>
      <c r="H3" s="1">
        <v>3</v>
      </c>
      <c r="I3" s="1">
        <v>3</v>
      </c>
      <c r="J3" s="1">
        <v>3</v>
      </c>
      <c r="K3" s="1">
        <v>4</v>
      </c>
      <c r="L3" s="1">
        <v>4</v>
      </c>
      <c r="M3" s="1">
        <v>3</v>
      </c>
      <c r="N3" s="1">
        <v>3</v>
      </c>
      <c r="O3" s="1">
        <v>4</v>
      </c>
      <c r="P3" s="1">
        <v>3</v>
      </c>
      <c r="Q3" s="1">
        <v>4</v>
      </c>
      <c r="R3" s="1">
        <v>3</v>
      </c>
      <c r="S3" s="1">
        <v>3</v>
      </c>
      <c r="T3" s="1">
        <v>4</v>
      </c>
      <c r="U3" s="1">
        <v>4</v>
      </c>
    </row>
    <row r="4" spans="1:21">
      <c r="A4" s="3">
        <v>44109.84202546296</v>
      </c>
      <c r="B4" s="1" t="s">
        <v>29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4</v>
      </c>
      <c r="I4" s="1">
        <v>4</v>
      </c>
      <c r="J4" s="1">
        <v>3</v>
      </c>
      <c r="K4" s="1">
        <v>4</v>
      </c>
      <c r="L4" s="1">
        <v>4</v>
      </c>
      <c r="M4" s="1">
        <v>3</v>
      </c>
      <c r="N4" s="1">
        <v>3</v>
      </c>
      <c r="O4" s="1">
        <v>3</v>
      </c>
      <c r="P4" s="1">
        <v>2</v>
      </c>
      <c r="Q4" s="1">
        <v>2</v>
      </c>
      <c r="R4" s="1">
        <v>2</v>
      </c>
      <c r="S4" s="1">
        <v>2</v>
      </c>
      <c r="T4" s="1">
        <v>3</v>
      </c>
      <c r="U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T1000"/>
  <sheetViews>
    <sheetView topLeftCell="A35" workbookViewId="0">
      <selection activeCell="X20" sqref="X20"/>
    </sheetView>
  </sheetViews>
  <sheetFormatPr defaultColWidth="14.42578125" defaultRowHeight="15.75" customHeight="1"/>
  <sheetData>
    <row r="1" spans="1:46">
      <c r="A1" s="9" t="s">
        <v>69</v>
      </c>
      <c r="C1" s="1">
        <v>1</v>
      </c>
      <c r="D1" s="1">
        <v>2</v>
      </c>
      <c r="E1" s="1">
        <v>3</v>
      </c>
      <c r="F1" s="1">
        <v>4</v>
      </c>
      <c r="H1" s="10"/>
      <c r="I1" s="10"/>
      <c r="J1" s="10"/>
      <c r="K1" s="9" t="s">
        <v>75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10"/>
      <c r="B2" s="11" t="s">
        <v>77</v>
      </c>
      <c r="C2" s="12" t="s">
        <v>78</v>
      </c>
      <c r="D2" s="12" t="s">
        <v>79</v>
      </c>
      <c r="E2" s="12" t="s">
        <v>80</v>
      </c>
      <c r="F2" s="12" t="s">
        <v>81</v>
      </c>
      <c r="G2" s="13" t="s">
        <v>82</v>
      </c>
      <c r="H2" s="10"/>
      <c r="I2" s="14" t="s">
        <v>83</v>
      </c>
      <c r="J2" s="10"/>
      <c r="K2" s="14" t="s">
        <v>84</v>
      </c>
      <c r="L2" s="12">
        <v>20</v>
      </c>
      <c r="M2" s="12">
        <v>23</v>
      </c>
      <c r="N2" s="12">
        <v>24</v>
      </c>
      <c r="O2" s="12">
        <v>27</v>
      </c>
      <c r="P2" s="12">
        <v>28</v>
      </c>
      <c r="Q2" s="12">
        <v>29</v>
      </c>
      <c r="R2" s="12">
        <v>30</v>
      </c>
      <c r="S2" s="12">
        <v>31</v>
      </c>
      <c r="T2" s="12">
        <v>32</v>
      </c>
      <c r="U2" s="12">
        <v>33</v>
      </c>
      <c r="V2" s="12">
        <v>34</v>
      </c>
      <c r="W2" s="12">
        <v>35</v>
      </c>
      <c r="X2" s="15">
        <v>36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>
      <c r="A3" s="10"/>
      <c r="B3" s="16" t="s">
        <v>26</v>
      </c>
      <c r="C3" s="17">
        <f>COUNTIF('Raw Value'!C$2:C$10,$C$1)</f>
        <v>0</v>
      </c>
      <c r="D3" s="17">
        <f>COUNTIF('Raw Value'!C$2:C$10,$D$1)</f>
        <v>0</v>
      </c>
      <c r="E3" s="17">
        <f>COUNTIF('Raw Value'!C$2:C$10,$E$1)</f>
        <v>2</v>
      </c>
      <c r="F3" s="17">
        <f>COUNTIF('Raw Value'!C$2:C$10,$F$1)</f>
        <v>7</v>
      </c>
      <c r="G3" s="22">
        <f t="shared" ref="G3:G21" si="0">C3*$C$1+D3*$D$1+E3*$E$1+F3*$F$1</f>
        <v>34</v>
      </c>
      <c r="H3" s="10"/>
      <c r="I3" s="23">
        <f ca="1">IFERROR(__xludf.DUMMYFUNCTION("SORT(UNIQUE(G3:G21))"),20)</f>
        <v>20</v>
      </c>
      <c r="J3" s="10"/>
      <c r="K3" s="24">
        <v>20</v>
      </c>
      <c r="L3" s="25">
        <v>1</v>
      </c>
      <c r="M3" s="10">
        <v>0.33333333333333331</v>
      </c>
      <c r="N3" s="10">
        <v>0.33333333333333331</v>
      </c>
      <c r="O3" s="10">
        <v>0.2</v>
      </c>
      <c r="P3" s="10">
        <v>0.2</v>
      </c>
      <c r="Q3" s="10">
        <v>0.16666666666666666</v>
      </c>
      <c r="R3" s="10">
        <v>0.16666666666666666</v>
      </c>
      <c r="S3" s="10">
        <v>0.14285714285714285</v>
      </c>
      <c r="T3" s="10">
        <v>0.14285714285714285</v>
      </c>
      <c r="U3" s="10">
        <v>0.125</v>
      </c>
      <c r="V3" s="10">
        <v>0.125</v>
      </c>
      <c r="W3" s="10">
        <v>0.1111111111111111</v>
      </c>
      <c r="X3" s="26">
        <v>0.1111111111111111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>
      <c r="A4" s="10"/>
      <c r="B4" s="27" t="s">
        <v>31</v>
      </c>
      <c r="C4" s="17">
        <f>COUNTIF('Raw Value'!D$2:D$10,$C$1)</f>
        <v>0</v>
      </c>
      <c r="D4" s="17">
        <f>COUNTIF('Raw Value'!D$2:D$10,$D$1)</f>
        <v>0</v>
      </c>
      <c r="E4" s="17">
        <f>COUNTIF('Raw Value'!D$2:D$10,$E$1)</f>
        <v>1</v>
      </c>
      <c r="F4" s="17">
        <f>COUNTIF('Raw Value'!D$2:D$10,$F$1)</f>
        <v>8</v>
      </c>
      <c r="G4" s="22">
        <f t="shared" si="0"/>
        <v>35</v>
      </c>
      <c r="H4" s="10"/>
      <c r="I4" s="23">
        <f ca="1">IFERROR(__xludf.DUMMYFUNCTION("""COMPUTED_VALUE"""),23)</f>
        <v>23</v>
      </c>
      <c r="J4" s="10"/>
      <c r="K4" s="24">
        <v>23</v>
      </c>
      <c r="L4" s="10">
        <v>3</v>
      </c>
      <c r="M4" s="30">
        <v>1</v>
      </c>
      <c r="N4" s="10">
        <v>0.5</v>
      </c>
      <c r="O4" s="10">
        <v>0.33333333333333331</v>
      </c>
      <c r="P4" s="10">
        <v>0.25</v>
      </c>
      <c r="Q4" s="10">
        <v>0.25</v>
      </c>
      <c r="R4" s="10">
        <v>0.2</v>
      </c>
      <c r="S4" s="10">
        <v>0.2</v>
      </c>
      <c r="T4" s="10">
        <v>0.16666666666666666</v>
      </c>
      <c r="U4" s="10">
        <v>0.16666666666666666</v>
      </c>
      <c r="V4" s="10">
        <v>0.14285714285714285</v>
      </c>
      <c r="W4" s="10">
        <v>0.14285714285714285</v>
      </c>
      <c r="X4" s="26">
        <v>0.125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>
      <c r="A5" s="10"/>
      <c r="B5" s="27" t="s">
        <v>34</v>
      </c>
      <c r="C5" s="17">
        <f>COUNTIF('Raw Value'!E$2:E$10,$C$1)</f>
        <v>0</v>
      </c>
      <c r="D5" s="17">
        <f>COUNTIF('Raw Value'!E$2:E$10,$D$1)</f>
        <v>1</v>
      </c>
      <c r="E5" s="17">
        <f>COUNTIF('Raw Value'!E$2:E$10,$E$1)</f>
        <v>5</v>
      </c>
      <c r="F5" s="17">
        <f>COUNTIF('Raw Value'!E$2:E$10,$F$1)</f>
        <v>3</v>
      </c>
      <c r="G5" s="22">
        <f t="shared" si="0"/>
        <v>29</v>
      </c>
      <c r="H5" s="10"/>
      <c r="I5" s="23">
        <f ca="1">IFERROR(__xludf.DUMMYFUNCTION("""COMPUTED_VALUE"""),24)</f>
        <v>24</v>
      </c>
      <c r="J5" s="10"/>
      <c r="K5" s="24">
        <v>24</v>
      </c>
      <c r="L5" s="10">
        <v>3</v>
      </c>
      <c r="M5" s="10">
        <v>2</v>
      </c>
      <c r="N5" s="30">
        <v>1</v>
      </c>
      <c r="O5" s="10">
        <v>0.33333333333333331</v>
      </c>
      <c r="P5" s="10">
        <v>0.33333333333333331</v>
      </c>
      <c r="Q5" s="10">
        <v>0.25</v>
      </c>
      <c r="R5" s="10">
        <v>0.25</v>
      </c>
      <c r="S5" s="10">
        <v>0.2</v>
      </c>
      <c r="T5" s="10">
        <v>0.2</v>
      </c>
      <c r="U5" s="10">
        <v>0.16666666666666666</v>
      </c>
      <c r="V5" s="10">
        <v>0.16666666666666666</v>
      </c>
      <c r="W5" s="10">
        <v>0.14285714285714285</v>
      </c>
      <c r="X5" s="26">
        <v>0.14285714285714285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>
      <c r="A6" s="10"/>
      <c r="B6" s="27" t="s">
        <v>36</v>
      </c>
      <c r="C6" s="17">
        <f>COUNTIF('Raw Value'!F$2:F$10,$C$1)</f>
        <v>0</v>
      </c>
      <c r="D6" s="17">
        <f>COUNTIF('Raw Value'!F$2:F$10,$D$1)</f>
        <v>0</v>
      </c>
      <c r="E6" s="17">
        <f>COUNTIF('Raw Value'!F$2:F$10,$E$1)</f>
        <v>0</v>
      </c>
      <c r="F6" s="17">
        <f>COUNTIF('Raw Value'!F$2:F$10,$F$1)</f>
        <v>9</v>
      </c>
      <c r="G6" s="22">
        <f t="shared" si="0"/>
        <v>36</v>
      </c>
      <c r="H6" s="10"/>
      <c r="I6" s="23">
        <f ca="1">IFERROR(__xludf.DUMMYFUNCTION("""COMPUTED_VALUE"""),27)</f>
        <v>27</v>
      </c>
      <c r="J6" s="10"/>
      <c r="K6" s="24">
        <v>27</v>
      </c>
      <c r="L6" s="10">
        <v>5</v>
      </c>
      <c r="M6" s="10">
        <v>3</v>
      </c>
      <c r="N6" s="10">
        <v>3</v>
      </c>
      <c r="O6" s="30">
        <v>1</v>
      </c>
      <c r="P6" s="10">
        <v>0.5</v>
      </c>
      <c r="Q6" s="10">
        <v>0.5</v>
      </c>
      <c r="R6" s="10">
        <v>0.33333333333333331</v>
      </c>
      <c r="S6" s="10">
        <v>0.33333333333333331</v>
      </c>
      <c r="T6" s="10">
        <v>0.25</v>
      </c>
      <c r="U6" s="10">
        <v>0.25</v>
      </c>
      <c r="V6" s="10">
        <v>0.2</v>
      </c>
      <c r="W6" s="10">
        <v>0.2</v>
      </c>
      <c r="X6" s="26">
        <v>0.16666666666666666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>
      <c r="A7" s="10"/>
      <c r="B7" s="27" t="s">
        <v>38</v>
      </c>
      <c r="C7" s="17">
        <f>COUNTIF('Raw Value'!G$2:G$10,$C$1)</f>
        <v>0</v>
      </c>
      <c r="D7" s="17">
        <f>COUNTIF('Raw Value'!G$2:G$10,$D$1)</f>
        <v>0</v>
      </c>
      <c r="E7" s="17">
        <f>COUNTIF('Raw Value'!G$2:G$10,$E$1)</f>
        <v>3</v>
      </c>
      <c r="F7" s="17">
        <f>COUNTIF('Raw Value'!G$2:G$10,$F$1)</f>
        <v>6</v>
      </c>
      <c r="G7" s="22">
        <f t="shared" si="0"/>
        <v>33</v>
      </c>
      <c r="H7" s="10"/>
      <c r="I7" s="23">
        <f ca="1">IFERROR(__xludf.DUMMYFUNCTION("""COMPUTED_VALUE"""),28)</f>
        <v>28</v>
      </c>
      <c r="J7" s="10"/>
      <c r="K7" s="24">
        <v>28</v>
      </c>
      <c r="L7" s="10">
        <v>5</v>
      </c>
      <c r="M7" s="10">
        <v>4</v>
      </c>
      <c r="N7" s="10">
        <v>3</v>
      </c>
      <c r="O7" s="10">
        <v>2</v>
      </c>
      <c r="P7" s="30">
        <v>1</v>
      </c>
      <c r="Q7" s="10">
        <v>0.5</v>
      </c>
      <c r="R7" s="10">
        <v>0.5</v>
      </c>
      <c r="S7" s="10">
        <v>0.33333333333333331</v>
      </c>
      <c r="T7" s="10">
        <v>0.33333333333333331</v>
      </c>
      <c r="U7" s="10">
        <v>0.25</v>
      </c>
      <c r="V7" s="10">
        <v>0.25</v>
      </c>
      <c r="W7" s="10">
        <v>0.2</v>
      </c>
      <c r="X7" s="26">
        <v>0.2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>
      <c r="A8" s="10"/>
      <c r="B8" s="27" t="s">
        <v>41</v>
      </c>
      <c r="C8" s="17">
        <f>COUNTIF('Raw Value'!H$2:H$10,$C$1)</f>
        <v>0</v>
      </c>
      <c r="D8" s="17">
        <f>COUNTIF('Raw Value'!H$2:H$10,$D$1)</f>
        <v>0</v>
      </c>
      <c r="E8" s="17">
        <f>COUNTIF('Raw Value'!H$2:H$10,$E$1)</f>
        <v>5</v>
      </c>
      <c r="F8" s="17">
        <f>COUNTIF('Raw Value'!H$2:H$10,$F$1)</f>
        <v>4</v>
      </c>
      <c r="G8" s="22">
        <f t="shared" si="0"/>
        <v>31</v>
      </c>
      <c r="H8" s="10"/>
      <c r="I8" s="23">
        <f ca="1">IFERROR(__xludf.DUMMYFUNCTION("""COMPUTED_VALUE"""),29)</f>
        <v>29</v>
      </c>
      <c r="J8" s="10"/>
      <c r="K8" s="24">
        <v>29</v>
      </c>
      <c r="L8" s="10">
        <v>6</v>
      </c>
      <c r="M8" s="10">
        <v>4</v>
      </c>
      <c r="N8" s="10">
        <v>4</v>
      </c>
      <c r="O8" s="10">
        <v>2</v>
      </c>
      <c r="P8" s="10">
        <v>2</v>
      </c>
      <c r="Q8" s="30">
        <v>1</v>
      </c>
      <c r="R8" s="10">
        <v>0.5</v>
      </c>
      <c r="S8" s="10">
        <v>0.5</v>
      </c>
      <c r="T8" s="10">
        <v>0.33333333333333331</v>
      </c>
      <c r="U8" s="10">
        <v>0.33333333333333331</v>
      </c>
      <c r="V8" s="10">
        <v>0.25</v>
      </c>
      <c r="W8" s="10">
        <v>0.25</v>
      </c>
      <c r="X8" s="26">
        <v>0.2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>
      <c r="A9" s="10"/>
      <c r="B9" s="27" t="s">
        <v>43</v>
      </c>
      <c r="C9" s="17">
        <f>COUNTIF('Raw Value'!I$2:I$10,$C$1)</f>
        <v>0</v>
      </c>
      <c r="D9" s="17">
        <f>COUNTIF('Raw Value'!I$2:I$10,$D$1)</f>
        <v>1</v>
      </c>
      <c r="E9" s="17">
        <f>COUNTIF('Raw Value'!I$2:I$10,$E$1)</f>
        <v>5</v>
      </c>
      <c r="F9" s="17">
        <f>COUNTIF('Raw Value'!I$2:I$10,$F$1)</f>
        <v>3</v>
      </c>
      <c r="G9" s="22">
        <f t="shared" si="0"/>
        <v>29</v>
      </c>
      <c r="H9" s="10"/>
      <c r="I9" s="23">
        <f ca="1">IFERROR(__xludf.DUMMYFUNCTION("""COMPUTED_VALUE"""),30)</f>
        <v>30</v>
      </c>
      <c r="J9" s="10"/>
      <c r="K9" s="24">
        <v>30</v>
      </c>
      <c r="L9" s="10">
        <v>6</v>
      </c>
      <c r="M9" s="10">
        <v>5</v>
      </c>
      <c r="N9" s="10">
        <v>4</v>
      </c>
      <c r="O9" s="10">
        <v>3</v>
      </c>
      <c r="P9" s="10">
        <v>2</v>
      </c>
      <c r="Q9" s="10">
        <v>2</v>
      </c>
      <c r="R9" s="30">
        <v>1</v>
      </c>
      <c r="S9" s="10">
        <v>0.5</v>
      </c>
      <c r="T9" s="10">
        <v>0.5</v>
      </c>
      <c r="U9" s="10">
        <v>0.33333333333333331</v>
      </c>
      <c r="V9" s="10">
        <v>0.33333333333333331</v>
      </c>
      <c r="W9" s="10">
        <v>0.25</v>
      </c>
      <c r="X9" s="26">
        <v>0.25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>
      <c r="A10" s="10"/>
      <c r="B10" s="27" t="s">
        <v>45</v>
      </c>
      <c r="C10" s="17">
        <f>COUNTIF('Raw Value'!J$2:J$10,$C$1)</f>
        <v>0</v>
      </c>
      <c r="D10" s="17">
        <f>COUNTIF('Raw Value'!J$2:J$10,$D$1)</f>
        <v>2</v>
      </c>
      <c r="E10" s="17">
        <f>COUNTIF('Raw Value'!J$2:J$10,$E$1)</f>
        <v>5</v>
      </c>
      <c r="F10" s="17">
        <f>COUNTIF('Raw Value'!J$2:J$10,$F$1)</f>
        <v>2</v>
      </c>
      <c r="G10" s="22">
        <f t="shared" si="0"/>
        <v>27</v>
      </c>
      <c r="H10" s="37" t="s">
        <v>88</v>
      </c>
      <c r="I10" s="23">
        <f ca="1">IFERROR(__xludf.DUMMYFUNCTION("""COMPUTED_VALUE"""),31)</f>
        <v>31</v>
      </c>
      <c r="J10" s="37" t="s">
        <v>88</v>
      </c>
      <c r="K10" s="24">
        <v>31</v>
      </c>
      <c r="L10" s="10">
        <v>7</v>
      </c>
      <c r="M10" s="10">
        <v>5</v>
      </c>
      <c r="N10" s="10">
        <v>5</v>
      </c>
      <c r="O10" s="10">
        <v>3</v>
      </c>
      <c r="P10" s="10">
        <v>3</v>
      </c>
      <c r="Q10" s="10">
        <v>2</v>
      </c>
      <c r="R10" s="10">
        <v>2</v>
      </c>
      <c r="S10" s="30">
        <v>1</v>
      </c>
      <c r="T10" s="10">
        <v>0.5</v>
      </c>
      <c r="U10" s="10">
        <v>0.5</v>
      </c>
      <c r="V10" s="10">
        <v>0.33333333333333331</v>
      </c>
      <c r="W10" s="10">
        <v>0.33333333333333331</v>
      </c>
      <c r="X10" s="26">
        <v>0.25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>
      <c r="A11" s="10"/>
      <c r="B11" s="27" t="s">
        <v>47</v>
      </c>
      <c r="C11" s="17">
        <f>COUNTIF('Raw Value'!K$2:K$10,$C$1)</f>
        <v>0</v>
      </c>
      <c r="D11" s="17">
        <f>COUNTIF('Raw Value'!K$2:K$10,$D$1)</f>
        <v>2</v>
      </c>
      <c r="E11" s="17">
        <f>COUNTIF('Raw Value'!K$2:K$10,$E$1)</f>
        <v>5</v>
      </c>
      <c r="F11" s="17">
        <f>COUNTIF('Raw Value'!K$2:K$10,$F$1)</f>
        <v>2</v>
      </c>
      <c r="G11" s="22">
        <f t="shared" si="0"/>
        <v>27</v>
      </c>
      <c r="H11" s="10"/>
      <c r="I11" s="23">
        <f ca="1">IFERROR(__xludf.DUMMYFUNCTION("""COMPUTED_VALUE"""),32)</f>
        <v>32</v>
      </c>
      <c r="J11" s="10"/>
      <c r="K11" s="24">
        <v>32</v>
      </c>
      <c r="L11" s="10">
        <v>7</v>
      </c>
      <c r="M11" s="10">
        <v>6</v>
      </c>
      <c r="N11" s="10">
        <v>5</v>
      </c>
      <c r="O11" s="10">
        <v>4</v>
      </c>
      <c r="P11" s="10">
        <v>3</v>
      </c>
      <c r="Q11" s="10">
        <v>3</v>
      </c>
      <c r="R11" s="10">
        <v>2</v>
      </c>
      <c r="S11" s="10">
        <v>2</v>
      </c>
      <c r="T11" s="30">
        <v>1</v>
      </c>
      <c r="U11" s="10">
        <v>0.5</v>
      </c>
      <c r="V11" s="10">
        <v>0.5</v>
      </c>
      <c r="W11" s="10">
        <v>0.33333333333333331</v>
      </c>
      <c r="X11" s="26">
        <v>0.33333333333333331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>
      <c r="A12" s="10"/>
      <c r="B12" s="27" t="s">
        <v>50</v>
      </c>
      <c r="C12" s="17">
        <f>COUNTIF('Raw Value'!L$2:L$10,$C$1)</f>
        <v>1</v>
      </c>
      <c r="D12" s="17">
        <f>COUNTIF('Raw Value'!L$2:L$10,$D$1)</f>
        <v>5</v>
      </c>
      <c r="E12" s="17">
        <f>COUNTIF('Raw Value'!L$2:L$10,$E$1)</f>
        <v>3</v>
      </c>
      <c r="F12" s="17">
        <f>COUNTIF('Raw Value'!L$2:L$10,$F$1)</f>
        <v>0</v>
      </c>
      <c r="G12" s="22">
        <f t="shared" si="0"/>
        <v>20</v>
      </c>
      <c r="H12" s="10"/>
      <c r="I12" s="23">
        <f ca="1">IFERROR(__xludf.DUMMYFUNCTION("""COMPUTED_VALUE"""),33)</f>
        <v>33</v>
      </c>
      <c r="J12" s="10"/>
      <c r="K12" s="24">
        <v>33</v>
      </c>
      <c r="L12" s="10">
        <v>8</v>
      </c>
      <c r="M12" s="10">
        <v>6</v>
      </c>
      <c r="N12" s="10">
        <v>6</v>
      </c>
      <c r="O12" s="10">
        <v>4</v>
      </c>
      <c r="P12" s="10">
        <v>4</v>
      </c>
      <c r="Q12" s="10">
        <v>3</v>
      </c>
      <c r="R12" s="10">
        <v>3</v>
      </c>
      <c r="S12" s="10">
        <v>2</v>
      </c>
      <c r="T12" s="10">
        <v>2</v>
      </c>
      <c r="U12" s="30">
        <v>1</v>
      </c>
      <c r="V12" s="10">
        <v>0.5</v>
      </c>
      <c r="W12" s="10">
        <v>0.5</v>
      </c>
      <c r="X12" s="26">
        <v>0.33333333333333331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>
      <c r="A13" s="10"/>
      <c r="B13" s="27" t="s">
        <v>52</v>
      </c>
      <c r="C13" s="17">
        <f>COUNTIF('Raw Value'!M$2:M$10,$C$1)</f>
        <v>0</v>
      </c>
      <c r="D13" s="17">
        <f>COUNTIF('Raw Value'!M$2:M$10,$D$1)</f>
        <v>0</v>
      </c>
      <c r="E13" s="17">
        <f>COUNTIF('Raw Value'!M$2:M$10,$E$1)</f>
        <v>3</v>
      </c>
      <c r="F13" s="17">
        <f>COUNTIF('Raw Value'!M$2:M$10,$F$1)</f>
        <v>6</v>
      </c>
      <c r="G13" s="22">
        <f t="shared" si="0"/>
        <v>33</v>
      </c>
      <c r="H13" s="10"/>
      <c r="I13" s="23">
        <f ca="1">IFERROR(__xludf.DUMMYFUNCTION("""COMPUTED_VALUE"""),34)</f>
        <v>34</v>
      </c>
      <c r="J13" s="10"/>
      <c r="K13" s="24">
        <v>34</v>
      </c>
      <c r="L13" s="10">
        <v>8</v>
      </c>
      <c r="M13" s="10">
        <v>7</v>
      </c>
      <c r="N13" s="10">
        <v>6</v>
      </c>
      <c r="O13" s="10">
        <v>5</v>
      </c>
      <c r="P13" s="10">
        <v>4</v>
      </c>
      <c r="Q13" s="10">
        <v>4</v>
      </c>
      <c r="R13" s="10">
        <v>3</v>
      </c>
      <c r="S13" s="10">
        <v>3</v>
      </c>
      <c r="T13" s="10">
        <v>2</v>
      </c>
      <c r="U13" s="10">
        <v>2</v>
      </c>
      <c r="V13" s="30">
        <v>1</v>
      </c>
      <c r="W13" s="10">
        <v>0.5</v>
      </c>
      <c r="X13" s="26">
        <v>0.5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>
      <c r="A14" s="10"/>
      <c r="B14" s="27" t="s">
        <v>55</v>
      </c>
      <c r="C14" s="17">
        <f>COUNTIF('Raw Value'!N$2:N$10,$C$1)</f>
        <v>0</v>
      </c>
      <c r="D14" s="17">
        <f>COUNTIF('Raw Value'!N$2:N$10,$D$1)</f>
        <v>0</v>
      </c>
      <c r="E14" s="17">
        <f>COUNTIF('Raw Value'!N$2:N$10,$E$1)</f>
        <v>1</v>
      </c>
      <c r="F14" s="17">
        <f>COUNTIF('Raw Value'!N$2:N$10,$F$1)</f>
        <v>8</v>
      </c>
      <c r="G14" s="22">
        <f t="shared" si="0"/>
        <v>35</v>
      </c>
      <c r="H14" s="10"/>
      <c r="I14" s="23">
        <f ca="1">IFERROR(__xludf.DUMMYFUNCTION("""COMPUTED_VALUE"""),35)</f>
        <v>35</v>
      </c>
      <c r="J14" s="10"/>
      <c r="K14" s="24">
        <v>35</v>
      </c>
      <c r="L14" s="10">
        <v>9</v>
      </c>
      <c r="M14" s="10">
        <v>7</v>
      </c>
      <c r="N14" s="10">
        <v>7</v>
      </c>
      <c r="O14" s="10">
        <v>5</v>
      </c>
      <c r="P14" s="10">
        <v>5</v>
      </c>
      <c r="Q14" s="10">
        <v>4</v>
      </c>
      <c r="R14" s="10">
        <v>4</v>
      </c>
      <c r="S14" s="10">
        <v>3</v>
      </c>
      <c r="T14" s="10">
        <v>3</v>
      </c>
      <c r="U14" s="10">
        <v>2</v>
      </c>
      <c r="V14" s="10">
        <v>2</v>
      </c>
      <c r="W14" s="30">
        <v>1</v>
      </c>
      <c r="X14" s="26">
        <v>0.5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>
      <c r="A15" s="10"/>
      <c r="B15" s="27" t="s">
        <v>57</v>
      </c>
      <c r="C15" s="17">
        <f>COUNTIF('Raw Value'!O$2:O$10,$C$1)</f>
        <v>0</v>
      </c>
      <c r="D15" s="17">
        <f>COUNTIF('Raw Value'!O$2:O$10,$D$1)</f>
        <v>1</v>
      </c>
      <c r="E15" s="17">
        <f>COUNTIF('Raw Value'!O$2:O$10,$E$1)</f>
        <v>6</v>
      </c>
      <c r="F15" s="17">
        <f>COUNTIF('Raw Value'!O$2:O$10,$F$1)</f>
        <v>2</v>
      </c>
      <c r="G15" s="22">
        <f t="shared" si="0"/>
        <v>28</v>
      </c>
      <c r="H15" s="10"/>
      <c r="I15" s="51">
        <f ca="1">IFERROR(__xludf.DUMMYFUNCTION("""COMPUTED_VALUE"""),36)</f>
        <v>36</v>
      </c>
      <c r="J15" s="10"/>
      <c r="K15" s="52">
        <v>36</v>
      </c>
      <c r="L15" s="53">
        <v>9</v>
      </c>
      <c r="M15" s="53">
        <v>8</v>
      </c>
      <c r="N15" s="53">
        <v>7</v>
      </c>
      <c r="O15" s="53">
        <v>6</v>
      </c>
      <c r="P15" s="53">
        <v>5</v>
      </c>
      <c r="Q15" s="53">
        <v>5</v>
      </c>
      <c r="R15" s="53">
        <v>4</v>
      </c>
      <c r="S15" s="53">
        <v>4</v>
      </c>
      <c r="T15" s="53">
        <v>3</v>
      </c>
      <c r="U15" s="53">
        <v>3</v>
      </c>
      <c r="V15" s="53">
        <v>2</v>
      </c>
      <c r="W15" s="53">
        <v>2</v>
      </c>
      <c r="X15" s="107">
        <v>1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>
      <c r="A16" s="10"/>
      <c r="B16" s="27" t="s">
        <v>60</v>
      </c>
      <c r="C16" s="17">
        <f>COUNTIF('Raw Value'!P$2:P$10,$C$1)</f>
        <v>0</v>
      </c>
      <c r="D16" s="17">
        <f>COUNTIF('Raw Value'!P$2:P$10,$D$1)</f>
        <v>1</v>
      </c>
      <c r="E16" s="17">
        <f>COUNTIF('Raw Value'!P$2:P$10,$E$1)</f>
        <v>2</v>
      </c>
      <c r="F16" s="17">
        <f>COUNTIF('Raw Value'!P$2:P$10,$F$1)</f>
        <v>6</v>
      </c>
      <c r="G16" s="22">
        <f t="shared" si="0"/>
        <v>32</v>
      </c>
      <c r="H16" s="10"/>
      <c r="I16" s="54"/>
      <c r="J16" s="10"/>
      <c r="K16" s="10"/>
      <c r="L16" s="50" t="s">
        <v>89</v>
      </c>
      <c r="M16" s="55" t="s">
        <v>90</v>
      </c>
      <c r="N16" s="55" t="s">
        <v>95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>
      <c r="A17" s="10"/>
      <c r="B17" s="27" t="s">
        <v>63</v>
      </c>
      <c r="C17" s="17">
        <f>COUNTIF('Raw Value'!Q$2:Q$10,$C$1)</f>
        <v>1</v>
      </c>
      <c r="D17" s="17">
        <f>COUNTIF('Raw Value'!Q$2:Q$10,$D$1)</f>
        <v>2</v>
      </c>
      <c r="E17" s="17">
        <f>COUNTIF('Raw Value'!Q$2:Q$10,$E$1)</f>
        <v>5</v>
      </c>
      <c r="F17" s="17">
        <f>COUNTIF('Raw Value'!Q$2:Q$10,$F$1)</f>
        <v>1</v>
      </c>
      <c r="G17" s="22">
        <f t="shared" si="0"/>
        <v>24</v>
      </c>
      <c r="H17" s="10"/>
      <c r="I17" s="10"/>
      <c r="J17" s="17"/>
      <c r="K17" s="17"/>
      <c r="L17" s="50" t="s">
        <v>89</v>
      </c>
      <c r="M17" s="55" t="s">
        <v>96</v>
      </c>
      <c r="O17" s="17"/>
      <c r="P17" s="17"/>
      <c r="Q17" s="17"/>
      <c r="R17" s="17"/>
      <c r="S17" s="17"/>
      <c r="T17" s="17"/>
      <c r="U17" s="17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>
      <c r="A18" s="10"/>
      <c r="B18" s="27" t="s">
        <v>65</v>
      </c>
      <c r="C18" s="17">
        <f>COUNTIF('Raw Value'!R$2:R$10,$C$1)</f>
        <v>0</v>
      </c>
      <c r="D18" s="17">
        <f>COUNTIF('Raw Value'!R$2:R$10,$D$1)</f>
        <v>0</v>
      </c>
      <c r="E18" s="17">
        <f>COUNTIF('Raw Value'!R$2:R$10,$E$1)</f>
        <v>3</v>
      </c>
      <c r="F18" s="17">
        <f>COUNTIF('Raw Value'!R$2:R$10,$F$1)</f>
        <v>6</v>
      </c>
      <c r="G18" s="22">
        <f t="shared" si="0"/>
        <v>33</v>
      </c>
      <c r="H18" s="10"/>
      <c r="I18" s="17"/>
      <c r="J18" s="17"/>
      <c r="K18" s="17"/>
      <c r="L18" s="50" t="s">
        <v>89</v>
      </c>
      <c r="M18" s="55" t="s">
        <v>94</v>
      </c>
      <c r="O18" s="17"/>
      <c r="P18" s="17"/>
      <c r="Q18" s="17"/>
      <c r="R18" s="17"/>
      <c r="S18" s="17"/>
      <c r="T18" s="17"/>
      <c r="U18" s="17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>
      <c r="A19" s="10"/>
      <c r="B19" s="27" t="s">
        <v>67</v>
      </c>
      <c r="C19" s="17">
        <f>COUNTIF('Raw Value'!S$2:S$10,$C$1)</f>
        <v>0</v>
      </c>
      <c r="D19" s="17">
        <f>COUNTIF('Raw Value'!S$2:S$10,$D$1)</f>
        <v>1</v>
      </c>
      <c r="E19" s="17">
        <f>COUNTIF('Raw Value'!S$2:S$10,$E$1)</f>
        <v>4</v>
      </c>
      <c r="F19" s="17">
        <f>COUNTIF('Raw Value'!S$2:S$10,$F$1)</f>
        <v>4</v>
      </c>
      <c r="G19" s="22">
        <f t="shared" si="0"/>
        <v>30</v>
      </c>
      <c r="H19" s="10"/>
      <c r="I19" s="17"/>
      <c r="J19" s="17"/>
      <c r="K19" s="17"/>
      <c r="L19" s="50" t="s">
        <v>89</v>
      </c>
      <c r="M19" s="17"/>
      <c r="N19" s="17"/>
      <c r="O19" s="17"/>
      <c r="P19" s="17"/>
      <c r="Q19" s="17"/>
      <c r="R19" s="17"/>
      <c r="S19" s="17"/>
      <c r="T19" s="17"/>
      <c r="U19" s="17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>
      <c r="A20" s="10"/>
      <c r="B20" s="27" t="s">
        <v>71</v>
      </c>
      <c r="C20" s="17">
        <f>COUNTIF('Raw Value'!T$2:T$10,$C$1)</f>
        <v>0</v>
      </c>
      <c r="D20" s="17">
        <f>COUNTIF('Raw Value'!T$2:T$10,$D$1)</f>
        <v>0</v>
      </c>
      <c r="E20" s="17">
        <f>COUNTIF('Raw Value'!T$2:T$10,$E$1)</f>
        <v>2</v>
      </c>
      <c r="F20" s="17">
        <f>COUNTIF('Raw Value'!T$2:T$10,$F$1)</f>
        <v>7</v>
      </c>
      <c r="G20" s="22">
        <f t="shared" si="0"/>
        <v>34</v>
      </c>
      <c r="H20" s="10"/>
      <c r="I20" s="17"/>
      <c r="J20" s="17"/>
      <c r="K20" s="17"/>
      <c r="L20" s="50" t="s">
        <v>89</v>
      </c>
      <c r="M20" s="17"/>
      <c r="N20" s="17"/>
      <c r="O20" s="17"/>
      <c r="P20" s="17"/>
      <c r="Q20" s="17"/>
      <c r="R20" s="17"/>
      <c r="S20" s="17"/>
      <c r="T20" s="17"/>
      <c r="U20" s="17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>
      <c r="A21" s="10"/>
      <c r="B21" s="42" t="s">
        <v>73</v>
      </c>
      <c r="C21" s="56">
        <f>COUNTIF('Raw Value'!U$2:U$10,$C$1)</f>
        <v>1</v>
      </c>
      <c r="D21" s="56">
        <f>COUNTIF('Raw Value'!U$2:U$10,$D$1)</f>
        <v>5</v>
      </c>
      <c r="E21" s="56">
        <f>COUNTIF('Raw Value'!U$2:U$10,$E$1)</f>
        <v>0</v>
      </c>
      <c r="F21" s="56">
        <f>COUNTIF('Raw Value'!U$2:U$10,$F$1)</f>
        <v>3</v>
      </c>
      <c r="G21" s="57">
        <f t="shared" si="0"/>
        <v>23</v>
      </c>
      <c r="H21" s="10"/>
      <c r="I21" s="17"/>
      <c r="J21" s="17"/>
      <c r="K21" s="17"/>
      <c r="L21" s="50" t="s">
        <v>89</v>
      </c>
      <c r="M21" s="17"/>
      <c r="N21" s="17"/>
      <c r="O21" s="17"/>
      <c r="P21" s="17"/>
      <c r="Q21" s="17"/>
      <c r="R21" s="17"/>
      <c r="S21" s="17"/>
      <c r="T21" s="17"/>
      <c r="U21" s="17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>
      <c r="A22" s="10"/>
      <c r="B22" s="10"/>
      <c r="C22" s="17"/>
      <c r="D22" s="17"/>
      <c r="E22" s="17"/>
      <c r="F22" s="17"/>
      <c r="G22" s="17"/>
      <c r="H22" s="10"/>
      <c r="I22" s="17"/>
      <c r="J22" s="17"/>
      <c r="K22" s="17"/>
      <c r="L22" s="50" t="s">
        <v>97</v>
      </c>
      <c r="M22" s="17"/>
      <c r="N22" s="17"/>
      <c r="O22" s="17"/>
      <c r="P22" s="17"/>
      <c r="Q22" s="17"/>
      <c r="R22" s="17"/>
      <c r="S22" s="17"/>
      <c r="T22" s="17"/>
      <c r="U22" s="17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>
      <c r="A23" s="9" t="s">
        <v>98</v>
      </c>
      <c r="B23" s="10"/>
      <c r="C23" s="17">
        <f t="array" ref="C23:U23">TRANSPOSE(G3:G21)</f>
        <v>34</v>
      </c>
      <c r="D23" s="17">
        <v>35</v>
      </c>
      <c r="E23" s="17">
        <v>29</v>
      </c>
      <c r="F23" s="17">
        <v>36</v>
      </c>
      <c r="G23" s="17">
        <v>33</v>
      </c>
      <c r="H23" s="10">
        <v>31</v>
      </c>
      <c r="I23" s="17">
        <v>29</v>
      </c>
      <c r="J23" s="17">
        <v>27</v>
      </c>
      <c r="K23" s="17">
        <v>27</v>
      </c>
      <c r="L23" s="17">
        <v>20</v>
      </c>
      <c r="M23" s="17">
        <v>33</v>
      </c>
      <c r="N23" s="17">
        <v>35</v>
      </c>
      <c r="O23" s="17">
        <v>28</v>
      </c>
      <c r="P23" s="17">
        <v>32</v>
      </c>
      <c r="Q23" s="17">
        <v>24</v>
      </c>
      <c r="R23" s="17">
        <v>33</v>
      </c>
      <c r="S23" s="17">
        <v>30</v>
      </c>
      <c r="T23" s="17">
        <v>34</v>
      </c>
      <c r="U23" s="17">
        <v>23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>
      <c r="A24" s="10"/>
      <c r="B24" s="58" t="str">
        <f t="array" ref="B24:U24">TRANSPOSE(B2:B21)</f>
        <v>#</v>
      </c>
      <c r="C24" s="59" t="str">
        <v>#1</v>
      </c>
      <c r="D24" s="59" t="str">
        <v>#2</v>
      </c>
      <c r="E24" s="59" t="str">
        <v>#3</v>
      </c>
      <c r="F24" s="59" t="str">
        <v>#4</v>
      </c>
      <c r="G24" s="59" t="str">
        <v>#5</v>
      </c>
      <c r="H24" s="59" t="str">
        <v>#6</v>
      </c>
      <c r="I24" s="59" t="str">
        <v>#7</v>
      </c>
      <c r="J24" s="59" t="str">
        <v>#8</v>
      </c>
      <c r="K24" s="59" t="str">
        <v>#9</v>
      </c>
      <c r="L24" s="59" t="str">
        <v>#10</v>
      </c>
      <c r="M24" s="59" t="str">
        <v>#11</v>
      </c>
      <c r="N24" s="59" t="str">
        <v>#12</v>
      </c>
      <c r="O24" s="59" t="str">
        <v>#13</v>
      </c>
      <c r="P24" s="59" t="str">
        <v>#14</v>
      </c>
      <c r="Q24" s="59" t="str">
        <v>#15</v>
      </c>
      <c r="R24" s="59" t="str">
        <v>#16</v>
      </c>
      <c r="S24" s="59" t="str">
        <v>#17</v>
      </c>
      <c r="T24" s="59" t="str">
        <v>#18</v>
      </c>
      <c r="U24" s="60" t="str">
        <v>#19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>
      <c r="A25" s="10">
        <f t="array" ref="A25:A43">TRANSPOSE(C23:U23)</f>
        <v>34</v>
      </c>
      <c r="B25" s="61" t="str">
        <f t="array" ref="B25:B43">TRANSPOSE(C24:U24)</f>
        <v>#1</v>
      </c>
      <c r="C25" s="17">
        <f t="shared" ref="C25:U25" si="1">INDEX($L$3:$X$15,MATCH($A25,$K$3:$K$15,0),MATCH(C$23,$L$2:$X$2,0))</f>
        <v>1</v>
      </c>
      <c r="D25" s="17">
        <f t="shared" si="1"/>
        <v>0.5</v>
      </c>
      <c r="E25" s="17">
        <f t="shared" si="1"/>
        <v>4</v>
      </c>
      <c r="F25" s="17">
        <f t="shared" si="1"/>
        <v>0.5</v>
      </c>
      <c r="G25" s="17">
        <f t="shared" si="1"/>
        <v>2</v>
      </c>
      <c r="H25" s="10">
        <f t="shared" si="1"/>
        <v>3</v>
      </c>
      <c r="I25" s="17">
        <f t="shared" si="1"/>
        <v>4</v>
      </c>
      <c r="J25" s="17">
        <f t="shared" si="1"/>
        <v>5</v>
      </c>
      <c r="K25" s="17">
        <f t="shared" si="1"/>
        <v>5</v>
      </c>
      <c r="L25" s="17">
        <f t="shared" si="1"/>
        <v>8</v>
      </c>
      <c r="M25" s="17">
        <f t="shared" si="1"/>
        <v>2</v>
      </c>
      <c r="N25" s="17">
        <f t="shared" si="1"/>
        <v>0.5</v>
      </c>
      <c r="O25" s="17">
        <f t="shared" si="1"/>
        <v>4</v>
      </c>
      <c r="P25" s="17">
        <f t="shared" si="1"/>
        <v>2</v>
      </c>
      <c r="Q25" s="17">
        <f t="shared" si="1"/>
        <v>6</v>
      </c>
      <c r="R25" s="17">
        <f t="shared" si="1"/>
        <v>2</v>
      </c>
      <c r="S25" s="17">
        <f t="shared" si="1"/>
        <v>3</v>
      </c>
      <c r="T25" s="17">
        <f t="shared" si="1"/>
        <v>1</v>
      </c>
      <c r="U25" s="62">
        <f t="shared" si="1"/>
        <v>7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>
      <c r="A26" s="10">
        <v>35</v>
      </c>
      <c r="B26" s="61" t="str">
        <v>#2</v>
      </c>
      <c r="C26" s="17">
        <f t="shared" ref="C26:U26" si="2">INDEX($L$3:$X$15,MATCH($A26,$K$3:$K$15,0),MATCH(C$23,$L$2:$X$2,0))</f>
        <v>2</v>
      </c>
      <c r="D26" s="17">
        <f t="shared" si="2"/>
        <v>1</v>
      </c>
      <c r="E26" s="17">
        <f t="shared" si="2"/>
        <v>4</v>
      </c>
      <c r="F26" s="17">
        <f t="shared" si="2"/>
        <v>0.5</v>
      </c>
      <c r="G26" s="17">
        <f t="shared" si="2"/>
        <v>2</v>
      </c>
      <c r="H26" s="10">
        <f t="shared" si="2"/>
        <v>3</v>
      </c>
      <c r="I26" s="17">
        <f t="shared" si="2"/>
        <v>4</v>
      </c>
      <c r="J26" s="17">
        <f t="shared" si="2"/>
        <v>5</v>
      </c>
      <c r="K26" s="17">
        <f t="shared" si="2"/>
        <v>5</v>
      </c>
      <c r="L26" s="17">
        <f t="shared" si="2"/>
        <v>9</v>
      </c>
      <c r="M26" s="17">
        <f t="shared" si="2"/>
        <v>2</v>
      </c>
      <c r="N26" s="17">
        <f t="shared" si="2"/>
        <v>1</v>
      </c>
      <c r="O26" s="17">
        <f t="shared" si="2"/>
        <v>5</v>
      </c>
      <c r="P26" s="17">
        <f t="shared" si="2"/>
        <v>3</v>
      </c>
      <c r="Q26" s="17">
        <f t="shared" si="2"/>
        <v>7</v>
      </c>
      <c r="R26" s="17">
        <f t="shared" si="2"/>
        <v>2</v>
      </c>
      <c r="S26" s="17">
        <f t="shared" si="2"/>
        <v>4</v>
      </c>
      <c r="T26" s="17">
        <f t="shared" si="2"/>
        <v>2</v>
      </c>
      <c r="U26" s="62">
        <f t="shared" si="2"/>
        <v>7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>
      <c r="A27" s="10">
        <v>29</v>
      </c>
      <c r="B27" s="61" t="str">
        <v>#3</v>
      </c>
      <c r="C27" s="17">
        <f t="shared" ref="C27:U27" si="3">INDEX($L$3:$X$15,MATCH($A27,$K$3:$K$15,0),MATCH(C$23,$L$2:$X$2,0))</f>
        <v>0.25</v>
      </c>
      <c r="D27" s="17">
        <f t="shared" si="3"/>
        <v>0.25</v>
      </c>
      <c r="E27" s="17">
        <f t="shared" si="3"/>
        <v>1</v>
      </c>
      <c r="F27" s="17">
        <f t="shared" si="3"/>
        <v>0.2</v>
      </c>
      <c r="G27" s="17">
        <f t="shared" si="3"/>
        <v>0.33333333333333331</v>
      </c>
      <c r="H27" s="10">
        <f t="shared" si="3"/>
        <v>0.5</v>
      </c>
      <c r="I27" s="17">
        <f t="shared" si="3"/>
        <v>1</v>
      </c>
      <c r="J27" s="17">
        <f t="shared" si="3"/>
        <v>2</v>
      </c>
      <c r="K27" s="17">
        <f t="shared" si="3"/>
        <v>2</v>
      </c>
      <c r="L27" s="17">
        <f t="shared" si="3"/>
        <v>6</v>
      </c>
      <c r="M27" s="17">
        <f t="shared" si="3"/>
        <v>0.33333333333333331</v>
      </c>
      <c r="N27" s="17">
        <f t="shared" si="3"/>
        <v>0.25</v>
      </c>
      <c r="O27" s="17">
        <f t="shared" si="3"/>
        <v>2</v>
      </c>
      <c r="P27" s="17">
        <f t="shared" si="3"/>
        <v>0.33333333333333331</v>
      </c>
      <c r="Q27" s="17">
        <f t="shared" si="3"/>
        <v>4</v>
      </c>
      <c r="R27" s="17">
        <f t="shared" si="3"/>
        <v>0.33333333333333331</v>
      </c>
      <c r="S27" s="17">
        <f t="shared" si="3"/>
        <v>0.5</v>
      </c>
      <c r="T27" s="17">
        <f t="shared" si="3"/>
        <v>0.25</v>
      </c>
      <c r="U27" s="62">
        <f t="shared" si="3"/>
        <v>4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>
      <c r="A28" s="10">
        <v>36</v>
      </c>
      <c r="B28" s="61" t="str">
        <v>#4</v>
      </c>
      <c r="C28" s="17">
        <f t="shared" ref="C28:U28" si="4">INDEX($L$3:$X$15,MATCH($A28,$K$3:$K$15,0),MATCH(C$23,$L$2:$X$2,0))</f>
        <v>2</v>
      </c>
      <c r="D28" s="17">
        <f t="shared" si="4"/>
        <v>2</v>
      </c>
      <c r="E28" s="17">
        <f t="shared" si="4"/>
        <v>5</v>
      </c>
      <c r="F28" s="17">
        <f t="shared" si="4"/>
        <v>1</v>
      </c>
      <c r="G28" s="17">
        <f t="shared" si="4"/>
        <v>3</v>
      </c>
      <c r="H28" s="10">
        <f t="shared" si="4"/>
        <v>4</v>
      </c>
      <c r="I28" s="17">
        <f t="shared" si="4"/>
        <v>5</v>
      </c>
      <c r="J28" s="17">
        <f t="shared" si="4"/>
        <v>6</v>
      </c>
      <c r="K28" s="17">
        <f t="shared" si="4"/>
        <v>6</v>
      </c>
      <c r="L28" s="17">
        <f t="shared" si="4"/>
        <v>9</v>
      </c>
      <c r="M28" s="17">
        <f t="shared" si="4"/>
        <v>3</v>
      </c>
      <c r="N28" s="17">
        <f t="shared" si="4"/>
        <v>2</v>
      </c>
      <c r="O28" s="17">
        <f t="shared" si="4"/>
        <v>5</v>
      </c>
      <c r="P28" s="17">
        <f t="shared" si="4"/>
        <v>3</v>
      </c>
      <c r="Q28" s="17">
        <f t="shared" si="4"/>
        <v>7</v>
      </c>
      <c r="R28" s="17">
        <f t="shared" si="4"/>
        <v>3</v>
      </c>
      <c r="S28" s="17">
        <f t="shared" si="4"/>
        <v>4</v>
      </c>
      <c r="T28" s="17">
        <f t="shared" si="4"/>
        <v>2</v>
      </c>
      <c r="U28" s="62">
        <f t="shared" si="4"/>
        <v>8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>
      <c r="A29" s="10">
        <v>33</v>
      </c>
      <c r="B29" s="61" t="str">
        <v>#5</v>
      </c>
      <c r="C29" s="17">
        <f t="shared" ref="C29:U29" si="5">INDEX($L$3:$X$15,MATCH($A29,$K$3:$K$15,0),MATCH(C$23,$L$2:$X$2,0))</f>
        <v>0.5</v>
      </c>
      <c r="D29" s="17">
        <f t="shared" si="5"/>
        <v>0.5</v>
      </c>
      <c r="E29" s="17">
        <f t="shared" si="5"/>
        <v>3</v>
      </c>
      <c r="F29" s="17">
        <f t="shared" si="5"/>
        <v>0.33333333333333331</v>
      </c>
      <c r="G29" s="17">
        <f t="shared" si="5"/>
        <v>1</v>
      </c>
      <c r="H29" s="10">
        <f t="shared" si="5"/>
        <v>2</v>
      </c>
      <c r="I29" s="17">
        <f t="shared" si="5"/>
        <v>3</v>
      </c>
      <c r="J29" s="17">
        <f t="shared" si="5"/>
        <v>4</v>
      </c>
      <c r="K29" s="17">
        <f t="shared" si="5"/>
        <v>4</v>
      </c>
      <c r="L29" s="17">
        <f t="shared" si="5"/>
        <v>8</v>
      </c>
      <c r="M29" s="17">
        <f t="shared" si="5"/>
        <v>1</v>
      </c>
      <c r="N29" s="17">
        <f t="shared" si="5"/>
        <v>0.5</v>
      </c>
      <c r="O29" s="17">
        <f t="shared" si="5"/>
        <v>4</v>
      </c>
      <c r="P29" s="17">
        <f t="shared" si="5"/>
        <v>2</v>
      </c>
      <c r="Q29" s="17">
        <f t="shared" si="5"/>
        <v>6</v>
      </c>
      <c r="R29" s="17">
        <f t="shared" si="5"/>
        <v>1</v>
      </c>
      <c r="S29" s="17">
        <f t="shared" si="5"/>
        <v>3</v>
      </c>
      <c r="T29" s="17">
        <f t="shared" si="5"/>
        <v>0.5</v>
      </c>
      <c r="U29" s="62">
        <f t="shared" si="5"/>
        <v>6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>
      <c r="A30" s="10">
        <v>31</v>
      </c>
      <c r="B30" s="61" t="str">
        <v>#6</v>
      </c>
      <c r="C30" s="17">
        <f t="shared" ref="C30:U30" si="6">INDEX($L$3:$X$15,MATCH($A30,$K$3:$K$15,0),MATCH(C$23,$L$2:$X$2,0))</f>
        <v>0.33333333333333331</v>
      </c>
      <c r="D30" s="17">
        <f t="shared" si="6"/>
        <v>0.33333333333333331</v>
      </c>
      <c r="E30" s="17">
        <f t="shared" si="6"/>
        <v>2</v>
      </c>
      <c r="F30" s="17">
        <f t="shared" si="6"/>
        <v>0.25</v>
      </c>
      <c r="G30" s="17">
        <f t="shared" si="6"/>
        <v>0.5</v>
      </c>
      <c r="H30" s="10">
        <f t="shared" si="6"/>
        <v>1</v>
      </c>
      <c r="I30" s="10">
        <f t="shared" si="6"/>
        <v>2</v>
      </c>
      <c r="J30" s="10">
        <f t="shared" si="6"/>
        <v>3</v>
      </c>
      <c r="K30" s="10">
        <f t="shared" si="6"/>
        <v>3</v>
      </c>
      <c r="L30" s="10">
        <f t="shared" si="6"/>
        <v>7</v>
      </c>
      <c r="M30" s="10">
        <f t="shared" si="6"/>
        <v>0.5</v>
      </c>
      <c r="N30" s="10">
        <f t="shared" si="6"/>
        <v>0.33333333333333331</v>
      </c>
      <c r="O30" s="10">
        <f t="shared" si="6"/>
        <v>3</v>
      </c>
      <c r="P30" s="10">
        <f t="shared" si="6"/>
        <v>0.5</v>
      </c>
      <c r="Q30" s="10">
        <f t="shared" si="6"/>
        <v>5</v>
      </c>
      <c r="R30" s="10">
        <f t="shared" si="6"/>
        <v>0.5</v>
      </c>
      <c r="S30" s="10">
        <f t="shared" si="6"/>
        <v>2</v>
      </c>
      <c r="T30" s="10">
        <f t="shared" si="6"/>
        <v>0.33333333333333331</v>
      </c>
      <c r="U30" s="26">
        <f t="shared" si="6"/>
        <v>5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>
      <c r="A31" s="10">
        <v>29</v>
      </c>
      <c r="B31" s="61" t="str">
        <v>#7</v>
      </c>
      <c r="C31" s="17">
        <f t="shared" ref="C31:U31" si="7">INDEX($L$3:$X$15,MATCH($A31,$K$3:$K$15,0),MATCH(C$23,$L$2:$X$2,0))</f>
        <v>0.25</v>
      </c>
      <c r="D31" s="17">
        <f t="shared" si="7"/>
        <v>0.25</v>
      </c>
      <c r="E31" s="17">
        <f t="shared" si="7"/>
        <v>1</v>
      </c>
      <c r="F31" s="17">
        <f t="shared" si="7"/>
        <v>0.2</v>
      </c>
      <c r="G31" s="17">
        <f t="shared" si="7"/>
        <v>0.33333333333333331</v>
      </c>
      <c r="H31" s="10">
        <f t="shared" si="7"/>
        <v>0.5</v>
      </c>
      <c r="I31" s="10">
        <f t="shared" si="7"/>
        <v>1</v>
      </c>
      <c r="J31" s="10">
        <f t="shared" si="7"/>
        <v>2</v>
      </c>
      <c r="K31" s="10">
        <f t="shared" si="7"/>
        <v>2</v>
      </c>
      <c r="L31" s="10">
        <f t="shared" si="7"/>
        <v>6</v>
      </c>
      <c r="M31" s="10">
        <f t="shared" si="7"/>
        <v>0.33333333333333331</v>
      </c>
      <c r="N31" s="10">
        <f t="shared" si="7"/>
        <v>0.25</v>
      </c>
      <c r="O31" s="10">
        <f t="shared" si="7"/>
        <v>2</v>
      </c>
      <c r="P31" s="10">
        <f t="shared" si="7"/>
        <v>0.33333333333333331</v>
      </c>
      <c r="Q31" s="10">
        <f t="shared" si="7"/>
        <v>4</v>
      </c>
      <c r="R31" s="10">
        <f t="shared" si="7"/>
        <v>0.33333333333333331</v>
      </c>
      <c r="S31" s="10">
        <f t="shared" si="7"/>
        <v>0.5</v>
      </c>
      <c r="T31" s="10">
        <f t="shared" si="7"/>
        <v>0.25</v>
      </c>
      <c r="U31" s="26">
        <f t="shared" si="7"/>
        <v>4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>
      <c r="A32" s="10">
        <v>27</v>
      </c>
      <c r="B32" s="61" t="str">
        <v>#8</v>
      </c>
      <c r="C32" s="10">
        <f t="shared" ref="C32:U32" si="8">INDEX($L$3:$X$15,MATCH($A32,$K$3:$K$15,0),MATCH(C$23,$L$2:$X$2,0))</f>
        <v>0.2</v>
      </c>
      <c r="D32" s="10">
        <f t="shared" si="8"/>
        <v>0.2</v>
      </c>
      <c r="E32" s="10">
        <f t="shared" si="8"/>
        <v>0.5</v>
      </c>
      <c r="F32" s="10">
        <f t="shared" si="8"/>
        <v>0.16666666666666666</v>
      </c>
      <c r="G32" s="10">
        <f t="shared" si="8"/>
        <v>0.25</v>
      </c>
      <c r="H32" s="10">
        <f t="shared" si="8"/>
        <v>0.33333333333333331</v>
      </c>
      <c r="I32" s="10">
        <f t="shared" si="8"/>
        <v>0.5</v>
      </c>
      <c r="J32" s="10">
        <f t="shared" si="8"/>
        <v>1</v>
      </c>
      <c r="K32" s="10">
        <f t="shared" si="8"/>
        <v>1</v>
      </c>
      <c r="L32" s="10">
        <f t="shared" si="8"/>
        <v>5</v>
      </c>
      <c r="M32" s="10">
        <f t="shared" si="8"/>
        <v>0.25</v>
      </c>
      <c r="N32" s="10">
        <f t="shared" si="8"/>
        <v>0.2</v>
      </c>
      <c r="O32" s="10">
        <f t="shared" si="8"/>
        <v>0.5</v>
      </c>
      <c r="P32" s="10">
        <f t="shared" si="8"/>
        <v>0.25</v>
      </c>
      <c r="Q32" s="10">
        <f t="shared" si="8"/>
        <v>3</v>
      </c>
      <c r="R32" s="10">
        <f t="shared" si="8"/>
        <v>0.25</v>
      </c>
      <c r="S32" s="10">
        <f t="shared" si="8"/>
        <v>0.33333333333333331</v>
      </c>
      <c r="T32" s="10">
        <f t="shared" si="8"/>
        <v>0.2</v>
      </c>
      <c r="U32" s="26">
        <f t="shared" si="8"/>
        <v>3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>
      <c r="A33" s="10">
        <v>27</v>
      </c>
      <c r="B33" s="61" t="str">
        <v>#9</v>
      </c>
      <c r="C33" s="17">
        <f t="shared" ref="C33:U33" si="9">INDEX($L$3:$X$15,MATCH($A33,$K$3:$K$15,0),MATCH(C$23,$L$2:$X$2,0))</f>
        <v>0.2</v>
      </c>
      <c r="D33" s="17">
        <f t="shared" si="9"/>
        <v>0.2</v>
      </c>
      <c r="E33" s="17">
        <f t="shared" si="9"/>
        <v>0.5</v>
      </c>
      <c r="F33" s="17">
        <f t="shared" si="9"/>
        <v>0.16666666666666666</v>
      </c>
      <c r="G33" s="17">
        <f t="shared" si="9"/>
        <v>0.25</v>
      </c>
      <c r="H33" s="17">
        <f t="shared" si="9"/>
        <v>0.33333333333333331</v>
      </c>
      <c r="I33" s="17">
        <f t="shared" si="9"/>
        <v>0.5</v>
      </c>
      <c r="J33" s="17">
        <f t="shared" si="9"/>
        <v>1</v>
      </c>
      <c r="K33" s="17">
        <f t="shared" si="9"/>
        <v>1</v>
      </c>
      <c r="L33" s="17">
        <f t="shared" si="9"/>
        <v>5</v>
      </c>
      <c r="M33" s="17">
        <f t="shared" si="9"/>
        <v>0.25</v>
      </c>
      <c r="N33" s="17">
        <f t="shared" si="9"/>
        <v>0.2</v>
      </c>
      <c r="O33" s="17">
        <f t="shared" si="9"/>
        <v>0.5</v>
      </c>
      <c r="P33" s="17">
        <f t="shared" si="9"/>
        <v>0.25</v>
      </c>
      <c r="Q33" s="17">
        <f t="shared" si="9"/>
        <v>3</v>
      </c>
      <c r="R33" s="17">
        <f t="shared" si="9"/>
        <v>0.25</v>
      </c>
      <c r="S33" s="17">
        <f t="shared" si="9"/>
        <v>0.33333333333333331</v>
      </c>
      <c r="T33" s="17">
        <f t="shared" si="9"/>
        <v>0.2</v>
      </c>
      <c r="U33" s="62">
        <f t="shared" si="9"/>
        <v>3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>
      <c r="A34" s="10">
        <v>20</v>
      </c>
      <c r="B34" s="61" t="str">
        <v>#10</v>
      </c>
      <c r="C34" s="10">
        <f t="shared" ref="C34:U34" si="10">INDEX($L$3:$X$15,MATCH($A34,$K$3:$K$15,0),MATCH(C$23,$L$2:$X$2,0))</f>
        <v>0.125</v>
      </c>
      <c r="D34" s="10">
        <f t="shared" si="10"/>
        <v>0.1111111111111111</v>
      </c>
      <c r="E34" s="10">
        <f t="shared" si="10"/>
        <v>0.16666666666666666</v>
      </c>
      <c r="F34" s="10">
        <f t="shared" si="10"/>
        <v>0.1111111111111111</v>
      </c>
      <c r="G34" s="10">
        <f t="shared" si="10"/>
        <v>0.125</v>
      </c>
      <c r="H34" s="10">
        <f t="shared" si="10"/>
        <v>0.14285714285714285</v>
      </c>
      <c r="I34" s="10">
        <f t="shared" si="10"/>
        <v>0.16666666666666666</v>
      </c>
      <c r="J34" s="10">
        <f t="shared" si="10"/>
        <v>0.2</v>
      </c>
      <c r="K34" s="10">
        <f t="shared" si="10"/>
        <v>0.2</v>
      </c>
      <c r="L34" s="10">
        <f t="shared" si="10"/>
        <v>1</v>
      </c>
      <c r="M34" s="10">
        <f t="shared" si="10"/>
        <v>0.125</v>
      </c>
      <c r="N34" s="10">
        <f t="shared" si="10"/>
        <v>0.1111111111111111</v>
      </c>
      <c r="O34" s="10">
        <f t="shared" si="10"/>
        <v>0.2</v>
      </c>
      <c r="P34" s="10">
        <f t="shared" si="10"/>
        <v>0.14285714285714285</v>
      </c>
      <c r="Q34" s="10">
        <f t="shared" si="10"/>
        <v>0.33333333333333331</v>
      </c>
      <c r="R34" s="10">
        <f t="shared" si="10"/>
        <v>0.125</v>
      </c>
      <c r="S34" s="10">
        <f t="shared" si="10"/>
        <v>0.16666666666666666</v>
      </c>
      <c r="T34" s="10">
        <f t="shared" si="10"/>
        <v>0.125</v>
      </c>
      <c r="U34" s="26">
        <f t="shared" si="10"/>
        <v>0.33333333333333331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>
      <c r="A35" s="17">
        <v>33</v>
      </c>
      <c r="B35" s="61" t="str">
        <v>#11</v>
      </c>
      <c r="C35" s="17">
        <f t="shared" ref="C35:U35" si="11">INDEX($L$3:$X$15,MATCH($A35,$K$3:$K$15,0),MATCH(C$23,$L$2:$X$2,0))</f>
        <v>0.5</v>
      </c>
      <c r="D35" s="17">
        <f t="shared" si="11"/>
        <v>0.5</v>
      </c>
      <c r="E35" s="17">
        <f t="shared" si="11"/>
        <v>3</v>
      </c>
      <c r="F35" s="17">
        <f t="shared" si="11"/>
        <v>0.33333333333333331</v>
      </c>
      <c r="G35" s="17">
        <f t="shared" si="11"/>
        <v>1</v>
      </c>
      <c r="H35" s="17">
        <f t="shared" si="11"/>
        <v>2</v>
      </c>
      <c r="I35" s="17">
        <f t="shared" si="11"/>
        <v>3</v>
      </c>
      <c r="J35" s="17">
        <f t="shared" si="11"/>
        <v>4</v>
      </c>
      <c r="K35" s="17">
        <f t="shared" si="11"/>
        <v>4</v>
      </c>
      <c r="L35" s="17">
        <f t="shared" si="11"/>
        <v>8</v>
      </c>
      <c r="M35" s="17">
        <f t="shared" si="11"/>
        <v>1</v>
      </c>
      <c r="N35" s="17">
        <f t="shared" si="11"/>
        <v>0.5</v>
      </c>
      <c r="O35" s="17">
        <f t="shared" si="11"/>
        <v>4</v>
      </c>
      <c r="P35" s="17">
        <f t="shared" si="11"/>
        <v>2</v>
      </c>
      <c r="Q35" s="17">
        <f t="shared" si="11"/>
        <v>6</v>
      </c>
      <c r="R35" s="17">
        <f t="shared" si="11"/>
        <v>1</v>
      </c>
      <c r="S35" s="17">
        <f t="shared" si="11"/>
        <v>3</v>
      </c>
      <c r="T35" s="17">
        <f t="shared" si="11"/>
        <v>0.5</v>
      </c>
      <c r="U35" s="62">
        <f t="shared" si="11"/>
        <v>6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>
      <c r="A36" s="17">
        <v>35</v>
      </c>
      <c r="B36" s="61" t="str">
        <v>#12</v>
      </c>
      <c r="C36" s="17">
        <f t="shared" ref="C36:U36" si="12">INDEX($L$3:$X$15,MATCH($A36,$K$3:$K$15,0),MATCH(C$23,$L$2:$X$2,0))</f>
        <v>2</v>
      </c>
      <c r="D36" s="17">
        <f t="shared" si="12"/>
        <v>1</v>
      </c>
      <c r="E36" s="17">
        <f t="shared" si="12"/>
        <v>4</v>
      </c>
      <c r="F36" s="17">
        <f t="shared" si="12"/>
        <v>0.5</v>
      </c>
      <c r="G36" s="17">
        <f t="shared" si="12"/>
        <v>2</v>
      </c>
      <c r="H36" s="17">
        <f t="shared" si="12"/>
        <v>3</v>
      </c>
      <c r="I36" s="17">
        <f t="shared" si="12"/>
        <v>4</v>
      </c>
      <c r="J36" s="17">
        <f t="shared" si="12"/>
        <v>5</v>
      </c>
      <c r="K36" s="17">
        <f t="shared" si="12"/>
        <v>5</v>
      </c>
      <c r="L36" s="17">
        <f t="shared" si="12"/>
        <v>9</v>
      </c>
      <c r="M36" s="17">
        <f t="shared" si="12"/>
        <v>2</v>
      </c>
      <c r="N36" s="17">
        <f t="shared" si="12"/>
        <v>1</v>
      </c>
      <c r="O36" s="17">
        <f t="shared" si="12"/>
        <v>5</v>
      </c>
      <c r="P36" s="17">
        <f t="shared" si="12"/>
        <v>3</v>
      </c>
      <c r="Q36" s="17">
        <f t="shared" si="12"/>
        <v>7</v>
      </c>
      <c r="R36" s="17">
        <f t="shared" si="12"/>
        <v>2</v>
      </c>
      <c r="S36" s="17">
        <f t="shared" si="12"/>
        <v>4</v>
      </c>
      <c r="T36" s="17">
        <f t="shared" si="12"/>
        <v>2</v>
      </c>
      <c r="U36" s="62">
        <f t="shared" si="12"/>
        <v>7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>
      <c r="A37" s="17">
        <v>28</v>
      </c>
      <c r="B37" s="61" t="str">
        <v>#13</v>
      </c>
      <c r="C37" s="17">
        <f t="shared" ref="C37:U37" si="13">INDEX($L$3:$X$15,MATCH($A37,$K$3:$K$15,0),MATCH(C$23,$L$2:$X$2,0))</f>
        <v>0.25</v>
      </c>
      <c r="D37" s="17">
        <f t="shared" si="13"/>
        <v>0.2</v>
      </c>
      <c r="E37" s="17">
        <f t="shared" si="13"/>
        <v>0.5</v>
      </c>
      <c r="F37" s="17">
        <f t="shared" si="13"/>
        <v>0.2</v>
      </c>
      <c r="G37" s="17">
        <f t="shared" si="13"/>
        <v>0.25</v>
      </c>
      <c r="H37" s="17">
        <f t="shared" si="13"/>
        <v>0.33333333333333331</v>
      </c>
      <c r="I37" s="17">
        <f t="shared" si="13"/>
        <v>0.5</v>
      </c>
      <c r="J37" s="17">
        <f t="shared" si="13"/>
        <v>2</v>
      </c>
      <c r="K37" s="17">
        <f t="shared" si="13"/>
        <v>2</v>
      </c>
      <c r="L37" s="17">
        <f t="shared" si="13"/>
        <v>5</v>
      </c>
      <c r="M37" s="17">
        <f t="shared" si="13"/>
        <v>0.25</v>
      </c>
      <c r="N37" s="17">
        <f t="shared" si="13"/>
        <v>0.2</v>
      </c>
      <c r="O37" s="17">
        <f t="shared" si="13"/>
        <v>1</v>
      </c>
      <c r="P37" s="17">
        <f t="shared" si="13"/>
        <v>0.33333333333333331</v>
      </c>
      <c r="Q37" s="17">
        <f t="shared" si="13"/>
        <v>3</v>
      </c>
      <c r="R37" s="17">
        <f t="shared" si="13"/>
        <v>0.25</v>
      </c>
      <c r="S37" s="17">
        <f t="shared" si="13"/>
        <v>0.5</v>
      </c>
      <c r="T37" s="17">
        <f t="shared" si="13"/>
        <v>0.25</v>
      </c>
      <c r="U37" s="62">
        <f t="shared" si="13"/>
        <v>4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>
      <c r="A38" s="17">
        <v>32</v>
      </c>
      <c r="B38" s="61" t="str">
        <v>#14</v>
      </c>
      <c r="C38" s="17">
        <f t="shared" ref="C38:U38" si="14">INDEX($L$3:$X$15,MATCH($A38,$K$3:$K$15,0),MATCH(C$23,$L$2:$X$2,0))</f>
        <v>0.5</v>
      </c>
      <c r="D38" s="17">
        <f t="shared" si="14"/>
        <v>0.33333333333333331</v>
      </c>
      <c r="E38" s="17">
        <f t="shared" si="14"/>
        <v>3</v>
      </c>
      <c r="F38" s="17">
        <f t="shared" si="14"/>
        <v>0.33333333333333331</v>
      </c>
      <c r="G38" s="17">
        <f t="shared" si="14"/>
        <v>0.5</v>
      </c>
      <c r="H38" s="17">
        <f t="shared" si="14"/>
        <v>2</v>
      </c>
      <c r="I38" s="17">
        <f t="shared" si="14"/>
        <v>3</v>
      </c>
      <c r="J38" s="17">
        <f t="shared" si="14"/>
        <v>4</v>
      </c>
      <c r="K38" s="17">
        <f t="shared" si="14"/>
        <v>4</v>
      </c>
      <c r="L38" s="17">
        <f t="shared" si="14"/>
        <v>7</v>
      </c>
      <c r="M38" s="17">
        <f t="shared" si="14"/>
        <v>0.5</v>
      </c>
      <c r="N38" s="17">
        <f t="shared" si="14"/>
        <v>0.33333333333333331</v>
      </c>
      <c r="O38" s="17">
        <f t="shared" si="14"/>
        <v>3</v>
      </c>
      <c r="P38" s="17">
        <f t="shared" si="14"/>
        <v>1</v>
      </c>
      <c r="Q38" s="17">
        <f t="shared" si="14"/>
        <v>5</v>
      </c>
      <c r="R38" s="17">
        <f t="shared" si="14"/>
        <v>0.5</v>
      </c>
      <c r="S38" s="17">
        <f t="shared" si="14"/>
        <v>2</v>
      </c>
      <c r="T38" s="17">
        <f t="shared" si="14"/>
        <v>0.5</v>
      </c>
      <c r="U38" s="62">
        <f t="shared" si="14"/>
        <v>6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>
      <c r="A39" s="17">
        <v>24</v>
      </c>
      <c r="B39" s="61" t="str">
        <v>#15</v>
      </c>
      <c r="C39" s="17">
        <f t="shared" ref="C39:U39" si="15">INDEX($L$3:$X$15,MATCH($A39,$K$3:$K$15,0),MATCH(C$23,$L$2:$X$2,0))</f>
        <v>0.16666666666666666</v>
      </c>
      <c r="D39" s="17">
        <f t="shared" si="15"/>
        <v>0.14285714285714285</v>
      </c>
      <c r="E39" s="17">
        <f t="shared" si="15"/>
        <v>0.25</v>
      </c>
      <c r="F39" s="17">
        <f t="shared" si="15"/>
        <v>0.14285714285714285</v>
      </c>
      <c r="G39" s="17">
        <f t="shared" si="15"/>
        <v>0.16666666666666666</v>
      </c>
      <c r="H39" s="17">
        <f t="shared" si="15"/>
        <v>0.2</v>
      </c>
      <c r="I39" s="17">
        <f t="shared" si="15"/>
        <v>0.25</v>
      </c>
      <c r="J39" s="17">
        <f t="shared" si="15"/>
        <v>0.33333333333333331</v>
      </c>
      <c r="K39" s="17">
        <f t="shared" si="15"/>
        <v>0.33333333333333331</v>
      </c>
      <c r="L39" s="17">
        <f t="shared" si="15"/>
        <v>3</v>
      </c>
      <c r="M39" s="17">
        <f t="shared" si="15"/>
        <v>0.16666666666666666</v>
      </c>
      <c r="N39" s="17">
        <f t="shared" si="15"/>
        <v>0.14285714285714285</v>
      </c>
      <c r="O39" s="17">
        <f t="shared" si="15"/>
        <v>0.33333333333333331</v>
      </c>
      <c r="P39" s="17">
        <f t="shared" si="15"/>
        <v>0.2</v>
      </c>
      <c r="Q39" s="17">
        <f t="shared" si="15"/>
        <v>1</v>
      </c>
      <c r="R39" s="17">
        <f t="shared" si="15"/>
        <v>0.16666666666666666</v>
      </c>
      <c r="S39" s="17">
        <f t="shared" si="15"/>
        <v>0.25</v>
      </c>
      <c r="T39" s="17">
        <f t="shared" si="15"/>
        <v>0.16666666666666666</v>
      </c>
      <c r="U39" s="62">
        <f t="shared" si="15"/>
        <v>2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>
      <c r="A40" s="17">
        <v>33</v>
      </c>
      <c r="B40" s="61" t="str">
        <v>#16</v>
      </c>
      <c r="C40" s="17">
        <f t="shared" ref="C40:U40" si="16">INDEX($L$3:$X$15,MATCH($A40,$K$3:$K$15,0),MATCH(C$23,$L$2:$X$2,0))</f>
        <v>0.5</v>
      </c>
      <c r="D40" s="17">
        <f t="shared" si="16"/>
        <v>0.5</v>
      </c>
      <c r="E40" s="17">
        <f t="shared" si="16"/>
        <v>3</v>
      </c>
      <c r="F40" s="17">
        <f t="shared" si="16"/>
        <v>0.33333333333333331</v>
      </c>
      <c r="G40" s="17">
        <f t="shared" si="16"/>
        <v>1</v>
      </c>
      <c r="H40" s="17">
        <f t="shared" si="16"/>
        <v>2</v>
      </c>
      <c r="I40" s="17">
        <f t="shared" si="16"/>
        <v>3</v>
      </c>
      <c r="J40" s="17">
        <f t="shared" si="16"/>
        <v>4</v>
      </c>
      <c r="K40" s="17">
        <f t="shared" si="16"/>
        <v>4</v>
      </c>
      <c r="L40" s="17">
        <f t="shared" si="16"/>
        <v>8</v>
      </c>
      <c r="M40" s="17">
        <f t="shared" si="16"/>
        <v>1</v>
      </c>
      <c r="N40" s="17">
        <f t="shared" si="16"/>
        <v>0.5</v>
      </c>
      <c r="O40" s="17">
        <f t="shared" si="16"/>
        <v>4</v>
      </c>
      <c r="P40" s="17">
        <f t="shared" si="16"/>
        <v>2</v>
      </c>
      <c r="Q40" s="17">
        <f t="shared" si="16"/>
        <v>6</v>
      </c>
      <c r="R40" s="17">
        <f t="shared" si="16"/>
        <v>1</v>
      </c>
      <c r="S40" s="17">
        <f t="shared" si="16"/>
        <v>3</v>
      </c>
      <c r="T40" s="17">
        <f t="shared" si="16"/>
        <v>0.5</v>
      </c>
      <c r="U40" s="62">
        <f t="shared" si="16"/>
        <v>6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>
      <c r="A41" s="17">
        <v>30</v>
      </c>
      <c r="B41" s="61" t="str">
        <v>#17</v>
      </c>
      <c r="C41" s="17">
        <f t="shared" ref="C41:U41" si="17">INDEX($L$3:$X$15,MATCH($A41,$K$3:$K$15,0),MATCH(C$23,$L$2:$X$2,0))</f>
        <v>0.33333333333333331</v>
      </c>
      <c r="D41" s="17">
        <f t="shared" si="17"/>
        <v>0.25</v>
      </c>
      <c r="E41" s="17">
        <f t="shared" si="17"/>
        <v>2</v>
      </c>
      <c r="F41" s="17">
        <f t="shared" si="17"/>
        <v>0.25</v>
      </c>
      <c r="G41" s="17">
        <f t="shared" si="17"/>
        <v>0.33333333333333331</v>
      </c>
      <c r="H41" s="17">
        <f t="shared" si="17"/>
        <v>0.5</v>
      </c>
      <c r="I41" s="17">
        <f t="shared" si="17"/>
        <v>2</v>
      </c>
      <c r="J41" s="17">
        <f t="shared" si="17"/>
        <v>3</v>
      </c>
      <c r="K41" s="17">
        <f t="shared" si="17"/>
        <v>3</v>
      </c>
      <c r="L41" s="17">
        <f t="shared" si="17"/>
        <v>6</v>
      </c>
      <c r="M41" s="17">
        <f t="shared" si="17"/>
        <v>0.33333333333333331</v>
      </c>
      <c r="N41" s="17">
        <f t="shared" si="17"/>
        <v>0.25</v>
      </c>
      <c r="O41" s="17">
        <f t="shared" si="17"/>
        <v>2</v>
      </c>
      <c r="P41" s="17">
        <f t="shared" si="17"/>
        <v>0.5</v>
      </c>
      <c r="Q41" s="17">
        <f t="shared" si="17"/>
        <v>4</v>
      </c>
      <c r="R41" s="17">
        <f t="shared" si="17"/>
        <v>0.33333333333333331</v>
      </c>
      <c r="S41" s="17">
        <f t="shared" si="17"/>
        <v>1</v>
      </c>
      <c r="T41" s="17">
        <f t="shared" si="17"/>
        <v>0.33333333333333331</v>
      </c>
      <c r="U41" s="62">
        <f t="shared" si="17"/>
        <v>5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>
      <c r="A42" s="17">
        <v>34</v>
      </c>
      <c r="B42" s="61" t="str">
        <v>#18</v>
      </c>
      <c r="C42" s="17">
        <f t="shared" ref="C42:U42" si="18">INDEX($L$3:$X$15,MATCH($A42,$K$3:$K$15,0),MATCH(C$23,$L$2:$X$2,0))</f>
        <v>1</v>
      </c>
      <c r="D42" s="17">
        <f t="shared" si="18"/>
        <v>0.5</v>
      </c>
      <c r="E42" s="17">
        <f t="shared" si="18"/>
        <v>4</v>
      </c>
      <c r="F42" s="17">
        <f t="shared" si="18"/>
        <v>0.5</v>
      </c>
      <c r="G42" s="17">
        <f t="shared" si="18"/>
        <v>2</v>
      </c>
      <c r="H42" s="17">
        <f t="shared" si="18"/>
        <v>3</v>
      </c>
      <c r="I42" s="17">
        <f t="shared" si="18"/>
        <v>4</v>
      </c>
      <c r="J42" s="17">
        <f t="shared" si="18"/>
        <v>5</v>
      </c>
      <c r="K42" s="17">
        <f t="shared" si="18"/>
        <v>5</v>
      </c>
      <c r="L42" s="17">
        <f t="shared" si="18"/>
        <v>8</v>
      </c>
      <c r="M42" s="17">
        <f t="shared" si="18"/>
        <v>2</v>
      </c>
      <c r="N42" s="17">
        <f t="shared" si="18"/>
        <v>0.5</v>
      </c>
      <c r="O42" s="17">
        <f t="shared" si="18"/>
        <v>4</v>
      </c>
      <c r="P42" s="17">
        <f t="shared" si="18"/>
        <v>2</v>
      </c>
      <c r="Q42" s="17">
        <f t="shared" si="18"/>
        <v>6</v>
      </c>
      <c r="R42" s="17">
        <f t="shared" si="18"/>
        <v>2</v>
      </c>
      <c r="S42" s="17">
        <f t="shared" si="18"/>
        <v>3</v>
      </c>
      <c r="T42" s="17">
        <f t="shared" si="18"/>
        <v>1</v>
      </c>
      <c r="U42" s="62">
        <f t="shared" si="18"/>
        <v>7</v>
      </c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>
      <c r="A43" s="17">
        <v>23</v>
      </c>
      <c r="B43" s="51" t="str">
        <v>#19</v>
      </c>
      <c r="C43" s="56">
        <f t="shared" ref="C43:U43" si="19">INDEX($L$3:$X$15,MATCH($A43,$K$3:$K$15,0),MATCH(C$23,$L$2:$X$2,0))</f>
        <v>0.14285714285714285</v>
      </c>
      <c r="D43" s="56">
        <f t="shared" si="19"/>
        <v>0.14285714285714285</v>
      </c>
      <c r="E43" s="56">
        <f t="shared" si="19"/>
        <v>0.25</v>
      </c>
      <c r="F43" s="56">
        <f t="shared" si="19"/>
        <v>0.125</v>
      </c>
      <c r="G43" s="56">
        <f t="shared" si="19"/>
        <v>0.16666666666666666</v>
      </c>
      <c r="H43" s="56">
        <f t="shared" si="19"/>
        <v>0.2</v>
      </c>
      <c r="I43" s="56">
        <f t="shared" si="19"/>
        <v>0.25</v>
      </c>
      <c r="J43" s="56">
        <f t="shared" si="19"/>
        <v>0.33333333333333331</v>
      </c>
      <c r="K43" s="56">
        <f t="shared" si="19"/>
        <v>0.33333333333333331</v>
      </c>
      <c r="L43" s="56">
        <f t="shared" si="19"/>
        <v>3</v>
      </c>
      <c r="M43" s="56">
        <f t="shared" si="19"/>
        <v>0.16666666666666666</v>
      </c>
      <c r="N43" s="56">
        <f t="shared" si="19"/>
        <v>0.14285714285714285</v>
      </c>
      <c r="O43" s="56">
        <f t="shared" si="19"/>
        <v>0.25</v>
      </c>
      <c r="P43" s="56">
        <f t="shared" si="19"/>
        <v>0.16666666666666666</v>
      </c>
      <c r="Q43" s="56">
        <f t="shared" si="19"/>
        <v>0.5</v>
      </c>
      <c r="R43" s="56">
        <f t="shared" si="19"/>
        <v>0.16666666666666666</v>
      </c>
      <c r="S43" s="56">
        <f t="shared" si="19"/>
        <v>0.2</v>
      </c>
      <c r="T43" s="56">
        <f t="shared" si="19"/>
        <v>0.14285714285714285</v>
      </c>
      <c r="U43" s="64">
        <f t="shared" si="19"/>
        <v>1</v>
      </c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>
      <c r="A44" s="17"/>
      <c r="B44" s="10"/>
      <c r="C44" s="17"/>
      <c r="D44" s="17"/>
      <c r="E44" s="17"/>
      <c r="F44" s="17"/>
      <c r="G44" s="17"/>
      <c r="H44" s="17"/>
      <c r="I44" s="17"/>
      <c r="J44" s="17"/>
      <c r="K44" s="17"/>
      <c r="L44" s="50" t="s">
        <v>89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>
      <c r="B45" s="10"/>
      <c r="C45" s="17"/>
      <c r="D45" s="17"/>
      <c r="E45" s="17"/>
      <c r="F45" s="17"/>
      <c r="G45" s="17"/>
      <c r="H45" s="17"/>
      <c r="I45" s="17"/>
      <c r="J45" s="17"/>
      <c r="K45" s="17"/>
      <c r="L45" s="50" t="s">
        <v>97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>
      <c r="A46" s="65" t="s">
        <v>99</v>
      </c>
      <c r="B46" s="66" t="str">
        <f t="shared" ref="B46:U46" si="20">B24</f>
        <v>#</v>
      </c>
      <c r="C46" s="59" t="str">
        <f t="shared" si="20"/>
        <v>#1</v>
      </c>
      <c r="D46" s="59" t="str">
        <f t="shared" si="20"/>
        <v>#2</v>
      </c>
      <c r="E46" s="59" t="str">
        <f t="shared" si="20"/>
        <v>#3</v>
      </c>
      <c r="F46" s="59" t="str">
        <f t="shared" si="20"/>
        <v>#4</v>
      </c>
      <c r="G46" s="59" t="str">
        <f t="shared" si="20"/>
        <v>#5</v>
      </c>
      <c r="H46" s="59" t="str">
        <f t="shared" si="20"/>
        <v>#6</v>
      </c>
      <c r="I46" s="59" t="str">
        <f t="shared" si="20"/>
        <v>#7</v>
      </c>
      <c r="J46" s="59" t="str">
        <f t="shared" si="20"/>
        <v>#8</v>
      </c>
      <c r="K46" s="59" t="str">
        <f t="shared" si="20"/>
        <v>#9</v>
      </c>
      <c r="L46" s="59" t="str">
        <f t="shared" si="20"/>
        <v>#10</v>
      </c>
      <c r="M46" s="59" t="str">
        <f t="shared" si="20"/>
        <v>#11</v>
      </c>
      <c r="N46" s="59" t="str">
        <f t="shared" si="20"/>
        <v>#12</v>
      </c>
      <c r="O46" s="59" t="str">
        <f t="shared" si="20"/>
        <v>#13</v>
      </c>
      <c r="P46" s="59" t="str">
        <f t="shared" si="20"/>
        <v>#14</v>
      </c>
      <c r="Q46" s="59" t="str">
        <f t="shared" si="20"/>
        <v>#15</v>
      </c>
      <c r="R46" s="59" t="str">
        <f t="shared" si="20"/>
        <v>#16</v>
      </c>
      <c r="S46" s="59" t="str">
        <f t="shared" si="20"/>
        <v>#17</v>
      </c>
      <c r="T46" s="59" t="str">
        <f t="shared" si="20"/>
        <v>#18</v>
      </c>
      <c r="U46" s="59" t="str">
        <f t="shared" si="20"/>
        <v>#19</v>
      </c>
      <c r="V46" s="67" t="s">
        <v>100</v>
      </c>
      <c r="W46" s="68" t="s">
        <v>101</v>
      </c>
      <c r="X46" s="17"/>
      <c r="Y46" s="17"/>
      <c r="Z46" s="17"/>
      <c r="AA46" s="17"/>
      <c r="AB46" s="17"/>
      <c r="AC46" s="17"/>
      <c r="AD46" s="17"/>
      <c r="AE46" s="17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>
      <c r="A47" s="17"/>
      <c r="B47" s="69" t="str">
        <f t="shared" ref="B47:B65" si="21">B25</f>
        <v>#1</v>
      </c>
      <c r="C47" s="17">
        <f t="shared" ref="C47:U47" si="22">C25/SUM(C$25:C$43)</f>
        <v>8.162472062967642E-2</v>
      </c>
      <c r="D47" s="17">
        <f t="shared" si="22"/>
        <v>5.60947377793607E-2</v>
      </c>
      <c r="E47" s="17">
        <f t="shared" si="22"/>
        <v>9.7165991902833995E-2</v>
      </c>
      <c r="F47" s="17">
        <f t="shared" si="22"/>
        <v>8.1358558791244276E-2</v>
      </c>
      <c r="G47" s="17">
        <f t="shared" si="22"/>
        <v>0.11622276029055691</v>
      </c>
      <c r="H47" s="17">
        <f t="shared" si="22"/>
        <v>0.10697911360163016</v>
      </c>
      <c r="I47" s="17">
        <f t="shared" si="22"/>
        <v>9.7165991902833995E-2</v>
      </c>
      <c r="J47" s="17">
        <f t="shared" si="22"/>
        <v>8.792497069167643E-2</v>
      </c>
      <c r="K47" s="17">
        <f t="shared" si="22"/>
        <v>8.792497069167643E-2</v>
      </c>
      <c r="L47" s="17">
        <f t="shared" si="22"/>
        <v>6.6115702479338845E-2</v>
      </c>
      <c r="M47" s="17">
        <f t="shared" si="22"/>
        <v>0.11622276029055691</v>
      </c>
      <c r="N47" s="17">
        <f t="shared" si="22"/>
        <v>5.60947377793607E-2</v>
      </c>
      <c r="O47" s="17">
        <f t="shared" si="22"/>
        <v>8.0348175426849675E-2</v>
      </c>
      <c r="P47" s="17">
        <f t="shared" si="22"/>
        <v>8.6920529801324503E-2</v>
      </c>
      <c r="Q47" s="17">
        <f t="shared" si="22"/>
        <v>7.1570576540755465E-2</v>
      </c>
      <c r="R47" s="17">
        <f t="shared" si="22"/>
        <v>0.11622276029055691</v>
      </c>
      <c r="S47" s="17">
        <f t="shared" si="22"/>
        <v>8.6248203162434117E-2</v>
      </c>
      <c r="T47" s="17">
        <f t="shared" si="22"/>
        <v>8.162472062967642E-2</v>
      </c>
      <c r="U47" s="17">
        <f t="shared" si="22"/>
        <v>7.6642335766423347E-2</v>
      </c>
      <c r="V47" s="70">
        <f t="shared" ref="V47:V65" si="23">SUM(C47:U47)</f>
        <v>1.6504723184487664</v>
      </c>
      <c r="W47" s="71">
        <f t="shared" ref="W47:W65" si="24">V47/19</f>
        <v>8.6866964128882437E-2</v>
      </c>
      <c r="X47" s="17"/>
      <c r="Y47" s="17"/>
      <c r="Z47" s="17"/>
      <c r="AA47" s="17"/>
      <c r="AB47" s="17"/>
      <c r="AC47" s="17"/>
      <c r="AD47" s="17"/>
      <c r="AE47" s="17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>
      <c r="A48" s="17"/>
      <c r="B48" s="69" t="str">
        <f t="shared" si="21"/>
        <v>#2</v>
      </c>
      <c r="C48" s="17">
        <f t="shared" ref="C48:U48" si="25">C26/SUM(C$25:C$43)</f>
        <v>0.16324944125935284</v>
      </c>
      <c r="D48" s="17">
        <f t="shared" si="25"/>
        <v>0.1121894755587214</v>
      </c>
      <c r="E48" s="17">
        <f t="shared" si="25"/>
        <v>9.7165991902833995E-2</v>
      </c>
      <c r="F48" s="17">
        <f t="shared" si="25"/>
        <v>8.1358558791244276E-2</v>
      </c>
      <c r="G48" s="17">
        <f t="shared" si="25"/>
        <v>0.11622276029055691</v>
      </c>
      <c r="H48" s="17">
        <f t="shared" si="25"/>
        <v>0.10697911360163016</v>
      </c>
      <c r="I48" s="17">
        <f t="shared" si="25"/>
        <v>9.7165991902833995E-2</v>
      </c>
      <c r="J48" s="17">
        <f t="shared" si="25"/>
        <v>8.792497069167643E-2</v>
      </c>
      <c r="K48" s="17">
        <f t="shared" si="25"/>
        <v>8.792497069167643E-2</v>
      </c>
      <c r="L48" s="17">
        <f t="shared" si="25"/>
        <v>7.43801652892562E-2</v>
      </c>
      <c r="M48" s="17">
        <f t="shared" si="25"/>
        <v>0.11622276029055691</v>
      </c>
      <c r="N48" s="17">
        <f t="shared" si="25"/>
        <v>0.1121894755587214</v>
      </c>
      <c r="O48" s="17">
        <f t="shared" si="25"/>
        <v>0.1004352192835621</v>
      </c>
      <c r="P48" s="17">
        <f t="shared" si="25"/>
        <v>0.13038079470198677</v>
      </c>
      <c r="Q48" s="17">
        <f t="shared" si="25"/>
        <v>8.3499005964214709E-2</v>
      </c>
      <c r="R48" s="17">
        <f t="shared" si="25"/>
        <v>0.11622276029055691</v>
      </c>
      <c r="S48" s="17">
        <f t="shared" si="25"/>
        <v>0.11499760421657883</v>
      </c>
      <c r="T48" s="17">
        <f t="shared" si="25"/>
        <v>0.16324944125935284</v>
      </c>
      <c r="U48" s="17">
        <f t="shared" si="25"/>
        <v>7.6642335766423347E-2</v>
      </c>
      <c r="V48" s="70">
        <f t="shared" si="23"/>
        <v>2.0384008373117366</v>
      </c>
      <c r="W48" s="71">
        <f t="shared" si="24"/>
        <v>0.10728425459535455</v>
      </c>
      <c r="X48" s="17"/>
      <c r="Y48" s="17"/>
      <c r="Z48" s="17"/>
      <c r="AA48" s="17"/>
      <c r="AB48" s="17"/>
      <c r="AC48" s="17"/>
      <c r="AD48" s="17"/>
      <c r="AE48" s="17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>
      <c r="A49" s="17"/>
      <c r="B49" s="69" t="str">
        <f t="shared" si="21"/>
        <v>#3</v>
      </c>
      <c r="C49" s="17">
        <f t="shared" ref="C49:U49" si="26">C27/SUM(C$25:C$43)</f>
        <v>2.0406180157419105E-2</v>
      </c>
      <c r="D49" s="17">
        <f t="shared" si="26"/>
        <v>2.804736888968035E-2</v>
      </c>
      <c r="E49" s="17">
        <f t="shared" si="26"/>
        <v>2.4291497975708499E-2</v>
      </c>
      <c r="F49" s="17">
        <f t="shared" si="26"/>
        <v>3.2543423516497708E-2</v>
      </c>
      <c r="G49" s="17">
        <f t="shared" si="26"/>
        <v>1.9370460048426151E-2</v>
      </c>
      <c r="H49" s="17">
        <f t="shared" si="26"/>
        <v>1.7829852266938361E-2</v>
      </c>
      <c r="I49" s="17">
        <f t="shared" si="26"/>
        <v>2.4291497975708499E-2</v>
      </c>
      <c r="J49" s="17">
        <f t="shared" si="26"/>
        <v>3.5169988276670568E-2</v>
      </c>
      <c r="K49" s="17">
        <f t="shared" si="26"/>
        <v>3.5169988276670568E-2</v>
      </c>
      <c r="L49" s="17">
        <f t="shared" si="26"/>
        <v>4.9586776859504134E-2</v>
      </c>
      <c r="M49" s="17">
        <f t="shared" si="26"/>
        <v>1.9370460048426151E-2</v>
      </c>
      <c r="N49" s="17">
        <f t="shared" si="26"/>
        <v>2.804736888968035E-2</v>
      </c>
      <c r="O49" s="17">
        <f t="shared" si="26"/>
        <v>4.0174087713424837E-2</v>
      </c>
      <c r="P49" s="17">
        <f t="shared" si="26"/>
        <v>1.4486754966887417E-2</v>
      </c>
      <c r="Q49" s="17">
        <f t="shared" si="26"/>
        <v>4.771371769383697E-2</v>
      </c>
      <c r="R49" s="17">
        <f t="shared" si="26"/>
        <v>1.9370460048426151E-2</v>
      </c>
      <c r="S49" s="17">
        <f t="shared" si="26"/>
        <v>1.4374700527072353E-2</v>
      </c>
      <c r="T49" s="17">
        <f t="shared" si="26"/>
        <v>2.0406180157419105E-2</v>
      </c>
      <c r="U49" s="17">
        <f t="shared" si="26"/>
        <v>4.3795620437956199E-2</v>
      </c>
      <c r="V49" s="70">
        <f t="shared" si="23"/>
        <v>0.53444638472635342</v>
      </c>
      <c r="W49" s="71">
        <f t="shared" si="24"/>
        <v>2.8128757090860705E-2</v>
      </c>
      <c r="X49" s="17"/>
      <c r="Y49" s="17"/>
      <c r="Z49" s="17"/>
      <c r="AA49" s="17"/>
      <c r="AB49" s="17"/>
      <c r="AC49" s="17"/>
      <c r="AD49" s="17"/>
      <c r="AE49" s="17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>
      <c r="A50" s="17"/>
      <c r="B50" s="69" t="str">
        <f t="shared" si="21"/>
        <v>#4</v>
      </c>
      <c r="C50" s="17">
        <f t="shared" ref="C50:U50" si="27">C28/SUM(C$25:C$43)</f>
        <v>0.16324944125935284</v>
      </c>
      <c r="D50" s="17">
        <f t="shared" si="27"/>
        <v>0.2243789511174428</v>
      </c>
      <c r="E50" s="17">
        <f t="shared" si="27"/>
        <v>0.12145748987854249</v>
      </c>
      <c r="F50" s="17">
        <f t="shared" si="27"/>
        <v>0.16271711758248855</v>
      </c>
      <c r="G50" s="17">
        <f t="shared" si="27"/>
        <v>0.17433414043583537</v>
      </c>
      <c r="H50" s="17">
        <f t="shared" si="27"/>
        <v>0.14263881813550688</v>
      </c>
      <c r="I50" s="17">
        <f t="shared" si="27"/>
        <v>0.12145748987854249</v>
      </c>
      <c r="J50" s="17">
        <f t="shared" si="27"/>
        <v>0.10550996483001171</v>
      </c>
      <c r="K50" s="17">
        <f t="shared" si="27"/>
        <v>0.10550996483001171</v>
      </c>
      <c r="L50" s="17">
        <f t="shared" si="27"/>
        <v>7.43801652892562E-2</v>
      </c>
      <c r="M50" s="17">
        <f t="shared" si="27"/>
        <v>0.17433414043583537</v>
      </c>
      <c r="N50" s="17">
        <f t="shared" si="27"/>
        <v>0.2243789511174428</v>
      </c>
      <c r="O50" s="17">
        <f t="shared" si="27"/>
        <v>0.1004352192835621</v>
      </c>
      <c r="P50" s="17">
        <f t="shared" si="27"/>
        <v>0.13038079470198677</v>
      </c>
      <c r="Q50" s="17">
        <f t="shared" si="27"/>
        <v>8.3499005964214709E-2</v>
      </c>
      <c r="R50" s="17">
        <f t="shared" si="27"/>
        <v>0.17433414043583537</v>
      </c>
      <c r="S50" s="17">
        <f t="shared" si="27"/>
        <v>0.11499760421657883</v>
      </c>
      <c r="T50" s="17">
        <f t="shared" si="27"/>
        <v>0.16324944125935284</v>
      </c>
      <c r="U50" s="17">
        <f t="shared" si="27"/>
        <v>8.7591240875912399E-2</v>
      </c>
      <c r="V50" s="70">
        <f t="shared" si="23"/>
        <v>2.648834081527712</v>
      </c>
      <c r="W50" s="71">
        <f t="shared" si="24"/>
        <v>0.13941232008040591</v>
      </c>
      <c r="X50" s="17"/>
      <c r="Y50" s="17"/>
      <c r="Z50" s="17"/>
      <c r="AA50" s="17"/>
      <c r="AB50" s="17"/>
      <c r="AC50" s="17"/>
      <c r="AD50" s="17"/>
      <c r="AE50" s="17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>
      <c r="A51" s="17"/>
      <c r="B51" s="69" t="str">
        <f t="shared" si="21"/>
        <v>#5</v>
      </c>
      <c r="C51" s="17">
        <f t="shared" ref="C51:U51" si="28">C29/SUM(C$25:C$43)</f>
        <v>4.081236031483821E-2</v>
      </c>
      <c r="D51" s="17">
        <f t="shared" si="28"/>
        <v>5.60947377793607E-2</v>
      </c>
      <c r="E51" s="17">
        <f t="shared" si="28"/>
        <v>7.28744939271255E-2</v>
      </c>
      <c r="F51" s="17">
        <f t="shared" si="28"/>
        <v>5.4239039194162841E-2</v>
      </c>
      <c r="G51" s="17">
        <f t="shared" si="28"/>
        <v>5.8111380145278453E-2</v>
      </c>
      <c r="H51" s="17">
        <f t="shared" si="28"/>
        <v>7.1319409067753442E-2</v>
      </c>
      <c r="I51" s="17">
        <f t="shared" si="28"/>
        <v>7.28744939271255E-2</v>
      </c>
      <c r="J51" s="17">
        <f t="shared" si="28"/>
        <v>7.0339976553341135E-2</v>
      </c>
      <c r="K51" s="17">
        <f t="shared" si="28"/>
        <v>7.0339976553341135E-2</v>
      </c>
      <c r="L51" s="17">
        <f t="shared" si="28"/>
        <v>6.6115702479338845E-2</v>
      </c>
      <c r="M51" s="17">
        <f t="shared" si="28"/>
        <v>5.8111380145278453E-2</v>
      </c>
      <c r="N51" s="17">
        <f t="shared" si="28"/>
        <v>5.60947377793607E-2</v>
      </c>
      <c r="O51" s="17">
        <f t="shared" si="28"/>
        <v>8.0348175426849675E-2</v>
      </c>
      <c r="P51" s="17">
        <f t="shared" si="28"/>
        <v>8.6920529801324503E-2</v>
      </c>
      <c r="Q51" s="17">
        <f t="shared" si="28"/>
        <v>7.1570576540755465E-2</v>
      </c>
      <c r="R51" s="17">
        <f t="shared" si="28"/>
        <v>5.8111380145278453E-2</v>
      </c>
      <c r="S51" s="17">
        <f t="shared" si="28"/>
        <v>8.6248203162434117E-2</v>
      </c>
      <c r="T51" s="17">
        <f t="shared" si="28"/>
        <v>4.081236031483821E-2</v>
      </c>
      <c r="U51" s="17">
        <f t="shared" si="28"/>
        <v>6.5693430656934296E-2</v>
      </c>
      <c r="V51" s="70">
        <f t="shared" si="23"/>
        <v>1.2370323439147197</v>
      </c>
      <c r="W51" s="71">
        <f t="shared" si="24"/>
        <v>6.5106965469195768E-2</v>
      </c>
      <c r="X51" s="17"/>
      <c r="Y51" s="17"/>
      <c r="Z51" s="17"/>
      <c r="AA51" s="17"/>
      <c r="AB51" s="17"/>
      <c r="AC51" s="17"/>
      <c r="AD51" s="17"/>
      <c r="AE51" s="17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>
      <c r="A52" s="17"/>
      <c r="B52" s="69" t="str">
        <f t="shared" si="21"/>
        <v>#6</v>
      </c>
      <c r="C52" s="17">
        <f t="shared" ref="C52:U52" si="29">C30/SUM(C$25:C$43)</f>
        <v>2.7208240209892137E-2</v>
      </c>
      <c r="D52" s="17">
        <f t="shared" si="29"/>
        <v>3.7396491852907131E-2</v>
      </c>
      <c r="E52" s="17">
        <f t="shared" si="29"/>
        <v>4.8582995951416998E-2</v>
      </c>
      <c r="F52" s="17">
        <f t="shared" si="29"/>
        <v>4.0679279395622138E-2</v>
      </c>
      <c r="G52" s="17">
        <f t="shared" si="29"/>
        <v>2.9055690072639227E-2</v>
      </c>
      <c r="H52" s="17">
        <f t="shared" si="29"/>
        <v>3.5659704533876721E-2</v>
      </c>
      <c r="I52" s="17">
        <f t="shared" si="29"/>
        <v>4.8582995951416998E-2</v>
      </c>
      <c r="J52" s="17">
        <f t="shared" si="29"/>
        <v>5.2754982415005855E-2</v>
      </c>
      <c r="K52" s="17">
        <f t="shared" si="29"/>
        <v>5.2754982415005855E-2</v>
      </c>
      <c r="L52" s="17">
        <f t="shared" si="29"/>
        <v>5.7851239669421489E-2</v>
      </c>
      <c r="M52" s="17">
        <f t="shared" si="29"/>
        <v>2.9055690072639227E-2</v>
      </c>
      <c r="N52" s="17">
        <f t="shared" si="29"/>
        <v>3.7396491852907131E-2</v>
      </c>
      <c r="O52" s="17">
        <f t="shared" si="29"/>
        <v>6.0261131570137252E-2</v>
      </c>
      <c r="P52" s="17">
        <f t="shared" si="29"/>
        <v>2.1730132450331126E-2</v>
      </c>
      <c r="Q52" s="17">
        <f t="shared" si="29"/>
        <v>5.9642147117296214E-2</v>
      </c>
      <c r="R52" s="17">
        <f t="shared" si="29"/>
        <v>2.9055690072639227E-2</v>
      </c>
      <c r="S52" s="17">
        <f t="shared" si="29"/>
        <v>5.7498802108289414E-2</v>
      </c>
      <c r="T52" s="17">
        <f t="shared" si="29"/>
        <v>2.7208240209892137E-2</v>
      </c>
      <c r="U52" s="17">
        <f t="shared" si="29"/>
        <v>5.4744525547445251E-2</v>
      </c>
      <c r="V52" s="70">
        <f t="shared" si="23"/>
        <v>0.80711945346878144</v>
      </c>
      <c r="W52" s="71">
        <f t="shared" si="24"/>
        <v>4.2479971235199025E-2</v>
      </c>
      <c r="X52" s="17"/>
      <c r="Y52" s="17"/>
      <c r="Z52" s="17"/>
      <c r="AA52" s="17"/>
      <c r="AB52" s="17"/>
      <c r="AC52" s="17"/>
      <c r="AD52" s="17"/>
      <c r="AE52" s="17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>
      <c r="A53" s="17"/>
      <c r="B53" s="69" t="str">
        <f t="shared" si="21"/>
        <v>#7</v>
      </c>
      <c r="C53" s="17">
        <f t="shared" ref="C53:U53" si="30">C31/SUM(C$25:C$43)</f>
        <v>2.0406180157419105E-2</v>
      </c>
      <c r="D53" s="17">
        <f t="shared" si="30"/>
        <v>2.804736888968035E-2</v>
      </c>
      <c r="E53" s="17">
        <f t="shared" si="30"/>
        <v>2.4291497975708499E-2</v>
      </c>
      <c r="F53" s="17">
        <f t="shared" si="30"/>
        <v>3.2543423516497708E-2</v>
      </c>
      <c r="G53" s="17">
        <f t="shared" si="30"/>
        <v>1.9370460048426151E-2</v>
      </c>
      <c r="H53" s="17">
        <f t="shared" si="30"/>
        <v>1.7829852266938361E-2</v>
      </c>
      <c r="I53" s="17">
        <f t="shared" si="30"/>
        <v>2.4291497975708499E-2</v>
      </c>
      <c r="J53" s="17">
        <f t="shared" si="30"/>
        <v>3.5169988276670568E-2</v>
      </c>
      <c r="K53" s="17">
        <f t="shared" si="30"/>
        <v>3.5169988276670568E-2</v>
      </c>
      <c r="L53" s="17">
        <f t="shared" si="30"/>
        <v>4.9586776859504134E-2</v>
      </c>
      <c r="M53" s="17">
        <f t="shared" si="30"/>
        <v>1.9370460048426151E-2</v>
      </c>
      <c r="N53" s="17">
        <f t="shared" si="30"/>
        <v>2.804736888968035E-2</v>
      </c>
      <c r="O53" s="17">
        <f t="shared" si="30"/>
        <v>4.0174087713424837E-2</v>
      </c>
      <c r="P53" s="17">
        <f t="shared" si="30"/>
        <v>1.4486754966887417E-2</v>
      </c>
      <c r="Q53" s="17">
        <f t="shared" si="30"/>
        <v>4.771371769383697E-2</v>
      </c>
      <c r="R53" s="17">
        <f t="shared" si="30"/>
        <v>1.9370460048426151E-2</v>
      </c>
      <c r="S53" s="17">
        <f t="shared" si="30"/>
        <v>1.4374700527072353E-2</v>
      </c>
      <c r="T53" s="17">
        <f t="shared" si="30"/>
        <v>2.0406180157419105E-2</v>
      </c>
      <c r="U53" s="17">
        <f t="shared" si="30"/>
        <v>4.3795620437956199E-2</v>
      </c>
      <c r="V53" s="70">
        <f t="shared" si="23"/>
        <v>0.53444638472635342</v>
      </c>
      <c r="W53" s="71">
        <f t="shared" si="24"/>
        <v>2.8128757090860705E-2</v>
      </c>
      <c r="X53" s="17"/>
      <c r="Y53" s="17"/>
      <c r="Z53" s="17"/>
      <c r="AA53" s="17"/>
      <c r="AB53" s="17"/>
      <c r="AC53" s="17"/>
      <c r="AD53" s="17"/>
      <c r="AE53" s="17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>
      <c r="A54" s="17"/>
      <c r="B54" s="69" t="str">
        <f t="shared" si="21"/>
        <v>#8</v>
      </c>
      <c r="C54" s="17">
        <f t="shared" ref="C54:U54" si="31">C32/SUM(C$25:C$43)</f>
        <v>1.6324944125935284E-2</v>
      </c>
      <c r="D54" s="17">
        <f t="shared" si="31"/>
        <v>2.2437895111744283E-2</v>
      </c>
      <c r="E54" s="17">
        <f t="shared" si="31"/>
        <v>1.2145748987854249E-2</v>
      </c>
      <c r="F54" s="17">
        <f t="shared" si="31"/>
        <v>2.7119519597081421E-2</v>
      </c>
      <c r="G54" s="17">
        <f t="shared" si="31"/>
        <v>1.4527845036319613E-2</v>
      </c>
      <c r="H54" s="17">
        <f t="shared" si="31"/>
        <v>1.1886568177958906E-2</v>
      </c>
      <c r="I54" s="17">
        <f t="shared" si="31"/>
        <v>1.2145748987854249E-2</v>
      </c>
      <c r="J54" s="17">
        <f t="shared" si="31"/>
        <v>1.7584994138335284E-2</v>
      </c>
      <c r="K54" s="17">
        <f t="shared" si="31"/>
        <v>1.7584994138335284E-2</v>
      </c>
      <c r="L54" s="17">
        <f t="shared" si="31"/>
        <v>4.1322314049586778E-2</v>
      </c>
      <c r="M54" s="17">
        <f t="shared" si="31"/>
        <v>1.4527845036319613E-2</v>
      </c>
      <c r="N54" s="17">
        <f t="shared" si="31"/>
        <v>2.2437895111744283E-2</v>
      </c>
      <c r="O54" s="17">
        <f t="shared" si="31"/>
        <v>1.0043521928356209E-2</v>
      </c>
      <c r="P54" s="17">
        <f t="shared" si="31"/>
        <v>1.0865066225165563E-2</v>
      </c>
      <c r="Q54" s="17">
        <f t="shared" si="31"/>
        <v>3.5785288270377733E-2</v>
      </c>
      <c r="R54" s="17">
        <f t="shared" si="31"/>
        <v>1.4527845036319613E-2</v>
      </c>
      <c r="S54" s="17">
        <f t="shared" si="31"/>
        <v>9.5831336847149017E-3</v>
      </c>
      <c r="T54" s="17">
        <f t="shared" si="31"/>
        <v>1.6324944125935284E-2</v>
      </c>
      <c r="U54" s="17">
        <f t="shared" si="31"/>
        <v>3.2846715328467148E-2</v>
      </c>
      <c r="V54" s="70">
        <f t="shared" si="23"/>
        <v>0.36002282709840577</v>
      </c>
      <c r="W54" s="71">
        <f t="shared" si="24"/>
        <v>1.8948569847284515E-2</v>
      </c>
      <c r="X54" s="17"/>
      <c r="Y54" s="17"/>
      <c r="Z54" s="17"/>
      <c r="AA54" s="17"/>
      <c r="AB54" s="17"/>
      <c r="AC54" s="17"/>
      <c r="AD54" s="17"/>
      <c r="AE54" s="17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>
      <c r="A55" s="17"/>
      <c r="B55" s="69" t="str">
        <f t="shared" si="21"/>
        <v>#9</v>
      </c>
      <c r="C55" s="17">
        <f t="shared" ref="C55:U55" si="32">C33/SUM(C$25:C$43)</f>
        <v>1.6324944125935284E-2</v>
      </c>
      <c r="D55" s="17">
        <f t="shared" si="32"/>
        <v>2.2437895111744283E-2</v>
      </c>
      <c r="E55" s="17">
        <f t="shared" si="32"/>
        <v>1.2145748987854249E-2</v>
      </c>
      <c r="F55" s="17">
        <f t="shared" si="32"/>
        <v>2.7119519597081421E-2</v>
      </c>
      <c r="G55" s="17">
        <f t="shared" si="32"/>
        <v>1.4527845036319613E-2</v>
      </c>
      <c r="H55" s="17">
        <f t="shared" si="32"/>
        <v>1.1886568177958906E-2</v>
      </c>
      <c r="I55" s="17">
        <f t="shared" si="32"/>
        <v>1.2145748987854249E-2</v>
      </c>
      <c r="J55" s="17">
        <f t="shared" si="32"/>
        <v>1.7584994138335284E-2</v>
      </c>
      <c r="K55" s="17">
        <f t="shared" si="32"/>
        <v>1.7584994138335284E-2</v>
      </c>
      <c r="L55" s="17">
        <f t="shared" si="32"/>
        <v>4.1322314049586778E-2</v>
      </c>
      <c r="M55" s="17">
        <f t="shared" si="32"/>
        <v>1.4527845036319613E-2</v>
      </c>
      <c r="N55" s="17">
        <f t="shared" si="32"/>
        <v>2.2437895111744283E-2</v>
      </c>
      <c r="O55" s="17">
        <f t="shared" si="32"/>
        <v>1.0043521928356209E-2</v>
      </c>
      <c r="P55" s="17">
        <f t="shared" si="32"/>
        <v>1.0865066225165563E-2</v>
      </c>
      <c r="Q55" s="17">
        <f t="shared" si="32"/>
        <v>3.5785288270377733E-2</v>
      </c>
      <c r="R55" s="17">
        <f t="shared" si="32"/>
        <v>1.4527845036319613E-2</v>
      </c>
      <c r="S55" s="17">
        <f t="shared" si="32"/>
        <v>9.5831336847149017E-3</v>
      </c>
      <c r="T55" s="17">
        <f t="shared" si="32"/>
        <v>1.6324944125935284E-2</v>
      </c>
      <c r="U55" s="17">
        <f t="shared" si="32"/>
        <v>3.2846715328467148E-2</v>
      </c>
      <c r="V55" s="70">
        <f t="shared" si="23"/>
        <v>0.36002282709840577</v>
      </c>
      <c r="W55" s="71">
        <f t="shared" si="24"/>
        <v>1.8948569847284515E-2</v>
      </c>
      <c r="X55" s="17"/>
      <c r="Y55" s="17"/>
      <c r="Z55" s="17"/>
      <c r="AA55" s="17"/>
      <c r="AB55" s="17"/>
      <c r="AC55" s="17"/>
      <c r="AD55" s="17"/>
      <c r="AE55" s="17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>
      <c r="A56" s="17"/>
      <c r="B56" s="69" t="str">
        <f t="shared" si="21"/>
        <v>#10</v>
      </c>
      <c r="C56" s="17">
        <f t="shared" ref="C56:U56" si="33">C34/SUM(C$25:C$43)</f>
        <v>1.0203090078709552E-2</v>
      </c>
      <c r="D56" s="17">
        <f t="shared" si="33"/>
        <v>1.2465497284302378E-2</v>
      </c>
      <c r="E56" s="17">
        <f t="shared" si="33"/>
        <v>4.0485829959514162E-3</v>
      </c>
      <c r="F56" s="17">
        <f t="shared" si="33"/>
        <v>1.8079679731387615E-2</v>
      </c>
      <c r="G56" s="17">
        <f t="shared" si="33"/>
        <v>7.2639225181598066E-3</v>
      </c>
      <c r="H56" s="17">
        <f t="shared" si="33"/>
        <v>5.0942435048395313E-3</v>
      </c>
      <c r="I56" s="17">
        <f t="shared" si="33"/>
        <v>4.0485829959514162E-3</v>
      </c>
      <c r="J56" s="17">
        <f t="shared" si="33"/>
        <v>3.5169988276670572E-3</v>
      </c>
      <c r="K56" s="17">
        <f t="shared" si="33"/>
        <v>3.5169988276670572E-3</v>
      </c>
      <c r="L56" s="17">
        <f t="shared" si="33"/>
        <v>8.2644628099173556E-3</v>
      </c>
      <c r="M56" s="17">
        <f t="shared" si="33"/>
        <v>7.2639225181598066E-3</v>
      </c>
      <c r="N56" s="17">
        <f t="shared" si="33"/>
        <v>1.2465497284302378E-2</v>
      </c>
      <c r="O56" s="17">
        <f t="shared" si="33"/>
        <v>4.0174087713424839E-3</v>
      </c>
      <c r="P56" s="17">
        <f t="shared" si="33"/>
        <v>6.2086092715231784E-3</v>
      </c>
      <c r="Q56" s="17">
        <f t="shared" si="33"/>
        <v>3.9761431411530811E-3</v>
      </c>
      <c r="R56" s="17">
        <f t="shared" si="33"/>
        <v>7.2639225181598066E-3</v>
      </c>
      <c r="S56" s="17">
        <f t="shared" si="33"/>
        <v>4.7915668423574509E-3</v>
      </c>
      <c r="T56" s="17">
        <f t="shared" si="33"/>
        <v>1.0203090078709552E-2</v>
      </c>
      <c r="U56" s="17">
        <f t="shared" si="33"/>
        <v>3.6496350364963498E-3</v>
      </c>
      <c r="V56" s="70">
        <f t="shared" si="23"/>
        <v>0.13634185503675728</v>
      </c>
      <c r="W56" s="71">
        <f t="shared" si="24"/>
        <v>7.1758871071977513E-3</v>
      </c>
      <c r="X56" s="17"/>
      <c r="Y56" s="17"/>
      <c r="Z56" s="17"/>
      <c r="AA56" s="17"/>
      <c r="AB56" s="17"/>
      <c r="AC56" s="17"/>
      <c r="AD56" s="17"/>
      <c r="AE56" s="17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>
      <c r="A57" s="17"/>
      <c r="B57" s="69" t="str">
        <f t="shared" si="21"/>
        <v>#11</v>
      </c>
      <c r="C57" s="17">
        <f t="shared" ref="C57:U57" si="34">C35/SUM(C$25:C$43)</f>
        <v>4.081236031483821E-2</v>
      </c>
      <c r="D57" s="17">
        <f t="shared" si="34"/>
        <v>5.60947377793607E-2</v>
      </c>
      <c r="E57" s="17">
        <f t="shared" si="34"/>
        <v>7.28744939271255E-2</v>
      </c>
      <c r="F57" s="17">
        <f t="shared" si="34"/>
        <v>5.4239039194162841E-2</v>
      </c>
      <c r="G57" s="17">
        <f t="shared" si="34"/>
        <v>5.8111380145278453E-2</v>
      </c>
      <c r="H57" s="17">
        <f t="shared" si="34"/>
        <v>7.1319409067753442E-2</v>
      </c>
      <c r="I57" s="17">
        <f t="shared" si="34"/>
        <v>7.28744939271255E-2</v>
      </c>
      <c r="J57" s="17">
        <f t="shared" si="34"/>
        <v>7.0339976553341135E-2</v>
      </c>
      <c r="K57" s="17">
        <f t="shared" si="34"/>
        <v>7.0339976553341135E-2</v>
      </c>
      <c r="L57" s="17">
        <f t="shared" si="34"/>
        <v>6.6115702479338845E-2</v>
      </c>
      <c r="M57" s="17">
        <f t="shared" si="34"/>
        <v>5.8111380145278453E-2</v>
      </c>
      <c r="N57" s="17">
        <f t="shared" si="34"/>
        <v>5.60947377793607E-2</v>
      </c>
      <c r="O57" s="17">
        <f t="shared" si="34"/>
        <v>8.0348175426849675E-2</v>
      </c>
      <c r="P57" s="17">
        <f t="shared" si="34"/>
        <v>8.6920529801324503E-2</v>
      </c>
      <c r="Q57" s="17">
        <f t="shared" si="34"/>
        <v>7.1570576540755465E-2</v>
      </c>
      <c r="R57" s="17">
        <f t="shared" si="34"/>
        <v>5.8111380145278453E-2</v>
      </c>
      <c r="S57" s="17">
        <f t="shared" si="34"/>
        <v>8.6248203162434117E-2</v>
      </c>
      <c r="T57" s="17">
        <f t="shared" si="34"/>
        <v>4.081236031483821E-2</v>
      </c>
      <c r="U57" s="17">
        <f t="shared" si="34"/>
        <v>6.5693430656934296E-2</v>
      </c>
      <c r="V57" s="70">
        <f t="shared" si="23"/>
        <v>1.2370323439147197</v>
      </c>
      <c r="W57" s="71">
        <f t="shared" si="24"/>
        <v>6.5106965469195768E-2</v>
      </c>
      <c r="X57" s="17"/>
      <c r="Y57" s="17"/>
      <c r="Z57" s="17"/>
      <c r="AA57" s="17"/>
      <c r="AB57" s="17"/>
      <c r="AC57" s="17"/>
      <c r="AD57" s="17"/>
      <c r="AE57" s="17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>
      <c r="A58" s="17"/>
      <c r="B58" s="69" t="str">
        <f t="shared" si="21"/>
        <v>#12</v>
      </c>
      <c r="C58" s="17">
        <f t="shared" ref="C58:U58" si="35">C36/SUM(C$25:C$43)</f>
        <v>0.16324944125935284</v>
      </c>
      <c r="D58" s="17">
        <f t="shared" si="35"/>
        <v>0.1121894755587214</v>
      </c>
      <c r="E58" s="17">
        <f t="shared" si="35"/>
        <v>9.7165991902833995E-2</v>
      </c>
      <c r="F58" s="17">
        <f t="shared" si="35"/>
        <v>8.1358558791244276E-2</v>
      </c>
      <c r="G58" s="17">
        <f t="shared" si="35"/>
        <v>0.11622276029055691</v>
      </c>
      <c r="H58" s="17">
        <f t="shared" si="35"/>
        <v>0.10697911360163016</v>
      </c>
      <c r="I58" s="17">
        <f t="shared" si="35"/>
        <v>9.7165991902833995E-2</v>
      </c>
      <c r="J58" s="17">
        <f t="shared" si="35"/>
        <v>8.792497069167643E-2</v>
      </c>
      <c r="K58" s="17">
        <f t="shared" si="35"/>
        <v>8.792497069167643E-2</v>
      </c>
      <c r="L58" s="17">
        <f t="shared" si="35"/>
        <v>7.43801652892562E-2</v>
      </c>
      <c r="M58" s="17">
        <f t="shared" si="35"/>
        <v>0.11622276029055691</v>
      </c>
      <c r="N58" s="17">
        <f t="shared" si="35"/>
        <v>0.1121894755587214</v>
      </c>
      <c r="O58" s="17">
        <f t="shared" si="35"/>
        <v>0.1004352192835621</v>
      </c>
      <c r="P58" s="17">
        <f t="shared" si="35"/>
        <v>0.13038079470198677</v>
      </c>
      <c r="Q58" s="17">
        <f t="shared" si="35"/>
        <v>8.3499005964214709E-2</v>
      </c>
      <c r="R58" s="17">
        <f t="shared" si="35"/>
        <v>0.11622276029055691</v>
      </c>
      <c r="S58" s="17">
        <f t="shared" si="35"/>
        <v>0.11499760421657883</v>
      </c>
      <c r="T58" s="17">
        <f t="shared" si="35"/>
        <v>0.16324944125935284</v>
      </c>
      <c r="U58" s="17">
        <f t="shared" si="35"/>
        <v>7.6642335766423347E-2</v>
      </c>
      <c r="V58" s="70">
        <f t="shared" si="23"/>
        <v>2.0384008373117366</v>
      </c>
      <c r="W58" s="71">
        <f t="shared" si="24"/>
        <v>0.10728425459535455</v>
      </c>
      <c r="X58" s="17"/>
      <c r="Y58" s="17"/>
      <c r="Z58" s="17"/>
      <c r="AA58" s="17"/>
      <c r="AB58" s="17"/>
      <c r="AC58" s="17"/>
      <c r="AD58" s="17"/>
      <c r="AE58" s="17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>
      <c r="A59" s="17"/>
      <c r="B59" s="69" t="str">
        <f t="shared" si="21"/>
        <v>#13</v>
      </c>
      <c r="C59" s="17">
        <f t="shared" ref="C59:U59" si="36">C37/SUM(C$25:C$43)</f>
        <v>2.0406180157419105E-2</v>
      </c>
      <c r="D59" s="17">
        <f t="shared" si="36"/>
        <v>2.2437895111744283E-2</v>
      </c>
      <c r="E59" s="17">
        <f t="shared" si="36"/>
        <v>1.2145748987854249E-2</v>
      </c>
      <c r="F59" s="17">
        <f t="shared" si="36"/>
        <v>3.2543423516497708E-2</v>
      </c>
      <c r="G59" s="17">
        <f t="shared" si="36"/>
        <v>1.4527845036319613E-2</v>
      </c>
      <c r="H59" s="17">
        <f t="shared" si="36"/>
        <v>1.1886568177958906E-2</v>
      </c>
      <c r="I59" s="17">
        <f t="shared" si="36"/>
        <v>1.2145748987854249E-2</v>
      </c>
      <c r="J59" s="17">
        <f t="shared" si="36"/>
        <v>3.5169988276670568E-2</v>
      </c>
      <c r="K59" s="17">
        <f t="shared" si="36"/>
        <v>3.5169988276670568E-2</v>
      </c>
      <c r="L59" s="17">
        <f t="shared" si="36"/>
        <v>4.1322314049586778E-2</v>
      </c>
      <c r="M59" s="17">
        <f t="shared" si="36"/>
        <v>1.4527845036319613E-2</v>
      </c>
      <c r="N59" s="17">
        <f t="shared" si="36"/>
        <v>2.2437895111744283E-2</v>
      </c>
      <c r="O59" s="17">
        <f t="shared" si="36"/>
        <v>2.0087043856712419E-2</v>
      </c>
      <c r="P59" s="17">
        <f t="shared" si="36"/>
        <v>1.4486754966887417E-2</v>
      </c>
      <c r="Q59" s="17">
        <f t="shared" si="36"/>
        <v>3.5785288270377733E-2</v>
      </c>
      <c r="R59" s="17">
        <f t="shared" si="36"/>
        <v>1.4527845036319613E-2</v>
      </c>
      <c r="S59" s="17">
        <f t="shared" si="36"/>
        <v>1.4374700527072353E-2</v>
      </c>
      <c r="T59" s="17">
        <f t="shared" si="36"/>
        <v>2.0406180157419105E-2</v>
      </c>
      <c r="U59" s="17">
        <f t="shared" si="36"/>
        <v>4.3795620437956199E-2</v>
      </c>
      <c r="V59" s="70">
        <f t="shared" si="23"/>
        <v>0.43818487397938471</v>
      </c>
      <c r="W59" s="71">
        <f t="shared" si="24"/>
        <v>2.306236178838867E-2</v>
      </c>
      <c r="X59" s="17"/>
      <c r="Y59" s="17"/>
      <c r="Z59" s="17"/>
      <c r="AA59" s="17"/>
      <c r="AB59" s="17"/>
      <c r="AC59" s="17"/>
      <c r="AD59" s="17"/>
      <c r="AE59" s="17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>
      <c r="A60" s="17"/>
      <c r="B60" s="69" t="str">
        <f t="shared" si="21"/>
        <v>#14</v>
      </c>
      <c r="C60" s="17">
        <f t="shared" ref="C60:U60" si="37">C38/SUM(C$25:C$43)</f>
        <v>4.081236031483821E-2</v>
      </c>
      <c r="D60" s="17">
        <f t="shared" si="37"/>
        <v>3.7396491852907131E-2</v>
      </c>
      <c r="E60" s="17">
        <f t="shared" si="37"/>
        <v>7.28744939271255E-2</v>
      </c>
      <c r="F60" s="17">
        <f t="shared" si="37"/>
        <v>5.4239039194162841E-2</v>
      </c>
      <c r="G60" s="17">
        <f t="shared" si="37"/>
        <v>2.9055690072639227E-2</v>
      </c>
      <c r="H60" s="17">
        <f t="shared" si="37"/>
        <v>7.1319409067753442E-2</v>
      </c>
      <c r="I60" s="17">
        <f t="shared" si="37"/>
        <v>7.28744939271255E-2</v>
      </c>
      <c r="J60" s="17">
        <f t="shared" si="37"/>
        <v>7.0339976553341135E-2</v>
      </c>
      <c r="K60" s="17">
        <f t="shared" si="37"/>
        <v>7.0339976553341135E-2</v>
      </c>
      <c r="L60" s="17">
        <f t="shared" si="37"/>
        <v>5.7851239669421489E-2</v>
      </c>
      <c r="M60" s="17">
        <f t="shared" si="37"/>
        <v>2.9055690072639227E-2</v>
      </c>
      <c r="N60" s="17">
        <f t="shared" si="37"/>
        <v>3.7396491852907131E-2</v>
      </c>
      <c r="O60" s="17">
        <f t="shared" si="37"/>
        <v>6.0261131570137252E-2</v>
      </c>
      <c r="P60" s="17">
        <f t="shared" si="37"/>
        <v>4.3460264900662252E-2</v>
      </c>
      <c r="Q60" s="17">
        <f t="shared" si="37"/>
        <v>5.9642147117296214E-2</v>
      </c>
      <c r="R60" s="17">
        <f t="shared" si="37"/>
        <v>2.9055690072639227E-2</v>
      </c>
      <c r="S60" s="17">
        <f t="shared" si="37"/>
        <v>5.7498802108289414E-2</v>
      </c>
      <c r="T60" s="17">
        <f t="shared" si="37"/>
        <v>4.081236031483821E-2</v>
      </c>
      <c r="U60" s="17">
        <f t="shared" si="37"/>
        <v>6.5693430656934296E-2</v>
      </c>
      <c r="V60" s="70">
        <f t="shared" si="23"/>
        <v>0.99997917979899886</v>
      </c>
      <c r="W60" s="71">
        <f t="shared" si="24"/>
        <v>5.2630483147315728E-2</v>
      </c>
      <c r="X60" s="17"/>
      <c r="Y60" s="17"/>
      <c r="Z60" s="17"/>
      <c r="AA60" s="17"/>
      <c r="AB60" s="17"/>
      <c r="AC60" s="17"/>
      <c r="AD60" s="17"/>
      <c r="AE60" s="17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>
      <c r="A61" s="17"/>
      <c r="B61" s="69" t="str">
        <f t="shared" si="21"/>
        <v>#15</v>
      </c>
      <c r="C61" s="17">
        <f t="shared" ref="C61:U61" si="38">C39/SUM(C$25:C$43)</f>
        <v>1.3604120104946068E-2</v>
      </c>
      <c r="D61" s="17">
        <f t="shared" si="38"/>
        <v>1.6027067936960199E-2</v>
      </c>
      <c r="E61" s="17">
        <f t="shared" si="38"/>
        <v>6.0728744939271247E-3</v>
      </c>
      <c r="F61" s="17">
        <f t="shared" si="38"/>
        <v>2.3245302511784076E-2</v>
      </c>
      <c r="G61" s="17">
        <f t="shared" si="38"/>
        <v>9.6852300242130755E-3</v>
      </c>
      <c r="H61" s="17">
        <f t="shared" si="38"/>
        <v>7.1319409067753447E-3</v>
      </c>
      <c r="I61" s="17">
        <f t="shared" si="38"/>
        <v>6.0728744939271247E-3</v>
      </c>
      <c r="J61" s="17">
        <f t="shared" si="38"/>
        <v>5.8616647127784282E-3</v>
      </c>
      <c r="K61" s="17">
        <f t="shared" si="38"/>
        <v>5.8616647127784282E-3</v>
      </c>
      <c r="L61" s="17">
        <f t="shared" si="38"/>
        <v>2.4793388429752067E-2</v>
      </c>
      <c r="M61" s="17">
        <f t="shared" si="38"/>
        <v>9.6852300242130755E-3</v>
      </c>
      <c r="N61" s="17">
        <f t="shared" si="38"/>
        <v>1.6027067936960199E-2</v>
      </c>
      <c r="O61" s="17">
        <f t="shared" si="38"/>
        <v>6.6956812855708059E-3</v>
      </c>
      <c r="P61" s="17">
        <f t="shared" si="38"/>
        <v>8.6920529801324514E-3</v>
      </c>
      <c r="Q61" s="17">
        <f t="shared" si="38"/>
        <v>1.1928429423459242E-2</v>
      </c>
      <c r="R61" s="17">
        <f t="shared" si="38"/>
        <v>9.6852300242130755E-3</v>
      </c>
      <c r="S61" s="17">
        <f t="shared" si="38"/>
        <v>7.1873502635361767E-3</v>
      </c>
      <c r="T61" s="17">
        <f t="shared" si="38"/>
        <v>1.3604120104946068E-2</v>
      </c>
      <c r="U61" s="17">
        <f t="shared" si="38"/>
        <v>2.18978102189781E-2</v>
      </c>
      <c r="V61" s="70">
        <f t="shared" si="23"/>
        <v>0.2237591005898511</v>
      </c>
      <c r="W61" s="71">
        <f t="shared" si="24"/>
        <v>1.17767947678869E-2</v>
      </c>
      <c r="X61" s="17"/>
      <c r="Y61" s="17"/>
      <c r="Z61" s="17"/>
      <c r="AA61" s="17"/>
      <c r="AB61" s="17"/>
      <c r="AC61" s="17"/>
      <c r="AD61" s="17"/>
      <c r="AE61" s="17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>
      <c r="A62" s="17"/>
      <c r="B62" s="69" t="str">
        <f t="shared" si="21"/>
        <v>#16</v>
      </c>
      <c r="C62" s="17">
        <f t="shared" ref="C62:U62" si="39">C40/SUM(C$25:C$43)</f>
        <v>4.081236031483821E-2</v>
      </c>
      <c r="D62" s="17">
        <f t="shared" si="39"/>
        <v>5.60947377793607E-2</v>
      </c>
      <c r="E62" s="17">
        <f t="shared" si="39"/>
        <v>7.28744939271255E-2</v>
      </c>
      <c r="F62" s="17">
        <f t="shared" si="39"/>
        <v>5.4239039194162841E-2</v>
      </c>
      <c r="G62" s="17">
        <f t="shared" si="39"/>
        <v>5.8111380145278453E-2</v>
      </c>
      <c r="H62" s="17">
        <f t="shared" si="39"/>
        <v>7.1319409067753442E-2</v>
      </c>
      <c r="I62" s="17">
        <f t="shared" si="39"/>
        <v>7.28744939271255E-2</v>
      </c>
      <c r="J62" s="17">
        <f t="shared" si="39"/>
        <v>7.0339976553341135E-2</v>
      </c>
      <c r="K62" s="17">
        <f t="shared" si="39"/>
        <v>7.0339976553341135E-2</v>
      </c>
      <c r="L62" s="17">
        <f t="shared" si="39"/>
        <v>6.6115702479338845E-2</v>
      </c>
      <c r="M62" s="17">
        <f t="shared" si="39"/>
        <v>5.8111380145278453E-2</v>
      </c>
      <c r="N62" s="17">
        <f t="shared" si="39"/>
        <v>5.60947377793607E-2</v>
      </c>
      <c r="O62" s="17">
        <f t="shared" si="39"/>
        <v>8.0348175426849675E-2</v>
      </c>
      <c r="P62" s="17">
        <f t="shared" si="39"/>
        <v>8.6920529801324503E-2</v>
      </c>
      <c r="Q62" s="17">
        <f t="shared" si="39"/>
        <v>7.1570576540755465E-2</v>
      </c>
      <c r="R62" s="17">
        <f t="shared" si="39"/>
        <v>5.8111380145278453E-2</v>
      </c>
      <c r="S62" s="17">
        <f t="shared" si="39"/>
        <v>8.6248203162434117E-2</v>
      </c>
      <c r="T62" s="17">
        <f t="shared" si="39"/>
        <v>4.081236031483821E-2</v>
      </c>
      <c r="U62" s="17">
        <f t="shared" si="39"/>
        <v>6.5693430656934296E-2</v>
      </c>
      <c r="V62" s="70">
        <f t="shared" si="23"/>
        <v>1.2370323439147197</v>
      </c>
      <c r="W62" s="71">
        <f t="shared" si="24"/>
        <v>6.5106965469195768E-2</v>
      </c>
      <c r="X62" s="17"/>
      <c r="Y62" s="17"/>
      <c r="Z62" s="17"/>
      <c r="AA62" s="17"/>
      <c r="AB62" s="17"/>
      <c r="AC62" s="17"/>
      <c r="AD62" s="17"/>
      <c r="AE62" s="17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>
      <c r="A63" s="17"/>
      <c r="B63" s="69" t="str">
        <f t="shared" si="21"/>
        <v>#17</v>
      </c>
      <c r="C63" s="17">
        <f t="shared" ref="C63:U63" si="40">C41/SUM(C$25:C$43)</f>
        <v>2.7208240209892137E-2</v>
      </c>
      <c r="D63" s="17">
        <f t="shared" si="40"/>
        <v>2.804736888968035E-2</v>
      </c>
      <c r="E63" s="17">
        <f t="shared" si="40"/>
        <v>4.8582995951416998E-2</v>
      </c>
      <c r="F63" s="17">
        <f t="shared" si="40"/>
        <v>4.0679279395622138E-2</v>
      </c>
      <c r="G63" s="17">
        <f t="shared" si="40"/>
        <v>1.9370460048426151E-2</v>
      </c>
      <c r="H63" s="17">
        <f t="shared" si="40"/>
        <v>1.7829852266938361E-2</v>
      </c>
      <c r="I63" s="17">
        <f t="shared" si="40"/>
        <v>4.8582995951416998E-2</v>
      </c>
      <c r="J63" s="17">
        <f t="shared" si="40"/>
        <v>5.2754982415005855E-2</v>
      </c>
      <c r="K63" s="17">
        <f t="shared" si="40"/>
        <v>5.2754982415005855E-2</v>
      </c>
      <c r="L63" s="17">
        <f t="shared" si="40"/>
        <v>4.9586776859504134E-2</v>
      </c>
      <c r="M63" s="17">
        <f t="shared" si="40"/>
        <v>1.9370460048426151E-2</v>
      </c>
      <c r="N63" s="17">
        <f t="shared" si="40"/>
        <v>2.804736888968035E-2</v>
      </c>
      <c r="O63" s="17">
        <f t="shared" si="40"/>
        <v>4.0174087713424837E-2</v>
      </c>
      <c r="P63" s="17">
        <f t="shared" si="40"/>
        <v>2.1730132450331126E-2</v>
      </c>
      <c r="Q63" s="17">
        <f t="shared" si="40"/>
        <v>4.771371769383697E-2</v>
      </c>
      <c r="R63" s="17">
        <f t="shared" si="40"/>
        <v>1.9370460048426151E-2</v>
      </c>
      <c r="S63" s="17">
        <f t="shared" si="40"/>
        <v>2.8749401054144707E-2</v>
      </c>
      <c r="T63" s="17">
        <f t="shared" si="40"/>
        <v>2.7208240209892137E-2</v>
      </c>
      <c r="U63" s="17">
        <f t="shared" si="40"/>
        <v>5.4744525547445251E-2</v>
      </c>
      <c r="V63" s="70">
        <f t="shared" si="23"/>
        <v>0.67250632805851651</v>
      </c>
      <c r="W63" s="71">
        <f t="shared" si="24"/>
        <v>3.5395069897816656E-2</v>
      </c>
      <c r="X63" s="17"/>
      <c r="Y63" s="17"/>
      <c r="Z63" s="17"/>
      <c r="AA63" s="17"/>
      <c r="AB63" s="17"/>
      <c r="AC63" s="17"/>
      <c r="AD63" s="17"/>
      <c r="AE63" s="17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>
      <c r="A64" s="10"/>
      <c r="B64" s="69" t="str">
        <f t="shared" si="21"/>
        <v>#18</v>
      </c>
      <c r="C64" s="17">
        <f t="shared" ref="C64:U64" si="41">C42/SUM(C$25:C$43)</f>
        <v>8.162472062967642E-2</v>
      </c>
      <c r="D64" s="17">
        <f t="shared" si="41"/>
        <v>5.60947377793607E-2</v>
      </c>
      <c r="E64" s="17">
        <f t="shared" si="41"/>
        <v>9.7165991902833995E-2</v>
      </c>
      <c r="F64" s="17">
        <f t="shared" si="41"/>
        <v>8.1358558791244276E-2</v>
      </c>
      <c r="G64" s="17">
        <f t="shared" si="41"/>
        <v>0.11622276029055691</v>
      </c>
      <c r="H64" s="17">
        <f t="shared" si="41"/>
        <v>0.10697911360163016</v>
      </c>
      <c r="I64" s="17">
        <f t="shared" si="41"/>
        <v>9.7165991902833995E-2</v>
      </c>
      <c r="J64" s="17">
        <f t="shared" si="41"/>
        <v>8.792497069167643E-2</v>
      </c>
      <c r="K64" s="17">
        <f t="shared" si="41"/>
        <v>8.792497069167643E-2</v>
      </c>
      <c r="L64" s="17">
        <f t="shared" si="41"/>
        <v>6.6115702479338845E-2</v>
      </c>
      <c r="M64" s="17">
        <f t="shared" si="41"/>
        <v>0.11622276029055691</v>
      </c>
      <c r="N64" s="17">
        <f t="shared" si="41"/>
        <v>5.60947377793607E-2</v>
      </c>
      <c r="O64" s="17">
        <f t="shared" si="41"/>
        <v>8.0348175426849675E-2</v>
      </c>
      <c r="P64" s="17">
        <f t="shared" si="41"/>
        <v>8.6920529801324503E-2</v>
      </c>
      <c r="Q64" s="17">
        <f t="shared" si="41"/>
        <v>7.1570576540755465E-2</v>
      </c>
      <c r="R64" s="17">
        <f t="shared" si="41"/>
        <v>0.11622276029055691</v>
      </c>
      <c r="S64" s="17">
        <f t="shared" si="41"/>
        <v>8.6248203162434117E-2</v>
      </c>
      <c r="T64" s="17">
        <f t="shared" si="41"/>
        <v>8.162472062967642E-2</v>
      </c>
      <c r="U64" s="17">
        <f t="shared" si="41"/>
        <v>7.6642335766423347E-2</v>
      </c>
      <c r="V64" s="70">
        <f t="shared" si="23"/>
        <v>1.6504723184487664</v>
      </c>
      <c r="W64" s="71">
        <f t="shared" si="24"/>
        <v>8.6866964128882437E-2</v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46">
      <c r="A65" s="10"/>
      <c r="B65" s="78" t="str">
        <f t="shared" si="21"/>
        <v>#19</v>
      </c>
      <c r="C65" s="56">
        <f t="shared" ref="C65:U65" si="42">C43/SUM(C$25:C$43)</f>
        <v>1.1660674375668059E-2</v>
      </c>
      <c r="D65" s="56">
        <f t="shared" si="42"/>
        <v>1.6027067936960199E-2</v>
      </c>
      <c r="E65" s="56">
        <f t="shared" si="42"/>
        <v>6.0728744939271247E-3</v>
      </c>
      <c r="F65" s="56">
        <f t="shared" si="42"/>
        <v>2.0339639697811069E-2</v>
      </c>
      <c r="G65" s="56">
        <f t="shared" si="42"/>
        <v>9.6852300242130755E-3</v>
      </c>
      <c r="H65" s="56">
        <f t="shared" si="42"/>
        <v>7.1319409067753447E-3</v>
      </c>
      <c r="I65" s="56">
        <f t="shared" si="42"/>
        <v>6.0728744939271247E-3</v>
      </c>
      <c r="J65" s="56">
        <f t="shared" si="42"/>
        <v>5.8616647127784282E-3</v>
      </c>
      <c r="K65" s="56">
        <f t="shared" si="42"/>
        <v>5.8616647127784282E-3</v>
      </c>
      <c r="L65" s="56">
        <f t="shared" si="42"/>
        <v>2.4793388429752067E-2</v>
      </c>
      <c r="M65" s="56">
        <f t="shared" si="42"/>
        <v>9.6852300242130755E-3</v>
      </c>
      <c r="N65" s="56">
        <f t="shared" si="42"/>
        <v>1.6027067936960199E-2</v>
      </c>
      <c r="O65" s="56">
        <f t="shared" si="42"/>
        <v>5.0217609641781047E-3</v>
      </c>
      <c r="P65" s="56">
        <f t="shared" si="42"/>
        <v>7.2433774834437083E-3</v>
      </c>
      <c r="Q65" s="56">
        <f t="shared" si="42"/>
        <v>5.9642147117296212E-3</v>
      </c>
      <c r="R65" s="56">
        <f t="shared" si="42"/>
        <v>9.6852300242130755E-3</v>
      </c>
      <c r="S65" s="56">
        <f t="shared" si="42"/>
        <v>5.7498802108289417E-3</v>
      </c>
      <c r="T65" s="56">
        <f t="shared" si="42"/>
        <v>1.1660674375668059E-2</v>
      </c>
      <c r="U65" s="56">
        <f t="shared" si="42"/>
        <v>1.094890510948905E-2</v>
      </c>
      <c r="V65" s="80">
        <f t="shared" si="23"/>
        <v>0.19549336062531472</v>
      </c>
      <c r="W65" s="82">
        <f t="shared" si="24"/>
        <v>1.0289124243437617E-2</v>
      </c>
      <c r="X65" s="10"/>
      <c r="Y65" s="10"/>
      <c r="Z65" s="10"/>
      <c r="AA65" s="10"/>
      <c r="AB65" s="10"/>
      <c r="AC65" s="10"/>
      <c r="AD65" s="10"/>
      <c r="AE65" s="10"/>
      <c r="AF65" s="10"/>
      <c r="AG65" s="84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1:46">
      <c r="A66" s="10"/>
      <c r="V66" s="17"/>
      <c r="W66" s="85">
        <f>SUM(W47:W65)</f>
        <v>1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46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1:46">
      <c r="A68" s="10"/>
      <c r="B68" s="10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46">
      <c r="A69" s="10"/>
      <c r="B69" s="10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46">
      <c r="A70" s="10"/>
      <c r="B70" s="10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1:46">
      <c r="A71" s="10"/>
      <c r="B71" s="10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>
      <c r="A72" s="10"/>
      <c r="B72" s="10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>
      <c r="A73" s="10"/>
      <c r="B73" s="10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1:46">
      <c r="A74" s="10"/>
      <c r="B74" s="10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1:46">
      <c r="A75" s="10"/>
      <c r="B75" s="10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1:46">
      <c r="A76" s="10"/>
      <c r="B76" s="10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46">
      <c r="A77" s="10"/>
      <c r="B77" s="10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46">
      <c r="A78" s="10"/>
      <c r="B78" s="10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46">
      <c r="A79" s="10"/>
      <c r="B79" s="10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1:46">
      <c r="A80" s="10"/>
      <c r="B80" s="10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1:46">
      <c r="A81" s="10"/>
      <c r="B81" s="10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>
      <c r="A82" s="10"/>
      <c r="B82" s="10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>
      <c r="A83" s="10"/>
      <c r="B83" s="10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>
      <c r="A84" s="10"/>
      <c r="B84" s="10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>
      <c r="A85" s="10"/>
      <c r="B85" s="10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1:46">
      <c r="A86" s="10"/>
      <c r="B86" s="10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>
      <c r="A87" s="10"/>
      <c r="B87" s="10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>
      <c r="A88" s="10"/>
      <c r="B88" s="10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1:46">
      <c r="A89" s="10"/>
      <c r="B89" s="10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1:46">
      <c r="A90" s="10"/>
      <c r="B90" s="10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1:46">
      <c r="A91" s="10"/>
      <c r="B91" s="10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 spans="1:46">
      <c r="A92" s="10"/>
      <c r="B92" s="10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1:46">
      <c r="A93" s="10"/>
      <c r="B93" s="10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1:46">
      <c r="A94" s="10"/>
      <c r="B94" s="10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1:4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 spans="1:4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1:4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1:4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1:4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1:4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spans="1:4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1:4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1:4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1:4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1:4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1:4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1:4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1:4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1:4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1:4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1:4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1:4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1:4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1:4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1:4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1:4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 spans="1:4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 spans="1:4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spans="1:4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 spans="1:4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 spans="1:4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 spans="1:4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 spans="1:4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 spans="1:4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 spans="1:4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spans="1:4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</row>
    <row r="128" spans="1:4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 spans="1:4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spans="1:4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 spans="1:4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spans="1:4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 spans="1:4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spans="1:4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 spans="1:4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 spans="1:4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 spans="1:4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 spans="1:4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 spans="1:4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 spans="1:4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 spans="1:4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 spans="1:4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 spans="1:4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</row>
    <row r="145" spans="1:4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 spans="1: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 spans="1:4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 spans="1:4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 spans="1:4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spans="1:4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</row>
    <row r="151" spans="1:4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 spans="1:4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 spans="1:4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 spans="1:4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 spans="1:4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spans="1:4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 spans="1:4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</row>
    <row r="158" spans="1:4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spans="1:4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 spans="1:4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 spans="1:4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 spans="1:4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 spans="1:4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 spans="1:4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</row>
    <row r="165" spans="1:4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spans="1:4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 spans="1:4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 spans="1:4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 spans="1:4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 spans="1:4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spans="1:4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</row>
    <row r="172" spans="1:4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 spans="1:4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 spans="1:4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 spans="1:4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 spans="1:4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spans="1:4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 spans="1:4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 spans="1:4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 spans="1:4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 spans="1:4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spans="1:4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 spans="1:4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 spans="1:4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 spans="1:4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 spans="1:4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 spans="1:4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 spans="1:4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 spans="1:4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 spans="1:4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 spans="1:4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 spans="1:4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 spans="1:4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 spans="1:4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 spans="1:4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 spans="1:4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 spans="1:4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 spans="1:4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 spans="1:4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</row>
    <row r="200" spans="1:4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 spans="1:4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 spans="1:4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 spans="1:4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 spans="1:4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 spans="1:4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 spans="1:4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 spans="1:4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 spans="1:4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 spans="1:4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 spans="1:4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 spans="1:4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 spans="1:4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 spans="1:4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</row>
    <row r="214" spans="1:4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 spans="1:4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 spans="1:4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4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</row>
    <row r="218" spans="1:4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</row>
    <row r="219" spans="1:4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</row>
    <row r="220" spans="1:4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</row>
    <row r="221" spans="1:4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</row>
    <row r="222" spans="1:4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</row>
    <row r="223" spans="1:4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</row>
    <row r="224" spans="1:4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</row>
    <row r="225" spans="1:4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</row>
    <row r="226" spans="1:4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</row>
    <row r="227" spans="1:4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 spans="1:4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 spans="1:4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 spans="1:4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 spans="1:4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 spans="1:4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 spans="1:4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 spans="1:4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 spans="1:4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 spans="1:4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 spans="1:4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 spans="1:4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 spans="1:4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  <row r="240" spans="1:4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</row>
    <row r="241" spans="1:4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</row>
    <row r="242" spans="1:4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</row>
    <row r="243" spans="1:4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</row>
    <row r="244" spans="1:4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</row>
    <row r="245" spans="1:4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</row>
    <row r="246" spans="1: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</row>
    <row r="247" spans="1:4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</row>
    <row r="248" spans="1:4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</row>
    <row r="249" spans="1:4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</row>
    <row r="250" spans="1:4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</row>
    <row r="251" spans="1:4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</row>
    <row r="252" spans="1:4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</row>
    <row r="253" spans="1:4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</row>
    <row r="254" spans="1:4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</row>
    <row r="255" spans="1:4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</row>
    <row r="256" spans="1:4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</row>
    <row r="257" spans="1:4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</row>
    <row r="258" spans="1:4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</row>
    <row r="259" spans="1:4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</row>
    <row r="260" spans="1:4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</row>
    <row r="261" spans="1:4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</row>
    <row r="262" spans="1:4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</row>
    <row r="263" spans="1:4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</row>
    <row r="264" spans="1:4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</row>
    <row r="265" spans="1:4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</row>
    <row r="266" spans="1:4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</row>
    <row r="267" spans="1:4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</row>
    <row r="268" spans="1:4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</row>
    <row r="269" spans="1:4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</row>
    <row r="270" spans="1:4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</row>
    <row r="271" spans="1:4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</row>
    <row r="272" spans="1:4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</row>
    <row r="273" spans="1:4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</row>
    <row r="274" spans="1:4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</row>
    <row r="275" spans="1:4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</row>
    <row r="276" spans="1:4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</row>
    <row r="277" spans="1:4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</row>
    <row r="278" spans="1:4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</row>
    <row r="279" spans="1:4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</row>
    <row r="280" spans="1:4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</row>
    <row r="281" spans="1:4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</row>
    <row r="282" spans="1:4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</row>
    <row r="283" spans="1:4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</row>
    <row r="284" spans="1:4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</row>
    <row r="285" spans="1:4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</row>
    <row r="286" spans="1:4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</row>
    <row r="287" spans="1:4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</row>
    <row r="288" spans="1:4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</row>
    <row r="289" spans="1:4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</row>
    <row r="290" spans="1:4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</row>
    <row r="291" spans="1:4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</row>
    <row r="292" spans="1:4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</row>
    <row r="293" spans="1:4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</row>
    <row r="294" spans="1:4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</row>
    <row r="295" spans="1:4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</row>
    <row r="296" spans="1:4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</row>
    <row r="297" spans="1:4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</row>
    <row r="298" spans="1:4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</row>
    <row r="299" spans="1:4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</row>
    <row r="300" spans="1:4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</row>
    <row r="301" spans="1:4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</row>
    <row r="302" spans="1:4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</row>
    <row r="303" spans="1:4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</row>
    <row r="304" spans="1:4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</row>
    <row r="305" spans="1:4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</row>
    <row r="306" spans="1:4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</row>
    <row r="307" spans="1:4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</row>
    <row r="308" spans="1:4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</row>
    <row r="309" spans="1:4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</row>
    <row r="310" spans="1:4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</row>
    <row r="311" spans="1:4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</row>
    <row r="312" spans="1:4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</row>
    <row r="313" spans="1:4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</row>
    <row r="314" spans="1:4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</row>
    <row r="315" spans="1:4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</row>
    <row r="316" spans="1:4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</row>
    <row r="317" spans="1:4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</row>
    <row r="318" spans="1:4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</row>
    <row r="319" spans="1:4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</row>
    <row r="320" spans="1:4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</row>
    <row r="321" spans="1:4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</row>
    <row r="322" spans="1:4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</row>
    <row r="323" spans="1:4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</row>
    <row r="324" spans="1:4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</row>
    <row r="325" spans="1:4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</row>
    <row r="326" spans="1:4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</row>
    <row r="327" spans="1:4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</row>
    <row r="328" spans="1:4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</row>
    <row r="329" spans="1:4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</row>
    <row r="330" spans="1:4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</row>
    <row r="331" spans="1:4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</row>
    <row r="332" spans="1:4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</row>
    <row r="333" spans="1:4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</row>
    <row r="334" spans="1:4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</row>
    <row r="335" spans="1:4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</row>
    <row r="336" spans="1:4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</row>
    <row r="337" spans="1:4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</row>
    <row r="338" spans="1:4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</row>
    <row r="339" spans="1:4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</row>
    <row r="340" spans="1:4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</row>
    <row r="341" spans="1:4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</row>
    <row r="342" spans="1:4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</row>
    <row r="343" spans="1:4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</row>
    <row r="344" spans="1:4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</row>
    <row r="345" spans="1:4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</row>
    <row r="346" spans="1: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</row>
    <row r="347" spans="1:4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</row>
    <row r="348" spans="1:4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</row>
    <row r="349" spans="1:4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</row>
    <row r="350" spans="1:4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</row>
    <row r="351" spans="1:4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</row>
    <row r="352" spans="1:4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</row>
    <row r="353" spans="1:4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</row>
    <row r="354" spans="1:4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</row>
    <row r="355" spans="1:4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</row>
    <row r="356" spans="1:4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</row>
    <row r="357" spans="1:4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</row>
    <row r="358" spans="1:4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</row>
    <row r="359" spans="1:4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</row>
    <row r="360" spans="1:4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</row>
    <row r="361" spans="1:4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</row>
    <row r="362" spans="1:4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</row>
    <row r="363" spans="1:4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</row>
    <row r="364" spans="1:4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</row>
    <row r="365" spans="1:4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</row>
    <row r="366" spans="1:4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</row>
    <row r="367" spans="1:4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</row>
    <row r="368" spans="1:4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</row>
    <row r="369" spans="1:4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</row>
    <row r="370" spans="1:4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</row>
    <row r="371" spans="1:4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</row>
    <row r="372" spans="1:4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</row>
    <row r="373" spans="1:4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</row>
    <row r="374" spans="1:4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</row>
    <row r="375" spans="1:4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</row>
    <row r="376" spans="1:4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</row>
    <row r="377" spans="1:4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</row>
    <row r="378" spans="1:4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</row>
    <row r="379" spans="1:4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</row>
    <row r="380" spans="1:4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</row>
    <row r="381" spans="1:4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</row>
    <row r="382" spans="1:4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</row>
    <row r="383" spans="1:4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</row>
    <row r="384" spans="1:4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</row>
    <row r="385" spans="1:4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</row>
    <row r="386" spans="1:4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</row>
    <row r="387" spans="1:4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</row>
    <row r="388" spans="1:4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</row>
    <row r="389" spans="1:4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</row>
    <row r="390" spans="1:4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</row>
    <row r="391" spans="1:4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</row>
    <row r="392" spans="1:4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</row>
    <row r="393" spans="1:4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</row>
    <row r="394" spans="1:4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</row>
    <row r="395" spans="1:4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</row>
    <row r="396" spans="1:4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</row>
    <row r="397" spans="1:4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</row>
    <row r="398" spans="1:4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</row>
    <row r="399" spans="1:4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</row>
    <row r="400" spans="1:4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</row>
    <row r="401" spans="1:4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</row>
    <row r="402" spans="1:4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</row>
    <row r="403" spans="1:4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</row>
    <row r="404" spans="1:4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</row>
    <row r="405" spans="1:4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</row>
    <row r="406" spans="1:4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</row>
    <row r="407" spans="1:4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</row>
    <row r="408" spans="1:4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</row>
    <row r="409" spans="1:4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</row>
    <row r="410" spans="1:4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</row>
    <row r="411" spans="1:4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</row>
    <row r="412" spans="1:4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</row>
    <row r="413" spans="1:4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</row>
    <row r="414" spans="1:4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</row>
    <row r="415" spans="1:4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</row>
    <row r="416" spans="1:4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</row>
    <row r="417" spans="1:4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</row>
    <row r="418" spans="1:4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</row>
    <row r="419" spans="1:4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</row>
    <row r="420" spans="1:4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</row>
    <row r="421" spans="1:4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</row>
    <row r="422" spans="1:4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</row>
    <row r="423" spans="1:4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</row>
    <row r="424" spans="1:4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</row>
    <row r="425" spans="1:4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</row>
    <row r="426" spans="1:4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</row>
    <row r="427" spans="1:4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</row>
    <row r="428" spans="1:4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</row>
    <row r="429" spans="1:4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</row>
    <row r="430" spans="1:4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</row>
    <row r="431" spans="1:4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</row>
    <row r="432" spans="1:4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</row>
    <row r="433" spans="1:4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</row>
    <row r="434" spans="1:4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</row>
    <row r="435" spans="1:4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</row>
    <row r="436" spans="1:4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</row>
    <row r="437" spans="1:4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</row>
    <row r="438" spans="1:4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</row>
    <row r="439" spans="1:4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</row>
    <row r="440" spans="1:4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</row>
    <row r="441" spans="1:4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</row>
    <row r="442" spans="1:4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</row>
    <row r="443" spans="1:4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</row>
    <row r="444" spans="1:4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</row>
    <row r="445" spans="1:4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</row>
    <row r="446" spans="1: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</row>
    <row r="447" spans="1:4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</row>
    <row r="448" spans="1:4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</row>
    <row r="449" spans="1:4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</row>
    <row r="450" spans="1:4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</row>
    <row r="451" spans="1:4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</row>
    <row r="452" spans="1:4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</row>
    <row r="453" spans="1:4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</row>
    <row r="454" spans="1:4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</row>
    <row r="455" spans="1:4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</row>
    <row r="456" spans="1:4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</row>
    <row r="457" spans="1:4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</row>
    <row r="458" spans="1:4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</row>
    <row r="459" spans="1:4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</row>
    <row r="460" spans="1:4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</row>
    <row r="461" spans="1:4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</row>
    <row r="462" spans="1:4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</row>
    <row r="463" spans="1:4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</row>
    <row r="464" spans="1:4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</row>
    <row r="465" spans="1:4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</row>
    <row r="466" spans="1:4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</row>
    <row r="467" spans="1:4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</row>
    <row r="468" spans="1:4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</row>
    <row r="469" spans="1:4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</row>
    <row r="470" spans="1:4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</row>
    <row r="471" spans="1:4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</row>
    <row r="472" spans="1:4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</row>
    <row r="473" spans="1:4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</row>
    <row r="474" spans="1:4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</row>
    <row r="475" spans="1:4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</row>
    <row r="476" spans="1:4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</row>
    <row r="477" spans="1:4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</row>
    <row r="478" spans="1:4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</row>
    <row r="479" spans="1:4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</row>
    <row r="480" spans="1:4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</row>
    <row r="481" spans="1:4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</row>
    <row r="482" spans="1:4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</row>
    <row r="483" spans="1:4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</row>
    <row r="484" spans="1:4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</row>
    <row r="485" spans="1:4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</row>
    <row r="486" spans="1:4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</row>
    <row r="487" spans="1:4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</row>
    <row r="488" spans="1:4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</row>
    <row r="489" spans="1:4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</row>
    <row r="490" spans="1:4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</row>
    <row r="491" spans="1:4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</row>
    <row r="492" spans="1:4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</row>
    <row r="493" spans="1:4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</row>
    <row r="494" spans="1:4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</row>
    <row r="495" spans="1:4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</row>
    <row r="496" spans="1:4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</row>
    <row r="497" spans="1:4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</row>
    <row r="498" spans="1:4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</row>
    <row r="499" spans="1:4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</row>
    <row r="500" spans="1:4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</row>
    <row r="501" spans="1:4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</row>
    <row r="502" spans="1:4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</row>
    <row r="503" spans="1:4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</row>
    <row r="504" spans="1:4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</row>
    <row r="505" spans="1:4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</row>
    <row r="506" spans="1:4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</row>
    <row r="507" spans="1:4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</row>
    <row r="508" spans="1:4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</row>
    <row r="509" spans="1:4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</row>
    <row r="510" spans="1:4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</row>
    <row r="511" spans="1:4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</row>
    <row r="512" spans="1:4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</row>
    <row r="513" spans="1:4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</row>
    <row r="514" spans="1:4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</row>
    <row r="515" spans="1:4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</row>
    <row r="516" spans="1:4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</row>
    <row r="517" spans="1:4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</row>
    <row r="518" spans="1:4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</row>
    <row r="519" spans="1:4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</row>
    <row r="520" spans="1:4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</row>
    <row r="521" spans="1:4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</row>
    <row r="522" spans="1:4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</row>
    <row r="523" spans="1:4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</row>
    <row r="524" spans="1:4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</row>
    <row r="525" spans="1:4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</row>
    <row r="526" spans="1:4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</row>
    <row r="527" spans="1:4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</row>
    <row r="528" spans="1:4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</row>
    <row r="529" spans="1:4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</row>
    <row r="530" spans="1:4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</row>
    <row r="531" spans="1:4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</row>
    <row r="532" spans="1:4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</row>
    <row r="533" spans="1:4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</row>
    <row r="534" spans="1:4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</row>
    <row r="535" spans="1:4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</row>
    <row r="536" spans="1:4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</row>
    <row r="537" spans="1:4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</row>
    <row r="538" spans="1:4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</row>
    <row r="539" spans="1:4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</row>
    <row r="540" spans="1:4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</row>
    <row r="541" spans="1:4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</row>
    <row r="542" spans="1:4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</row>
    <row r="543" spans="1:4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</row>
    <row r="544" spans="1:4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</row>
    <row r="545" spans="1:4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</row>
    <row r="546" spans="1: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</row>
    <row r="547" spans="1:4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</row>
    <row r="548" spans="1:4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</row>
    <row r="549" spans="1:4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</row>
    <row r="550" spans="1:4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</row>
    <row r="551" spans="1:4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</row>
    <row r="552" spans="1:4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</row>
    <row r="553" spans="1:4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</row>
    <row r="554" spans="1:4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</row>
    <row r="555" spans="1:4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</row>
    <row r="556" spans="1:4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</row>
    <row r="557" spans="1:4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</row>
    <row r="558" spans="1:4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</row>
    <row r="559" spans="1:4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</row>
    <row r="560" spans="1:4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</row>
    <row r="561" spans="1:4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</row>
    <row r="562" spans="1:4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</row>
    <row r="563" spans="1:4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</row>
    <row r="564" spans="1:4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</row>
    <row r="565" spans="1:4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</row>
    <row r="566" spans="1:4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</row>
    <row r="567" spans="1:4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</row>
    <row r="568" spans="1:4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</row>
    <row r="569" spans="1:4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</row>
    <row r="570" spans="1:4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</row>
    <row r="571" spans="1:4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</row>
    <row r="572" spans="1:4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</row>
    <row r="573" spans="1:4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</row>
    <row r="574" spans="1:4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</row>
    <row r="575" spans="1:4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</row>
    <row r="576" spans="1:4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</row>
    <row r="577" spans="1:4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</row>
    <row r="578" spans="1:4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</row>
    <row r="579" spans="1:4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</row>
    <row r="580" spans="1:4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</row>
    <row r="581" spans="1:4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</row>
    <row r="582" spans="1:4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</row>
    <row r="583" spans="1:4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</row>
    <row r="584" spans="1:4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</row>
    <row r="585" spans="1:4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</row>
    <row r="586" spans="1:4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</row>
    <row r="587" spans="1:4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</row>
    <row r="588" spans="1:4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</row>
    <row r="589" spans="1:4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</row>
    <row r="590" spans="1:4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</row>
    <row r="591" spans="1:4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</row>
    <row r="592" spans="1:4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</row>
    <row r="593" spans="1:4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</row>
    <row r="594" spans="1:4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</row>
    <row r="595" spans="1:4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</row>
    <row r="596" spans="1:4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</row>
    <row r="597" spans="1:4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</row>
    <row r="598" spans="1:4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</row>
    <row r="599" spans="1:4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</row>
    <row r="600" spans="1:4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</row>
    <row r="601" spans="1:4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</row>
    <row r="602" spans="1:4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</row>
    <row r="603" spans="1:4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</row>
    <row r="604" spans="1:4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</row>
    <row r="605" spans="1:4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</row>
    <row r="606" spans="1:4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</row>
    <row r="607" spans="1:4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</row>
    <row r="608" spans="1:4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</row>
    <row r="609" spans="1:4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</row>
    <row r="610" spans="1:4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</row>
    <row r="611" spans="1:4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</row>
    <row r="612" spans="1:4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</row>
    <row r="613" spans="1:4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</row>
    <row r="614" spans="1:4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</row>
    <row r="615" spans="1:4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</row>
    <row r="616" spans="1:4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</row>
    <row r="617" spans="1:4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</row>
    <row r="618" spans="1:4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</row>
    <row r="619" spans="1:4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</row>
    <row r="620" spans="1:4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</row>
    <row r="621" spans="1:4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</row>
    <row r="622" spans="1:4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</row>
    <row r="623" spans="1:4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</row>
    <row r="624" spans="1:4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</row>
    <row r="625" spans="1:4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</row>
    <row r="626" spans="1:4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</row>
    <row r="627" spans="1:4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</row>
    <row r="628" spans="1:4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</row>
    <row r="629" spans="1:4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</row>
    <row r="630" spans="1:4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</row>
    <row r="631" spans="1:4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</row>
    <row r="632" spans="1:4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</row>
    <row r="633" spans="1:4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</row>
    <row r="634" spans="1:4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</row>
    <row r="635" spans="1:4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</row>
    <row r="636" spans="1:4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</row>
    <row r="637" spans="1:4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</row>
    <row r="638" spans="1:4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</row>
    <row r="639" spans="1:4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</row>
    <row r="640" spans="1:4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</row>
    <row r="641" spans="1:4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</row>
    <row r="642" spans="1:4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</row>
    <row r="643" spans="1:4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</row>
    <row r="644" spans="1:4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</row>
    <row r="645" spans="1:4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</row>
    <row r="646" spans="1: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</row>
    <row r="647" spans="1:4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</row>
    <row r="648" spans="1:4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</row>
    <row r="649" spans="1:4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</row>
    <row r="650" spans="1:4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</row>
    <row r="651" spans="1:4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</row>
    <row r="652" spans="1:4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</row>
    <row r="653" spans="1:4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</row>
    <row r="654" spans="1:4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</row>
    <row r="655" spans="1:4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</row>
    <row r="656" spans="1:4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</row>
    <row r="657" spans="1:4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</row>
    <row r="658" spans="1:4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</row>
    <row r="659" spans="1:4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</row>
    <row r="660" spans="1:4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</row>
    <row r="661" spans="1:4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</row>
    <row r="662" spans="1:4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</row>
    <row r="663" spans="1:4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</row>
    <row r="664" spans="1:4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</row>
    <row r="665" spans="1:4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</row>
    <row r="666" spans="1:4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</row>
    <row r="667" spans="1:4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</row>
    <row r="668" spans="1:4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</row>
    <row r="669" spans="1:4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</row>
    <row r="670" spans="1:4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</row>
    <row r="671" spans="1:4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</row>
    <row r="672" spans="1:4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</row>
    <row r="673" spans="1:4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</row>
    <row r="674" spans="1:4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</row>
    <row r="675" spans="1:4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</row>
    <row r="676" spans="1:4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</row>
    <row r="677" spans="1:4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</row>
    <row r="678" spans="1:4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</row>
    <row r="679" spans="1:4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</row>
    <row r="680" spans="1:4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</row>
    <row r="681" spans="1:4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</row>
    <row r="682" spans="1:4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</row>
    <row r="683" spans="1:4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</row>
    <row r="684" spans="1:4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</row>
    <row r="685" spans="1:4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</row>
    <row r="686" spans="1:4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</row>
    <row r="687" spans="1:4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</row>
    <row r="688" spans="1:4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</row>
    <row r="689" spans="1:4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</row>
    <row r="690" spans="1:4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</row>
    <row r="691" spans="1:4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</row>
    <row r="692" spans="1:4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</row>
    <row r="693" spans="1:4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</row>
    <row r="694" spans="1:4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</row>
    <row r="695" spans="1:4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</row>
    <row r="696" spans="1:4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</row>
    <row r="697" spans="1:4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</row>
    <row r="698" spans="1:4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</row>
    <row r="699" spans="1:4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</row>
    <row r="700" spans="1:4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</row>
    <row r="701" spans="1:4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</row>
    <row r="702" spans="1:4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</row>
    <row r="703" spans="1:4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</row>
    <row r="704" spans="1:4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</row>
    <row r="705" spans="1:4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</row>
    <row r="706" spans="1:4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</row>
    <row r="707" spans="1:4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</row>
    <row r="708" spans="1:4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</row>
    <row r="709" spans="1:4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</row>
    <row r="710" spans="1:4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</row>
    <row r="711" spans="1:4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</row>
    <row r="712" spans="1:4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</row>
    <row r="713" spans="1:4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</row>
    <row r="714" spans="1:4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</row>
    <row r="715" spans="1:4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</row>
    <row r="716" spans="1:4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</row>
    <row r="717" spans="1:4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</row>
    <row r="718" spans="1:4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</row>
    <row r="719" spans="1:4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</row>
    <row r="720" spans="1:4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</row>
    <row r="721" spans="1:4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</row>
    <row r="722" spans="1:4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</row>
    <row r="723" spans="1:4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</row>
    <row r="724" spans="1:4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</row>
    <row r="725" spans="1:4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</row>
    <row r="726" spans="1:4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</row>
    <row r="727" spans="1:4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</row>
    <row r="728" spans="1:4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</row>
    <row r="729" spans="1:4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</row>
    <row r="730" spans="1:4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</row>
    <row r="731" spans="1:4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</row>
    <row r="732" spans="1:4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</row>
    <row r="733" spans="1:4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</row>
    <row r="734" spans="1:4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</row>
    <row r="735" spans="1:4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</row>
    <row r="736" spans="1:4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</row>
    <row r="737" spans="1:4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</row>
    <row r="738" spans="1:4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</row>
    <row r="739" spans="1:4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</row>
    <row r="740" spans="1:4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</row>
    <row r="741" spans="1:4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</row>
    <row r="742" spans="1:4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</row>
    <row r="743" spans="1:4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</row>
    <row r="744" spans="1:4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</row>
    <row r="745" spans="1:4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</row>
    <row r="746" spans="1: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</row>
    <row r="747" spans="1:4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</row>
    <row r="748" spans="1:4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</row>
    <row r="749" spans="1:4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</row>
    <row r="750" spans="1:4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</row>
    <row r="751" spans="1:4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</row>
    <row r="752" spans="1:4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</row>
    <row r="753" spans="1:4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</row>
    <row r="754" spans="1:4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</row>
    <row r="755" spans="1:4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</row>
    <row r="756" spans="1:4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</row>
    <row r="757" spans="1:4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</row>
    <row r="758" spans="1:4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</row>
    <row r="759" spans="1:4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</row>
    <row r="760" spans="1:4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</row>
    <row r="761" spans="1:4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</row>
    <row r="762" spans="1:4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</row>
    <row r="763" spans="1:4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</row>
    <row r="764" spans="1:4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</row>
    <row r="765" spans="1:4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</row>
    <row r="766" spans="1:4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</row>
    <row r="767" spans="1:4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</row>
    <row r="768" spans="1:4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</row>
    <row r="769" spans="1:4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</row>
    <row r="770" spans="1:4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</row>
    <row r="771" spans="1:4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</row>
    <row r="772" spans="1:4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</row>
    <row r="773" spans="1:4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</row>
    <row r="774" spans="1:4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</row>
    <row r="775" spans="1:4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</row>
    <row r="776" spans="1:4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</row>
    <row r="777" spans="1:4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</row>
    <row r="778" spans="1:4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</row>
    <row r="779" spans="1:4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</row>
    <row r="780" spans="1:4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</row>
    <row r="781" spans="1:4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</row>
    <row r="782" spans="1:4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</row>
    <row r="783" spans="1:4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</row>
    <row r="784" spans="1:4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</row>
    <row r="785" spans="1:4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</row>
    <row r="786" spans="1:4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</row>
    <row r="787" spans="1:4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</row>
    <row r="788" spans="1:4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</row>
    <row r="789" spans="1:4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</row>
    <row r="790" spans="1:4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</row>
    <row r="791" spans="1:4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</row>
    <row r="792" spans="1:4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</row>
    <row r="793" spans="1:4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</row>
    <row r="794" spans="1:4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</row>
    <row r="795" spans="1:4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</row>
    <row r="796" spans="1:4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</row>
    <row r="797" spans="1:4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</row>
    <row r="798" spans="1:4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</row>
    <row r="799" spans="1:4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</row>
    <row r="800" spans="1:4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</row>
    <row r="801" spans="1:4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</row>
    <row r="802" spans="1:4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</row>
    <row r="803" spans="1:4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</row>
    <row r="804" spans="1:4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</row>
    <row r="805" spans="1:4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</row>
    <row r="806" spans="1:4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</row>
    <row r="807" spans="1:4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</row>
    <row r="808" spans="1:4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</row>
    <row r="809" spans="1:4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</row>
    <row r="810" spans="1:4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</row>
    <row r="811" spans="1:4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</row>
    <row r="812" spans="1:4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</row>
    <row r="813" spans="1:4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</row>
    <row r="814" spans="1:4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</row>
    <row r="815" spans="1:4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</row>
    <row r="816" spans="1:4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</row>
    <row r="817" spans="1:4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</row>
    <row r="818" spans="1:4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</row>
    <row r="819" spans="1:4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</row>
    <row r="820" spans="1:4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</row>
    <row r="821" spans="1:4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</row>
    <row r="822" spans="1:4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</row>
    <row r="823" spans="1:4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</row>
    <row r="824" spans="1:4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</row>
    <row r="825" spans="1:4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</row>
    <row r="826" spans="1:4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</row>
    <row r="827" spans="1:4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</row>
    <row r="828" spans="1:4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</row>
    <row r="829" spans="1:4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</row>
    <row r="830" spans="1:4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</row>
    <row r="831" spans="1:4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</row>
    <row r="832" spans="1:4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</row>
    <row r="833" spans="1:4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</row>
    <row r="834" spans="1:4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</row>
    <row r="835" spans="1:4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</row>
    <row r="836" spans="1:4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</row>
    <row r="837" spans="1:4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</row>
    <row r="838" spans="1:4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</row>
    <row r="839" spans="1:4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</row>
    <row r="840" spans="1:4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</row>
    <row r="841" spans="1:4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</row>
    <row r="842" spans="1:4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</row>
    <row r="843" spans="1:4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</row>
    <row r="844" spans="1:4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</row>
    <row r="845" spans="1:4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</row>
    <row r="846" spans="1: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</row>
    <row r="847" spans="1:4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</row>
    <row r="848" spans="1:4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</row>
    <row r="849" spans="1:4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</row>
    <row r="850" spans="1:4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</row>
    <row r="851" spans="1:4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</row>
    <row r="852" spans="1:4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</row>
    <row r="853" spans="1:4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</row>
    <row r="854" spans="1:4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</row>
    <row r="855" spans="1:4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</row>
    <row r="856" spans="1:4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</row>
    <row r="857" spans="1:4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</row>
    <row r="858" spans="1:4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</row>
    <row r="859" spans="1:4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</row>
    <row r="860" spans="1:4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</row>
    <row r="861" spans="1:4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</row>
    <row r="862" spans="1:4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</row>
    <row r="863" spans="1:4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</row>
    <row r="864" spans="1:4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</row>
    <row r="865" spans="1:4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</row>
    <row r="866" spans="1:4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</row>
    <row r="867" spans="1:4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</row>
    <row r="868" spans="1:4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</row>
    <row r="869" spans="1:4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</row>
    <row r="870" spans="1:4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</row>
    <row r="871" spans="1:4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</row>
    <row r="872" spans="1:4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</row>
    <row r="873" spans="1:4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</row>
    <row r="874" spans="1:4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</row>
    <row r="875" spans="1:4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</row>
    <row r="876" spans="1:4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</row>
    <row r="877" spans="1:4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</row>
    <row r="878" spans="1:4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</row>
    <row r="879" spans="1:4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</row>
    <row r="880" spans="1:4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</row>
    <row r="881" spans="1:4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</row>
    <row r="882" spans="1:4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</row>
    <row r="883" spans="1:4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</row>
    <row r="884" spans="1:4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</row>
    <row r="885" spans="1:4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</row>
    <row r="886" spans="1:4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</row>
    <row r="887" spans="1:4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</row>
    <row r="888" spans="1:4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</row>
    <row r="889" spans="1:4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</row>
    <row r="890" spans="1:4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</row>
    <row r="891" spans="1:4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</row>
    <row r="892" spans="1:4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</row>
    <row r="893" spans="1:4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</row>
    <row r="894" spans="1:4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</row>
    <row r="895" spans="1:4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</row>
    <row r="896" spans="1:4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</row>
    <row r="897" spans="1:4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</row>
    <row r="898" spans="1:4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</row>
    <row r="899" spans="1:4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</row>
    <row r="900" spans="1:4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</row>
    <row r="901" spans="1:4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</row>
    <row r="902" spans="1:4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</row>
    <row r="903" spans="1:4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</row>
    <row r="904" spans="1:4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</row>
    <row r="905" spans="1:4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</row>
    <row r="906" spans="1:4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</row>
    <row r="907" spans="1:4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</row>
    <row r="908" spans="1:4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</row>
    <row r="909" spans="1:4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</row>
    <row r="910" spans="1:4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</row>
    <row r="911" spans="1:4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</row>
    <row r="912" spans="1:4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</row>
    <row r="913" spans="1:4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</row>
    <row r="914" spans="1:4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</row>
    <row r="915" spans="1:4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</row>
    <row r="916" spans="1:4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</row>
    <row r="917" spans="1:4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</row>
    <row r="918" spans="1:4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</row>
    <row r="919" spans="1:4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</row>
    <row r="920" spans="1:4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</row>
    <row r="921" spans="1:4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</row>
    <row r="922" spans="1:4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</row>
    <row r="923" spans="1:4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</row>
    <row r="924" spans="1:4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</row>
    <row r="925" spans="1:4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</row>
    <row r="926" spans="1:4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</row>
    <row r="927" spans="1:4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</row>
    <row r="928" spans="1:4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</row>
    <row r="929" spans="1:4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</row>
    <row r="930" spans="1:4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</row>
    <row r="931" spans="1:4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</row>
    <row r="932" spans="1:4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</row>
    <row r="933" spans="1:4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</row>
    <row r="934" spans="1:4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</row>
    <row r="935" spans="1:4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</row>
    <row r="936" spans="1:4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</row>
    <row r="937" spans="1:4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</row>
    <row r="938" spans="1:4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</row>
    <row r="939" spans="1:4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</row>
    <row r="940" spans="1:4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</row>
    <row r="941" spans="1:4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</row>
    <row r="942" spans="1:4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</row>
    <row r="943" spans="1:4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</row>
    <row r="944" spans="1:4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</row>
    <row r="945" spans="1:4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</row>
    <row r="946" spans="1: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</row>
    <row r="947" spans="1:4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</row>
    <row r="948" spans="1:4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</row>
    <row r="949" spans="1:4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</row>
    <row r="950" spans="1:4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</row>
    <row r="951" spans="1:4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</row>
    <row r="952" spans="1:4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</row>
    <row r="953" spans="1:4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</row>
    <row r="954" spans="1:4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</row>
    <row r="955" spans="1:4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</row>
    <row r="956" spans="1:4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</row>
    <row r="957" spans="1:4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</row>
    <row r="958" spans="1:4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</row>
    <row r="959" spans="1:4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</row>
    <row r="960" spans="1:4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</row>
    <row r="961" spans="1:4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</row>
    <row r="962" spans="1:4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</row>
    <row r="963" spans="1:4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</row>
    <row r="964" spans="1:4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</row>
    <row r="965" spans="1:4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</row>
    <row r="966" spans="1:4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</row>
    <row r="967" spans="1:4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</row>
    <row r="968" spans="1:4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</row>
    <row r="969" spans="1:4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</row>
    <row r="970" spans="1:4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</row>
    <row r="971" spans="1:4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</row>
    <row r="972" spans="1:4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</row>
    <row r="973" spans="1:4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</row>
    <row r="974" spans="1:4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</row>
    <row r="975" spans="1:4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</row>
    <row r="976" spans="1:4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</row>
    <row r="977" spans="1:4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</row>
    <row r="978" spans="1:4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</row>
    <row r="979" spans="1:4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</row>
    <row r="980" spans="1:4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</row>
    <row r="981" spans="1:4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</row>
    <row r="982" spans="1:4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</row>
    <row r="983" spans="1:4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</row>
    <row r="984" spans="1:4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</row>
    <row r="985" spans="1:4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</row>
    <row r="986" spans="1:4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</row>
    <row r="987" spans="1:4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</row>
    <row r="988" spans="1:4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</row>
    <row r="989" spans="1:4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</row>
    <row r="990" spans="1:4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</row>
    <row r="991" spans="1:4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</row>
    <row r="992" spans="1:4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</row>
    <row r="993" spans="1:4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</row>
    <row r="994" spans="1:4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</row>
    <row r="995" spans="1:4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</row>
    <row r="996" spans="1:4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</row>
    <row r="997" spans="1:4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</row>
    <row r="998" spans="1:4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</row>
    <row r="999" spans="1:4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</row>
    <row r="1000" spans="1:4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T1000"/>
  <sheetViews>
    <sheetView workbookViewId="0">
      <selection activeCell="A29" sqref="A29"/>
    </sheetView>
  </sheetViews>
  <sheetFormatPr defaultColWidth="14.42578125" defaultRowHeight="15.75" customHeight="1"/>
  <sheetData>
    <row r="1" spans="1:46">
      <c r="A1" s="9" t="s">
        <v>69</v>
      </c>
      <c r="C1" s="1">
        <v>1</v>
      </c>
      <c r="D1" s="1">
        <v>2</v>
      </c>
      <c r="E1" s="1">
        <v>3</v>
      </c>
      <c r="F1" s="1">
        <v>4</v>
      </c>
      <c r="H1" s="10"/>
      <c r="I1" s="10"/>
      <c r="J1" s="10"/>
      <c r="K1" s="9" t="s">
        <v>75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10"/>
      <c r="B2" s="11" t="s">
        <v>77</v>
      </c>
      <c r="C2" s="12" t="s">
        <v>78</v>
      </c>
      <c r="D2" s="12" t="s">
        <v>79</v>
      </c>
      <c r="E2" s="12" t="s">
        <v>80</v>
      </c>
      <c r="F2" s="12" t="s">
        <v>81</v>
      </c>
      <c r="G2" s="13" t="s">
        <v>82</v>
      </c>
      <c r="H2" s="10"/>
      <c r="I2" s="14" t="s">
        <v>83</v>
      </c>
      <c r="J2" s="10"/>
      <c r="K2" s="14" t="s">
        <v>84</v>
      </c>
      <c r="L2" s="18">
        <v>6</v>
      </c>
      <c r="M2" s="18">
        <v>8</v>
      </c>
      <c r="N2" s="18">
        <v>9</v>
      </c>
      <c r="O2" s="18">
        <v>10</v>
      </c>
      <c r="P2" s="18">
        <v>11</v>
      </c>
      <c r="Q2" s="20">
        <v>12</v>
      </c>
      <c r="R2" s="10"/>
      <c r="S2" s="21"/>
      <c r="T2" s="21"/>
      <c r="U2" s="21"/>
      <c r="V2" s="21"/>
      <c r="W2" s="21"/>
      <c r="X2" s="21"/>
      <c r="Y2" s="21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>
      <c r="A3" s="10"/>
      <c r="B3" s="16" t="s">
        <v>26</v>
      </c>
      <c r="C3" s="17">
        <f>COUNTIF('Raw Cost'!C$2:C$10,$C$1)</f>
        <v>0</v>
      </c>
      <c r="D3" s="17">
        <f>COUNTIF('Raw Cost'!C$2:C$10,$D$1)</f>
        <v>0</v>
      </c>
      <c r="E3" s="17">
        <f>COUNTIF('Raw Cost'!C$2:C$10,$E$1)</f>
        <v>3</v>
      </c>
      <c r="F3" s="17">
        <f>COUNTIF('Raw Cost'!C$2:C$10,$F$1)</f>
        <v>0</v>
      </c>
      <c r="G3" s="22">
        <f t="shared" ref="G3:G21" si="0">C3*$C$1+D3*$D$1+E3*$E$1+F3*$F$1</f>
        <v>9</v>
      </c>
      <c r="H3" s="10"/>
      <c r="I3" s="23">
        <f ca="1">IFERROR(__xludf.DUMMYFUNCTION("SORT(UNIQUE(G3:G21))"),6)</f>
        <v>6</v>
      </c>
      <c r="J3" s="10"/>
      <c r="K3" s="29">
        <v>6</v>
      </c>
      <c r="L3" s="30">
        <v>1</v>
      </c>
      <c r="M3" s="10">
        <v>0.25</v>
      </c>
      <c r="N3" s="10">
        <v>0.2</v>
      </c>
      <c r="O3" s="10">
        <v>0.16666666666666666</v>
      </c>
      <c r="P3" s="10">
        <v>0.125</v>
      </c>
      <c r="Q3" s="26">
        <v>0.1111111111111111</v>
      </c>
      <c r="R3" s="10"/>
      <c r="S3" s="21"/>
      <c r="T3" s="21"/>
      <c r="U3" s="21"/>
      <c r="V3" s="21"/>
      <c r="W3" s="21"/>
      <c r="X3" s="21"/>
      <c r="Y3" s="21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>
      <c r="A4" s="10"/>
      <c r="B4" s="27" t="s">
        <v>31</v>
      </c>
      <c r="C4" s="17">
        <f>COUNTIF('Raw Cost'!D$2:D$10,$C$1)</f>
        <v>0</v>
      </c>
      <c r="D4" s="17">
        <f>COUNTIF('Raw Cost'!D$2:D$10,$D$1)</f>
        <v>1</v>
      </c>
      <c r="E4" s="17">
        <f>COUNTIF('Raw Cost'!D$2:D$10,$E$1)</f>
        <v>2</v>
      </c>
      <c r="F4" s="17">
        <f>COUNTIF('Raw Cost'!D$2:D$10,$F$1)</f>
        <v>0</v>
      </c>
      <c r="G4" s="22">
        <f t="shared" si="0"/>
        <v>8</v>
      </c>
      <c r="H4" s="10"/>
      <c r="I4" s="23">
        <f ca="1">IFERROR(__xludf.DUMMYFUNCTION("""COMPUTED_VALUE"""),8)</f>
        <v>8</v>
      </c>
      <c r="J4" s="10"/>
      <c r="K4" s="29">
        <v>8</v>
      </c>
      <c r="L4" s="33">
        <v>4</v>
      </c>
      <c r="M4" s="30">
        <v>1</v>
      </c>
      <c r="N4" s="10">
        <v>0.5</v>
      </c>
      <c r="O4" s="10">
        <v>0.25</v>
      </c>
      <c r="P4" s="10">
        <v>0.2</v>
      </c>
      <c r="Q4" s="26">
        <v>0.16666666666666666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>
      <c r="A5" s="10"/>
      <c r="B5" s="27" t="s">
        <v>34</v>
      </c>
      <c r="C5" s="17">
        <f>COUNTIF('Raw Cost'!E$2:E$10,$C$1)</f>
        <v>1</v>
      </c>
      <c r="D5" s="17">
        <f>COUNTIF('Raw Cost'!E$2:E$10,$D$1)</f>
        <v>1</v>
      </c>
      <c r="E5" s="17">
        <f>COUNTIF('Raw Cost'!E$2:E$10,$E$1)</f>
        <v>1</v>
      </c>
      <c r="F5" s="17">
        <f>COUNTIF('Raw Cost'!E$2:E$10,$F$1)</f>
        <v>0</v>
      </c>
      <c r="G5" s="22">
        <f t="shared" si="0"/>
        <v>6</v>
      </c>
      <c r="H5" s="10"/>
      <c r="I5" s="23">
        <f ca="1">IFERROR(__xludf.DUMMYFUNCTION("""COMPUTED_VALUE"""),9)</f>
        <v>9</v>
      </c>
      <c r="J5" s="10"/>
      <c r="K5" s="29">
        <v>9</v>
      </c>
      <c r="L5" s="36">
        <v>5</v>
      </c>
      <c r="M5" s="33">
        <v>2</v>
      </c>
      <c r="N5" s="30">
        <v>1</v>
      </c>
      <c r="O5" s="10">
        <v>0.5</v>
      </c>
      <c r="P5" s="10">
        <v>0.25</v>
      </c>
      <c r="Q5" s="26">
        <v>0.2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>
      <c r="A6" s="10"/>
      <c r="B6" s="27" t="s">
        <v>36</v>
      </c>
      <c r="C6" s="17">
        <f>COUNTIF('Raw Cost'!F$2:F$10,$C$1)</f>
        <v>0</v>
      </c>
      <c r="D6" s="17">
        <f>COUNTIF('Raw Cost'!F$2:F$10,$D$1)</f>
        <v>0</v>
      </c>
      <c r="E6" s="17">
        <f>COUNTIF('Raw Cost'!F$2:F$10,$E$1)</f>
        <v>1</v>
      </c>
      <c r="F6" s="17">
        <f>COUNTIF('Raw Cost'!F$2:F$10,$F$1)</f>
        <v>2</v>
      </c>
      <c r="G6" s="22">
        <f t="shared" si="0"/>
        <v>11</v>
      </c>
      <c r="H6" s="37" t="s">
        <v>88</v>
      </c>
      <c r="I6" s="23">
        <f ca="1">IFERROR(__xludf.DUMMYFUNCTION("""COMPUTED_VALUE"""),10)</f>
        <v>10</v>
      </c>
      <c r="J6" s="37" t="s">
        <v>88</v>
      </c>
      <c r="K6" s="29">
        <v>10</v>
      </c>
      <c r="L6" s="33">
        <v>6</v>
      </c>
      <c r="M6" s="33">
        <v>4</v>
      </c>
      <c r="N6" s="36">
        <v>2</v>
      </c>
      <c r="O6" s="30">
        <v>1</v>
      </c>
      <c r="P6" s="10">
        <v>0.5</v>
      </c>
      <c r="Q6" s="26">
        <v>0.25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>
      <c r="A7" s="10"/>
      <c r="B7" s="27" t="s">
        <v>38</v>
      </c>
      <c r="C7" s="17">
        <f>COUNTIF('Raw Cost'!G$2:G$10,$C$1)</f>
        <v>0</v>
      </c>
      <c r="D7" s="17">
        <f>COUNTIF('Raw Cost'!G$2:G$10,$D$1)</f>
        <v>0</v>
      </c>
      <c r="E7" s="17">
        <f>COUNTIF('Raw Cost'!G$2:G$10,$E$1)</f>
        <v>2</v>
      </c>
      <c r="F7" s="17">
        <f>COUNTIF('Raw Cost'!G$2:G$10,$F$1)</f>
        <v>1</v>
      </c>
      <c r="G7" s="22">
        <f t="shared" si="0"/>
        <v>10</v>
      </c>
      <c r="H7" s="10"/>
      <c r="I7" s="23">
        <f ca="1">IFERROR(__xludf.DUMMYFUNCTION("""COMPUTED_VALUE"""),11)</f>
        <v>11</v>
      </c>
      <c r="J7" s="10"/>
      <c r="K7" s="29">
        <v>11</v>
      </c>
      <c r="L7" s="36">
        <v>8</v>
      </c>
      <c r="M7" s="33">
        <v>5</v>
      </c>
      <c r="N7" s="33">
        <v>4</v>
      </c>
      <c r="O7" s="33">
        <v>2</v>
      </c>
      <c r="P7" s="30">
        <v>1</v>
      </c>
      <c r="Q7" s="26">
        <v>0.5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>
      <c r="A8" s="10"/>
      <c r="B8" s="27" t="s">
        <v>41</v>
      </c>
      <c r="C8" s="17">
        <f>COUNTIF('Raw Cost'!H$2:H$10,$C$1)</f>
        <v>0</v>
      </c>
      <c r="D8" s="17">
        <f>COUNTIF('Raw Cost'!H$2:H$10,$D$1)</f>
        <v>0</v>
      </c>
      <c r="E8" s="17">
        <f>COUNTIF('Raw Cost'!H$2:H$10,$E$1)</f>
        <v>1</v>
      </c>
      <c r="F8" s="17">
        <f>COUNTIF('Raw Cost'!H$2:H$10,$F$1)</f>
        <v>2</v>
      </c>
      <c r="G8" s="22">
        <f t="shared" si="0"/>
        <v>11</v>
      </c>
      <c r="H8" s="10"/>
      <c r="I8" s="38">
        <f ca="1">IFERROR(__xludf.DUMMYFUNCTION("""COMPUTED_VALUE"""),12)</f>
        <v>12</v>
      </c>
      <c r="J8" s="10"/>
      <c r="K8" s="39">
        <v>12</v>
      </c>
      <c r="L8" s="40">
        <v>9</v>
      </c>
      <c r="M8" s="40">
        <v>6</v>
      </c>
      <c r="N8" s="41">
        <v>5</v>
      </c>
      <c r="O8" s="40">
        <v>4</v>
      </c>
      <c r="P8" s="41">
        <v>2</v>
      </c>
      <c r="Q8" s="107">
        <v>1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>
      <c r="A9" s="10"/>
      <c r="B9" s="27" t="s">
        <v>43</v>
      </c>
      <c r="C9" s="17">
        <f>COUNTIF('Raw Cost'!I$2:I$10,$C$1)</f>
        <v>0</v>
      </c>
      <c r="D9" s="17">
        <f>COUNTIF('Raw Cost'!I$2:I$10,$D$1)</f>
        <v>0</v>
      </c>
      <c r="E9" s="17">
        <f>COUNTIF('Raw Cost'!I$2:I$10,$E$1)</f>
        <v>2</v>
      </c>
      <c r="F9" s="17">
        <f>COUNTIF('Raw Cost'!I$2:I$10,$F$1)</f>
        <v>1</v>
      </c>
      <c r="G9" s="22">
        <f t="shared" si="0"/>
        <v>10</v>
      </c>
      <c r="H9" s="10"/>
      <c r="I9" s="17"/>
      <c r="J9" s="10"/>
      <c r="K9" s="10"/>
      <c r="L9" s="44" t="s">
        <v>89</v>
      </c>
      <c r="M9" s="46" t="s">
        <v>90</v>
      </c>
      <c r="N9" s="46" t="s">
        <v>92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>
      <c r="A10" s="10"/>
      <c r="B10" s="27" t="s">
        <v>45</v>
      </c>
      <c r="C10" s="17">
        <f>COUNTIF('Raw Cost'!J$2:J$10,$C$1)</f>
        <v>0</v>
      </c>
      <c r="D10" s="17">
        <f>COUNTIF('Raw Cost'!J$2:J$10,$D$1)</f>
        <v>0</v>
      </c>
      <c r="E10" s="17">
        <f>COUNTIF('Raw Cost'!J$2:J$10,$E$1)</f>
        <v>3</v>
      </c>
      <c r="F10" s="17">
        <f>COUNTIF('Raw Cost'!J$2:J$10,$F$1)</f>
        <v>0</v>
      </c>
      <c r="G10" s="22">
        <f t="shared" si="0"/>
        <v>9</v>
      </c>
      <c r="I10" s="50"/>
      <c r="K10" s="10"/>
      <c r="L10" s="44" t="s">
        <v>89</v>
      </c>
      <c r="M10" s="46" t="s">
        <v>93</v>
      </c>
      <c r="N10" s="33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>
      <c r="A11" s="10"/>
      <c r="B11" s="27" t="s">
        <v>47</v>
      </c>
      <c r="C11" s="17">
        <f>COUNTIF('Raw Cost'!K$2:K$10,$C$1)</f>
        <v>0</v>
      </c>
      <c r="D11" s="17">
        <f>COUNTIF('Raw Cost'!K$2:K$10,$D$1)</f>
        <v>0</v>
      </c>
      <c r="E11" s="17">
        <f>COUNTIF('Raw Cost'!K$2:K$10,$E$1)</f>
        <v>0</v>
      </c>
      <c r="F11" s="17">
        <f>COUNTIF('Raw Cost'!K$2:K$10,$F$1)</f>
        <v>3</v>
      </c>
      <c r="G11" s="22">
        <f t="shared" si="0"/>
        <v>12</v>
      </c>
      <c r="H11" s="10"/>
      <c r="I11" s="50"/>
      <c r="J11" s="10"/>
      <c r="K11" s="10"/>
      <c r="L11" s="44" t="s">
        <v>89</v>
      </c>
      <c r="M11" s="46" t="s">
        <v>94</v>
      </c>
      <c r="N11" s="33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>
      <c r="A12" s="10"/>
      <c r="B12" s="27" t="s">
        <v>50</v>
      </c>
      <c r="C12" s="17">
        <f>COUNTIF('Raw Cost'!L$2:L$10,$C$1)</f>
        <v>0</v>
      </c>
      <c r="D12" s="17">
        <f>COUNTIF('Raw Cost'!L$2:L$10,$D$1)</f>
        <v>0</v>
      </c>
      <c r="E12" s="17">
        <f>COUNTIF('Raw Cost'!L$2:L$10,$E$1)</f>
        <v>0</v>
      </c>
      <c r="F12" s="17">
        <f>COUNTIF('Raw Cost'!L$2:L$10,$F$1)</f>
        <v>3</v>
      </c>
      <c r="G12" s="22">
        <f t="shared" si="0"/>
        <v>12</v>
      </c>
      <c r="H12" s="10"/>
      <c r="I12" s="50"/>
      <c r="J12" s="10"/>
      <c r="L12" s="44" t="s">
        <v>89</v>
      </c>
      <c r="R12" s="37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>
      <c r="A13" s="10"/>
      <c r="B13" s="27" t="s">
        <v>52</v>
      </c>
      <c r="C13" s="17">
        <f>COUNTIF('Raw Cost'!M$2:M$10,$C$1)</f>
        <v>0</v>
      </c>
      <c r="D13" s="17">
        <f>COUNTIF('Raw Cost'!M$2:M$10,$D$1)</f>
        <v>0</v>
      </c>
      <c r="E13" s="17">
        <f>COUNTIF('Raw Cost'!M$2:M$10,$E$1)</f>
        <v>3</v>
      </c>
      <c r="F13" s="17">
        <f>COUNTIF('Raw Cost'!M$2:M$10,$F$1)</f>
        <v>0</v>
      </c>
      <c r="G13" s="22">
        <f t="shared" si="0"/>
        <v>9</v>
      </c>
      <c r="H13" s="10"/>
      <c r="I13" s="50"/>
      <c r="J13" s="10"/>
      <c r="L13" s="44" t="s">
        <v>89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>
      <c r="A14" s="10"/>
      <c r="B14" s="27" t="s">
        <v>55</v>
      </c>
      <c r="C14" s="17">
        <f>COUNTIF('Raw Cost'!N$2:N$10,$C$1)</f>
        <v>0</v>
      </c>
      <c r="D14" s="17">
        <f>COUNTIF('Raw Cost'!N$2:N$10,$D$1)</f>
        <v>1</v>
      </c>
      <c r="E14" s="17">
        <f>COUNTIF('Raw Cost'!N$2:N$10,$E$1)</f>
        <v>2</v>
      </c>
      <c r="F14" s="17">
        <f>COUNTIF('Raw Cost'!N$2:N$10,$F$1)</f>
        <v>0</v>
      </c>
      <c r="G14" s="22">
        <f t="shared" si="0"/>
        <v>8</v>
      </c>
      <c r="H14" s="10"/>
      <c r="I14" s="50"/>
      <c r="J14" s="10"/>
      <c r="K14" s="10"/>
      <c r="L14" s="44" t="s">
        <v>89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>
      <c r="A15" s="10"/>
      <c r="B15" s="27" t="s">
        <v>57</v>
      </c>
      <c r="C15" s="17">
        <f>COUNTIF('Raw Cost'!O$2:O$10,$C$1)</f>
        <v>0</v>
      </c>
      <c r="D15" s="17">
        <f>COUNTIF('Raw Cost'!O$2:O$10,$D$1)</f>
        <v>0</v>
      </c>
      <c r="E15" s="17">
        <f>COUNTIF('Raw Cost'!O$2:O$10,$E$1)</f>
        <v>1</v>
      </c>
      <c r="F15" s="17">
        <f>COUNTIF('Raw Cost'!O$2:O$10,$F$1)</f>
        <v>2</v>
      </c>
      <c r="G15" s="22">
        <f t="shared" si="0"/>
        <v>11</v>
      </c>
      <c r="H15" s="10"/>
      <c r="I15" s="10"/>
      <c r="J15" s="10"/>
      <c r="K15" s="10"/>
      <c r="L15" s="44" t="s">
        <v>89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>
      <c r="A16" s="10"/>
      <c r="B16" s="27" t="s">
        <v>60</v>
      </c>
      <c r="C16" s="17">
        <f>COUNTIF('Raw Cost'!P$2:P$10,$C$1)</f>
        <v>0</v>
      </c>
      <c r="D16" s="17">
        <f>COUNTIF('Raw Cost'!P$2:P$10,$D$1)</f>
        <v>1</v>
      </c>
      <c r="E16" s="17">
        <f>COUNTIF('Raw Cost'!P$2:P$10,$E$1)</f>
        <v>1</v>
      </c>
      <c r="F16" s="17">
        <f>COUNTIF('Raw Cost'!P$2:P$10,$F$1)</f>
        <v>1</v>
      </c>
      <c r="G16" s="22">
        <f t="shared" si="0"/>
        <v>9</v>
      </c>
      <c r="H16" s="10"/>
      <c r="I16" s="54"/>
      <c r="J16" s="10"/>
      <c r="K16" s="10"/>
      <c r="L16" s="44" t="s">
        <v>89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>
      <c r="A17" s="10"/>
      <c r="B17" s="27" t="s">
        <v>63</v>
      </c>
      <c r="C17" s="17">
        <f>COUNTIF('Raw Cost'!Q$2:Q$10,$C$1)</f>
        <v>0</v>
      </c>
      <c r="D17" s="17">
        <f>COUNTIF('Raw Cost'!Q$2:Q$10,$D$1)</f>
        <v>1</v>
      </c>
      <c r="E17" s="17">
        <f>COUNTIF('Raw Cost'!Q$2:Q$10,$E$1)</f>
        <v>0</v>
      </c>
      <c r="F17" s="17">
        <f>COUNTIF('Raw Cost'!Q$2:Q$10,$F$1)</f>
        <v>2</v>
      </c>
      <c r="G17" s="22">
        <f t="shared" si="0"/>
        <v>10</v>
      </c>
      <c r="H17" s="10"/>
      <c r="I17" s="10"/>
      <c r="J17" s="17"/>
      <c r="K17" s="17"/>
      <c r="L17" s="44" t="s">
        <v>89</v>
      </c>
      <c r="M17" s="17"/>
      <c r="N17" s="17"/>
      <c r="O17" s="17"/>
      <c r="P17" s="17"/>
      <c r="Q17" s="17"/>
      <c r="R17" s="17"/>
      <c r="S17" s="17"/>
      <c r="T17" s="17"/>
      <c r="U17" s="17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>
      <c r="A18" s="10"/>
      <c r="B18" s="27" t="s">
        <v>65</v>
      </c>
      <c r="C18" s="17">
        <f>COUNTIF('Raw Cost'!R$2:R$10,$C$1)</f>
        <v>0</v>
      </c>
      <c r="D18" s="17">
        <f>COUNTIF('Raw Cost'!R$2:R$10,$D$1)</f>
        <v>1</v>
      </c>
      <c r="E18" s="17">
        <f>COUNTIF('Raw Cost'!R$2:R$10,$E$1)</f>
        <v>2</v>
      </c>
      <c r="F18" s="17">
        <f>COUNTIF('Raw Cost'!R$2:R$10,$F$1)</f>
        <v>0</v>
      </c>
      <c r="G18" s="22">
        <f t="shared" si="0"/>
        <v>8</v>
      </c>
      <c r="H18" s="10"/>
      <c r="I18" s="17"/>
      <c r="J18" s="17"/>
      <c r="K18" s="17"/>
      <c r="L18" s="44" t="s">
        <v>89</v>
      </c>
      <c r="M18" s="17"/>
      <c r="N18" s="17"/>
      <c r="O18" s="17"/>
      <c r="P18" s="17"/>
      <c r="Q18" s="17"/>
      <c r="R18" s="17"/>
      <c r="S18" s="17"/>
      <c r="T18" s="17"/>
      <c r="U18" s="17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>
      <c r="A19" s="10"/>
      <c r="B19" s="27" t="s">
        <v>67</v>
      </c>
      <c r="C19" s="17">
        <f>COUNTIF('Raw Cost'!S$2:S$10,$C$1)</f>
        <v>0</v>
      </c>
      <c r="D19" s="17">
        <f>COUNTIF('Raw Cost'!S$2:S$10,$D$1)</f>
        <v>1</v>
      </c>
      <c r="E19" s="17">
        <f>COUNTIF('Raw Cost'!S$2:S$10,$E$1)</f>
        <v>1</v>
      </c>
      <c r="F19" s="17">
        <f>COUNTIF('Raw Cost'!S$2:S$10,$F$1)</f>
        <v>1</v>
      </c>
      <c r="G19" s="22">
        <f t="shared" si="0"/>
        <v>9</v>
      </c>
      <c r="H19" s="10"/>
      <c r="I19" s="17"/>
      <c r="J19" s="17"/>
      <c r="K19" s="17"/>
      <c r="L19" s="44" t="s">
        <v>89</v>
      </c>
      <c r="M19" s="17"/>
      <c r="N19" s="17"/>
      <c r="O19" s="17"/>
      <c r="P19" s="17"/>
      <c r="Q19" s="17"/>
      <c r="R19" s="17"/>
      <c r="S19" s="17"/>
      <c r="T19" s="17"/>
      <c r="U19" s="17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>
      <c r="A20" s="10"/>
      <c r="B20" s="27" t="s">
        <v>71</v>
      </c>
      <c r="C20" s="17">
        <f>COUNTIF('Raw Cost'!T$2:T$10,$C$1)</f>
        <v>0</v>
      </c>
      <c r="D20" s="17">
        <f>COUNTIF('Raw Cost'!T$2:T$10,$D$1)</f>
        <v>0</v>
      </c>
      <c r="E20" s="17">
        <f>COUNTIF('Raw Cost'!T$2:T$10,$E$1)</f>
        <v>1</v>
      </c>
      <c r="F20" s="17">
        <f>COUNTIF('Raw Cost'!T$2:T$10,$F$1)</f>
        <v>2</v>
      </c>
      <c r="G20" s="22">
        <f t="shared" si="0"/>
        <v>11</v>
      </c>
      <c r="H20" s="10"/>
      <c r="I20" s="17"/>
      <c r="J20" s="17"/>
      <c r="K20" s="17"/>
      <c r="L20" s="44" t="s">
        <v>89</v>
      </c>
      <c r="M20" s="17"/>
      <c r="N20" s="17"/>
      <c r="O20" s="17"/>
      <c r="P20" s="17"/>
      <c r="Q20" s="17"/>
      <c r="R20" s="17"/>
      <c r="S20" s="17"/>
      <c r="T20" s="17"/>
      <c r="U20" s="17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>
      <c r="A21" s="10"/>
      <c r="B21" s="42" t="s">
        <v>73</v>
      </c>
      <c r="C21" s="56">
        <f>COUNTIF('Raw Cost'!U$2:U$10,$C$1)</f>
        <v>0</v>
      </c>
      <c r="D21" s="56">
        <f>COUNTIF('Raw Cost'!U$2:U$10,$D$1)</f>
        <v>0</v>
      </c>
      <c r="E21" s="56">
        <f>COUNTIF('Raw Cost'!U$2:U$10,$E$1)</f>
        <v>1</v>
      </c>
      <c r="F21" s="56">
        <f>COUNTIF('Raw Cost'!U$2:U$10,$F$1)</f>
        <v>2</v>
      </c>
      <c r="G21" s="57">
        <f t="shared" si="0"/>
        <v>11</v>
      </c>
      <c r="H21" s="10"/>
      <c r="I21" s="17"/>
      <c r="J21" s="17"/>
      <c r="K21" s="17"/>
      <c r="L21" s="44" t="s">
        <v>89</v>
      </c>
      <c r="M21" s="17"/>
      <c r="N21" s="17"/>
      <c r="O21" s="17"/>
      <c r="P21" s="17"/>
      <c r="Q21" s="17"/>
      <c r="R21" s="17"/>
      <c r="S21" s="17"/>
      <c r="T21" s="17"/>
      <c r="U21" s="17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>
      <c r="A22" s="10"/>
      <c r="B22" s="10"/>
      <c r="C22" s="17"/>
      <c r="D22" s="17"/>
      <c r="E22" s="17"/>
      <c r="F22" s="17"/>
      <c r="G22" s="17"/>
      <c r="H22" s="10"/>
      <c r="I22" s="17"/>
      <c r="J22" s="17"/>
      <c r="K22" s="17"/>
      <c r="L22" s="44" t="s">
        <v>97</v>
      </c>
      <c r="M22" s="17"/>
      <c r="N22" s="17"/>
      <c r="O22" s="17"/>
      <c r="P22" s="17"/>
      <c r="Q22" s="17"/>
      <c r="R22" s="17"/>
      <c r="S22" s="17"/>
      <c r="T22" s="17"/>
      <c r="U22" s="17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>
      <c r="A23" s="9" t="s">
        <v>98</v>
      </c>
      <c r="B23" s="10"/>
      <c r="C23" s="17">
        <f t="array" ref="C23:U23">TRANSPOSE(G3:G21)</f>
        <v>9</v>
      </c>
      <c r="D23" s="17">
        <v>8</v>
      </c>
      <c r="E23" s="17">
        <v>6</v>
      </c>
      <c r="F23" s="17">
        <v>11</v>
      </c>
      <c r="G23" s="17">
        <v>10</v>
      </c>
      <c r="H23" s="10">
        <v>11</v>
      </c>
      <c r="I23" s="17">
        <v>10</v>
      </c>
      <c r="J23" s="17">
        <v>9</v>
      </c>
      <c r="K23" s="17">
        <v>12</v>
      </c>
      <c r="L23" s="17">
        <v>12</v>
      </c>
      <c r="M23" s="17">
        <v>9</v>
      </c>
      <c r="N23" s="17">
        <v>8</v>
      </c>
      <c r="O23" s="17">
        <v>11</v>
      </c>
      <c r="P23" s="17">
        <v>9</v>
      </c>
      <c r="Q23" s="17">
        <v>10</v>
      </c>
      <c r="R23" s="17">
        <v>8</v>
      </c>
      <c r="S23" s="17">
        <v>9</v>
      </c>
      <c r="T23" s="17">
        <v>11</v>
      </c>
      <c r="U23" s="17">
        <v>11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>
      <c r="A24" s="10"/>
      <c r="B24" s="58" t="str">
        <f t="array" ref="B24:U24">TRANSPOSE(B2:B21)</f>
        <v>#</v>
      </c>
      <c r="C24" s="59" t="str">
        <v>#1</v>
      </c>
      <c r="D24" s="59" t="str">
        <v>#2</v>
      </c>
      <c r="E24" s="59" t="str">
        <v>#3</v>
      </c>
      <c r="F24" s="59" t="str">
        <v>#4</v>
      </c>
      <c r="G24" s="59" t="str">
        <v>#5</v>
      </c>
      <c r="H24" s="59" t="str">
        <v>#6</v>
      </c>
      <c r="I24" s="59" t="str">
        <v>#7</v>
      </c>
      <c r="J24" s="59" t="str">
        <v>#8</v>
      </c>
      <c r="K24" s="59" t="str">
        <v>#9</v>
      </c>
      <c r="L24" s="59" t="str">
        <v>#10</v>
      </c>
      <c r="M24" s="59" t="str">
        <v>#11</v>
      </c>
      <c r="N24" s="59" t="str">
        <v>#12</v>
      </c>
      <c r="O24" s="59" t="str">
        <v>#13</v>
      </c>
      <c r="P24" s="59" t="str">
        <v>#14</v>
      </c>
      <c r="Q24" s="59" t="str">
        <v>#15</v>
      </c>
      <c r="R24" s="59" t="str">
        <v>#16</v>
      </c>
      <c r="S24" s="59" t="str">
        <v>#17</v>
      </c>
      <c r="T24" s="59" t="str">
        <v>#18</v>
      </c>
      <c r="U24" s="60" t="str">
        <v>#19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>
      <c r="A25" s="10">
        <f t="array" ref="A25:A43">TRANSPOSE(C23:U23)</f>
        <v>9</v>
      </c>
      <c r="B25" s="61" t="str">
        <f t="array" ref="B25:B43">TRANSPOSE(C24:U24)</f>
        <v>#1</v>
      </c>
      <c r="C25" s="17">
        <f t="shared" ref="C25:U25" si="1">INDEX($L$3:$Q$8,MATCH($A25,$K$3:$K$8,0),MATCH(C$23,$L$2:$Q$2,0))</f>
        <v>1</v>
      </c>
      <c r="D25" s="17">
        <f t="shared" si="1"/>
        <v>2</v>
      </c>
      <c r="E25" s="17">
        <f t="shared" si="1"/>
        <v>5</v>
      </c>
      <c r="F25" s="17">
        <f t="shared" si="1"/>
        <v>0.25</v>
      </c>
      <c r="G25" s="17">
        <f t="shared" si="1"/>
        <v>0.5</v>
      </c>
      <c r="H25" s="17">
        <f t="shared" si="1"/>
        <v>0.25</v>
      </c>
      <c r="I25" s="17">
        <f t="shared" si="1"/>
        <v>0.5</v>
      </c>
      <c r="J25" s="17">
        <f t="shared" si="1"/>
        <v>1</v>
      </c>
      <c r="K25" s="17">
        <f t="shared" si="1"/>
        <v>0.2</v>
      </c>
      <c r="L25" s="17">
        <f t="shared" si="1"/>
        <v>0.2</v>
      </c>
      <c r="M25" s="17">
        <f t="shared" si="1"/>
        <v>1</v>
      </c>
      <c r="N25" s="17">
        <f t="shared" si="1"/>
        <v>2</v>
      </c>
      <c r="O25" s="17">
        <f t="shared" si="1"/>
        <v>0.25</v>
      </c>
      <c r="P25" s="17">
        <f t="shared" si="1"/>
        <v>1</v>
      </c>
      <c r="Q25" s="17">
        <f t="shared" si="1"/>
        <v>0.5</v>
      </c>
      <c r="R25" s="17">
        <f t="shared" si="1"/>
        <v>2</v>
      </c>
      <c r="S25" s="17">
        <f t="shared" si="1"/>
        <v>1</v>
      </c>
      <c r="T25" s="17">
        <f t="shared" si="1"/>
        <v>0.25</v>
      </c>
      <c r="U25" s="62">
        <f t="shared" si="1"/>
        <v>0.25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>
      <c r="A26" s="10">
        <v>8</v>
      </c>
      <c r="B26" s="61" t="str">
        <v>#2</v>
      </c>
      <c r="C26" s="17">
        <f t="shared" ref="C26:U26" si="2">INDEX($L$3:$Q$8,MATCH($A26,$K$3:$K$8,0),MATCH(C$23,$L$2:$Q$2,0))</f>
        <v>0.5</v>
      </c>
      <c r="D26" s="17">
        <f t="shared" si="2"/>
        <v>1</v>
      </c>
      <c r="E26" s="17">
        <f t="shared" si="2"/>
        <v>4</v>
      </c>
      <c r="F26" s="17">
        <f t="shared" si="2"/>
        <v>0.2</v>
      </c>
      <c r="G26" s="17">
        <f t="shared" si="2"/>
        <v>0.25</v>
      </c>
      <c r="H26" s="17">
        <f t="shared" si="2"/>
        <v>0.2</v>
      </c>
      <c r="I26" s="17">
        <f t="shared" si="2"/>
        <v>0.25</v>
      </c>
      <c r="J26" s="17">
        <f t="shared" si="2"/>
        <v>0.5</v>
      </c>
      <c r="K26" s="17">
        <f t="shared" si="2"/>
        <v>0.16666666666666666</v>
      </c>
      <c r="L26" s="17">
        <f t="shared" si="2"/>
        <v>0.16666666666666666</v>
      </c>
      <c r="M26" s="17">
        <f t="shared" si="2"/>
        <v>0.5</v>
      </c>
      <c r="N26" s="17">
        <f t="shared" si="2"/>
        <v>1</v>
      </c>
      <c r="O26" s="17">
        <f t="shared" si="2"/>
        <v>0.2</v>
      </c>
      <c r="P26" s="17">
        <f t="shared" si="2"/>
        <v>0.5</v>
      </c>
      <c r="Q26" s="17">
        <f t="shared" si="2"/>
        <v>0.25</v>
      </c>
      <c r="R26" s="17">
        <f t="shared" si="2"/>
        <v>1</v>
      </c>
      <c r="S26" s="17">
        <f t="shared" si="2"/>
        <v>0.5</v>
      </c>
      <c r="T26" s="17">
        <f t="shared" si="2"/>
        <v>0.2</v>
      </c>
      <c r="U26" s="62">
        <f t="shared" si="2"/>
        <v>0.2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>
      <c r="A27" s="10">
        <v>6</v>
      </c>
      <c r="B27" s="61" t="str">
        <v>#3</v>
      </c>
      <c r="C27" s="17">
        <f t="shared" ref="C27:U27" si="3">INDEX($L$3:$Q$8,MATCH($A27,$K$3:$K$8,0),MATCH(C$23,$L$2:$Q$2,0))</f>
        <v>0.2</v>
      </c>
      <c r="D27" s="17">
        <f t="shared" si="3"/>
        <v>0.25</v>
      </c>
      <c r="E27" s="17">
        <f t="shared" si="3"/>
        <v>1</v>
      </c>
      <c r="F27" s="17">
        <f t="shared" si="3"/>
        <v>0.125</v>
      </c>
      <c r="G27" s="17">
        <f t="shared" si="3"/>
        <v>0.16666666666666666</v>
      </c>
      <c r="H27" s="17">
        <f t="shared" si="3"/>
        <v>0.125</v>
      </c>
      <c r="I27" s="17">
        <f t="shared" si="3"/>
        <v>0.16666666666666666</v>
      </c>
      <c r="J27" s="17">
        <f t="shared" si="3"/>
        <v>0.2</v>
      </c>
      <c r="K27" s="17">
        <f t="shared" si="3"/>
        <v>0.1111111111111111</v>
      </c>
      <c r="L27" s="17">
        <f t="shared" si="3"/>
        <v>0.1111111111111111</v>
      </c>
      <c r="M27" s="17">
        <f t="shared" si="3"/>
        <v>0.2</v>
      </c>
      <c r="N27" s="17">
        <f t="shared" si="3"/>
        <v>0.25</v>
      </c>
      <c r="O27" s="17">
        <f t="shared" si="3"/>
        <v>0.125</v>
      </c>
      <c r="P27" s="17">
        <f t="shared" si="3"/>
        <v>0.2</v>
      </c>
      <c r="Q27" s="17">
        <f t="shared" si="3"/>
        <v>0.16666666666666666</v>
      </c>
      <c r="R27" s="17">
        <f t="shared" si="3"/>
        <v>0.25</v>
      </c>
      <c r="S27" s="17">
        <f t="shared" si="3"/>
        <v>0.2</v>
      </c>
      <c r="T27" s="17">
        <f t="shared" si="3"/>
        <v>0.125</v>
      </c>
      <c r="U27" s="62">
        <f t="shared" si="3"/>
        <v>0.125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>
      <c r="A28" s="10">
        <v>11</v>
      </c>
      <c r="B28" s="61" t="str">
        <v>#4</v>
      </c>
      <c r="C28" s="17">
        <f t="shared" ref="C28:U28" si="4">INDEX($L$3:$Q$8,MATCH($A28,$K$3:$K$8,0),MATCH(C$23,$L$2:$Q$2,0))</f>
        <v>4</v>
      </c>
      <c r="D28" s="17">
        <f t="shared" si="4"/>
        <v>5</v>
      </c>
      <c r="E28" s="17">
        <f t="shared" si="4"/>
        <v>8</v>
      </c>
      <c r="F28" s="17">
        <f t="shared" si="4"/>
        <v>1</v>
      </c>
      <c r="G28" s="17">
        <f t="shared" si="4"/>
        <v>2</v>
      </c>
      <c r="H28" s="17">
        <f t="shared" si="4"/>
        <v>1</v>
      </c>
      <c r="I28" s="17">
        <f t="shared" si="4"/>
        <v>2</v>
      </c>
      <c r="J28" s="17">
        <f t="shared" si="4"/>
        <v>4</v>
      </c>
      <c r="K28" s="17">
        <f t="shared" si="4"/>
        <v>0.5</v>
      </c>
      <c r="L28" s="17">
        <f t="shared" si="4"/>
        <v>0.5</v>
      </c>
      <c r="M28" s="17">
        <f t="shared" si="4"/>
        <v>4</v>
      </c>
      <c r="N28" s="17">
        <f t="shared" si="4"/>
        <v>5</v>
      </c>
      <c r="O28" s="17">
        <f t="shared" si="4"/>
        <v>1</v>
      </c>
      <c r="P28" s="17">
        <f t="shared" si="4"/>
        <v>4</v>
      </c>
      <c r="Q28" s="17">
        <f t="shared" si="4"/>
        <v>2</v>
      </c>
      <c r="R28" s="17">
        <f t="shared" si="4"/>
        <v>5</v>
      </c>
      <c r="S28" s="17">
        <f t="shared" si="4"/>
        <v>4</v>
      </c>
      <c r="T28" s="17">
        <f t="shared" si="4"/>
        <v>1</v>
      </c>
      <c r="U28" s="62">
        <f t="shared" si="4"/>
        <v>1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>
      <c r="A29" s="10">
        <v>10</v>
      </c>
      <c r="B29" s="61" t="str">
        <v>#5</v>
      </c>
      <c r="C29" s="17">
        <f t="shared" ref="C29:U29" si="5">INDEX($L$3:$Q$8,MATCH($A29,$K$3:$K$8,0),MATCH(C$23,$L$2:$Q$2,0))</f>
        <v>2</v>
      </c>
      <c r="D29" s="17">
        <f t="shared" si="5"/>
        <v>4</v>
      </c>
      <c r="E29" s="17">
        <f t="shared" si="5"/>
        <v>6</v>
      </c>
      <c r="F29" s="17">
        <f t="shared" si="5"/>
        <v>0.5</v>
      </c>
      <c r="G29" s="17">
        <f t="shared" si="5"/>
        <v>1</v>
      </c>
      <c r="H29" s="17">
        <f t="shared" si="5"/>
        <v>0.5</v>
      </c>
      <c r="I29" s="17">
        <f t="shared" si="5"/>
        <v>1</v>
      </c>
      <c r="J29" s="17">
        <f t="shared" si="5"/>
        <v>2</v>
      </c>
      <c r="K29" s="17">
        <f t="shared" si="5"/>
        <v>0.25</v>
      </c>
      <c r="L29" s="17">
        <f t="shared" si="5"/>
        <v>0.25</v>
      </c>
      <c r="M29" s="17">
        <f t="shared" si="5"/>
        <v>2</v>
      </c>
      <c r="N29" s="17">
        <f t="shared" si="5"/>
        <v>4</v>
      </c>
      <c r="O29" s="17">
        <f t="shared" si="5"/>
        <v>0.5</v>
      </c>
      <c r="P29" s="17">
        <f t="shared" si="5"/>
        <v>2</v>
      </c>
      <c r="Q29" s="17">
        <f t="shared" si="5"/>
        <v>1</v>
      </c>
      <c r="R29" s="17">
        <f t="shared" si="5"/>
        <v>4</v>
      </c>
      <c r="S29" s="17">
        <f t="shared" si="5"/>
        <v>2</v>
      </c>
      <c r="T29" s="17">
        <f t="shared" si="5"/>
        <v>0.5</v>
      </c>
      <c r="U29" s="62">
        <f t="shared" si="5"/>
        <v>0.5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>
      <c r="A30" s="10">
        <v>11</v>
      </c>
      <c r="B30" s="61" t="str">
        <v>#6</v>
      </c>
      <c r="C30" s="17">
        <f t="shared" ref="C30:U30" si="6">INDEX($L$3:$Q$8,MATCH($A30,$K$3:$K$8,0),MATCH(C$23,$L$2:$Q$2,0))</f>
        <v>4</v>
      </c>
      <c r="D30" s="17">
        <f t="shared" si="6"/>
        <v>5</v>
      </c>
      <c r="E30" s="17">
        <f t="shared" si="6"/>
        <v>8</v>
      </c>
      <c r="F30" s="17">
        <f t="shared" si="6"/>
        <v>1</v>
      </c>
      <c r="G30" s="17">
        <f t="shared" si="6"/>
        <v>2</v>
      </c>
      <c r="H30" s="17">
        <f t="shared" si="6"/>
        <v>1</v>
      </c>
      <c r="I30" s="17">
        <f t="shared" si="6"/>
        <v>2</v>
      </c>
      <c r="J30" s="17">
        <f t="shared" si="6"/>
        <v>4</v>
      </c>
      <c r="K30" s="17">
        <f t="shared" si="6"/>
        <v>0.5</v>
      </c>
      <c r="L30" s="17">
        <f t="shared" si="6"/>
        <v>0.5</v>
      </c>
      <c r="M30" s="17">
        <f t="shared" si="6"/>
        <v>4</v>
      </c>
      <c r="N30" s="17">
        <f t="shared" si="6"/>
        <v>5</v>
      </c>
      <c r="O30" s="17">
        <f t="shared" si="6"/>
        <v>1</v>
      </c>
      <c r="P30" s="17">
        <f t="shared" si="6"/>
        <v>4</v>
      </c>
      <c r="Q30" s="17">
        <f t="shared" si="6"/>
        <v>2</v>
      </c>
      <c r="R30" s="17">
        <f t="shared" si="6"/>
        <v>5</v>
      </c>
      <c r="S30" s="17">
        <f t="shared" si="6"/>
        <v>4</v>
      </c>
      <c r="T30" s="17">
        <f t="shared" si="6"/>
        <v>1</v>
      </c>
      <c r="U30" s="62">
        <f t="shared" si="6"/>
        <v>1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>
      <c r="A31" s="10">
        <v>10</v>
      </c>
      <c r="B31" s="61" t="str">
        <v>#7</v>
      </c>
      <c r="C31" s="17">
        <f t="shared" ref="C31:U31" si="7">INDEX($L$3:$Q$8,MATCH($A31,$K$3:$K$8,0),MATCH(C$23,$L$2:$Q$2,0))</f>
        <v>2</v>
      </c>
      <c r="D31" s="17">
        <f t="shared" si="7"/>
        <v>4</v>
      </c>
      <c r="E31" s="17">
        <f t="shared" si="7"/>
        <v>6</v>
      </c>
      <c r="F31" s="17">
        <f t="shared" si="7"/>
        <v>0.5</v>
      </c>
      <c r="G31" s="17">
        <f t="shared" si="7"/>
        <v>1</v>
      </c>
      <c r="H31" s="17">
        <f t="shared" si="7"/>
        <v>0.5</v>
      </c>
      <c r="I31" s="17">
        <f t="shared" si="7"/>
        <v>1</v>
      </c>
      <c r="J31" s="17">
        <f t="shared" si="7"/>
        <v>2</v>
      </c>
      <c r="K31" s="17">
        <f t="shared" si="7"/>
        <v>0.25</v>
      </c>
      <c r="L31" s="17">
        <f t="shared" si="7"/>
        <v>0.25</v>
      </c>
      <c r="M31" s="17">
        <f t="shared" si="7"/>
        <v>2</v>
      </c>
      <c r="N31" s="17">
        <f t="shared" si="7"/>
        <v>4</v>
      </c>
      <c r="O31" s="17">
        <f t="shared" si="7"/>
        <v>0.5</v>
      </c>
      <c r="P31" s="17">
        <f t="shared" si="7"/>
        <v>2</v>
      </c>
      <c r="Q31" s="17">
        <f t="shared" si="7"/>
        <v>1</v>
      </c>
      <c r="R31" s="17">
        <f t="shared" si="7"/>
        <v>4</v>
      </c>
      <c r="S31" s="17">
        <f t="shared" si="7"/>
        <v>2</v>
      </c>
      <c r="T31" s="17">
        <f t="shared" si="7"/>
        <v>0.5</v>
      </c>
      <c r="U31" s="62">
        <f t="shared" si="7"/>
        <v>0.5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>
      <c r="A32" s="10">
        <v>9</v>
      </c>
      <c r="B32" s="61" t="str">
        <v>#8</v>
      </c>
      <c r="C32" s="17">
        <f t="shared" ref="C32:U32" si="8">INDEX($L$3:$Q$8,MATCH($A32,$K$3:$K$8,0),MATCH(C$23,$L$2:$Q$2,0))</f>
        <v>1</v>
      </c>
      <c r="D32" s="17">
        <f t="shared" si="8"/>
        <v>2</v>
      </c>
      <c r="E32" s="17">
        <f t="shared" si="8"/>
        <v>5</v>
      </c>
      <c r="F32" s="17">
        <f t="shared" si="8"/>
        <v>0.25</v>
      </c>
      <c r="G32" s="17">
        <f t="shared" si="8"/>
        <v>0.5</v>
      </c>
      <c r="H32" s="17">
        <f t="shared" si="8"/>
        <v>0.25</v>
      </c>
      <c r="I32" s="17">
        <f t="shared" si="8"/>
        <v>0.5</v>
      </c>
      <c r="J32" s="17">
        <f t="shared" si="8"/>
        <v>1</v>
      </c>
      <c r="K32" s="17">
        <f t="shared" si="8"/>
        <v>0.2</v>
      </c>
      <c r="L32" s="17">
        <f t="shared" si="8"/>
        <v>0.2</v>
      </c>
      <c r="M32" s="17">
        <f t="shared" si="8"/>
        <v>1</v>
      </c>
      <c r="N32" s="17">
        <f t="shared" si="8"/>
        <v>2</v>
      </c>
      <c r="O32" s="17">
        <f t="shared" si="8"/>
        <v>0.25</v>
      </c>
      <c r="P32" s="17">
        <f t="shared" si="8"/>
        <v>1</v>
      </c>
      <c r="Q32" s="17">
        <f t="shared" si="8"/>
        <v>0.5</v>
      </c>
      <c r="R32" s="17">
        <f t="shared" si="8"/>
        <v>2</v>
      </c>
      <c r="S32" s="17">
        <f t="shared" si="8"/>
        <v>1</v>
      </c>
      <c r="T32" s="17">
        <f t="shared" si="8"/>
        <v>0.25</v>
      </c>
      <c r="U32" s="62">
        <f t="shared" si="8"/>
        <v>0.25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>
      <c r="A33" s="10">
        <v>12</v>
      </c>
      <c r="B33" s="61" t="str">
        <v>#9</v>
      </c>
      <c r="C33" s="17">
        <f t="shared" ref="C33:U33" si="9">INDEX($L$3:$Q$8,MATCH($A33,$K$3:$K$8,0),MATCH(C$23,$L$2:$Q$2,0))</f>
        <v>5</v>
      </c>
      <c r="D33" s="17">
        <f t="shared" si="9"/>
        <v>6</v>
      </c>
      <c r="E33" s="17">
        <f t="shared" si="9"/>
        <v>9</v>
      </c>
      <c r="F33" s="17">
        <f t="shared" si="9"/>
        <v>2</v>
      </c>
      <c r="G33" s="17">
        <f t="shared" si="9"/>
        <v>4</v>
      </c>
      <c r="H33" s="17">
        <f t="shared" si="9"/>
        <v>2</v>
      </c>
      <c r="I33" s="17">
        <f t="shared" si="9"/>
        <v>4</v>
      </c>
      <c r="J33" s="17">
        <f t="shared" si="9"/>
        <v>5</v>
      </c>
      <c r="K33" s="17">
        <f t="shared" si="9"/>
        <v>1</v>
      </c>
      <c r="L33" s="17">
        <f t="shared" si="9"/>
        <v>1</v>
      </c>
      <c r="M33" s="17">
        <f t="shared" si="9"/>
        <v>5</v>
      </c>
      <c r="N33" s="17">
        <f t="shared" si="9"/>
        <v>6</v>
      </c>
      <c r="O33" s="17">
        <f t="shared" si="9"/>
        <v>2</v>
      </c>
      <c r="P33" s="17">
        <f t="shared" si="9"/>
        <v>5</v>
      </c>
      <c r="Q33" s="17">
        <f t="shared" si="9"/>
        <v>4</v>
      </c>
      <c r="R33" s="17">
        <f t="shared" si="9"/>
        <v>6</v>
      </c>
      <c r="S33" s="17">
        <f t="shared" si="9"/>
        <v>5</v>
      </c>
      <c r="T33" s="17">
        <f t="shared" si="9"/>
        <v>2</v>
      </c>
      <c r="U33" s="62">
        <f t="shared" si="9"/>
        <v>2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>
      <c r="A34" s="10">
        <v>12</v>
      </c>
      <c r="B34" s="61" t="str">
        <v>#10</v>
      </c>
      <c r="C34" s="17">
        <f t="shared" ref="C34:U34" si="10">INDEX($L$3:$Q$8,MATCH($A34,$K$3:$K$8,0),MATCH(C$23,$L$2:$Q$2,0))</f>
        <v>5</v>
      </c>
      <c r="D34" s="17">
        <f t="shared" si="10"/>
        <v>6</v>
      </c>
      <c r="E34" s="17">
        <f t="shared" si="10"/>
        <v>9</v>
      </c>
      <c r="F34" s="17">
        <f t="shared" si="10"/>
        <v>2</v>
      </c>
      <c r="G34" s="17">
        <f t="shared" si="10"/>
        <v>4</v>
      </c>
      <c r="H34" s="17">
        <f t="shared" si="10"/>
        <v>2</v>
      </c>
      <c r="I34" s="17">
        <f t="shared" si="10"/>
        <v>4</v>
      </c>
      <c r="J34" s="17">
        <f t="shared" si="10"/>
        <v>5</v>
      </c>
      <c r="K34" s="17">
        <f t="shared" si="10"/>
        <v>1</v>
      </c>
      <c r="L34" s="17">
        <f t="shared" si="10"/>
        <v>1</v>
      </c>
      <c r="M34" s="17">
        <f t="shared" si="10"/>
        <v>5</v>
      </c>
      <c r="N34" s="17">
        <f t="shared" si="10"/>
        <v>6</v>
      </c>
      <c r="O34" s="17">
        <f t="shared" si="10"/>
        <v>2</v>
      </c>
      <c r="P34" s="17">
        <f t="shared" si="10"/>
        <v>5</v>
      </c>
      <c r="Q34" s="17">
        <f t="shared" si="10"/>
        <v>4</v>
      </c>
      <c r="R34" s="17">
        <f t="shared" si="10"/>
        <v>6</v>
      </c>
      <c r="S34" s="17">
        <f t="shared" si="10"/>
        <v>5</v>
      </c>
      <c r="T34" s="17">
        <f t="shared" si="10"/>
        <v>2</v>
      </c>
      <c r="U34" s="62">
        <f t="shared" si="10"/>
        <v>2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>
      <c r="A35" s="17">
        <v>9</v>
      </c>
      <c r="B35" s="61" t="str">
        <v>#11</v>
      </c>
      <c r="C35" s="17">
        <f t="shared" ref="C35:U35" si="11">INDEX($L$3:$Q$8,MATCH($A35,$K$3:$K$8,0),MATCH(C$23,$L$2:$Q$2,0))</f>
        <v>1</v>
      </c>
      <c r="D35" s="17">
        <f t="shared" si="11"/>
        <v>2</v>
      </c>
      <c r="E35" s="17">
        <f t="shared" si="11"/>
        <v>5</v>
      </c>
      <c r="F35" s="17">
        <f t="shared" si="11"/>
        <v>0.25</v>
      </c>
      <c r="G35" s="17">
        <f t="shared" si="11"/>
        <v>0.5</v>
      </c>
      <c r="H35" s="17">
        <f t="shared" si="11"/>
        <v>0.25</v>
      </c>
      <c r="I35" s="17">
        <f t="shared" si="11"/>
        <v>0.5</v>
      </c>
      <c r="J35" s="17">
        <f t="shared" si="11"/>
        <v>1</v>
      </c>
      <c r="K35" s="17">
        <f t="shared" si="11"/>
        <v>0.2</v>
      </c>
      <c r="L35" s="17">
        <f t="shared" si="11"/>
        <v>0.2</v>
      </c>
      <c r="M35" s="17">
        <f t="shared" si="11"/>
        <v>1</v>
      </c>
      <c r="N35" s="17">
        <f t="shared" si="11"/>
        <v>2</v>
      </c>
      <c r="O35" s="17">
        <f t="shared" si="11"/>
        <v>0.25</v>
      </c>
      <c r="P35" s="17">
        <f t="shared" si="11"/>
        <v>1</v>
      </c>
      <c r="Q35" s="17">
        <f t="shared" si="11"/>
        <v>0.5</v>
      </c>
      <c r="R35" s="17">
        <f t="shared" si="11"/>
        <v>2</v>
      </c>
      <c r="S35" s="17">
        <f t="shared" si="11"/>
        <v>1</v>
      </c>
      <c r="T35" s="17">
        <f t="shared" si="11"/>
        <v>0.25</v>
      </c>
      <c r="U35" s="62">
        <f t="shared" si="11"/>
        <v>0.25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>
      <c r="A36" s="17">
        <v>8</v>
      </c>
      <c r="B36" s="61" t="str">
        <v>#12</v>
      </c>
      <c r="C36" s="17">
        <f t="shared" ref="C36:U36" si="12">INDEX($L$3:$Q$8,MATCH($A36,$K$3:$K$8,0),MATCH(C$23,$L$2:$Q$2,0))</f>
        <v>0.5</v>
      </c>
      <c r="D36" s="17">
        <f t="shared" si="12"/>
        <v>1</v>
      </c>
      <c r="E36" s="17">
        <f t="shared" si="12"/>
        <v>4</v>
      </c>
      <c r="F36" s="17">
        <f t="shared" si="12"/>
        <v>0.2</v>
      </c>
      <c r="G36" s="17">
        <f t="shared" si="12"/>
        <v>0.25</v>
      </c>
      <c r="H36" s="17">
        <f t="shared" si="12"/>
        <v>0.2</v>
      </c>
      <c r="I36" s="17">
        <f t="shared" si="12"/>
        <v>0.25</v>
      </c>
      <c r="J36" s="17">
        <f t="shared" si="12"/>
        <v>0.5</v>
      </c>
      <c r="K36" s="17">
        <f t="shared" si="12"/>
        <v>0.16666666666666666</v>
      </c>
      <c r="L36" s="17">
        <f t="shared" si="12"/>
        <v>0.16666666666666666</v>
      </c>
      <c r="M36" s="17">
        <f t="shared" si="12"/>
        <v>0.5</v>
      </c>
      <c r="N36" s="17">
        <f t="shared" si="12"/>
        <v>1</v>
      </c>
      <c r="O36" s="17">
        <f t="shared" si="12"/>
        <v>0.2</v>
      </c>
      <c r="P36" s="17">
        <f t="shared" si="12"/>
        <v>0.5</v>
      </c>
      <c r="Q36" s="17">
        <f t="shared" si="12"/>
        <v>0.25</v>
      </c>
      <c r="R36" s="17">
        <f t="shared" si="12"/>
        <v>1</v>
      </c>
      <c r="S36" s="17">
        <f t="shared" si="12"/>
        <v>0.5</v>
      </c>
      <c r="T36" s="17">
        <f t="shared" si="12"/>
        <v>0.2</v>
      </c>
      <c r="U36" s="62">
        <f t="shared" si="12"/>
        <v>0.2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>
      <c r="A37" s="17">
        <v>11</v>
      </c>
      <c r="B37" s="61" t="str">
        <v>#13</v>
      </c>
      <c r="C37" s="17">
        <f t="shared" ref="C37:U37" si="13">INDEX($L$3:$Q$8,MATCH($A37,$K$3:$K$8,0),MATCH(C$23,$L$2:$Q$2,0))</f>
        <v>4</v>
      </c>
      <c r="D37" s="17">
        <f t="shared" si="13"/>
        <v>5</v>
      </c>
      <c r="E37" s="17">
        <f t="shared" si="13"/>
        <v>8</v>
      </c>
      <c r="F37" s="17">
        <f t="shared" si="13"/>
        <v>1</v>
      </c>
      <c r="G37" s="17">
        <f t="shared" si="13"/>
        <v>2</v>
      </c>
      <c r="H37" s="17">
        <f t="shared" si="13"/>
        <v>1</v>
      </c>
      <c r="I37" s="17">
        <f t="shared" si="13"/>
        <v>2</v>
      </c>
      <c r="J37" s="17">
        <f t="shared" si="13"/>
        <v>4</v>
      </c>
      <c r="K37" s="17">
        <f t="shared" si="13"/>
        <v>0.5</v>
      </c>
      <c r="L37" s="17">
        <f t="shared" si="13"/>
        <v>0.5</v>
      </c>
      <c r="M37" s="17">
        <f t="shared" si="13"/>
        <v>4</v>
      </c>
      <c r="N37" s="17">
        <f t="shared" si="13"/>
        <v>5</v>
      </c>
      <c r="O37" s="17">
        <f t="shared" si="13"/>
        <v>1</v>
      </c>
      <c r="P37" s="17">
        <f t="shared" si="13"/>
        <v>4</v>
      </c>
      <c r="Q37" s="17">
        <f t="shared" si="13"/>
        <v>2</v>
      </c>
      <c r="R37" s="17">
        <f t="shared" si="13"/>
        <v>5</v>
      </c>
      <c r="S37" s="17">
        <f t="shared" si="13"/>
        <v>4</v>
      </c>
      <c r="T37" s="17">
        <f t="shared" si="13"/>
        <v>1</v>
      </c>
      <c r="U37" s="62">
        <f t="shared" si="13"/>
        <v>1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>
      <c r="A38" s="17">
        <v>9</v>
      </c>
      <c r="B38" s="61" t="str">
        <v>#14</v>
      </c>
      <c r="C38" s="17">
        <f t="shared" ref="C38:U38" si="14">INDEX($L$3:$Q$8,MATCH($A38,$K$3:$K$8,0),MATCH(C$23,$L$2:$Q$2,0))</f>
        <v>1</v>
      </c>
      <c r="D38" s="17">
        <f t="shared" si="14"/>
        <v>2</v>
      </c>
      <c r="E38" s="17">
        <f t="shared" si="14"/>
        <v>5</v>
      </c>
      <c r="F38" s="17">
        <f t="shared" si="14"/>
        <v>0.25</v>
      </c>
      <c r="G38" s="17">
        <f t="shared" si="14"/>
        <v>0.5</v>
      </c>
      <c r="H38" s="17">
        <f t="shared" si="14"/>
        <v>0.25</v>
      </c>
      <c r="I38" s="17">
        <f t="shared" si="14"/>
        <v>0.5</v>
      </c>
      <c r="J38" s="17">
        <f t="shared" si="14"/>
        <v>1</v>
      </c>
      <c r="K38" s="17">
        <f t="shared" si="14"/>
        <v>0.2</v>
      </c>
      <c r="L38" s="17">
        <f t="shared" si="14"/>
        <v>0.2</v>
      </c>
      <c r="M38" s="17">
        <f t="shared" si="14"/>
        <v>1</v>
      </c>
      <c r="N38" s="17">
        <f t="shared" si="14"/>
        <v>2</v>
      </c>
      <c r="O38" s="17">
        <f t="shared" si="14"/>
        <v>0.25</v>
      </c>
      <c r="P38" s="17">
        <f t="shared" si="14"/>
        <v>1</v>
      </c>
      <c r="Q38" s="17">
        <f t="shared" si="14"/>
        <v>0.5</v>
      </c>
      <c r="R38" s="17">
        <f t="shared" si="14"/>
        <v>2</v>
      </c>
      <c r="S38" s="17">
        <f t="shared" si="14"/>
        <v>1</v>
      </c>
      <c r="T38" s="17">
        <f t="shared" si="14"/>
        <v>0.25</v>
      </c>
      <c r="U38" s="62">
        <f t="shared" si="14"/>
        <v>0.25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>
      <c r="A39" s="17">
        <v>10</v>
      </c>
      <c r="B39" s="61" t="str">
        <v>#15</v>
      </c>
      <c r="C39" s="17">
        <f t="shared" ref="C39:U39" si="15">INDEX($L$3:$Q$8,MATCH($A39,$K$3:$K$8,0),MATCH(C$23,$L$2:$Q$2,0))</f>
        <v>2</v>
      </c>
      <c r="D39" s="17">
        <f t="shared" si="15"/>
        <v>4</v>
      </c>
      <c r="E39" s="17">
        <f t="shared" si="15"/>
        <v>6</v>
      </c>
      <c r="F39" s="17">
        <f t="shared" si="15"/>
        <v>0.5</v>
      </c>
      <c r="G39" s="17">
        <f t="shared" si="15"/>
        <v>1</v>
      </c>
      <c r="H39" s="17">
        <f t="shared" si="15"/>
        <v>0.5</v>
      </c>
      <c r="I39" s="17">
        <f t="shared" si="15"/>
        <v>1</v>
      </c>
      <c r="J39" s="17">
        <f t="shared" si="15"/>
        <v>2</v>
      </c>
      <c r="K39" s="17">
        <f t="shared" si="15"/>
        <v>0.25</v>
      </c>
      <c r="L39" s="17">
        <f t="shared" si="15"/>
        <v>0.25</v>
      </c>
      <c r="M39" s="17">
        <f t="shared" si="15"/>
        <v>2</v>
      </c>
      <c r="N39" s="17">
        <f t="shared" si="15"/>
        <v>4</v>
      </c>
      <c r="O39" s="17">
        <f t="shared" si="15"/>
        <v>0.5</v>
      </c>
      <c r="P39" s="17">
        <f t="shared" si="15"/>
        <v>2</v>
      </c>
      <c r="Q39" s="17">
        <f t="shared" si="15"/>
        <v>1</v>
      </c>
      <c r="R39" s="17">
        <f t="shared" si="15"/>
        <v>4</v>
      </c>
      <c r="S39" s="17">
        <f t="shared" si="15"/>
        <v>2</v>
      </c>
      <c r="T39" s="17">
        <f t="shared" si="15"/>
        <v>0.5</v>
      </c>
      <c r="U39" s="62">
        <f t="shared" si="15"/>
        <v>0.5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>
      <c r="A40" s="17">
        <v>8</v>
      </c>
      <c r="B40" s="61" t="str">
        <v>#16</v>
      </c>
      <c r="C40" s="17">
        <f t="shared" ref="C40:U40" si="16">INDEX($L$3:$Q$8,MATCH($A40,$K$3:$K$8,0),MATCH(C$23,$L$2:$Q$2,0))</f>
        <v>0.5</v>
      </c>
      <c r="D40" s="17">
        <f t="shared" si="16"/>
        <v>1</v>
      </c>
      <c r="E40" s="17">
        <f t="shared" si="16"/>
        <v>4</v>
      </c>
      <c r="F40" s="17">
        <f t="shared" si="16"/>
        <v>0.2</v>
      </c>
      <c r="G40" s="17">
        <f t="shared" si="16"/>
        <v>0.25</v>
      </c>
      <c r="H40" s="17">
        <f t="shared" si="16"/>
        <v>0.2</v>
      </c>
      <c r="I40" s="17">
        <f t="shared" si="16"/>
        <v>0.25</v>
      </c>
      <c r="J40" s="17">
        <f t="shared" si="16"/>
        <v>0.5</v>
      </c>
      <c r="K40" s="17">
        <f t="shared" si="16"/>
        <v>0.16666666666666666</v>
      </c>
      <c r="L40" s="17">
        <f t="shared" si="16"/>
        <v>0.16666666666666666</v>
      </c>
      <c r="M40" s="17">
        <f t="shared" si="16"/>
        <v>0.5</v>
      </c>
      <c r="N40" s="17">
        <f t="shared" si="16"/>
        <v>1</v>
      </c>
      <c r="O40" s="17">
        <f t="shared" si="16"/>
        <v>0.2</v>
      </c>
      <c r="P40" s="17">
        <f t="shared" si="16"/>
        <v>0.5</v>
      </c>
      <c r="Q40" s="17">
        <f t="shared" si="16"/>
        <v>0.25</v>
      </c>
      <c r="R40" s="17">
        <f t="shared" si="16"/>
        <v>1</v>
      </c>
      <c r="S40" s="17">
        <f t="shared" si="16"/>
        <v>0.5</v>
      </c>
      <c r="T40" s="17">
        <f t="shared" si="16"/>
        <v>0.2</v>
      </c>
      <c r="U40" s="62">
        <f t="shared" si="16"/>
        <v>0.2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>
      <c r="A41" s="17">
        <v>9</v>
      </c>
      <c r="B41" s="61" t="str">
        <v>#17</v>
      </c>
      <c r="C41" s="17">
        <f t="shared" ref="C41:U41" si="17">INDEX($L$3:$Q$8,MATCH($A41,$K$3:$K$8,0),MATCH(C$23,$L$2:$Q$2,0))</f>
        <v>1</v>
      </c>
      <c r="D41" s="17">
        <f t="shared" si="17"/>
        <v>2</v>
      </c>
      <c r="E41" s="17">
        <f t="shared" si="17"/>
        <v>5</v>
      </c>
      <c r="F41" s="17">
        <f t="shared" si="17"/>
        <v>0.25</v>
      </c>
      <c r="G41" s="17">
        <f t="shared" si="17"/>
        <v>0.5</v>
      </c>
      <c r="H41" s="17">
        <f t="shared" si="17"/>
        <v>0.25</v>
      </c>
      <c r="I41" s="17">
        <f t="shared" si="17"/>
        <v>0.5</v>
      </c>
      <c r="J41" s="17">
        <f t="shared" si="17"/>
        <v>1</v>
      </c>
      <c r="K41" s="17">
        <f t="shared" si="17"/>
        <v>0.2</v>
      </c>
      <c r="L41" s="17">
        <f t="shared" si="17"/>
        <v>0.2</v>
      </c>
      <c r="M41" s="17">
        <f t="shared" si="17"/>
        <v>1</v>
      </c>
      <c r="N41" s="17">
        <f t="shared" si="17"/>
        <v>2</v>
      </c>
      <c r="O41" s="17">
        <f t="shared" si="17"/>
        <v>0.25</v>
      </c>
      <c r="P41" s="17">
        <f t="shared" si="17"/>
        <v>1</v>
      </c>
      <c r="Q41" s="17">
        <f t="shared" si="17"/>
        <v>0.5</v>
      </c>
      <c r="R41" s="17">
        <f t="shared" si="17"/>
        <v>2</v>
      </c>
      <c r="S41" s="17">
        <f t="shared" si="17"/>
        <v>1</v>
      </c>
      <c r="T41" s="17">
        <f t="shared" si="17"/>
        <v>0.25</v>
      </c>
      <c r="U41" s="62">
        <f t="shared" si="17"/>
        <v>0.25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>
      <c r="A42" s="17">
        <v>11</v>
      </c>
      <c r="B42" s="61" t="str">
        <v>#18</v>
      </c>
      <c r="C42" s="17">
        <f t="shared" ref="C42:U42" si="18">INDEX($L$3:$Q$8,MATCH($A42,$K$3:$K$8,0),MATCH(C$23,$L$2:$Q$2,0))</f>
        <v>4</v>
      </c>
      <c r="D42" s="17">
        <f t="shared" si="18"/>
        <v>5</v>
      </c>
      <c r="E42" s="17">
        <f t="shared" si="18"/>
        <v>8</v>
      </c>
      <c r="F42" s="17">
        <f t="shared" si="18"/>
        <v>1</v>
      </c>
      <c r="G42" s="17">
        <f t="shared" si="18"/>
        <v>2</v>
      </c>
      <c r="H42" s="17">
        <f t="shared" si="18"/>
        <v>1</v>
      </c>
      <c r="I42" s="17">
        <f t="shared" si="18"/>
        <v>2</v>
      </c>
      <c r="J42" s="17">
        <f t="shared" si="18"/>
        <v>4</v>
      </c>
      <c r="K42" s="17">
        <f t="shared" si="18"/>
        <v>0.5</v>
      </c>
      <c r="L42" s="17">
        <f t="shared" si="18"/>
        <v>0.5</v>
      </c>
      <c r="M42" s="17">
        <f t="shared" si="18"/>
        <v>4</v>
      </c>
      <c r="N42" s="17">
        <f t="shared" si="18"/>
        <v>5</v>
      </c>
      <c r="O42" s="17">
        <f t="shared" si="18"/>
        <v>1</v>
      </c>
      <c r="P42" s="17">
        <f t="shared" si="18"/>
        <v>4</v>
      </c>
      <c r="Q42" s="17">
        <f t="shared" si="18"/>
        <v>2</v>
      </c>
      <c r="R42" s="17">
        <f t="shared" si="18"/>
        <v>5</v>
      </c>
      <c r="S42" s="17">
        <f t="shared" si="18"/>
        <v>4</v>
      </c>
      <c r="T42" s="17">
        <f t="shared" si="18"/>
        <v>1</v>
      </c>
      <c r="U42" s="62">
        <f t="shared" si="18"/>
        <v>1</v>
      </c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>
      <c r="A43" s="17">
        <v>11</v>
      </c>
      <c r="B43" s="51" t="str">
        <v>#19</v>
      </c>
      <c r="C43" s="56">
        <f t="shared" ref="C43:U43" si="19">INDEX($L$3:$Q$8,MATCH($A43,$K$3:$K$8,0),MATCH(C$23,$L$2:$Q$2,0))</f>
        <v>4</v>
      </c>
      <c r="D43" s="56">
        <f t="shared" si="19"/>
        <v>5</v>
      </c>
      <c r="E43" s="56">
        <f t="shared" si="19"/>
        <v>8</v>
      </c>
      <c r="F43" s="56">
        <f t="shared" si="19"/>
        <v>1</v>
      </c>
      <c r="G43" s="56">
        <f t="shared" si="19"/>
        <v>2</v>
      </c>
      <c r="H43" s="56">
        <f t="shared" si="19"/>
        <v>1</v>
      </c>
      <c r="I43" s="56">
        <f t="shared" si="19"/>
        <v>2</v>
      </c>
      <c r="J43" s="56">
        <f t="shared" si="19"/>
        <v>4</v>
      </c>
      <c r="K43" s="56">
        <f t="shared" si="19"/>
        <v>0.5</v>
      </c>
      <c r="L43" s="56">
        <f t="shared" si="19"/>
        <v>0.5</v>
      </c>
      <c r="M43" s="56">
        <f t="shared" si="19"/>
        <v>4</v>
      </c>
      <c r="N43" s="56">
        <f t="shared" si="19"/>
        <v>5</v>
      </c>
      <c r="O43" s="56">
        <f t="shared" si="19"/>
        <v>1</v>
      </c>
      <c r="P43" s="56">
        <f t="shared" si="19"/>
        <v>4</v>
      </c>
      <c r="Q43" s="56">
        <f t="shared" si="19"/>
        <v>2</v>
      </c>
      <c r="R43" s="56">
        <f t="shared" si="19"/>
        <v>5</v>
      </c>
      <c r="S43" s="56">
        <f t="shared" si="19"/>
        <v>4</v>
      </c>
      <c r="T43" s="56">
        <f t="shared" si="19"/>
        <v>1</v>
      </c>
      <c r="U43" s="64">
        <f t="shared" si="19"/>
        <v>1</v>
      </c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>
      <c r="A44" s="17"/>
      <c r="B44" s="10"/>
      <c r="C44" s="17"/>
      <c r="D44" s="17"/>
      <c r="E44" s="17"/>
      <c r="F44" s="17"/>
      <c r="G44" s="17"/>
      <c r="H44" s="17"/>
      <c r="I44" s="17"/>
      <c r="J44" s="17"/>
      <c r="K44" s="17"/>
      <c r="L44" s="44" t="s">
        <v>89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>
      <c r="B45" s="10"/>
      <c r="C45" s="17"/>
      <c r="D45" s="17"/>
      <c r="E45" s="17"/>
      <c r="F45" s="17"/>
      <c r="G45" s="17"/>
      <c r="H45" s="17"/>
      <c r="I45" s="17"/>
      <c r="J45" s="17"/>
      <c r="K45" s="17"/>
      <c r="L45" s="44" t="s">
        <v>97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>
      <c r="A46" s="65" t="s">
        <v>99</v>
      </c>
      <c r="B46" s="58" t="str">
        <f t="shared" ref="B46:U46" si="20">B24</f>
        <v>#</v>
      </c>
      <c r="C46" s="59" t="str">
        <f t="shared" si="20"/>
        <v>#1</v>
      </c>
      <c r="D46" s="59" t="str">
        <f t="shared" si="20"/>
        <v>#2</v>
      </c>
      <c r="E46" s="59" t="str">
        <f t="shared" si="20"/>
        <v>#3</v>
      </c>
      <c r="F46" s="59" t="str">
        <f t="shared" si="20"/>
        <v>#4</v>
      </c>
      <c r="G46" s="59" t="str">
        <f t="shared" si="20"/>
        <v>#5</v>
      </c>
      <c r="H46" s="59" t="str">
        <f t="shared" si="20"/>
        <v>#6</v>
      </c>
      <c r="I46" s="59" t="str">
        <f t="shared" si="20"/>
        <v>#7</v>
      </c>
      <c r="J46" s="59" t="str">
        <f t="shared" si="20"/>
        <v>#8</v>
      </c>
      <c r="K46" s="59" t="str">
        <f t="shared" si="20"/>
        <v>#9</v>
      </c>
      <c r="L46" s="59" t="str">
        <f t="shared" si="20"/>
        <v>#10</v>
      </c>
      <c r="M46" s="59" t="str">
        <f t="shared" si="20"/>
        <v>#11</v>
      </c>
      <c r="N46" s="59" t="str">
        <f t="shared" si="20"/>
        <v>#12</v>
      </c>
      <c r="O46" s="59" t="str">
        <f t="shared" si="20"/>
        <v>#13</v>
      </c>
      <c r="P46" s="59" t="str">
        <f t="shared" si="20"/>
        <v>#14</v>
      </c>
      <c r="Q46" s="59" t="str">
        <f t="shared" si="20"/>
        <v>#15</v>
      </c>
      <c r="R46" s="59" t="str">
        <f t="shared" si="20"/>
        <v>#16</v>
      </c>
      <c r="S46" s="59" t="str">
        <f t="shared" si="20"/>
        <v>#17</v>
      </c>
      <c r="T46" s="59" t="str">
        <f t="shared" si="20"/>
        <v>#18</v>
      </c>
      <c r="U46" s="59" t="str">
        <f t="shared" si="20"/>
        <v>#19</v>
      </c>
      <c r="V46" s="67" t="s">
        <v>100</v>
      </c>
      <c r="W46" s="68" t="s">
        <v>101</v>
      </c>
      <c r="X46" s="17"/>
      <c r="Y46" s="17"/>
      <c r="Z46" s="17"/>
      <c r="AA46" s="17"/>
      <c r="AB46" s="17"/>
      <c r="AC46" s="17"/>
      <c r="AD46" s="17"/>
      <c r="AE46" s="17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>
      <c r="A47" s="17"/>
      <c r="B47" s="72" t="str">
        <f t="shared" ref="B47:B65" si="21">B25</f>
        <v>#1</v>
      </c>
      <c r="C47" s="17">
        <f t="shared" ref="C47:U47" si="22">C25/SUM(C$25:C$43)</f>
        <v>2.3419203747072598E-2</v>
      </c>
      <c r="D47" s="17">
        <f t="shared" si="22"/>
        <v>3.2128514056224897E-2</v>
      </c>
      <c r="E47" s="17">
        <f t="shared" si="22"/>
        <v>4.3859649122807015E-2</v>
      </c>
      <c r="F47" s="17">
        <f t="shared" si="22"/>
        <v>2.0040080160320644E-2</v>
      </c>
      <c r="G47" s="17">
        <f t="shared" si="22"/>
        <v>2.0477815699658706E-2</v>
      </c>
      <c r="H47" s="17">
        <f t="shared" si="22"/>
        <v>2.0040080160320644E-2</v>
      </c>
      <c r="I47" s="17">
        <f t="shared" si="22"/>
        <v>2.0477815699658706E-2</v>
      </c>
      <c r="J47" s="17">
        <f t="shared" si="22"/>
        <v>2.3419203747072598E-2</v>
      </c>
      <c r="K47" s="17">
        <f t="shared" si="22"/>
        <v>2.9149797570850199E-2</v>
      </c>
      <c r="L47" s="17">
        <f t="shared" si="22"/>
        <v>2.9149797570850199E-2</v>
      </c>
      <c r="M47" s="17">
        <f t="shared" si="22"/>
        <v>2.3419203747072598E-2</v>
      </c>
      <c r="N47" s="17">
        <f t="shared" si="22"/>
        <v>3.2128514056224897E-2</v>
      </c>
      <c r="O47" s="17">
        <f t="shared" si="22"/>
        <v>2.0040080160320644E-2</v>
      </c>
      <c r="P47" s="17">
        <f t="shared" si="22"/>
        <v>2.3419203747072598E-2</v>
      </c>
      <c r="Q47" s="17">
        <f t="shared" si="22"/>
        <v>2.0477815699658706E-2</v>
      </c>
      <c r="R47" s="17">
        <f t="shared" si="22"/>
        <v>3.2128514056224897E-2</v>
      </c>
      <c r="S47" s="17">
        <f t="shared" si="22"/>
        <v>2.3419203747072598E-2</v>
      </c>
      <c r="T47" s="17">
        <f t="shared" si="22"/>
        <v>2.0040080160320644E-2</v>
      </c>
      <c r="U47" s="17">
        <f t="shared" si="22"/>
        <v>2.0040080160320644E-2</v>
      </c>
      <c r="V47" s="70">
        <f t="shared" ref="V47:V65" si="23">SUM(C47:U47)</f>
        <v>0.47727465306912453</v>
      </c>
      <c r="W47" s="71">
        <f t="shared" ref="W47:W65" si="24">V47/19</f>
        <v>2.5119718582585503E-2</v>
      </c>
      <c r="X47" s="17"/>
      <c r="Y47" s="17"/>
      <c r="Z47" s="17"/>
      <c r="AA47" s="17"/>
      <c r="AB47" s="17"/>
      <c r="AC47" s="17"/>
      <c r="AD47" s="17"/>
      <c r="AE47" s="17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>
      <c r="A48" s="17"/>
      <c r="B48" s="72" t="str">
        <f t="shared" si="21"/>
        <v>#2</v>
      </c>
      <c r="C48" s="17">
        <f t="shared" ref="C48:U48" si="25">C26/SUM(C$25:C$43)</f>
        <v>1.1709601873536299E-2</v>
      </c>
      <c r="D48" s="17">
        <f t="shared" si="25"/>
        <v>1.6064257028112448E-2</v>
      </c>
      <c r="E48" s="17">
        <f t="shared" si="25"/>
        <v>3.5087719298245612E-2</v>
      </c>
      <c r="F48" s="17">
        <f t="shared" si="25"/>
        <v>1.6032064128256515E-2</v>
      </c>
      <c r="G48" s="17">
        <f t="shared" si="25"/>
        <v>1.0238907849829353E-2</v>
      </c>
      <c r="H48" s="17">
        <f t="shared" si="25"/>
        <v>1.6032064128256515E-2</v>
      </c>
      <c r="I48" s="17">
        <f t="shared" si="25"/>
        <v>1.0238907849829353E-2</v>
      </c>
      <c r="J48" s="17">
        <f t="shared" si="25"/>
        <v>1.1709601873536299E-2</v>
      </c>
      <c r="K48" s="17">
        <f t="shared" si="25"/>
        <v>2.4291497975708495E-2</v>
      </c>
      <c r="L48" s="17">
        <f t="shared" si="25"/>
        <v>2.4291497975708495E-2</v>
      </c>
      <c r="M48" s="17">
        <f t="shared" si="25"/>
        <v>1.1709601873536299E-2</v>
      </c>
      <c r="N48" s="17">
        <f t="shared" si="25"/>
        <v>1.6064257028112448E-2</v>
      </c>
      <c r="O48" s="17">
        <f t="shared" si="25"/>
        <v>1.6032064128256515E-2</v>
      </c>
      <c r="P48" s="17">
        <f t="shared" si="25"/>
        <v>1.1709601873536299E-2</v>
      </c>
      <c r="Q48" s="17">
        <f t="shared" si="25"/>
        <v>1.0238907849829353E-2</v>
      </c>
      <c r="R48" s="17">
        <f t="shared" si="25"/>
        <v>1.6064257028112448E-2</v>
      </c>
      <c r="S48" s="17">
        <f t="shared" si="25"/>
        <v>1.1709601873536299E-2</v>
      </c>
      <c r="T48" s="17">
        <f t="shared" si="25"/>
        <v>1.6032064128256515E-2</v>
      </c>
      <c r="U48" s="17">
        <f t="shared" si="25"/>
        <v>1.6032064128256515E-2</v>
      </c>
      <c r="V48" s="70">
        <f t="shared" si="23"/>
        <v>0.30128853989245219</v>
      </c>
      <c r="W48" s="71">
        <f t="shared" si="24"/>
        <v>1.5857291573286959E-2</v>
      </c>
      <c r="X48" s="17"/>
      <c r="Y48" s="17"/>
      <c r="Z48" s="17"/>
      <c r="AA48" s="17"/>
      <c r="AB48" s="17"/>
      <c r="AC48" s="17"/>
      <c r="AD48" s="17"/>
      <c r="AE48" s="17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>
      <c r="A49" s="17"/>
      <c r="B49" s="72" t="str">
        <f t="shared" si="21"/>
        <v>#3</v>
      </c>
      <c r="C49" s="17">
        <f t="shared" ref="C49:U49" si="26">C27/SUM(C$25:C$43)</f>
        <v>4.6838407494145199E-3</v>
      </c>
      <c r="D49" s="17">
        <f t="shared" si="26"/>
        <v>4.0160642570281121E-3</v>
      </c>
      <c r="E49" s="17">
        <f t="shared" si="26"/>
        <v>8.771929824561403E-3</v>
      </c>
      <c r="F49" s="17">
        <f t="shared" si="26"/>
        <v>1.0020040080160322E-2</v>
      </c>
      <c r="G49" s="17">
        <f t="shared" si="26"/>
        <v>6.8259385665529011E-3</v>
      </c>
      <c r="H49" s="17">
        <f t="shared" si="26"/>
        <v>1.0020040080160322E-2</v>
      </c>
      <c r="I49" s="17">
        <f t="shared" si="26"/>
        <v>6.8259385665529011E-3</v>
      </c>
      <c r="J49" s="17">
        <f t="shared" si="26"/>
        <v>4.6838407494145199E-3</v>
      </c>
      <c r="K49" s="17">
        <f t="shared" si="26"/>
        <v>1.6194331983805665E-2</v>
      </c>
      <c r="L49" s="17">
        <f t="shared" si="26"/>
        <v>1.6194331983805665E-2</v>
      </c>
      <c r="M49" s="17">
        <f t="shared" si="26"/>
        <v>4.6838407494145199E-3</v>
      </c>
      <c r="N49" s="17">
        <f t="shared" si="26"/>
        <v>4.0160642570281121E-3</v>
      </c>
      <c r="O49" s="17">
        <f t="shared" si="26"/>
        <v>1.0020040080160322E-2</v>
      </c>
      <c r="P49" s="17">
        <f t="shared" si="26"/>
        <v>4.6838407494145199E-3</v>
      </c>
      <c r="Q49" s="17">
        <f t="shared" si="26"/>
        <v>6.8259385665529011E-3</v>
      </c>
      <c r="R49" s="17">
        <f t="shared" si="26"/>
        <v>4.0160642570281121E-3</v>
      </c>
      <c r="S49" s="17">
        <f t="shared" si="26"/>
        <v>4.6838407494145199E-3</v>
      </c>
      <c r="T49" s="17">
        <f t="shared" si="26"/>
        <v>1.0020040080160322E-2</v>
      </c>
      <c r="U49" s="17">
        <f t="shared" si="26"/>
        <v>1.0020040080160322E-2</v>
      </c>
      <c r="V49" s="70">
        <f t="shared" si="23"/>
        <v>0.14720600641078999</v>
      </c>
      <c r="W49" s="71">
        <f t="shared" si="24"/>
        <v>7.7476845479363147E-3</v>
      </c>
      <c r="X49" s="17"/>
      <c r="Y49" s="17"/>
      <c r="Z49" s="17"/>
      <c r="AA49" s="17"/>
      <c r="AB49" s="17"/>
      <c r="AC49" s="17"/>
      <c r="AD49" s="17"/>
      <c r="AE49" s="17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>
      <c r="A50" s="17"/>
      <c r="B50" s="72" t="str">
        <f t="shared" si="21"/>
        <v>#4</v>
      </c>
      <c r="C50" s="17">
        <f t="shared" ref="C50:U50" si="27">C28/SUM(C$25:C$43)</f>
        <v>9.3676814988290391E-2</v>
      </c>
      <c r="D50" s="17">
        <f t="shared" si="27"/>
        <v>8.0321285140562249E-2</v>
      </c>
      <c r="E50" s="17">
        <f t="shared" si="27"/>
        <v>7.0175438596491224E-2</v>
      </c>
      <c r="F50" s="17">
        <f t="shared" si="27"/>
        <v>8.0160320641282576E-2</v>
      </c>
      <c r="G50" s="17">
        <f t="shared" si="27"/>
        <v>8.1911262798634824E-2</v>
      </c>
      <c r="H50" s="17">
        <f t="shared" si="27"/>
        <v>8.0160320641282576E-2</v>
      </c>
      <c r="I50" s="17">
        <f t="shared" si="27"/>
        <v>8.1911262798634824E-2</v>
      </c>
      <c r="J50" s="17">
        <f t="shared" si="27"/>
        <v>9.3676814988290391E-2</v>
      </c>
      <c r="K50" s="17">
        <f t="shared" si="27"/>
        <v>7.2874493927125486E-2</v>
      </c>
      <c r="L50" s="17">
        <f t="shared" si="27"/>
        <v>7.2874493927125486E-2</v>
      </c>
      <c r="M50" s="17">
        <f t="shared" si="27"/>
        <v>9.3676814988290391E-2</v>
      </c>
      <c r="N50" s="17">
        <f t="shared" si="27"/>
        <v>8.0321285140562249E-2</v>
      </c>
      <c r="O50" s="17">
        <f t="shared" si="27"/>
        <v>8.0160320641282576E-2</v>
      </c>
      <c r="P50" s="17">
        <f t="shared" si="27"/>
        <v>9.3676814988290391E-2</v>
      </c>
      <c r="Q50" s="17">
        <f t="shared" si="27"/>
        <v>8.1911262798634824E-2</v>
      </c>
      <c r="R50" s="17">
        <f t="shared" si="27"/>
        <v>8.0321285140562249E-2</v>
      </c>
      <c r="S50" s="17">
        <f t="shared" si="27"/>
        <v>9.3676814988290391E-2</v>
      </c>
      <c r="T50" s="17">
        <f t="shared" si="27"/>
        <v>8.0160320641282576E-2</v>
      </c>
      <c r="U50" s="17">
        <f t="shared" si="27"/>
        <v>8.0160320641282576E-2</v>
      </c>
      <c r="V50" s="70">
        <f t="shared" si="23"/>
        <v>1.5718077484161985</v>
      </c>
      <c r="W50" s="71">
        <f t="shared" si="24"/>
        <v>8.272672360085255E-2</v>
      </c>
      <c r="X50" s="17"/>
      <c r="Y50" s="17"/>
      <c r="Z50" s="17"/>
      <c r="AA50" s="17"/>
      <c r="AB50" s="17"/>
      <c r="AC50" s="17"/>
      <c r="AD50" s="17"/>
      <c r="AE50" s="17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>
      <c r="A51" s="17"/>
      <c r="B51" s="72" t="str">
        <f t="shared" si="21"/>
        <v>#5</v>
      </c>
      <c r="C51" s="17">
        <f t="shared" ref="C51:U51" si="28">C29/SUM(C$25:C$43)</f>
        <v>4.6838407494145196E-2</v>
      </c>
      <c r="D51" s="17">
        <f t="shared" si="28"/>
        <v>6.4257028112449793E-2</v>
      </c>
      <c r="E51" s="17">
        <f t="shared" si="28"/>
        <v>5.2631578947368418E-2</v>
      </c>
      <c r="F51" s="17">
        <f t="shared" si="28"/>
        <v>4.0080160320641288E-2</v>
      </c>
      <c r="G51" s="17">
        <f t="shared" si="28"/>
        <v>4.0955631399317412E-2</v>
      </c>
      <c r="H51" s="17">
        <f t="shared" si="28"/>
        <v>4.0080160320641288E-2</v>
      </c>
      <c r="I51" s="17">
        <f t="shared" si="28"/>
        <v>4.0955631399317412E-2</v>
      </c>
      <c r="J51" s="17">
        <f t="shared" si="28"/>
        <v>4.6838407494145196E-2</v>
      </c>
      <c r="K51" s="17">
        <f t="shared" si="28"/>
        <v>3.6437246963562743E-2</v>
      </c>
      <c r="L51" s="17">
        <f t="shared" si="28"/>
        <v>3.6437246963562743E-2</v>
      </c>
      <c r="M51" s="17">
        <f t="shared" si="28"/>
        <v>4.6838407494145196E-2</v>
      </c>
      <c r="N51" s="17">
        <f t="shared" si="28"/>
        <v>6.4257028112449793E-2</v>
      </c>
      <c r="O51" s="17">
        <f t="shared" si="28"/>
        <v>4.0080160320641288E-2</v>
      </c>
      <c r="P51" s="17">
        <f t="shared" si="28"/>
        <v>4.6838407494145196E-2</v>
      </c>
      <c r="Q51" s="17">
        <f t="shared" si="28"/>
        <v>4.0955631399317412E-2</v>
      </c>
      <c r="R51" s="17">
        <f t="shared" si="28"/>
        <v>6.4257028112449793E-2</v>
      </c>
      <c r="S51" s="17">
        <f t="shared" si="28"/>
        <v>4.6838407494145196E-2</v>
      </c>
      <c r="T51" s="17">
        <f t="shared" si="28"/>
        <v>4.0080160320641288E-2</v>
      </c>
      <c r="U51" s="17">
        <f t="shared" si="28"/>
        <v>4.0080160320641288E-2</v>
      </c>
      <c r="V51" s="70">
        <f t="shared" si="23"/>
        <v>0.87573689048372816</v>
      </c>
      <c r="W51" s="71">
        <f t="shared" si="24"/>
        <v>4.6091415288617273E-2</v>
      </c>
      <c r="X51" s="17"/>
      <c r="Y51" s="17"/>
      <c r="Z51" s="17"/>
      <c r="AA51" s="17"/>
      <c r="AB51" s="17"/>
      <c r="AC51" s="17"/>
      <c r="AD51" s="17"/>
      <c r="AE51" s="17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>
      <c r="A52" s="17"/>
      <c r="B52" s="72" t="str">
        <f t="shared" si="21"/>
        <v>#6</v>
      </c>
      <c r="C52" s="17">
        <f t="shared" ref="C52:U52" si="29">C30/SUM(C$25:C$43)</f>
        <v>9.3676814988290391E-2</v>
      </c>
      <c r="D52" s="17">
        <f t="shared" si="29"/>
        <v>8.0321285140562249E-2</v>
      </c>
      <c r="E52" s="17">
        <f t="shared" si="29"/>
        <v>7.0175438596491224E-2</v>
      </c>
      <c r="F52" s="17">
        <f t="shared" si="29"/>
        <v>8.0160320641282576E-2</v>
      </c>
      <c r="G52" s="17">
        <f t="shared" si="29"/>
        <v>8.1911262798634824E-2</v>
      </c>
      <c r="H52" s="17">
        <f t="shared" si="29"/>
        <v>8.0160320641282576E-2</v>
      </c>
      <c r="I52" s="17">
        <f t="shared" si="29"/>
        <v>8.1911262798634824E-2</v>
      </c>
      <c r="J52" s="17">
        <f t="shared" si="29"/>
        <v>9.3676814988290391E-2</v>
      </c>
      <c r="K52" s="17">
        <f t="shared" si="29"/>
        <v>7.2874493927125486E-2</v>
      </c>
      <c r="L52" s="17">
        <f t="shared" si="29"/>
        <v>7.2874493927125486E-2</v>
      </c>
      <c r="M52" s="17">
        <f t="shared" si="29"/>
        <v>9.3676814988290391E-2</v>
      </c>
      <c r="N52" s="17">
        <f t="shared" si="29"/>
        <v>8.0321285140562249E-2</v>
      </c>
      <c r="O52" s="17">
        <f t="shared" si="29"/>
        <v>8.0160320641282576E-2</v>
      </c>
      <c r="P52" s="17">
        <f t="shared" si="29"/>
        <v>9.3676814988290391E-2</v>
      </c>
      <c r="Q52" s="17">
        <f t="shared" si="29"/>
        <v>8.1911262798634824E-2</v>
      </c>
      <c r="R52" s="17">
        <f t="shared" si="29"/>
        <v>8.0321285140562249E-2</v>
      </c>
      <c r="S52" s="17">
        <f t="shared" si="29"/>
        <v>9.3676814988290391E-2</v>
      </c>
      <c r="T52" s="17">
        <f t="shared" si="29"/>
        <v>8.0160320641282576E-2</v>
      </c>
      <c r="U52" s="17">
        <f t="shared" si="29"/>
        <v>8.0160320641282576E-2</v>
      </c>
      <c r="V52" s="70">
        <f t="shared" si="23"/>
        <v>1.5718077484161985</v>
      </c>
      <c r="W52" s="71">
        <f t="shared" si="24"/>
        <v>8.272672360085255E-2</v>
      </c>
      <c r="X52" s="17"/>
      <c r="Y52" s="17"/>
      <c r="Z52" s="17"/>
      <c r="AA52" s="17"/>
      <c r="AB52" s="17"/>
      <c r="AC52" s="17"/>
      <c r="AD52" s="17"/>
      <c r="AE52" s="17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>
      <c r="A53" s="17"/>
      <c r="B53" s="72" t="str">
        <f t="shared" si="21"/>
        <v>#7</v>
      </c>
      <c r="C53" s="17">
        <f t="shared" ref="C53:U53" si="30">C31/SUM(C$25:C$43)</f>
        <v>4.6838407494145196E-2</v>
      </c>
      <c r="D53" s="17">
        <f t="shared" si="30"/>
        <v>6.4257028112449793E-2</v>
      </c>
      <c r="E53" s="17">
        <f t="shared" si="30"/>
        <v>5.2631578947368418E-2</v>
      </c>
      <c r="F53" s="17">
        <f t="shared" si="30"/>
        <v>4.0080160320641288E-2</v>
      </c>
      <c r="G53" s="17">
        <f t="shared" si="30"/>
        <v>4.0955631399317412E-2</v>
      </c>
      <c r="H53" s="17">
        <f t="shared" si="30"/>
        <v>4.0080160320641288E-2</v>
      </c>
      <c r="I53" s="17">
        <f t="shared" si="30"/>
        <v>4.0955631399317412E-2</v>
      </c>
      <c r="J53" s="17">
        <f t="shared" si="30"/>
        <v>4.6838407494145196E-2</v>
      </c>
      <c r="K53" s="17">
        <f t="shared" si="30"/>
        <v>3.6437246963562743E-2</v>
      </c>
      <c r="L53" s="17">
        <f t="shared" si="30"/>
        <v>3.6437246963562743E-2</v>
      </c>
      <c r="M53" s="17">
        <f t="shared" si="30"/>
        <v>4.6838407494145196E-2</v>
      </c>
      <c r="N53" s="17">
        <f t="shared" si="30"/>
        <v>6.4257028112449793E-2</v>
      </c>
      <c r="O53" s="17">
        <f t="shared" si="30"/>
        <v>4.0080160320641288E-2</v>
      </c>
      <c r="P53" s="17">
        <f t="shared" si="30"/>
        <v>4.6838407494145196E-2</v>
      </c>
      <c r="Q53" s="17">
        <f t="shared" si="30"/>
        <v>4.0955631399317412E-2</v>
      </c>
      <c r="R53" s="17">
        <f t="shared" si="30"/>
        <v>6.4257028112449793E-2</v>
      </c>
      <c r="S53" s="17">
        <f t="shared" si="30"/>
        <v>4.6838407494145196E-2</v>
      </c>
      <c r="T53" s="17">
        <f t="shared" si="30"/>
        <v>4.0080160320641288E-2</v>
      </c>
      <c r="U53" s="17">
        <f t="shared" si="30"/>
        <v>4.0080160320641288E-2</v>
      </c>
      <c r="V53" s="70">
        <f t="shared" si="23"/>
        <v>0.87573689048372816</v>
      </c>
      <c r="W53" s="71">
        <f t="shared" si="24"/>
        <v>4.6091415288617273E-2</v>
      </c>
      <c r="X53" s="17"/>
      <c r="Y53" s="17"/>
      <c r="Z53" s="17"/>
      <c r="AA53" s="17"/>
      <c r="AB53" s="17"/>
      <c r="AC53" s="17"/>
      <c r="AD53" s="17"/>
      <c r="AE53" s="17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>
      <c r="A54" s="17"/>
      <c r="B54" s="72" t="str">
        <f t="shared" si="21"/>
        <v>#8</v>
      </c>
      <c r="C54" s="17">
        <f t="shared" ref="C54:U54" si="31">C32/SUM(C$25:C$43)</f>
        <v>2.3419203747072598E-2</v>
      </c>
      <c r="D54" s="17">
        <f t="shared" si="31"/>
        <v>3.2128514056224897E-2</v>
      </c>
      <c r="E54" s="17">
        <f t="shared" si="31"/>
        <v>4.3859649122807015E-2</v>
      </c>
      <c r="F54" s="17">
        <f t="shared" si="31"/>
        <v>2.0040080160320644E-2</v>
      </c>
      <c r="G54" s="17">
        <f t="shared" si="31"/>
        <v>2.0477815699658706E-2</v>
      </c>
      <c r="H54" s="17">
        <f t="shared" si="31"/>
        <v>2.0040080160320644E-2</v>
      </c>
      <c r="I54" s="17">
        <f t="shared" si="31"/>
        <v>2.0477815699658706E-2</v>
      </c>
      <c r="J54" s="17">
        <f t="shared" si="31"/>
        <v>2.3419203747072598E-2</v>
      </c>
      <c r="K54" s="17">
        <f t="shared" si="31"/>
        <v>2.9149797570850199E-2</v>
      </c>
      <c r="L54" s="17">
        <f t="shared" si="31"/>
        <v>2.9149797570850199E-2</v>
      </c>
      <c r="M54" s="17">
        <f t="shared" si="31"/>
        <v>2.3419203747072598E-2</v>
      </c>
      <c r="N54" s="17">
        <f t="shared" si="31"/>
        <v>3.2128514056224897E-2</v>
      </c>
      <c r="O54" s="17">
        <f t="shared" si="31"/>
        <v>2.0040080160320644E-2</v>
      </c>
      <c r="P54" s="17">
        <f t="shared" si="31"/>
        <v>2.3419203747072598E-2</v>
      </c>
      <c r="Q54" s="17">
        <f t="shared" si="31"/>
        <v>2.0477815699658706E-2</v>
      </c>
      <c r="R54" s="17">
        <f t="shared" si="31"/>
        <v>3.2128514056224897E-2</v>
      </c>
      <c r="S54" s="17">
        <f t="shared" si="31"/>
        <v>2.3419203747072598E-2</v>
      </c>
      <c r="T54" s="17">
        <f t="shared" si="31"/>
        <v>2.0040080160320644E-2</v>
      </c>
      <c r="U54" s="17">
        <f t="shared" si="31"/>
        <v>2.0040080160320644E-2</v>
      </c>
      <c r="V54" s="70">
        <f t="shared" si="23"/>
        <v>0.47727465306912453</v>
      </c>
      <c r="W54" s="71">
        <f t="shared" si="24"/>
        <v>2.5119718582585503E-2</v>
      </c>
      <c r="X54" s="17"/>
      <c r="Y54" s="17"/>
      <c r="Z54" s="17"/>
      <c r="AA54" s="17"/>
      <c r="AB54" s="17"/>
      <c r="AC54" s="17"/>
      <c r="AD54" s="17"/>
      <c r="AE54" s="17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>
      <c r="A55" s="17"/>
      <c r="B55" s="72" t="str">
        <f t="shared" si="21"/>
        <v>#9</v>
      </c>
      <c r="C55" s="17">
        <f t="shared" ref="C55:U55" si="32">C33/SUM(C$25:C$43)</f>
        <v>0.11709601873536299</v>
      </c>
      <c r="D55" s="17">
        <f t="shared" si="32"/>
        <v>9.6385542168674704E-2</v>
      </c>
      <c r="E55" s="17">
        <f t="shared" si="32"/>
        <v>7.8947368421052627E-2</v>
      </c>
      <c r="F55" s="17">
        <f t="shared" si="32"/>
        <v>0.16032064128256515</v>
      </c>
      <c r="G55" s="17">
        <f t="shared" si="32"/>
        <v>0.16382252559726965</v>
      </c>
      <c r="H55" s="17">
        <f t="shared" si="32"/>
        <v>0.16032064128256515</v>
      </c>
      <c r="I55" s="17">
        <f t="shared" si="32"/>
        <v>0.16382252559726965</v>
      </c>
      <c r="J55" s="17">
        <f t="shared" si="32"/>
        <v>0.11709601873536299</v>
      </c>
      <c r="K55" s="17">
        <f t="shared" si="32"/>
        <v>0.14574898785425097</v>
      </c>
      <c r="L55" s="17">
        <f t="shared" si="32"/>
        <v>0.14574898785425097</v>
      </c>
      <c r="M55" s="17">
        <f t="shared" si="32"/>
        <v>0.11709601873536299</v>
      </c>
      <c r="N55" s="17">
        <f t="shared" si="32"/>
        <v>9.6385542168674704E-2</v>
      </c>
      <c r="O55" s="17">
        <f t="shared" si="32"/>
        <v>0.16032064128256515</v>
      </c>
      <c r="P55" s="17">
        <f t="shared" si="32"/>
        <v>0.11709601873536299</v>
      </c>
      <c r="Q55" s="17">
        <f t="shared" si="32"/>
        <v>0.16382252559726965</v>
      </c>
      <c r="R55" s="17">
        <f t="shared" si="32"/>
        <v>9.6385542168674704E-2</v>
      </c>
      <c r="S55" s="17">
        <f t="shared" si="32"/>
        <v>0.11709601873536299</v>
      </c>
      <c r="T55" s="17">
        <f t="shared" si="32"/>
        <v>0.16032064128256515</v>
      </c>
      <c r="U55" s="17">
        <f t="shared" si="32"/>
        <v>0.16032064128256515</v>
      </c>
      <c r="V55" s="70">
        <f t="shared" si="23"/>
        <v>2.5381528475170287</v>
      </c>
      <c r="W55" s="71">
        <f t="shared" si="24"/>
        <v>0.13358699197458046</v>
      </c>
      <c r="X55" s="17"/>
      <c r="Y55" s="17"/>
      <c r="Z55" s="17"/>
      <c r="AA55" s="17"/>
      <c r="AB55" s="17"/>
      <c r="AC55" s="17"/>
      <c r="AD55" s="17"/>
      <c r="AE55" s="17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>
      <c r="A56" s="17"/>
      <c r="B56" s="72" t="str">
        <f t="shared" si="21"/>
        <v>#10</v>
      </c>
      <c r="C56" s="17">
        <f t="shared" ref="C56:U56" si="33">C34/SUM(C$25:C$43)</f>
        <v>0.11709601873536299</v>
      </c>
      <c r="D56" s="17">
        <f t="shared" si="33"/>
        <v>9.6385542168674704E-2</v>
      </c>
      <c r="E56" s="17">
        <f t="shared" si="33"/>
        <v>7.8947368421052627E-2</v>
      </c>
      <c r="F56" s="17">
        <f t="shared" si="33"/>
        <v>0.16032064128256515</v>
      </c>
      <c r="G56" s="17">
        <f t="shared" si="33"/>
        <v>0.16382252559726965</v>
      </c>
      <c r="H56" s="17">
        <f t="shared" si="33"/>
        <v>0.16032064128256515</v>
      </c>
      <c r="I56" s="17">
        <f t="shared" si="33"/>
        <v>0.16382252559726965</v>
      </c>
      <c r="J56" s="17">
        <f t="shared" si="33"/>
        <v>0.11709601873536299</v>
      </c>
      <c r="K56" s="17">
        <f t="shared" si="33"/>
        <v>0.14574898785425097</v>
      </c>
      <c r="L56" s="17">
        <f t="shared" si="33"/>
        <v>0.14574898785425097</v>
      </c>
      <c r="M56" s="17">
        <f t="shared" si="33"/>
        <v>0.11709601873536299</v>
      </c>
      <c r="N56" s="17">
        <f t="shared" si="33"/>
        <v>9.6385542168674704E-2</v>
      </c>
      <c r="O56" s="17">
        <f t="shared" si="33"/>
        <v>0.16032064128256515</v>
      </c>
      <c r="P56" s="17">
        <f t="shared" si="33"/>
        <v>0.11709601873536299</v>
      </c>
      <c r="Q56" s="17">
        <f t="shared" si="33"/>
        <v>0.16382252559726965</v>
      </c>
      <c r="R56" s="17">
        <f t="shared" si="33"/>
        <v>9.6385542168674704E-2</v>
      </c>
      <c r="S56" s="17">
        <f t="shared" si="33"/>
        <v>0.11709601873536299</v>
      </c>
      <c r="T56" s="17">
        <f t="shared" si="33"/>
        <v>0.16032064128256515</v>
      </c>
      <c r="U56" s="17">
        <f t="shared" si="33"/>
        <v>0.16032064128256515</v>
      </c>
      <c r="V56" s="70">
        <f t="shared" si="23"/>
        <v>2.5381528475170287</v>
      </c>
      <c r="W56" s="71">
        <f t="shared" si="24"/>
        <v>0.13358699197458046</v>
      </c>
      <c r="X56" s="17"/>
      <c r="Y56" s="17"/>
      <c r="Z56" s="17"/>
      <c r="AA56" s="17"/>
      <c r="AB56" s="17"/>
      <c r="AC56" s="17"/>
      <c r="AD56" s="17"/>
      <c r="AE56" s="17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>
      <c r="A57" s="17"/>
      <c r="B57" s="72" t="str">
        <f t="shared" si="21"/>
        <v>#11</v>
      </c>
      <c r="C57" s="17">
        <f t="shared" ref="C57:U57" si="34">C35/SUM(C$25:C$43)</f>
        <v>2.3419203747072598E-2</v>
      </c>
      <c r="D57" s="17">
        <f t="shared" si="34"/>
        <v>3.2128514056224897E-2</v>
      </c>
      <c r="E57" s="17">
        <f t="shared" si="34"/>
        <v>4.3859649122807015E-2</v>
      </c>
      <c r="F57" s="17">
        <f t="shared" si="34"/>
        <v>2.0040080160320644E-2</v>
      </c>
      <c r="G57" s="17">
        <f t="shared" si="34"/>
        <v>2.0477815699658706E-2</v>
      </c>
      <c r="H57" s="17">
        <f t="shared" si="34"/>
        <v>2.0040080160320644E-2</v>
      </c>
      <c r="I57" s="17">
        <f t="shared" si="34"/>
        <v>2.0477815699658706E-2</v>
      </c>
      <c r="J57" s="17">
        <f t="shared" si="34"/>
        <v>2.3419203747072598E-2</v>
      </c>
      <c r="K57" s="17">
        <f t="shared" si="34"/>
        <v>2.9149797570850199E-2</v>
      </c>
      <c r="L57" s="17">
        <f t="shared" si="34"/>
        <v>2.9149797570850199E-2</v>
      </c>
      <c r="M57" s="17">
        <f t="shared" si="34"/>
        <v>2.3419203747072598E-2</v>
      </c>
      <c r="N57" s="17">
        <f t="shared" si="34"/>
        <v>3.2128514056224897E-2</v>
      </c>
      <c r="O57" s="17">
        <f t="shared" si="34"/>
        <v>2.0040080160320644E-2</v>
      </c>
      <c r="P57" s="17">
        <f t="shared" si="34"/>
        <v>2.3419203747072598E-2</v>
      </c>
      <c r="Q57" s="17">
        <f t="shared" si="34"/>
        <v>2.0477815699658706E-2</v>
      </c>
      <c r="R57" s="17">
        <f t="shared" si="34"/>
        <v>3.2128514056224897E-2</v>
      </c>
      <c r="S57" s="17">
        <f t="shared" si="34"/>
        <v>2.3419203747072598E-2</v>
      </c>
      <c r="T57" s="17">
        <f t="shared" si="34"/>
        <v>2.0040080160320644E-2</v>
      </c>
      <c r="U57" s="17">
        <f t="shared" si="34"/>
        <v>2.0040080160320644E-2</v>
      </c>
      <c r="V57" s="70">
        <f t="shared" si="23"/>
        <v>0.47727465306912453</v>
      </c>
      <c r="W57" s="71">
        <f t="shared" si="24"/>
        <v>2.5119718582585503E-2</v>
      </c>
      <c r="X57" s="17"/>
      <c r="Y57" s="17"/>
      <c r="Z57" s="17"/>
      <c r="AA57" s="17"/>
      <c r="AB57" s="17"/>
      <c r="AC57" s="17"/>
      <c r="AD57" s="17"/>
      <c r="AE57" s="17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>
      <c r="A58" s="17"/>
      <c r="B58" s="72" t="str">
        <f t="shared" si="21"/>
        <v>#12</v>
      </c>
      <c r="C58" s="17">
        <f t="shared" ref="C58:U58" si="35">C36/SUM(C$25:C$43)</f>
        <v>1.1709601873536299E-2</v>
      </c>
      <c r="D58" s="17">
        <f t="shared" si="35"/>
        <v>1.6064257028112448E-2</v>
      </c>
      <c r="E58" s="17">
        <f t="shared" si="35"/>
        <v>3.5087719298245612E-2</v>
      </c>
      <c r="F58" s="17">
        <f t="shared" si="35"/>
        <v>1.6032064128256515E-2</v>
      </c>
      <c r="G58" s="17">
        <f t="shared" si="35"/>
        <v>1.0238907849829353E-2</v>
      </c>
      <c r="H58" s="17">
        <f t="shared" si="35"/>
        <v>1.6032064128256515E-2</v>
      </c>
      <c r="I58" s="17">
        <f t="shared" si="35"/>
        <v>1.0238907849829353E-2</v>
      </c>
      <c r="J58" s="17">
        <f t="shared" si="35"/>
        <v>1.1709601873536299E-2</v>
      </c>
      <c r="K58" s="17">
        <f t="shared" si="35"/>
        <v>2.4291497975708495E-2</v>
      </c>
      <c r="L58" s="17">
        <f t="shared" si="35"/>
        <v>2.4291497975708495E-2</v>
      </c>
      <c r="M58" s="17">
        <f t="shared" si="35"/>
        <v>1.1709601873536299E-2</v>
      </c>
      <c r="N58" s="17">
        <f t="shared" si="35"/>
        <v>1.6064257028112448E-2</v>
      </c>
      <c r="O58" s="17">
        <f t="shared" si="35"/>
        <v>1.6032064128256515E-2</v>
      </c>
      <c r="P58" s="17">
        <f t="shared" si="35"/>
        <v>1.1709601873536299E-2</v>
      </c>
      <c r="Q58" s="17">
        <f t="shared" si="35"/>
        <v>1.0238907849829353E-2</v>
      </c>
      <c r="R58" s="17">
        <f t="shared" si="35"/>
        <v>1.6064257028112448E-2</v>
      </c>
      <c r="S58" s="17">
        <f t="shared" si="35"/>
        <v>1.1709601873536299E-2</v>
      </c>
      <c r="T58" s="17">
        <f t="shared" si="35"/>
        <v>1.6032064128256515E-2</v>
      </c>
      <c r="U58" s="17">
        <f t="shared" si="35"/>
        <v>1.6032064128256515E-2</v>
      </c>
      <c r="V58" s="70">
        <f t="shared" si="23"/>
        <v>0.30128853989245219</v>
      </c>
      <c r="W58" s="71">
        <f t="shared" si="24"/>
        <v>1.5857291573286959E-2</v>
      </c>
      <c r="X58" s="17"/>
      <c r="Y58" s="17"/>
      <c r="Z58" s="17"/>
      <c r="AA58" s="17"/>
      <c r="AB58" s="17"/>
      <c r="AC58" s="17"/>
      <c r="AD58" s="17"/>
      <c r="AE58" s="17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>
      <c r="A59" s="17"/>
      <c r="B59" s="72" t="str">
        <f t="shared" si="21"/>
        <v>#13</v>
      </c>
      <c r="C59" s="17">
        <f t="shared" ref="C59:U59" si="36">C37/SUM(C$25:C$43)</f>
        <v>9.3676814988290391E-2</v>
      </c>
      <c r="D59" s="17">
        <f t="shared" si="36"/>
        <v>8.0321285140562249E-2</v>
      </c>
      <c r="E59" s="17">
        <f t="shared" si="36"/>
        <v>7.0175438596491224E-2</v>
      </c>
      <c r="F59" s="17">
        <f t="shared" si="36"/>
        <v>8.0160320641282576E-2</v>
      </c>
      <c r="G59" s="17">
        <f t="shared" si="36"/>
        <v>8.1911262798634824E-2</v>
      </c>
      <c r="H59" s="17">
        <f t="shared" si="36"/>
        <v>8.0160320641282576E-2</v>
      </c>
      <c r="I59" s="17">
        <f t="shared" si="36"/>
        <v>8.1911262798634824E-2</v>
      </c>
      <c r="J59" s="17">
        <f t="shared" si="36"/>
        <v>9.3676814988290391E-2</v>
      </c>
      <c r="K59" s="17">
        <f t="shared" si="36"/>
        <v>7.2874493927125486E-2</v>
      </c>
      <c r="L59" s="17">
        <f t="shared" si="36"/>
        <v>7.2874493927125486E-2</v>
      </c>
      <c r="M59" s="17">
        <f t="shared" si="36"/>
        <v>9.3676814988290391E-2</v>
      </c>
      <c r="N59" s="17">
        <f t="shared" si="36"/>
        <v>8.0321285140562249E-2</v>
      </c>
      <c r="O59" s="17">
        <f t="shared" si="36"/>
        <v>8.0160320641282576E-2</v>
      </c>
      <c r="P59" s="17">
        <f t="shared" si="36"/>
        <v>9.3676814988290391E-2</v>
      </c>
      <c r="Q59" s="17">
        <f t="shared" si="36"/>
        <v>8.1911262798634824E-2</v>
      </c>
      <c r="R59" s="17">
        <f t="shared" si="36"/>
        <v>8.0321285140562249E-2</v>
      </c>
      <c r="S59" s="17">
        <f t="shared" si="36"/>
        <v>9.3676814988290391E-2</v>
      </c>
      <c r="T59" s="17">
        <f t="shared" si="36"/>
        <v>8.0160320641282576E-2</v>
      </c>
      <c r="U59" s="17">
        <f t="shared" si="36"/>
        <v>8.0160320641282576E-2</v>
      </c>
      <c r="V59" s="70">
        <f t="shared" si="23"/>
        <v>1.5718077484161985</v>
      </c>
      <c r="W59" s="71">
        <f t="shared" si="24"/>
        <v>8.272672360085255E-2</v>
      </c>
      <c r="X59" s="17"/>
      <c r="Y59" s="17"/>
      <c r="Z59" s="17"/>
      <c r="AA59" s="17"/>
      <c r="AB59" s="17"/>
      <c r="AC59" s="17"/>
      <c r="AD59" s="17"/>
      <c r="AE59" s="17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>
      <c r="A60" s="17"/>
      <c r="B60" s="72" t="str">
        <f t="shared" si="21"/>
        <v>#14</v>
      </c>
      <c r="C60" s="17">
        <f t="shared" ref="C60:U60" si="37">C38/SUM(C$25:C$43)</f>
        <v>2.3419203747072598E-2</v>
      </c>
      <c r="D60" s="17">
        <f t="shared" si="37"/>
        <v>3.2128514056224897E-2</v>
      </c>
      <c r="E60" s="17">
        <f t="shared" si="37"/>
        <v>4.3859649122807015E-2</v>
      </c>
      <c r="F60" s="17">
        <f t="shared" si="37"/>
        <v>2.0040080160320644E-2</v>
      </c>
      <c r="G60" s="17">
        <f t="shared" si="37"/>
        <v>2.0477815699658706E-2</v>
      </c>
      <c r="H60" s="17">
        <f t="shared" si="37"/>
        <v>2.0040080160320644E-2</v>
      </c>
      <c r="I60" s="17">
        <f t="shared" si="37"/>
        <v>2.0477815699658706E-2</v>
      </c>
      <c r="J60" s="17">
        <f t="shared" si="37"/>
        <v>2.3419203747072598E-2</v>
      </c>
      <c r="K60" s="17">
        <f t="shared" si="37"/>
        <v>2.9149797570850199E-2</v>
      </c>
      <c r="L60" s="17">
        <f t="shared" si="37"/>
        <v>2.9149797570850199E-2</v>
      </c>
      <c r="M60" s="17">
        <f t="shared" si="37"/>
        <v>2.3419203747072598E-2</v>
      </c>
      <c r="N60" s="17">
        <f t="shared" si="37"/>
        <v>3.2128514056224897E-2</v>
      </c>
      <c r="O60" s="17">
        <f t="shared" si="37"/>
        <v>2.0040080160320644E-2</v>
      </c>
      <c r="P60" s="17">
        <f t="shared" si="37"/>
        <v>2.3419203747072598E-2</v>
      </c>
      <c r="Q60" s="17">
        <f t="shared" si="37"/>
        <v>2.0477815699658706E-2</v>
      </c>
      <c r="R60" s="17">
        <f t="shared" si="37"/>
        <v>3.2128514056224897E-2</v>
      </c>
      <c r="S60" s="17">
        <f t="shared" si="37"/>
        <v>2.3419203747072598E-2</v>
      </c>
      <c r="T60" s="17">
        <f t="shared" si="37"/>
        <v>2.0040080160320644E-2</v>
      </c>
      <c r="U60" s="17">
        <f t="shared" si="37"/>
        <v>2.0040080160320644E-2</v>
      </c>
      <c r="V60" s="70">
        <f t="shared" si="23"/>
        <v>0.47727465306912453</v>
      </c>
      <c r="W60" s="71">
        <f t="shared" si="24"/>
        <v>2.5119718582585503E-2</v>
      </c>
      <c r="X60" s="17"/>
      <c r="Y60" s="17"/>
      <c r="Z60" s="17"/>
      <c r="AA60" s="17"/>
      <c r="AB60" s="17"/>
      <c r="AC60" s="17"/>
      <c r="AD60" s="17"/>
      <c r="AE60" s="17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>
      <c r="A61" s="17"/>
      <c r="B61" s="72" t="str">
        <f t="shared" si="21"/>
        <v>#15</v>
      </c>
      <c r="C61" s="17">
        <f t="shared" ref="C61:U61" si="38">C39/SUM(C$25:C$43)</f>
        <v>4.6838407494145196E-2</v>
      </c>
      <c r="D61" s="17">
        <f t="shared" si="38"/>
        <v>6.4257028112449793E-2</v>
      </c>
      <c r="E61" s="17">
        <f t="shared" si="38"/>
        <v>5.2631578947368418E-2</v>
      </c>
      <c r="F61" s="17">
        <f t="shared" si="38"/>
        <v>4.0080160320641288E-2</v>
      </c>
      <c r="G61" s="17">
        <f t="shared" si="38"/>
        <v>4.0955631399317412E-2</v>
      </c>
      <c r="H61" s="17">
        <f t="shared" si="38"/>
        <v>4.0080160320641288E-2</v>
      </c>
      <c r="I61" s="17">
        <f t="shared" si="38"/>
        <v>4.0955631399317412E-2</v>
      </c>
      <c r="J61" s="17">
        <f t="shared" si="38"/>
        <v>4.6838407494145196E-2</v>
      </c>
      <c r="K61" s="17">
        <f t="shared" si="38"/>
        <v>3.6437246963562743E-2</v>
      </c>
      <c r="L61" s="17">
        <f t="shared" si="38"/>
        <v>3.6437246963562743E-2</v>
      </c>
      <c r="M61" s="17">
        <f t="shared" si="38"/>
        <v>4.6838407494145196E-2</v>
      </c>
      <c r="N61" s="17">
        <f t="shared" si="38"/>
        <v>6.4257028112449793E-2</v>
      </c>
      <c r="O61" s="17">
        <f t="shared" si="38"/>
        <v>4.0080160320641288E-2</v>
      </c>
      <c r="P61" s="17">
        <f t="shared" si="38"/>
        <v>4.6838407494145196E-2</v>
      </c>
      <c r="Q61" s="17">
        <f t="shared" si="38"/>
        <v>4.0955631399317412E-2</v>
      </c>
      <c r="R61" s="17">
        <f t="shared" si="38"/>
        <v>6.4257028112449793E-2</v>
      </c>
      <c r="S61" s="17">
        <f t="shared" si="38"/>
        <v>4.6838407494145196E-2</v>
      </c>
      <c r="T61" s="17">
        <f t="shared" si="38"/>
        <v>4.0080160320641288E-2</v>
      </c>
      <c r="U61" s="17">
        <f t="shared" si="38"/>
        <v>4.0080160320641288E-2</v>
      </c>
      <c r="V61" s="70">
        <f t="shared" si="23"/>
        <v>0.87573689048372816</v>
      </c>
      <c r="W61" s="71">
        <f t="shared" si="24"/>
        <v>4.6091415288617273E-2</v>
      </c>
      <c r="X61" s="17"/>
      <c r="Y61" s="17"/>
      <c r="Z61" s="17"/>
      <c r="AA61" s="17"/>
      <c r="AB61" s="17"/>
      <c r="AC61" s="17"/>
      <c r="AD61" s="17"/>
      <c r="AE61" s="17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>
      <c r="A62" s="17"/>
      <c r="B62" s="72" t="str">
        <f t="shared" si="21"/>
        <v>#16</v>
      </c>
      <c r="C62" s="17">
        <f t="shared" ref="C62:U62" si="39">C40/SUM(C$25:C$43)</f>
        <v>1.1709601873536299E-2</v>
      </c>
      <c r="D62" s="17">
        <f t="shared" si="39"/>
        <v>1.6064257028112448E-2</v>
      </c>
      <c r="E62" s="17">
        <f t="shared" si="39"/>
        <v>3.5087719298245612E-2</v>
      </c>
      <c r="F62" s="17">
        <f t="shared" si="39"/>
        <v>1.6032064128256515E-2</v>
      </c>
      <c r="G62" s="17">
        <f t="shared" si="39"/>
        <v>1.0238907849829353E-2</v>
      </c>
      <c r="H62" s="17">
        <f t="shared" si="39"/>
        <v>1.6032064128256515E-2</v>
      </c>
      <c r="I62" s="17">
        <f t="shared" si="39"/>
        <v>1.0238907849829353E-2</v>
      </c>
      <c r="J62" s="17">
        <f t="shared" si="39"/>
        <v>1.1709601873536299E-2</v>
      </c>
      <c r="K62" s="17">
        <f t="shared" si="39"/>
        <v>2.4291497975708495E-2</v>
      </c>
      <c r="L62" s="17">
        <f t="shared" si="39"/>
        <v>2.4291497975708495E-2</v>
      </c>
      <c r="M62" s="17">
        <f t="shared" si="39"/>
        <v>1.1709601873536299E-2</v>
      </c>
      <c r="N62" s="17">
        <f t="shared" si="39"/>
        <v>1.6064257028112448E-2</v>
      </c>
      <c r="O62" s="17">
        <f t="shared" si="39"/>
        <v>1.6032064128256515E-2</v>
      </c>
      <c r="P62" s="17">
        <f t="shared" si="39"/>
        <v>1.1709601873536299E-2</v>
      </c>
      <c r="Q62" s="17">
        <f t="shared" si="39"/>
        <v>1.0238907849829353E-2</v>
      </c>
      <c r="R62" s="17">
        <f t="shared" si="39"/>
        <v>1.6064257028112448E-2</v>
      </c>
      <c r="S62" s="17">
        <f t="shared" si="39"/>
        <v>1.1709601873536299E-2</v>
      </c>
      <c r="T62" s="17">
        <f t="shared" si="39"/>
        <v>1.6032064128256515E-2</v>
      </c>
      <c r="U62" s="17">
        <f t="shared" si="39"/>
        <v>1.6032064128256515E-2</v>
      </c>
      <c r="V62" s="70">
        <f t="shared" si="23"/>
        <v>0.30128853989245219</v>
      </c>
      <c r="W62" s="71">
        <f t="shared" si="24"/>
        <v>1.5857291573286959E-2</v>
      </c>
      <c r="X62" s="17"/>
      <c r="Y62" s="17"/>
      <c r="Z62" s="17"/>
      <c r="AA62" s="17"/>
      <c r="AB62" s="17"/>
      <c r="AC62" s="17"/>
      <c r="AD62" s="17"/>
      <c r="AE62" s="17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>
      <c r="A63" s="17"/>
      <c r="B63" s="72" t="str">
        <f t="shared" si="21"/>
        <v>#17</v>
      </c>
      <c r="C63" s="17">
        <f t="shared" ref="C63:U63" si="40">C41/SUM(C$25:C$43)</f>
        <v>2.3419203747072598E-2</v>
      </c>
      <c r="D63" s="17">
        <f t="shared" si="40"/>
        <v>3.2128514056224897E-2</v>
      </c>
      <c r="E63" s="17">
        <f t="shared" si="40"/>
        <v>4.3859649122807015E-2</v>
      </c>
      <c r="F63" s="17">
        <f t="shared" si="40"/>
        <v>2.0040080160320644E-2</v>
      </c>
      <c r="G63" s="17">
        <f t="shared" si="40"/>
        <v>2.0477815699658706E-2</v>
      </c>
      <c r="H63" s="17">
        <f t="shared" si="40"/>
        <v>2.0040080160320644E-2</v>
      </c>
      <c r="I63" s="17">
        <f t="shared" si="40"/>
        <v>2.0477815699658706E-2</v>
      </c>
      <c r="J63" s="17">
        <f t="shared" si="40"/>
        <v>2.3419203747072598E-2</v>
      </c>
      <c r="K63" s="17">
        <f t="shared" si="40"/>
        <v>2.9149797570850199E-2</v>
      </c>
      <c r="L63" s="17">
        <f t="shared" si="40"/>
        <v>2.9149797570850199E-2</v>
      </c>
      <c r="M63" s="17">
        <f t="shared" si="40"/>
        <v>2.3419203747072598E-2</v>
      </c>
      <c r="N63" s="17">
        <f t="shared" si="40"/>
        <v>3.2128514056224897E-2</v>
      </c>
      <c r="O63" s="17">
        <f t="shared" si="40"/>
        <v>2.0040080160320644E-2</v>
      </c>
      <c r="P63" s="17">
        <f t="shared" si="40"/>
        <v>2.3419203747072598E-2</v>
      </c>
      <c r="Q63" s="17">
        <f t="shared" si="40"/>
        <v>2.0477815699658706E-2</v>
      </c>
      <c r="R63" s="17">
        <f t="shared" si="40"/>
        <v>3.2128514056224897E-2</v>
      </c>
      <c r="S63" s="17">
        <f t="shared" si="40"/>
        <v>2.3419203747072598E-2</v>
      </c>
      <c r="T63" s="17">
        <f t="shared" si="40"/>
        <v>2.0040080160320644E-2</v>
      </c>
      <c r="U63" s="17">
        <f t="shared" si="40"/>
        <v>2.0040080160320644E-2</v>
      </c>
      <c r="V63" s="70">
        <f t="shared" si="23"/>
        <v>0.47727465306912453</v>
      </c>
      <c r="W63" s="71">
        <f t="shared" si="24"/>
        <v>2.5119718582585503E-2</v>
      </c>
      <c r="X63" s="17"/>
      <c r="Y63" s="17"/>
      <c r="Z63" s="17"/>
      <c r="AA63" s="17"/>
      <c r="AB63" s="17"/>
      <c r="AC63" s="17"/>
      <c r="AD63" s="17"/>
      <c r="AE63" s="17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>
      <c r="A64" s="10"/>
      <c r="B64" s="72" t="str">
        <f t="shared" si="21"/>
        <v>#18</v>
      </c>
      <c r="C64" s="17">
        <f t="shared" ref="C64:U64" si="41">C42/SUM(C$25:C$43)</f>
        <v>9.3676814988290391E-2</v>
      </c>
      <c r="D64" s="17">
        <f t="shared" si="41"/>
        <v>8.0321285140562249E-2</v>
      </c>
      <c r="E64" s="17">
        <f t="shared" si="41"/>
        <v>7.0175438596491224E-2</v>
      </c>
      <c r="F64" s="17">
        <f t="shared" si="41"/>
        <v>8.0160320641282576E-2</v>
      </c>
      <c r="G64" s="17">
        <f t="shared" si="41"/>
        <v>8.1911262798634824E-2</v>
      </c>
      <c r="H64" s="17">
        <f t="shared" si="41"/>
        <v>8.0160320641282576E-2</v>
      </c>
      <c r="I64" s="17">
        <f t="shared" si="41"/>
        <v>8.1911262798634824E-2</v>
      </c>
      <c r="J64" s="17">
        <f t="shared" si="41"/>
        <v>9.3676814988290391E-2</v>
      </c>
      <c r="K64" s="17">
        <f t="shared" si="41"/>
        <v>7.2874493927125486E-2</v>
      </c>
      <c r="L64" s="17">
        <f t="shared" si="41"/>
        <v>7.2874493927125486E-2</v>
      </c>
      <c r="M64" s="17">
        <f t="shared" si="41"/>
        <v>9.3676814988290391E-2</v>
      </c>
      <c r="N64" s="17">
        <f t="shared" si="41"/>
        <v>8.0321285140562249E-2</v>
      </c>
      <c r="O64" s="17">
        <f t="shared" si="41"/>
        <v>8.0160320641282576E-2</v>
      </c>
      <c r="P64" s="17">
        <f t="shared" si="41"/>
        <v>9.3676814988290391E-2</v>
      </c>
      <c r="Q64" s="17">
        <f t="shared" si="41"/>
        <v>8.1911262798634824E-2</v>
      </c>
      <c r="R64" s="17">
        <f t="shared" si="41"/>
        <v>8.0321285140562249E-2</v>
      </c>
      <c r="S64" s="17">
        <f t="shared" si="41"/>
        <v>9.3676814988290391E-2</v>
      </c>
      <c r="T64" s="17">
        <f t="shared" si="41"/>
        <v>8.0160320641282576E-2</v>
      </c>
      <c r="U64" s="17">
        <f t="shared" si="41"/>
        <v>8.0160320641282576E-2</v>
      </c>
      <c r="V64" s="70">
        <f t="shared" si="23"/>
        <v>1.5718077484161985</v>
      </c>
      <c r="W64" s="71">
        <f t="shared" si="24"/>
        <v>8.272672360085255E-2</v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46">
      <c r="A65" s="10"/>
      <c r="B65" s="87" t="str">
        <f t="shared" si="21"/>
        <v>#19</v>
      </c>
      <c r="C65" s="56">
        <f t="shared" ref="C65:U65" si="42">C43/SUM(C$25:C$43)</f>
        <v>9.3676814988290391E-2</v>
      </c>
      <c r="D65" s="56">
        <f t="shared" si="42"/>
        <v>8.0321285140562249E-2</v>
      </c>
      <c r="E65" s="56">
        <f t="shared" si="42"/>
        <v>7.0175438596491224E-2</v>
      </c>
      <c r="F65" s="56">
        <f t="shared" si="42"/>
        <v>8.0160320641282576E-2</v>
      </c>
      <c r="G65" s="56">
        <f t="shared" si="42"/>
        <v>8.1911262798634824E-2</v>
      </c>
      <c r="H65" s="56">
        <f t="shared" si="42"/>
        <v>8.0160320641282576E-2</v>
      </c>
      <c r="I65" s="56">
        <f t="shared" si="42"/>
        <v>8.1911262798634824E-2</v>
      </c>
      <c r="J65" s="56">
        <f t="shared" si="42"/>
        <v>9.3676814988290391E-2</v>
      </c>
      <c r="K65" s="56">
        <f t="shared" si="42"/>
        <v>7.2874493927125486E-2</v>
      </c>
      <c r="L65" s="56">
        <f t="shared" si="42"/>
        <v>7.2874493927125486E-2</v>
      </c>
      <c r="M65" s="56">
        <f t="shared" si="42"/>
        <v>9.3676814988290391E-2</v>
      </c>
      <c r="N65" s="56">
        <f t="shared" si="42"/>
        <v>8.0321285140562249E-2</v>
      </c>
      <c r="O65" s="56">
        <f t="shared" si="42"/>
        <v>8.0160320641282576E-2</v>
      </c>
      <c r="P65" s="56">
        <f t="shared" si="42"/>
        <v>9.3676814988290391E-2</v>
      </c>
      <c r="Q65" s="56">
        <f t="shared" si="42"/>
        <v>8.1911262798634824E-2</v>
      </c>
      <c r="R65" s="56">
        <f t="shared" si="42"/>
        <v>8.0321285140562249E-2</v>
      </c>
      <c r="S65" s="56">
        <f t="shared" si="42"/>
        <v>9.3676814988290391E-2</v>
      </c>
      <c r="T65" s="56">
        <f t="shared" si="42"/>
        <v>8.0160320641282576E-2</v>
      </c>
      <c r="U65" s="56">
        <f t="shared" si="42"/>
        <v>8.0160320641282576E-2</v>
      </c>
      <c r="V65" s="80">
        <f t="shared" si="23"/>
        <v>1.5718077484161985</v>
      </c>
      <c r="W65" s="82">
        <f t="shared" si="24"/>
        <v>8.272672360085255E-2</v>
      </c>
      <c r="X65" s="10"/>
      <c r="Y65" s="10"/>
      <c r="Z65" s="10"/>
      <c r="AA65" s="10"/>
      <c r="AB65" s="10"/>
      <c r="AC65" s="10"/>
      <c r="AD65" s="10"/>
      <c r="AE65" s="10"/>
      <c r="AF65" s="10"/>
      <c r="AG65" s="84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1:46">
      <c r="A66" s="10"/>
      <c r="V66" s="17"/>
      <c r="W66" s="85">
        <f>SUM(W47:W65)</f>
        <v>1.0000000000000002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46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1:46">
      <c r="A68" s="10"/>
      <c r="B68" s="10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46">
      <c r="A69" s="10"/>
      <c r="B69" s="10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46">
      <c r="A70" s="10"/>
      <c r="B70" s="10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1:46">
      <c r="A71" s="10"/>
      <c r="B71" s="10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>
      <c r="A72" s="10"/>
      <c r="B72" s="10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>
      <c r="A73" s="10"/>
      <c r="B73" s="10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1:46">
      <c r="A74" s="10"/>
      <c r="B74" s="10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1:46">
      <c r="A75" s="10"/>
      <c r="B75" s="10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1:46">
      <c r="A76" s="10"/>
      <c r="B76" s="10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46">
      <c r="A77" s="10"/>
      <c r="B77" s="10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46">
      <c r="A78" s="10"/>
      <c r="B78" s="10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46">
      <c r="A79" s="10"/>
      <c r="B79" s="10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1:46">
      <c r="A80" s="10"/>
      <c r="B80" s="10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1:46">
      <c r="A81" s="10"/>
      <c r="B81" s="10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>
      <c r="A82" s="10"/>
      <c r="B82" s="10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>
      <c r="A83" s="10"/>
      <c r="B83" s="10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>
      <c r="A84" s="10"/>
      <c r="B84" s="10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>
      <c r="A85" s="10"/>
      <c r="B85" s="10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1:46">
      <c r="A86" s="10"/>
      <c r="B86" s="10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>
      <c r="A87" s="10"/>
      <c r="B87" s="10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>
      <c r="A88" s="10"/>
      <c r="B88" s="10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1:46">
      <c r="A89" s="10"/>
      <c r="B89" s="10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1:46">
      <c r="A90" s="10"/>
      <c r="B90" s="10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1:46">
      <c r="A91" s="10"/>
      <c r="B91" s="10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 spans="1:46">
      <c r="A92" s="10"/>
      <c r="B92" s="10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1:46">
      <c r="A93" s="10"/>
      <c r="B93" s="10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1:46">
      <c r="A94" s="10"/>
      <c r="B94" s="10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1:4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 spans="1:4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1:4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1:4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1:4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1:4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spans="1:4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1:4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1:4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1:4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1:4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1:4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1:4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1:4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1:4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1:4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1:4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1:4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1:4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1:4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1:4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1:4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 spans="1:4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 spans="1:4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spans="1:4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 spans="1:4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 spans="1:4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 spans="1:4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 spans="1:4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 spans="1:4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 spans="1:4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spans="1:4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</row>
    <row r="128" spans="1:4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 spans="1:4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spans="1:4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 spans="1:4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spans="1:4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 spans="1:4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spans="1:4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 spans="1:4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 spans="1:4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 spans="1:4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 spans="1:4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 spans="1:4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 spans="1:4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 spans="1:4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 spans="1:4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 spans="1:4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</row>
    <row r="145" spans="1:4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 spans="1: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 spans="1:4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 spans="1:4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 spans="1:4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spans="1:4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</row>
    <row r="151" spans="1:4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 spans="1:4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 spans="1:4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 spans="1:4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 spans="1:4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spans="1:4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 spans="1:4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</row>
    <row r="158" spans="1:4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spans="1:4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 spans="1:4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 spans="1:4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 spans="1:4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 spans="1:4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 spans="1:4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</row>
    <row r="165" spans="1:4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spans="1:4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 spans="1:4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 spans="1:4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 spans="1:4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 spans="1:4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spans="1:4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</row>
    <row r="172" spans="1:4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 spans="1:4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 spans="1:4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 spans="1:4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 spans="1:4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spans="1:4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 spans="1:4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 spans="1:4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 spans="1:4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 spans="1:4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spans="1:4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 spans="1:4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 spans="1:4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 spans="1:4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 spans="1:4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 spans="1:4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 spans="1:4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 spans="1:4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 spans="1:4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 spans="1:4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 spans="1:4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 spans="1:4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 spans="1:4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 spans="1:4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 spans="1:4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 spans="1:4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 spans="1:4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 spans="1:4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</row>
    <row r="200" spans="1:4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 spans="1:4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 spans="1:4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 spans="1:4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 spans="1:4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 spans="1:4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 spans="1:4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 spans="1:4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 spans="1:4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 spans="1:4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 spans="1:4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 spans="1:4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 spans="1:4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 spans="1:4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</row>
    <row r="214" spans="1:4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 spans="1:4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 spans="1:4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4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</row>
    <row r="218" spans="1:4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</row>
    <row r="219" spans="1:4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</row>
    <row r="220" spans="1:4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</row>
    <row r="221" spans="1:4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</row>
    <row r="222" spans="1:4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</row>
    <row r="223" spans="1:4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</row>
    <row r="224" spans="1:4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</row>
    <row r="225" spans="1:4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</row>
    <row r="226" spans="1:4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</row>
    <row r="227" spans="1:4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 spans="1:4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 spans="1:4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 spans="1:4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 spans="1:4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 spans="1:4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 spans="1:4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 spans="1:4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 spans="1:4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 spans="1:4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 spans="1:4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 spans="1:4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 spans="1:4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  <row r="240" spans="1:4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</row>
    <row r="241" spans="1:4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</row>
    <row r="242" spans="1:4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</row>
    <row r="243" spans="1:4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</row>
    <row r="244" spans="1:4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</row>
    <row r="245" spans="1:4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</row>
    <row r="246" spans="1: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</row>
    <row r="247" spans="1:4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</row>
    <row r="248" spans="1:4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</row>
    <row r="249" spans="1:4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</row>
    <row r="250" spans="1:4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</row>
    <row r="251" spans="1:4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</row>
    <row r="252" spans="1:4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</row>
    <row r="253" spans="1:4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</row>
    <row r="254" spans="1:4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</row>
    <row r="255" spans="1:4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</row>
    <row r="256" spans="1:4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</row>
    <row r="257" spans="1:4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</row>
    <row r="258" spans="1:4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</row>
    <row r="259" spans="1:4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</row>
    <row r="260" spans="1:4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</row>
    <row r="261" spans="1:4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</row>
    <row r="262" spans="1:4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</row>
    <row r="263" spans="1:4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</row>
    <row r="264" spans="1:4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</row>
    <row r="265" spans="1:4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</row>
    <row r="266" spans="1:4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</row>
    <row r="267" spans="1:4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</row>
    <row r="268" spans="1:4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</row>
    <row r="269" spans="1:4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</row>
    <row r="270" spans="1:4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</row>
    <row r="271" spans="1:4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</row>
    <row r="272" spans="1:4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</row>
    <row r="273" spans="1:4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</row>
    <row r="274" spans="1:4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</row>
    <row r="275" spans="1:4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</row>
    <row r="276" spans="1:4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</row>
    <row r="277" spans="1:4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</row>
    <row r="278" spans="1:4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</row>
    <row r="279" spans="1:4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</row>
    <row r="280" spans="1:4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</row>
    <row r="281" spans="1:4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</row>
    <row r="282" spans="1:4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</row>
    <row r="283" spans="1:4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</row>
    <row r="284" spans="1:4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</row>
    <row r="285" spans="1:4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</row>
    <row r="286" spans="1:4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</row>
    <row r="287" spans="1:4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</row>
    <row r="288" spans="1:4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</row>
    <row r="289" spans="1:4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</row>
    <row r="290" spans="1:4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</row>
    <row r="291" spans="1:4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</row>
    <row r="292" spans="1:4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</row>
    <row r="293" spans="1:4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</row>
    <row r="294" spans="1:4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</row>
    <row r="295" spans="1:4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</row>
    <row r="296" spans="1:4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</row>
    <row r="297" spans="1:4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</row>
    <row r="298" spans="1:4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</row>
    <row r="299" spans="1:4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</row>
    <row r="300" spans="1:4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</row>
    <row r="301" spans="1:4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</row>
    <row r="302" spans="1:4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</row>
    <row r="303" spans="1:4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</row>
    <row r="304" spans="1:4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</row>
    <row r="305" spans="1:4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</row>
    <row r="306" spans="1:4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</row>
    <row r="307" spans="1:4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</row>
    <row r="308" spans="1:4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</row>
    <row r="309" spans="1:4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</row>
    <row r="310" spans="1:4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</row>
    <row r="311" spans="1:4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</row>
    <row r="312" spans="1:4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</row>
    <row r="313" spans="1:4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</row>
    <row r="314" spans="1:4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</row>
    <row r="315" spans="1:4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</row>
    <row r="316" spans="1:4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</row>
    <row r="317" spans="1:4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</row>
    <row r="318" spans="1:4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</row>
    <row r="319" spans="1:4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</row>
    <row r="320" spans="1:4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</row>
    <row r="321" spans="1:4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</row>
    <row r="322" spans="1:4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</row>
    <row r="323" spans="1:4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</row>
    <row r="324" spans="1:4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</row>
    <row r="325" spans="1:4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</row>
    <row r="326" spans="1:4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</row>
    <row r="327" spans="1:4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</row>
    <row r="328" spans="1:4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</row>
    <row r="329" spans="1:4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</row>
    <row r="330" spans="1:4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</row>
    <row r="331" spans="1:4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</row>
    <row r="332" spans="1:4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</row>
    <row r="333" spans="1:4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</row>
    <row r="334" spans="1:4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</row>
    <row r="335" spans="1:4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</row>
    <row r="336" spans="1:4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</row>
    <row r="337" spans="1:4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</row>
    <row r="338" spans="1:4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</row>
    <row r="339" spans="1:4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</row>
    <row r="340" spans="1:4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</row>
    <row r="341" spans="1:4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</row>
    <row r="342" spans="1:4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</row>
    <row r="343" spans="1:4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</row>
    <row r="344" spans="1:4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</row>
    <row r="345" spans="1:4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</row>
    <row r="346" spans="1: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</row>
    <row r="347" spans="1:4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</row>
    <row r="348" spans="1:4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</row>
    <row r="349" spans="1:4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</row>
    <row r="350" spans="1:4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</row>
    <row r="351" spans="1:4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</row>
    <row r="352" spans="1:4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</row>
    <row r="353" spans="1:4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</row>
    <row r="354" spans="1:4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</row>
    <row r="355" spans="1:4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</row>
    <row r="356" spans="1:4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</row>
    <row r="357" spans="1:4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</row>
    <row r="358" spans="1:4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</row>
    <row r="359" spans="1:4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</row>
    <row r="360" spans="1:4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</row>
    <row r="361" spans="1:4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</row>
    <row r="362" spans="1:4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</row>
    <row r="363" spans="1:4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</row>
    <row r="364" spans="1:4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</row>
    <row r="365" spans="1:4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</row>
    <row r="366" spans="1:4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</row>
    <row r="367" spans="1:4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</row>
    <row r="368" spans="1:4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</row>
    <row r="369" spans="1:4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</row>
    <row r="370" spans="1:4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</row>
    <row r="371" spans="1:4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</row>
    <row r="372" spans="1:4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</row>
    <row r="373" spans="1:4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</row>
    <row r="374" spans="1:4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</row>
    <row r="375" spans="1:4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</row>
    <row r="376" spans="1:4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</row>
    <row r="377" spans="1:4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</row>
    <row r="378" spans="1:4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</row>
    <row r="379" spans="1:4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</row>
    <row r="380" spans="1:4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</row>
    <row r="381" spans="1:4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</row>
    <row r="382" spans="1:4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</row>
    <row r="383" spans="1:4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</row>
    <row r="384" spans="1:4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</row>
    <row r="385" spans="1:4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</row>
    <row r="386" spans="1:4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</row>
    <row r="387" spans="1:4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</row>
    <row r="388" spans="1:4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</row>
    <row r="389" spans="1:4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</row>
    <row r="390" spans="1:4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</row>
    <row r="391" spans="1:4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</row>
    <row r="392" spans="1:4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</row>
    <row r="393" spans="1:4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</row>
    <row r="394" spans="1:4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</row>
    <row r="395" spans="1:4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</row>
    <row r="396" spans="1:4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</row>
    <row r="397" spans="1:4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</row>
    <row r="398" spans="1:4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</row>
    <row r="399" spans="1:4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</row>
    <row r="400" spans="1:4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</row>
    <row r="401" spans="1:4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</row>
    <row r="402" spans="1:4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</row>
    <row r="403" spans="1:4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</row>
    <row r="404" spans="1:4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</row>
    <row r="405" spans="1:4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</row>
    <row r="406" spans="1:4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</row>
    <row r="407" spans="1:4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</row>
    <row r="408" spans="1:4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</row>
    <row r="409" spans="1:4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</row>
    <row r="410" spans="1:4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</row>
    <row r="411" spans="1:4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</row>
    <row r="412" spans="1:4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</row>
    <row r="413" spans="1:4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</row>
    <row r="414" spans="1:4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</row>
    <row r="415" spans="1:4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</row>
    <row r="416" spans="1:4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</row>
    <row r="417" spans="1:4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</row>
    <row r="418" spans="1:4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</row>
    <row r="419" spans="1:4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</row>
    <row r="420" spans="1:4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</row>
    <row r="421" spans="1:4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</row>
    <row r="422" spans="1:4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</row>
    <row r="423" spans="1:4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</row>
    <row r="424" spans="1:4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</row>
    <row r="425" spans="1:4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</row>
    <row r="426" spans="1:4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</row>
    <row r="427" spans="1:4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</row>
    <row r="428" spans="1:4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</row>
    <row r="429" spans="1:4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</row>
    <row r="430" spans="1:4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</row>
    <row r="431" spans="1:4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</row>
    <row r="432" spans="1:4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</row>
    <row r="433" spans="1:4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</row>
    <row r="434" spans="1:4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</row>
    <row r="435" spans="1:4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</row>
    <row r="436" spans="1:4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</row>
    <row r="437" spans="1:4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</row>
    <row r="438" spans="1:4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</row>
    <row r="439" spans="1:4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</row>
    <row r="440" spans="1:4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</row>
    <row r="441" spans="1:4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</row>
    <row r="442" spans="1:4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</row>
    <row r="443" spans="1:4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</row>
    <row r="444" spans="1:4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</row>
    <row r="445" spans="1:4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</row>
    <row r="446" spans="1: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</row>
    <row r="447" spans="1:4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</row>
    <row r="448" spans="1:4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</row>
    <row r="449" spans="1:4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</row>
    <row r="450" spans="1:4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</row>
    <row r="451" spans="1:4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</row>
    <row r="452" spans="1:4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</row>
    <row r="453" spans="1:4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</row>
    <row r="454" spans="1:4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</row>
    <row r="455" spans="1:4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</row>
    <row r="456" spans="1:4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</row>
    <row r="457" spans="1:4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</row>
    <row r="458" spans="1:4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</row>
    <row r="459" spans="1:4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</row>
    <row r="460" spans="1:4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</row>
    <row r="461" spans="1:4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</row>
    <row r="462" spans="1:4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</row>
    <row r="463" spans="1:4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</row>
    <row r="464" spans="1:4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</row>
    <row r="465" spans="1:4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</row>
    <row r="466" spans="1:4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</row>
    <row r="467" spans="1:4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</row>
    <row r="468" spans="1:4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</row>
    <row r="469" spans="1:4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</row>
    <row r="470" spans="1:4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</row>
    <row r="471" spans="1:4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</row>
    <row r="472" spans="1:4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</row>
    <row r="473" spans="1:4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</row>
    <row r="474" spans="1:4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</row>
    <row r="475" spans="1:4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</row>
    <row r="476" spans="1:4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</row>
    <row r="477" spans="1:4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</row>
    <row r="478" spans="1:4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</row>
    <row r="479" spans="1:4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</row>
    <row r="480" spans="1:4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</row>
    <row r="481" spans="1:4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</row>
    <row r="482" spans="1:4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</row>
    <row r="483" spans="1:4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</row>
    <row r="484" spans="1:4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</row>
    <row r="485" spans="1:4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</row>
    <row r="486" spans="1:4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</row>
    <row r="487" spans="1:4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</row>
    <row r="488" spans="1:4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</row>
    <row r="489" spans="1:4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</row>
    <row r="490" spans="1:4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</row>
    <row r="491" spans="1:4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</row>
    <row r="492" spans="1:4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</row>
    <row r="493" spans="1:4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</row>
    <row r="494" spans="1:4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</row>
    <row r="495" spans="1:4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</row>
    <row r="496" spans="1:4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</row>
    <row r="497" spans="1:4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</row>
    <row r="498" spans="1:4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</row>
    <row r="499" spans="1:4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</row>
    <row r="500" spans="1:4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</row>
    <row r="501" spans="1:4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</row>
    <row r="502" spans="1:4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</row>
    <row r="503" spans="1:4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</row>
    <row r="504" spans="1:4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</row>
    <row r="505" spans="1:4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</row>
    <row r="506" spans="1:4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</row>
    <row r="507" spans="1:4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</row>
    <row r="508" spans="1:4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</row>
    <row r="509" spans="1:4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</row>
    <row r="510" spans="1:4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</row>
    <row r="511" spans="1:4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</row>
    <row r="512" spans="1:4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</row>
    <row r="513" spans="1:4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</row>
    <row r="514" spans="1:4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</row>
    <row r="515" spans="1:4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</row>
    <row r="516" spans="1:4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</row>
    <row r="517" spans="1:4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</row>
    <row r="518" spans="1:4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</row>
    <row r="519" spans="1:4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</row>
    <row r="520" spans="1:4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</row>
    <row r="521" spans="1:4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</row>
    <row r="522" spans="1:4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</row>
    <row r="523" spans="1:4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</row>
    <row r="524" spans="1:4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</row>
    <row r="525" spans="1:4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</row>
    <row r="526" spans="1:4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</row>
    <row r="527" spans="1:4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</row>
    <row r="528" spans="1:4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</row>
    <row r="529" spans="1:4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</row>
    <row r="530" spans="1:4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</row>
    <row r="531" spans="1:4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</row>
    <row r="532" spans="1:4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</row>
    <row r="533" spans="1:4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</row>
    <row r="534" spans="1:4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</row>
    <row r="535" spans="1:4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</row>
    <row r="536" spans="1:4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</row>
    <row r="537" spans="1:4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</row>
    <row r="538" spans="1:4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</row>
    <row r="539" spans="1:4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</row>
    <row r="540" spans="1:4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</row>
    <row r="541" spans="1:4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</row>
    <row r="542" spans="1:4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</row>
    <row r="543" spans="1:4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</row>
    <row r="544" spans="1:4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</row>
    <row r="545" spans="1:4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</row>
    <row r="546" spans="1: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</row>
    <row r="547" spans="1:4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</row>
    <row r="548" spans="1:4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</row>
    <row r="549" spans="1:4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</row>
    <row r="550" spans="1:4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</row>
    <row r="551" spans="1:4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</row>
    <row r="552" spans="1:4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</row>
    <row r="553" spans="1:4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</row>
    <row r="554" spans="1:4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</row>
    <row r="555" spans="1:4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</row>
    <row r="556" spans="1:4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</row>
    <row r="557" spans="1:4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</row>
    <row r="558" spans="1:4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</row>
    <row r="559" spans="1:4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</row>
    <row r="560" spans="1:4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</row>
    <row r="561" spans="1:4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</row>
    <row r="562" spans="1:4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</row>
    <row r="563" spans="1:4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</row>
    <row r="564" spans="1:4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</row>
    <row r="565" spans="1:4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</row>
    <row r="566" spans="1:4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</row>
    <row r="567" spans="1:4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</row>
    <row r="568" spans="1:4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</row>
    <row r="569" spans="1:4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</row>
    <row r="570" spans="1:4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</row>
    <row r="571" spans="1:4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</row>
    <row r="572" spans="1:4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</row>
    <row r="573" spans="1:4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</row>
    <row r="574" spans="1:4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</row>
    <row r="575" spans="1:4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</row>
    <row r="576" spans="1:4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</row>
    <row r="577" spans="1:4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</row>
    <row r="578" spans="1:4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</row>
    <row r="579" spans="1:4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</row>
    <row r="580" spans="1:4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</row>
    <row r="581" spans="1:4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</row>
    <row r="582" spans="1:4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</row>
    <row r="583" spans="1:4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</row>
    <row r="584" spans="1:4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</row>
    <row r="585" spans="1:4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</row>
    <row r="586" spans="1:4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</row>
    <row r="587" spans="1:4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</row>
    <row r="588" spans="1:4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</row>
    <row r="589" spans="1:4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</row>
    <row r="590" spans="1:4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</row>
    <row r="591" spans="1:4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</row>
    <row r="592" spans="1:4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</row>
    <row r="593" spans="1:4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</row>
    <row r="594" spans="1:4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</row>
    <row r="595" spans="1:4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</row>
    <row r="596" spans="1:4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</row>
    <row r="597" spans="1:4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</row>
    <row r="598" spans="1:4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</row>
    <row r="599" spans="1:4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</row>
    <row r="600" spans="1:4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</row>
    <row r="601" spans="1:4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</row>
    <row r="602" spans="1:4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</row>
    <row r="603" spans="1:4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</row>
    <row r="604" spans="1:4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</row>
    <row r="605" spans="1:4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</row>
    <row r="606" spans="1:4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</row>
    <row r="607" spans="1:4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</row>
    <row r="608" spans="1:4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</row>
    <row r="609" spans="1:4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</row>
    <row r="610" spans="1:4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</row>
    <row r="611" spans="1:4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</row>
    <row r="612" spans="1:4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</row>
    <row r="613" spans="1:4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</row>
    <row r="614" spans="1:4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</row>
    <row r="615" spans="1:4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</row>
    <row r="616" spans="1:4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</row>
    <row r="617" spans="1:4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</row>
    <row r="618" spans="1:4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</row>
    <row r="619" spans="1:4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</row>
    <row r="620" spans="1:4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</row>
    <row r="621" spans="1:4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</row>
    <row r="622" spans="1:4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</row>
    <row r="623" spans="1:4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</row>
    <row r="624" spans="1:4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</row>
    <row r="625" spans="1:4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</row>
    <row r="626" spans="1:4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</row>
    <row r="627" spans="1:4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</row>
    <row r="628" spans="1:4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</row>
    <row r="629" spans="1:4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</row>
    <row r="630" spans="1:4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</row>
    <row r="631" spans="1:4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</row>
    <row r="632" spans="1:4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</row>
    <row r="633" spans="1:4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</row>
    <row r="634" spans="1:4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</row>
    <row r="635" spans="1:4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</row>
    <row r="636" spans="1:4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</row>
    <row r="637" spans="1:4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</row>
    <row r="638" spans="1:4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</row>
    <row r="639" spans="1:4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</row>
    <row r="640" spans="1:4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</row>
    <row r="641" spans="1:4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</row>
    <row r="642" spans="1:4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</row>
    <row r="643" spans="1:4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</row>
    <row r="644" spans="1:4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</row>
    <row r="645" spans="1:4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</row>
    <row r="646" spans="1: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</row>
    <row r="647" spans="1:4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</row>
    <row r="648" spans="1:4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</row>
    <row r="649" spans="1:4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</row>
    <row r="650" spans="1:4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</row>
    <row r="651" spans="1:4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</row>
    <row r="652" spans="1:4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</row>
    <row r="653" spans="1:4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</row>
    <row r="654" spans="1:4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</row>
    <row r="655" spans="1:4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</row>
    <row r="656" spans="1:4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</row>
    <row r="657" spans="1:4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</row>
    <row r="658" spans="1:4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</row>
    <row r="659" spans="1:4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</row>
    <row r="660" spans="1:4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</row>
    <row r="661" spans="1:4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</row>
    <row r="662" spans="1:4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</row>
    <row r="663" spans="1:4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</row>
    <row r="664" spans="1:4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</row>
    <row r="665" spans="1:4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</row>
    <row r="666" spans="1:4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</row>
    <row r="667" spans="1:4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</row>
    <row r="668" spans="1:4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</row>
    <row r="669" spans="1:4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</row>
    <row r="670" spans="1:4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</row>
    <row r="671" spans="1:4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</row>
    <row r="672" spans="1:4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</row>
    <row r="673" spans="1:4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</row>
    <row r="674" spans="1:4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</row>
    <row r="675" spans="1:4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</row>
    <row r="676" spans="1:4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</row>
    <row r="677" spans="1:4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</row>
    <row r="678" spans="1:4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</row>
    <row r="679" spans="1:4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</row>
    <row r="680" spans="1:4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</row>
    <row r="681" spans="1:4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</row>
    <row r="682" spans="1:4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</row>
    <row r="683" spans="1:4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</row>
    <row r="684" spans="1:4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</row>
    <row r="685" spans="1:4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</row>
    <row r="686" spans="1:4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</row>
    <row r="687" spans="1:4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</row>
    <row r="688" spans="1:4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</row>
    <row r="689" spans="1:4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</row>
    <row r="690" spans="1:4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</row>
    <row r="691" spans="1:4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</row>
    <row r="692" spans="1:4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</row>
    <row r="693" spans="1:4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</row>
    <row r="694" spans="1:4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</row>
    <row r="695" spans="1:4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</row>
    <row r="696" spans="1:4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</row>
    <row r="697" spans="1:4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</row>
    <row r="698" spans="1:4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</row>
    <row r="699" spans="1:4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</row>
    <row r="700" spans="1:4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</row>
    <row r="701" spans="1:4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</row>
    <row r="702" spans="1:4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</row>
    <row r="703" spans="1:4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</row>
    <row r="704" spans="1:4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</row>
    <row r="705" spans="1:4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</row>
    <row r="706" spans="1:4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</row>
    <row r="707" spans="1:4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</row>
    <row r="708" spans="1:4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</row>
    <row r="709" spans="1:4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</row>
    <row r="710" spans="1:4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</row>
    <row r="711" spans="1:4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</row>
    <row r="712" spans="1:4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</row>
    <row r="713" spans="1:4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</row>
    <row r="714" spans="1:4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</row>
    <row r="715" spans="1:4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</row>
    <row r="716" spans="1:4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</row>
    <row r="717" spans="1:4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</row>
    <row r="718" spans="1:4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</row>
    <row r="719" spans="1:4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</row>
    <row r="720" spans="1:4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</row>
    <row r="721" spans="1:4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</row>
    <row r="722" spans="1:4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</row>
    <row r="723" spans="1:4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</row>
    <row r="724" spans="1:4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</row>
    <row r="725" spans="1:4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</row>
    <row r="726" spans="1:4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</row>
    <row r="727" spans="1:4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</row>
    <row r="728" spans="1:4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</row>
    <row r="729" spans="1:4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</row>
    <row r="730" spans="1:4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</row>
    <row r="731" spans="1:4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</row>
    <row r="732" spans="1:4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</row>
    <row r="733" spans="1:4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</row>
    <row r="734" spans="1:4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</row>
    <row r="735" spans="1:4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</row>
    <row r="736" spans="1:4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</row>
    <row r="737" spans="1:4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</row>
    <row r="738" spans="1:4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</row>
    <row r="739" spans="1:4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</row>
    <row r="740" spans="1:4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</row>
    <row r="741" spans="1:4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</row>
    <row r="742" spans="1:4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</row>
    <row r="743" spans="1:4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</row>
    <row r="744" spans="1:4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</row>
    <row r="745" spans="1:4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</row>
    <row r="746" spans="1: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</row>
    <row r="747" spans="1:4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</row>
    <row r="748" spans="1:4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</row>
    <row r="749" spans="1:4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</row>
    <row r="750" spans="1:4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</row>
    <row r="751" spans="1:4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</row>
    <row r="752" spans="1:4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</row>
    <row r="753" spans="1:4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</row>
    <row r="754" spans="1:4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</row>
    <row r="755" spans="1:4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</row>
    <row r="756" spans="1:4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</row>
    <row r="757" spans="1:4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</row>
    <row r="758" spans="1:4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</row>
    <row r="759" spans="1:4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</row>
    <row r="760" spans="1:4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</row>
    <row r="761" spans="1:4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</row>
    <row r="762" spans="1:4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</row>
    <row r="763" spans="1:4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</row>
    <row r="764" spans="1:4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</row>
    <row r="765" spans="1:4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</row>
    <row r="766" spans="1:4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</row>
    <row r="767" spans="1:4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</row>
    <row r="768" spans="1:4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</row>
    <row r="769" spans="1:4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</row>
    <row r="770" spans="1:4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</row>
    <row r="771" spans="1:4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</row>
    <row r="772" spans="1:4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</row>
    <row r="773" spans="1:4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</row>
    <row r="774" spans="1:4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</row>
    <row r="775" spans="1:4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</row>
    <row r="776" spans="1:4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</row>
    <row r="777" spans="1:4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</row>
    <row r="778" spans="1:4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</row>
    <row r="779" spans="1:4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</row>
    <row r="780" spans="1:4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</row>
    <row r="781" spans="1:4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</row>
    <row r="782" spans="1:4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</row>
    <row r="783" spans="1:4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</row>
    <row r="784" spans="1:4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</row>
    <row r="785" spans="1:4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</row>
    <row r="786" spans="1:4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</row>
    <row r="787" spans="1:4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</row>
    <row r="788" spans="1:4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</row>
    <row r="789" spans="1:4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</row>
    <row r="790" spans="1:4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</row>
    <row r="791" spans="1:4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</row>
    <row r="792" spans="1:4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</row>
    <row r="793" spans="1:4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</row>
    <row r="794" spans="1:4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</row>
    <row r="795" spans="1:4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</row>
    <row r="796" spans="1:4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</row>
    <row r="797" spans="1:4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</row>
    <row r="798" spans="1:4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</row>
    <row r="799" spans="1:4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</row>
    <row r="800" spans="1:4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</row>
    <row r="801" spans="1:4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</row>
    <row r="802" spans="1:4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</row>
    <row r="803" spans="1:4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</row>
    <row r="804" spans="1:4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</row>
    <row r="805" spans="1:4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</row>
    <row r="806" spans="1:4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</row>
    <row r="807" spans="1:4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</row>
    <row r="808" spans="1:4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</row>
    <row r="809" spans="1:4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</row>
    <row r="810" spans="1:4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</row>
    <row r="811" spans="1:4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</row>
    <row r="812" spans="1:4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</row>
    <row r="813" spans="1:4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</row>
    <row r="814" spans="1:4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</row>
    <row r="815" spans="1:4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</row>
    <row r="816" spans="1:4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</row>
    <row r="817" spans="1:4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</row>
    <row r="818" spans="1:4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</row>
    <row r="819" spans="1:4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</row>
    <row r="820" spans="1:4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</row>
    <row r="821" spans="1:4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</row>
    <row r="822" spans="1:4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</row>
    <row r="823" spans="1:4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</row>
    <row r="824" spans="1:4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</row>
    <row r="825" spans="1:4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</row>
    <row r="826" spans="1:4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</row>
    <row r="827" spans="1:4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</row>
    <row r="828" spans="1:4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</row>
    <row r="829" spans="1:4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</row>
    <row r="830" spans="1:4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</row>
    <row r="831" spans="1:4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</row>
    <row r="832" spans="1:4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</row>
    <row r="833" spans="1:4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</row>
    <row r="834" spans="1:4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</row>
    <row r="835" spans="1:4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</row>
    <row r="836" spans="1:4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</row>
    <row r="837" spans="1:4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</row>
    <row r="838" spans="1:4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</row>
    <row r="839" spans="1:4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</row>
    <row r="840" spans="1:4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</row>
    <row r="841" spans="1:4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</row>
    <row r="842" spans="1:4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</row>
    <row r="843" spans="1:4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</row>
    <row r="844" spans="1:4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</row>
    <row r="845" spans="1:4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</row>
    <row r="846" spans="1: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</row>
    <row r="847" spans="1:4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</row>
    <row r="848" spans="1:4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</row>
    <row r="849" spans="1:4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</row>
    <row r="850" spans="1:4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</row>
    <row r="851" spans="1:4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</row>
    <row r="852" spans="1:4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</row>
    <row r="853" spans="1:4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</row>
    <row r="854" spans="1:4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</row>
    <row r="855" spans="1:4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</row>
    <row r="856" spans="1:4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</row>
    <row r="857" spans="1:4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</row>
    <row r="858" spans="1:4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</row>
    <row r="859" spans="1:4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</row>
    <row r="860" spans="1:4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</row>
    <row r="861" spans="1:4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</row>
    <row r="862" spans="1:4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</row>
    <row r="863" spans="1:4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</row>
    <row r="864" spans="1:4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</row>
    <row r="865" spans="1:4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</row>
    <row r="866" spans="1:4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</row>
    <row r="867" spans="1:4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</row>
    <row r="868" spans="1:4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</row>
    <row r="869" spans="1:4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</row>
    <row r="870" spans="1:4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</row>
    <row r="871" spans="1:4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</row>
    <row r="872" spans="1:4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</row>
    <row r="873" spans="1:4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</row>
    <row r="874" spans="1:4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</row>
    <row r="875" spans="1:4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</row>
    <row r="876" spans="1:4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</row>
    <row r="877" spans="1:4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</row>
    <row r="878" spans="1:4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</row>
    <row r="879" spans="1:4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</row>
    <row r="880" spans="1:4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</row>
    <row r="881" spans="1:4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</row>
    <row r="882" spans="1:4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</row>
    <row r="883" spans="1:4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</row>
    <row r="884" spans="1:4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</row>
    <row r="885" spans="1:4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</row>
    <row r="886" spans="1:4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</row>
    <row r="887" spans="1:4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</row>
    <row r="888" spans="1:4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</row>
    <row r="889" spans="1:4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</row>
    <row r="890" spans="1:4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</row>
    <row r="891" spans="1:4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</row>
    <row r="892" spans="1:4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</row>
    <row r="893" spans="1:4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</row>
    <row r="894" spans="1:4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</row>
    <row r="895" spans="1:4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</row>
    <row r="896" spans="1:4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</row>
    <row r="897" spans="1:4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</row>
    <row r="898" spans="1:4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</row>
    <row r="899" spans="1:4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</row>
    <row r="900" spans="1:4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</row>
    <row r="901" spans="1:4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</row>
    <row r="902" spans="1:4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</row>
    <row r="903" spans="1:4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</row>
    <row r="904" spans="1:4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</row>
    <row r="905" spans="1:4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</row>
    <row r="906" spans="1:4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</row>
    <row r="907" spans="1:4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</row>
    <row r="908" spans="1:4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</row>
    <row r="909" spans="1:4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</row>
    <row r="910" spans="1:4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</row>
    <row r="911" spans="1:4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</row>
    <row r="912" spans="1:4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</row>
    <row r="913" spans="1:4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</row>
    <row r="914" spans="1:4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</row>
    <row r="915" spans="1:4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</row>
    <row r="916" spans="1:4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</row>
    <row r="917" spans="1:4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</row>
    <row r="918" spans="1:4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</row>
    <row r="919" spans="1:4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</row>
    <row r="920" spans="1:4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</row>
    <row r="921" spans="1:4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</row>
    <row r="922" spans="1:4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</row>
    <row r="923" spans="1:4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</row>
    <row r="924" spans="1:4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</row>
    <row r="925" spans="1:4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</row>
    <row r="926" spans="1:4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</row>
    <row r="927" spans="1:4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</row>
    <row r="928" spans="1:4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</row>
    <row r="929" spans="1:4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</row>
    <row r="930" spans="1:4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</row>
    <row r="931" spans="1:4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</row>
    <row r="932" spans="1:4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</row>
    <row r="933" spans="1:4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</row>
    <row r="934" spans="1:4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</row>
    <row r="935" spans="1:4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</row>
    <row r="936" spans="1:4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</row>
    <row r="937" spans="1:4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</row>
    <row r="938" spans="1:4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</row>
    <row r="939" spans="1:4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</row>
    <row r="940" spans="1:4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</row>
    <row r="941" spans="1:4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</row>
    <row r="942" spans="1:4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</row>
    <row r="943" spans="1:4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</row>
    <row r="944" spans="1:4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</row>
    <row r="945" spans="1:4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</row>
    <row r="946" spans="1: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</row>
    <row r="947" spans="1:4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</row>
    <row r="948" spans="1:4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</row>
    <row r="949" spans="1:4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</row>
    <row r="950" spans="1:4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</row>
    <row r="951" spans="1:4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</row>
    <row r="952" spans="1:4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</row>
    <row r="953" spans="1:4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</row>
    <row r="954" spans="1:4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</row>
    <row r="955" spans="1:4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</row>
    <row r="956" spans="1:4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</row>
    <row r="957" spans="1:4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</row>
    <row r="958" spans="1:4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</row>
    <row r="959" spans="1:4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</row>
    <row r="960" spans="1:4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</row>
    <row r="961" spans="1:4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</row>
    <row r="962" spans="1:4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</row>
    <row r="963" spans="1:4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</row>
    <row r="964" spans="1:4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</row>
    <row r="965" spans="1:4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</row>
    <row r="966" spans="1:4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</row>
    <row r="967" spans="1:4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</row>
    <row r="968" spans="1:4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</row>
    <row r="969" spans="1:4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</row>
    <row r="970" spans="1:4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</row>
    <row r="971" spans="1:4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</row>
    <row r="972" spans="1:4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</row>
    <row r="973" spans="1:4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</row>
    <row r="974" spans="1:4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</row>
    <row r="975" spans="1:4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</row>
    <row r="976" spans="1:4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</row>
    <row r="977" spans="1:4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</row>
    <row r="978" spans="1:4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</row>
    <row r="979" spans="1:4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</row>
    <row r="980" spans="1:4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</row>
    <row r="981" spans="1:4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</row>
    <row r="982" spans="1:4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</row>
    <row r="983" spans="1:4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</row>
    <row r="984" spans="1:4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</row>
    <row r="985" spans="1:4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</row>
    <row r="986" spans="1:4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</row>
    <row r="987" spans="1:4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</row>
    <row r="988" spans="1:4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</row>
    <row r="989" spans="1:4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</row>
    <row r="990" spans="1:4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</row>
    <row r="991" spans="1:4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</row>
    <row r="992" spans="1:4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</row>
    <row r="993" spans="1:4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</row>
    <row r="994" spans="1:4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</row>
    <row r="995" spans="1:4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</row>
    <row r="996" spans="1:4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</row>
    <row r="997" spans="1:4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</row>
    <row r="998" spans="1:4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</row>
    <row r="999" spans="1:4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</row>
    <row r="1000" spans="1:4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tabSelected="1" workbookViewId="0">
      <selection activeCell="E30" sqref="E30"/>
    </sheetView>
  </sheetViews>
  <sheetFormatPr defaultColWidth="14.42578125" defaultRowHeight="15.75" customHeight="1"/>
  <sheetData>
    <row r="1" spans="1:6">
      <c r="A1" s="11" t="s">
        <v>77</v>
      </c>
      <c r="B1" s="19" t="s">
        <v>85</v>
      </c>
      <c r="C1" s="19" t="s">
        <v>86</v>
      </c>
      <c r="D1" s="28" t="s">
        <v>87</v>
      </c>
      <c r="E1" s="31"/>
      <c r="F1" s="31"/>
    </row>
    <row r="2" spans="1:6">
      <c r="A2" s="16" t="s">
        <v>26</v>
      </c>
      <c r="B2" s="32">
        <f>'AHP Value'!W47</f>
        <v>8.6866964128882437E-2</v>
      </c>
      <c r="C2" s="32">
        <f>'AHP Cost'!W47</f>
        <v>2.5119718582585503E-2</v>
      </c>
      <c r="D2" s="34" t="str">
        <f t="shared" ref="D2:D20" si="0">IF(AND(B2 &gt; $B$21, C2 &lt; $C$21), "High", IF(AND(B2 &gt; $B$21, C2 &gt; $C$21), "Medium", IF(AND(B2 &lt; $B$21,C2 &lt; $C$21), "Medium", "Low")))</f>
        <v>High</v>
      </c>
      <c r="E2" s="35"/>
      <c r="F2" s="35"/>
    </row>
    <row r="3" spans="1:6">
      <c r="A3" s="27" t="s">
        <v>31</v>
      </c>
      <c r="B3" s="32">
        <f>'AHP Value'!W48</f>
        <v>0.10728425459535455</v>
      </c>
      <c r="C3" s="32">
        <f>'AHP Cost'!W48</f>
        <v>1.5857291573286959E-2</v>
      </c>
      <c r="D3" s="34" t="str">
        <f t="shared" si="0"/>
        <v>High</v>
      </c>
      <c r="E3" s="35"/>
      <c r="F3" s="35"/>
    </row>
    <row r="4" spans="1:6">
      <c r="A4" s="27" t="s">
        <v>34</v>
      </c>
      <c r="B4" s="32">
        <f>'AHP Value'!W49</f>
        <v>2.8128757090860705E-2</v>
      </c>
      <c r="C4" s="32">
        <f>'AHP Cost'!W49</f>
        <v>7.7476845479363147E-3</v>
      </c>
      <c r="D4" s="34" t="str">
        <f t="shared" si="0"/>
        <v>Medium</v>
      </c>
      <c r="E4" s="35"/>
      <c r="F4" s="35"/>
    </row>
    <row r="5" spans="1:6">
      <c r="A5" s="27" t="s">
        <v>36</v>
      </c>
      <c r="B5" s="32">
        <f>'AHP Value'!W50</f>
        <v>0.13941232008040591</v>
      </c>
      <c r="C5" s="32">
        <f>'AHP Cost'!W50</f>
        <v>8.272672360085255E-2</v>
      </c>
      <c r="D5" s="34" t="str">
        <f t="shared" si="0"/>
        <v>Medium</v>
      </c>
      <c r="E5" s="35"/>
      <c r="F5" s="35"/>
    </row>
    <row r="6" spans="1:6">
      <c r="A6" s="27" t="s">
        <v>38</v>
      </c>
      <c r="B6" s="32">
        <f>'AHP Value'!W51</f>
        <v>6.5106965469195768E-2</v>
      </c>
      <c r="C6" s="32">
        <f>'AHP Cost'!W51</f>
        <v>4.6091415288617273E-2</v>
      </c>
      <c r="D6" s="34" t="str">
        <f t="shared" si="0"/>
        <v>High</v>
      </c>
      <c r="E6" s="35"/>
      <c r="F6" s="35"/>
    </row>
    <row r="7" spans="1:6">
      <c r="A7" s="27" t="s">
        <v>41</v>
      </c>
      <c r="B7" s="32">
        <f>'AHP Value'!W52</f>
        <v>4.2479971235199025E-2</v>
      </c>
      <c r="C7" s="32">
        <f>'AHP Cost'!W52</f>
        <v>8.272672360085255E-2</v>
      </c>
      <c r="D7" s="34" t="str">
        <f t="shared" si="0"/>
        <v>Low</v>
      </c>
      <c r="E7" s="35"/>
      <c r="F7" s="35"/>
    </row>
    <row r="8" spans="1:6">
      <c r="A8" s="27" t="s">
        <v>43</v>
      </c>
      <c r="B8" s="32">
        <f>'AHP Value'!W53</f>
        <v>2.8128757090860705E-2</v>
      </c>
      <c r="C8" s="32">
        <f>'AHP Cost'!W53</f>
        <v>4.6091415288617273E-2</v>
      </c>
      <c r="D8" s="34" t="str">
        <f t="shared" si="0"/>
        <v>Medium</v>
      </c>
      <c r="E8" s="35"/>
      <c r="F8" s="35"/>
    </row>
    <row r="9" spans="1:6">
      <c r="A9" s="27" t="s">
        <v>45</v>
      </c>
      <c r="B9" s="32">
        <f>'AHP Value'!W54</f>
        <v>1.8948569847284515E-2</v>
      </c>
      <c r="C9" s="32">
        <f>'AHP Cost'!W54</f>
        <v>2.5119718582585503E-2</v>
      </c>
      <c r="D9" s="34" t="str">
        <f t="shared" si="0"/>
        <v>Medium</v>
      </c>
      <c r="E9" s="35"/>
      <c r="F9" s="35"/>
    </row>
    <row r="10" spans="1:6">
      <c r="A10" s="27" t="s">
        <v>47</v>
      </c>
      <c r="B10" s="32">
        <f>'AHP Value'!W55</f>
        <v>1.8948569847284515E-2</v>
      </c>
      <c r="C10" s="32">
        <f>'AHP Cost'!W55</f>
        <v>0.13358699197458046</v>
      </c>
      <c r="D10" s="34" t="str">
        <f t="shared" si="0"/>
        <v>Low</v>
      </c>
      <c r="E10" s="35"/>
      <c r="F10" s="35"/>
    </row>
    <row r="11" spans="1:6">
      <c r="A11" s="27" t="s">
        <v>50</v>
      </c>
      <c r="B11" s="32">
        <f>'AHP Value'!W56</f>
        <v>7.1758871071977513E-3</v>
      </c>
      <c r="C11" s="32">
        <f>'AHP Cost'!W56</f>
        <v>0.13358699197458046</v>
      </c>
      <c r="D11" s="34" t="str">
        <f t="shared" si="0"/>
        <v>Low</v>
      </c>
      <c r="E11" s="35"/>
      <c r="F11" s="35"/>
    </row>
    <row r="12" spans="1:6">
      <c r="A12" s="27" t="s">
        <v>52</v>
      </c>
      <c r="B12" s="32">
        <f>'AHP Value'!W57</f>
        <v>6.5106965469195768E-2</v>
      </c>
      <c r="C12" s="32">
        <f>'AHP Cost'!W57</f>
        <v>2.5119718582585503E-2</v>
      </c>
      <c r="D12" s="34" t="str">
        <f t="shared" si="0"/>
        <v>High</v>
      </c>
      <c r="E12" s="35"/>
      <c r="F12" s="35"/>
    </row>
    <row r="13" spans="1:6">
      <c r="A13" s="27" t="s">
        <v>55</v>
      </c>
      <c r="B13" s="32">
        <f>'AHP Value'!W58</f>
        <v>0.10728425459535455</v>
      </c>
      <c r="C13" s="32">
        <f>'AHP Cost'!W58</f>
        <v>1.5857291573286959E-2</v>
      </c>
      <c r="D13" s="34" t="str">
        <f t="shared" si="0"/>
        <v>High</v>
      </c>
      <c r="E13" s="35"/>
      <c r="F13" s="35"/>
    </row>
    <row r="14" spans="1:6">
      <c r="A14" s="27" t="s">
        <v>57</v>
      </c>
      <c r="B14" s="32">
        <f>'AHP Value'!W59</f>
        <v>2.306236178838867E-2</v>
      </c>
      <c r="C14" s="32">
        <f>'AHP Cost'!W59</f>
        <v>8.272672360085255E-2</v>
      </c>
      <c r="D14" s="34" t="str">
        <f t="shared" si="0"/>
        <v>Low</v>
      </c>
      <c r="E14" s="35"/>
      <c r="F14" s="35"/>
    </row>
    <row r="15" spans="1:6">
      <c r="A15" s="27" t="s">
        <v>60</v>
      </c>
      <c r="B15" s="32">
        <f>'AHP Value'!W60</f>
        <v>5.2630483147315728E-2</v>
      </c>
      <c r="C15" s="32">
        <f>'AHP Cost'!W60</f>
        <v>2.5119718582585503E-2</v>
      </c>
      <c r="D15" s="34" t="str">
        <f t="shared" si="0"/>
        <v>Medium</v>
      </c>
      <c r="E15" s="35"/>
      <c r="F15" s="35"/>
    </row>
    <row r="16" spans="1:6">
      <c r="A16" s="27" t="s">
        <v>63</v>
      </c>
      <c r="B16" s="32">
        <f>'AHP Value'!W61</f>
        <v>1.17767947678869E-2</v>
      </c>
      <c r="C16" s="32">
        <f>'AHP Cost'!W61</f>
        <v>4.6091415288617273E-2</v>
      </c>
      <c r="D16" s="34" t="str">
        <f t="shared" si="0"/>
        <v>Medium</v>
      </c>
      <c r="E16" s="35"/>
      <c r="F16" s="35"/>
    </row>
    <row r="17" spans="1:6">
      <c r="A17" s="27" t="s">
        <v>65</v>
      </c>
      <c r="B17" s="32">
        <f>'AHP Value'!W62</f>
        <v>6.5106965469195768E-2</v>
      </c>
      <c r="C17" s="32">
        <f>'AHP Cost'!W62</f>
        <v>1.5857291573286959E-2</v>
      </c>
      <c r="D17" s="34" t="str">
        <f t="shared" si="0"/>
        <v>High</v>
      </c>
      <c r="E17" s="35"/>
      <c r="F17" s="35"/>
    </row>
    <row r="18" spans="1:6">
      <c r="A18" s="27" t="s">
        <v>67</v>
      </c>
      <c r="B18" s="32">
        <f>'AHP Value'!W63</f>
        <v>3.5395069897816656E-2</v>
      </c>
      <c r="C18" s="32">
        <f>'AHP Cost'!W63</f>
        <v>2.5119718582585503E-2</v>
      </c>
      <c r="D18" s="34" t="str">
        <f t="shared" si="0"/>
        <v>Medium</v>
      </c>
      <c r="E18" s="35"/>
      <c r="F18" s="35"/>
    </row>
    <row r="19" spans="1:6">
      <c r="A19" s="27" t="s">
        <v>71</v>
      </c>
      <c r="B19" s="32">
        <f>'AHP Value'!W64</f>
        <v>8.6866964128882437E-2</v>
      </c>
      <c r="C19" s="32">
        <f>'AHP Cost'!W64</f>
        <v>8.272672360085255E-2</v>
      </c>
      <c r="D19" s="34" t="str">
        <f t="shared" si="0"/>
        <v>Medium</v>
      </c>
      <c r="E19" s="35"/>
      <c r="F19" s="35"/>
    </row>
    <row r="20" spans="1:6">
      <c r="A20" s="42" t="s">
        <v>73</v>
      </c>
      <c r="B20" s="43">
        <f>'AHP Value'!W65</f>
        <v>1.0289124243437617E-2</v>
      </c>
      <c r="C20" s="43">
        <f>'AHP Cost'!W65</f>
        <v>8.272672360085255E-2</v>
      </c>
      <c r="D20" s="45" t="str">
        <f t="shared" si="0"/>
        <v>Low</v>
      </c>
      <c r="E20" s="35"/>
      <c r="F20" s="35"/>
    </row>
    <row r="21" spans="1:6">
      <c r="A21" s="47" t="s">
        <v>91</v>
      </c>
      <c r="B21" s="48">
        <f t="shared" ref="B21:C21" si="1">AVERAGE(B2:B20)</f>
        <v>5.2631578947368418E-2</v>
      </c>
      <c r="C21" s="48">
        <f t="shared" si="1"/>
        <v>5.2631578947368432E-2</v>
      </c>
      <c r="E21" s="32"/>
      <c r="F21" s="32"/>
    </row>
    <row r="22" spans="1:6">
      <c r="B22" s="49">
        <f>'AHP Value'!W67</f>
        <v>0</v>
      </c>
      <c r="E22" s="32"/>
      <c r="F22" s="32"/>
    </row>
    <row r="23" spans="1:6">
      <c r="E23" s="32"/>
      <c r="F23" s="32"/>
    </row>
    <row r="24" spans="1:6">
      <c r="E24" s="32"/>
      <c r="F24" s="32"/>
    </row>
    <row r="25" spans="1:6">
      <c r="E25" s="32"/>
      <c r="F25" s="32"/>
    </row>
    <row r="26" spans="1:6">
      <c r="E26" s="32"/>
      <c r="F26" s="32"/>
    </row>
    <row r="27" spans="1:6">
      <c r="E27" s="32"/>
      <c r="F27" s="32"/>
    </row>
    <row r="28" spans="1:6">
      <c r="E28" s="32"/>
      <c r="F28" s="32"/>
    </row>
    <row r="29" spans="1:6">
      <c r="E29" s="32"/>
      <c r="F29" s="32"/>
    </row>
    <row r="30" spans="1:6">
      <c r="E30" s="32"/>
      <c r="F30" s="32"/>
    </row>
    <row r="31" spans="1:6">
      <c r="E31" s="32"/>
      <c r="F31" s="32"/>
    </row>
    <row r="32" spans="1:6">
      <c r="E32" s="32"/>
      <c r="F32" s="32"/>
    </row>
    <row r="33" spans="5:6">
      <c r="E33" s="32"/>
      <c r="F33" s="32"/>
    </row>
    <row r="34" spans="5:6">
      <c r="E34" s="32"/>
      <c r="F34" s="32"/>
    </row>
    <row r="35" spans="5:6">
      <c r="E35" s="32"/>
      <c r="F35" s="32"/>
    </row>
    <row r="36" spans="5:6">
      <c r="E36" s="32"/>
      <c r="F36" s="32"/>
    </row>
    <row r="37" spans="5:6">
      <c r="E37" s="32"/>
      <c r="F37" s="32"/>
    </row>
    <row r="38" spans="5:6">
      <c r="E38" s="32"/>
      <c r="F38" s="32"/>
    </row>
    <row r="39" spans="5:6">
      <c r="E39" s="32"/>
      <c r="F39" s="32"/>
    </row>
    <row r="40" spans="5:6">
      <c r="E40" s="32"/>
      <c r="F40" s="32"/>
    </row>
    <row r="41" spans="5:6">
      <c r="E41" s="32"/>
      <c r="F41" s="32"/>
    </row>
    <row r="42" spans="5:6">
      <c r="E42" s="32"/>
      <c r="F42" s="32"/>
    </row>
    <row r="43" spans="5:6">
      <c r="E43" s="32"/>
      <c r="F43" s="32"/>
    </row>
    <row r="44" spans="5:6">
      <c r="E44" s="32"/>
      <c r="F44" s="32"/>
    </row>
    <row r="45" spans="5:6">
      <c r="E45" s="32"/>
      <c r="F45" s="32"/>
    </row>
    <row r="46" spans="5:6">
      <c r="E46" s="32"/>
      <c r="F46" s="32"/>
    </row>
    <row r="47" spans="5:6">
      <c r="E47" s="32"/>
      <c r="F47" s="32"/>
    </row>
    <row r="48" spans="5:6">
      <c r="E48" s="32"/>
      <c r="F48" s="32"/>
    </row>
    <row r="49" spans="5:6">
      <c r="E49" s="32"/>
      <c r="F49" s="32"/>
    </row>
    <row r="50" spans="5:6">
      <c r="E50" s="32"/>
      <c r="F50" s="32"/>
    </row>
    <row r="51" spans="5:6">
      <c r="E51" s="32"/>
      <c r="F51" s="32"/>
    </row>
    <row r="52" spans="5:6">
      <c r="E52" s="32"/>
      <c r="F52" s="32"/>
    </row>
    <row r="53" spans="5:6">
      <c r="E53" s="32"/>
      <c r="F53" s="32"/>
    </row>
    <row r="54" spans="5:6">
      <c r="E54" s="32"/>
      <c r="F54" s="32"/>
    </row>
    <row r="55" spans="5:6">
      <c r="E55" s="32"/>
      <c r="F55" s="32"/>
    </row>
    <row r="56" spans="5:6">
      <c r="E56" s="32"/>
      <c r="F56" s="32"/>
    </row>
    <row r="57" spans="5:6">
      <c r="E57" s="32"/>
      <c r="F57" s="32"/>
    </row>
    <row r="58" spans="5:6">
      <c r="E58" s="32"/>
      <c r="F58" s="32"/>
    </row>
    <row r="59" spans="5:6">
      <c r="E59" s="32"/>
      <c r="F59" s="32"/>
    </row>
    <row r="60" spans="5:6">
      <c r="E60" s="32"/>
      <c r="F60" s="32"/>
    </row>
    <row r="61" spans="5:6">
      <c r="E61" s="32"/>
      <c r="F61" s="32"/>
    </row>
    <row r="62" spans="5:6">
      <c r="E62" s="32"/>
      <c r="F62" s="32"/>
    </row>
    <row r="63" spans="5:6">
      <c r="E63" s="32"/>
      <c r="F63" s="32"/>
    </row>
    <row r="64" spans="5:6">
      <c r="E64" s="32"/>
      <c r="F64" s="32"/>
    </row>
    <row r="65" spans="5:6">
      <c r="E65" s="32"/>
      <c r="F65" s="32"/>
    </row>
    <row r="66" spans="5:6">
      <c r="E66" s="32"/>
      <c r="F66" s="32"/>
    </row>
    <row r="67" spans="5:6">
      <c r="E67" s="32"/>
      <c r="F67" s="32"/>
    </row>
    <row r="68" spans="5:6">
      <c r="E68" s="32"/>
      <c r="F68" s="32"/>
    </row>
    <row r="69" spans="5:6">
      <c r="E69" s="32"/>
      <c r="F69" s="32"/>
    </row>
    <row r="70" spans="5:6">
      <c r="E70" s="32"/>
      <c r="F70" s="32"/>
    </row>
    <row r="71" spans="5:6">
      <c r="E71" s="32"/>
      <c r="F71" s="32"/>
    </row>
    <row r="72" spans="5:6">
      <c r="E72" s="32"/>
      <c r="F72" s="32"/>
    </row>
    <row r="73" spans="5:6">
      <c r="E73" s="32"/>
      <c r="F73" s="32"/>
    </row>
    <row r="74" spans="5:6">
      <c r="E74" s="32"/>
      <c r="F74" s="32"/>
    </row>
    <row r="75" spans="5:6">
      <c r="E75" s="32"/>
      <c r="F75" s="32"/>
    </row>
    <row r="76" spans="5:6">
      <c r="E76" s="32"/>
      <c r="F76" s="32"/>
    </row>
    <row r="77" spans="5:6">
      <c r="E77" s="32"/>
      <c r="F77" s="32"/>
    </row>
    <row r="78" spans="5:6">
      <c r="E78" s="32"/>
      <c r="F78" s="32"/>
    </row>
    <row r="79" spans="5:6">
      <c r="E79" s="32"/>
      <c r="F79" s="32"/>
    </row>
    <row r="80" spans="5:6">
      <c r="E80" s="32"/>
      <c r="F80" s="32"/>
    </row>
    <row r="81" spans="5:6">
      <c r="E81" s="32"/>
      <c r="F81" s="32"/>
    </row>
    <row r="82" spans="5:6">
      <c r="E82" s="32"/>
      <c r="F82" s="32"/>
    </row>
    <row r="83" spans="5:6">
      <c r="E83" s="32"/>
      <c r="F83" s="32"/>
    </row>
    <row r="84" spans="5:6">
      <c r="E84" s="32"/>
      <c r="F84" s="32"/>
    </row>
    <row r="85" spans="5:6">
      <c r="E85" s="32"/>
      <c r="F85" s="32"/>
    </row>
    <row r="86" spans="5:6">
      <c r="E86" s="32"/>
      <c r="F86" s="32"/>
    </row>
    <row r="87" spans="5:6">
      <c r="E87" s="32"/>
      <c r="F87" s="32"/>
    </row>
    <row r="88" spans="5:6">
      <c r="E88" s="32"/>
      <c r="F88" s="32"/>
    </row>
    <row r="89" spans="5:6">
      <c r="E89" s="32"/>
      <c r="F89" s="32"/>
    </row>
    <row r="90" spans="5:6">
      <c r="E90" s="32"/>
      <c r="F90" s="32"/>
    </row>
    <row r="91" spans="5:6">
      <c r="E91" s="32"/>
      <c r="F91" s="32"/>
    </row>
    <row r="92" spans="5:6">
      <c r="E92" s="32"/>
      <c r="F92" s="32"/>
    </row>
    <row r="93" spans="5:6">
      <c r="E93" s="32"/>
      <c r="F93" s="32"/>
    </row>
    <row r="94" spans="5:6">
      <c r="E94" s="32"/>
      <c r="F94" s="32"/>
    </row>
    <row r="95" spans="5:6">
      <c r="E95" s="32"/>
      <c r="F95" s="32"/>
    </row>
    <row r="96" spans="5:6">
      <c r="E96" s="32"/>
      <c r="F96" s="32"/>
    </row>
    <row r="97" spans="5:6">
      <c r="E97" s="32"/>
      <c r="F97" s="32"/>
    </row>
    <row r="98" spans="5:6">
      <c r="E98" s="32"/>
      <c r="F98" s="32"/>
    </row>
    <row r="99" spans="5:6">
      <c r="E99" s="32"/>
      <c r="F99" s="32"/>
    </row>
    <row r="100" spans="5:6">
      <c r="E100" s="32"/>
      <c r="F100" s="32"/>
    </row>
    <row r="101" spans="5:6">
      <c r="E101" s="32"/>
      <c r="F101" s="32"/>
    </row>
    <row r="102" spans="5:6">
      <c r="E102" s="32"/>
      <c r="F102" s="32"/>
    </row>
    <row r="103" spans="5:6">
      <c r="E103" s="32"/>
      <c r="F103" s="32"/>
    </row>
    <row r="104" spans="5:6">
      <c r="E104" s="32"/>
      <c r="F104" s="32"/>
    </row>
    <row r="105" spans="5:6">
      <c r="E105" s="32"/>
      <c r="F105" s="32"/>
    </row>
    <row r="106" spans="5:6">
      <c r="E106" s="32"/>
      <c r="F106" s="32"/>
    </row>
    <row r="107" spans="5:6">
      <c r="E107" s="32"/>
      <c r="F107" s="32"/>
    </row>
    <row r="108" spans="5:6">
      <c r="E108" s="32"/>
      <c r="F108" s="32"/>
    </row>
    <row r="109" spans="5:6">
      <c r="E109" s="32"/>
      <c r="F109" s="32"/>
    </row>
    <row r="110" spans="5:6">
      <c r="E110" s="32"/>
      <c r="F110" s="32"/>
    </row>
    <row r="111" spans="5:6">
      <c r="E111" s="32"/>
      <c r="F111" s="32"/>
    </row>
    <row r="112" spans="5:6">
      <c r="E112" s="32"/>
      <c r="F112" s="32"/>
    </row>
    <row r="113" spans="5:6">
      <c r="E113" s="32"/>
      <c r="F113" s="32"/>
    </row>
    <row r="114" spans="5:6">
      <c r="E114" s="32"/>
      <c r="F114" s="32"/>
    </row>
    <row r="115" spans="5:6">
      <c r="E115" s="32"/>
      <c r="F115" s="32"/>
    </row>
    <row r="116" spans="5:6">
      <c r="E116" s="32"/>
      <c r="F116" s="32"/>
    </row>
    <row r="117" spans="5:6">
      <c r="E117" s="32"/>
      <c r="F117" s="32"/>
    </row>
    <row r="118" spans="5:6">
      <c r="E118" s="32"/>
      <c r="F118" s="32"/>
    </row>
    <row r="119" spans="5:6">
      <c r="E119" s="32"/>
      <c r="F119" s="32"/>
    </row>
    <row r="120" spans="5:6">
      <c r="E120" s="32"/>
      <c r="F120" s="32"/>
    </row>
    <row r="121" spans="5:6">
      <c r="E121" s="32"/>
      <c r="F121" s="32"/>
    </row>
    <row r="122" spans="5:6">
      <c r="E122" s="32"/>
      <c r="F122" s="32"/>
    </row>
    <row r="123" spans="5:6">
      <c r="E123" s="32"/>
      <c r="F123" s="32"/>
    </row>
    <row r="124" spans="5:6">
      <c r="E124" s="32"/>
      <c r="F124" s="32"/>
    </row>
    <row r="125" spans="5:6">
      <c r="E125" s="32"/>
      <c r="F125" s="32"/>
    </row>
    <row r="126" spans="5:6">
      <c r="E126" s="32"/>
      <c r="F126" s="32"/>
    </row>
    <row r="127" spans="5:6">
      <c r="E127" s="32"/>
      <c r="F127" s="32"/>
    </row>
    <row r="128" spans="5:6">
      <c r="E128" s="32"/>
      <c r="F128" s="32"/>
    </row>
    <row r="129" spans="5:6">
      <c r="E129" s="32"/>
      <c r="F129" s="32"/>
    </row>
    <row r="130" spans="5:6">
      <c r="E130" s="32"/>
      <c r="F130" s="32"/>
    </row>
    <row r="131" spans="5:6">
      <c r="E131" s="32"/>
      <c r="F131" s="32"/>
    </row>
    <row r="132" spans="5:6">
      <c r="E132" s="32"/>
      <c r="F132" s="32"/>
    </row>
    <row r="133" spans="5:6">
      <c r="E133" s="32"/>
      <c r="F133" s="32"/>
    </row>
    <row r="134" spans="5:6">
      <c r="E134" s="32"/>
      <c r="F134" s="32"/>
    </row>
    <row r="135" spans="5:6">
      <c r="E135" s="32"/>
      <c r="F135" s="32"/>
    </row>
    <row r="136" spans="5:6">
      <c r="E136" s="32"/>
      <c r="F136" s="32"/>
    </row>
    <row r="137" spans="5:6">
      <c r="E137" s="32"/>
      <c r="F137" s="32"/>
    </row>
    <row r="138" spans="5:6">
      <c r="E138" s="32"/>
      <c r="F138" s="32"/>
    </row>
    <row r="139" spans="5:6">
      <c r="E139" s="32"/>
      <c r="F139" s="32"/>
    </row>
    <row r="140" spans="5:6">
      <c r="E140" s="32"/>
      <c r="F140" s="32"/>
    </row>
    <row r="141" spans="5:6">
      <c r="E141" s="32"/>
      <c r="F141" s="32"/>
    </row>
    <row r="142" spans="5:6">
      <c r="E142" s="32"/>
      <c r="F142" s="32"/>
    </row>
    <row r="143" spans="5:6">
      <c r="E143" s="32"/>
      <c r="F143" s="32"/>
    </row>
    <row r="144" spans="5:6">
      <c r="E144" s="32"/>
      <c r="F144" s="32"/>
    </row>
    <row r="145" spans="5:6">
      <c r="E145" s="32"/>
      <c r="F145" s="32"/>
    </row>
    <row r="146" spans="5:6">
      <c r="E146" s="32"/>
      <c r="F146" s="32"/>
    </row>
    <row r="147" spans="5:6">
      <c r="E147" s="32"/>
      <c r="F147" s="32"/>
    </row>
    <row r="148" spans="5:6">
      <c r="E148" s="32"/>
      <c r="F148" s="32"/>
    </row>
    <row r="149" spans="5:6">
      <c r="E149" s="32"/>
      <c r="F149" s="32"/>
    </row>
    <row r="150" spans="5:6">
      <c r="E150" s="32"/>
      <c r="F150" s="32"/>
    </row>
    <row r="151" spans="5:6">
      <c r="E151" s="32"/>
      <c r="F151" s="32"/>
    </row>
    <row r="152" spans="5:6">
      <c r="E152" s="32"/>
      <c r="F152" s="32"/>
    </row>
    <row r="153" spans="5:6">
      <c r="E153" s="32"/>
      <c r="F153" s="32"/>
    </row>
    <row r="154" spans="5:6">
      <c r="E154" s="32"/>
      <c r="F154" s="32"/>
    </row>
    <row r="155" spans="5:6">
      <c r="E155" s="32"/>
      <c r="F155" s="32"/>
    </row>
    <row r="156" spans="5:6">
      <c r="E156" s="32"/>
      <c r="F156" s="32"/>
    </row>
    <row r="157" spans="5:6">
      <c r="E157" s="32"/>
      <c r="F157" s="32"/>
    </row>
    <row r="158" spans="5:6">
      <c r="E158" s="32"/>
      <c r="F158" s="32"/>
    </row>
    <row r="159" spans="5:6">
      <c r="E159" s="32"/>
      <c r="F159" s="32"/>
    </row>
    <row r="160" spans="5:6">
      <c r="E160" s="32"/>
      <c r="F160" s="32"/>
    </row>
    <row r="161" spans="5:6">
      <c r="E161" s="32"/>
      <c r="F161" s="32"/>
    </row>
    <row r="162" spans="5:6">
      <c r="E162" s="32"/>
      <c r="F162" s="32"/>
    </row>
    <row r="163" spans="5:6">
      <c r="E163" s="32"/>
      <c r="F163" s="32"/>
    </row>
    <row r="164" spans="5:6">
      <c r="E164" s="32"/>
      <c r="F164" s="32"/>
    </row>
    <row r="165" spans="5:6">
      <c r="E165" s="32"/>
      <c r="F165" s="32"/>
    </row>
    <row r="166" spans="5:6">
      <c r="E166" s="32"/>
      <c r="F166" s="32"/>
    </row>
    <row r="167" spans="5:6">
      <c r="E167" s="32"/>
      <c r="F167" s="32"/>
    </row>
    <row r="168" spans="5:6">
      <c r="E168" s="32"/>
      <c r="F168" s="32"/>
    </row>
    <row r="169" spans="5:6">
      <c r="E169" s="32"/>
      <c r="F169" s="32"/>
    </row>
    <row r="170" spans="5:6">
      <c r="E170" s="32"/>
      <c r="F170" s="32"/>
    </row>
    <row r="171" spans="5:6">
      <c r="E171" s="32"/>
      <c r="F171" s="32"/>
    </row>
    <row r="172" spans="5:6">
      <c r="E172" s="32"/>
      <c r="F172" s="32"/>
    </row>
    <row r="173" spans="5:6">
      <c r="E173" s="32"/>
      <c r="F173" s="32"/>
    </row>
    <row r="174" spans="5:6">
      <c r="E174" s="32"/>
      <c r="F174" s="32"/>
    </row>
    <row r="175" spans="5:6">
      <c r="E175" s="32"/>
      <c r="F175" s="32"/>
    </row>
    <row r="176" spans="5:6">
      <c r="E176" s="32"/>
      <c r="F176" s="32"/>
    </row>
    <row r="177" spans="5:6">
      <c r="E177" s="32"/>
      <c r="F177" s="32"/>
    </row>
    <row r="178" spans="5:6">
      <c r="E178" s="32"/>
      <c r="F178" s="32"/>
    </row>
    <row r="179" spans="5:6">
      <c r="E179" s="32"/>
      <c r="F179" s="32"/>
    </row>
    <row r="180" spans="5:6">
      <c r="E180" s="32"/>
      <c r="F180" s="32"/>
    </row>
    <row r="181" spans="5:6">
      <c r="E181" s="32"/>
      <c r="F181" s="32"/>
    </row>
    <row r="182" spans="5:6">
      <c r="E182" s="32"/>
      <c r="F182" s="32"/>
    </row>
    <row r="183" spans="5:6">
      <c r="E183" s="32"/>
      <c r="F183" s="32"/>
    </row>
    <row r="184" spans="5:6">
      <c r="E184" s="32"/>
      <c r="F184" s="32"/>
    </row>
    <row r="185" spans="5:6">
      <c r="E185" s="32"/>
      <c r="F185" s="32"/>
    </row>
    <row r="186" spans="5:6">
      <c r="E186" s="32"/>
      <c r="F186" s="32"/>
    </row>
    <row r="187" spans="5:6">
      <c r="E187" s="32"/>
      <c r="F187" s="32"/>
    </row>
    <row r="188" spans="5:6">
      <c r="E188" s="32"/>
      <c r="F188" s="32"/>
    </row>
    <row r="189" spans="5:6">
      <c r="E189" s="32"/>
      <c r="F189" s="32"/>
    </row>
    <row r="190" spans="5:6">
      <c r="E190" s="32"/>
      <c r="F190" s="32"/>
    </row>
    <row r="191" spans="5:6">
      <c r="E191" s="32"/>
      <c r="F191" s="32"/>
    </row>
    <row r="192" spans="5:6">
      <c r="E192" s="32"/>
      <c r="F192" s="32"/>
    </row>
    <row r="193" spans="5:6">
      <c r="E193" s="32"/>
      <c r="F193" s="32"/>
    </row>
    <row r="194" spans="5:6">
      <c r="E194" s="32"/>
      <c r="F194" s="32"/>
    </row>
    <row r="195" spans="5:6">
      <c r="E195" s="32"/>
      <c r="F195" s="32"/>
    </row>
    <row r="196" spans="5:6">
      <c r="E196" s="32"/>
      <c r="F196" s="32"/>
    </row>
    <row r="197" spans="5:6">
      <c r="E197" s="32"/>
      <c r="F197" s="32"/>
    </row>
    <row r="198" spans="5:6">
      <c r="E198" s="32"/>
      <c r="F198" s="32"/>
    </row>
    <row r="199" spans="5:6">
      <c r="E199" s="32"/>
      <c r="F199" s="32"/>
    </row>
    <row r="200" spans="5:6">
      <c r="E200" s="32"/>
      <c r="F200" s="32"/>
    </row>
    <row r="201" spans="5:6">
      <c r="E201" s="32"/>
      <c r="F201" s="32"/>
    </row>
    <row r="202" spans="5:6">
      <c r="E202" s="32"/>
      <c r="F202" s="32"/>
    </row>
    <row r="203" spans="5:6">
      <c r="E203" s="32"/>
      <c r="F203" s="32"/>
    </row>
    <row r="204" spans="5:6">
      <c r="E204" s="32"/>
      <c r="F204" s="32"/>
    </row>
    <row r="205" spans="5:6">
      <c r="E205" s="32"/>
      <c r="F205" s="32"/>
    </row>
    <row r="206" spans="5:6">
      <c r="E206" s="32"/>
      <c r="F206" s="32"/>
    </row>
    <row r="207" spans="5:6">
      <c r="E207" s="32"/>
      <c r="F207" s="32"/>
    </row>
    <row r="208" spans="5:6">
      <c r="E208" s="32"/>
      <c r="F208" s="32"/>
    </row>
    <row r="209" spans="5:6">
      <c r="E209" s="32"/>
      <c r="F209" s="32"/>
    </row>
    <row r="210" spans="5:6">
      <c r="E210" s="32"/>
      <c r="F210" s="32"/>
    </row>
    <row r="211" spans="5:6">
      <c r="E211" s="32"/>
      <c r="F211" s="32"/>
    </row>
    <row r="212" spans="5:6">
      <c r="E212" s="32"/>
      <c r="F212" s="32"/>
    </row>
    <row r="213" spans="5:6">
      <c r="E213" s="32"/>
      <c r="F213" s="32"/>
    </row>
    <row r="214" spans="5:6">
      <c r="E214" s="32"/>
      <c r="F214" s="32"/>
    </row>
    <row r="215" spans="5:6">
      <c r="E215" s="32"/>
      <c r="F215" s="32"/>
    </row>
    <row r="216" spans="5:6">
      <c r="E216" s="32"/>
      <c r="F216" s="32"/>
    </row>
    <row r="217" spans="5:6">
      <c r="E217" s="32"/>
      <c r="F217" s="32"/>
    </row>
    <row r="218" spans="5:6">
      <c r="E218" s="32"/>
      <c r="F218" s="32"/>
    </row>
    <row r="219" spans="5:6">
      <c r="E219" s="32"/>
      <c r="F219" s="32"/>
    </row>
    <row r="220" spans="5:6">
      <c r="E220" s="32"/>
      <c r="F220" s="32"/>
    </row>
    <row r="221" spans="5:6">
      <c r="E221" s="32"/>
      <c r="F221" s="32"/>
    </row>
    <row r="222" spans="5:6">
      <c r="E222" s="32"/>
      <c r="F222" s="32"/>
    </row>
    <row r="223" spans="5:6">
      <c r="E223" s="32"/>
      <c r="F223" s="32"/>
    </row>
    <row r="224" spans="5:6">
      <c r="E224" s="32"/>
      <c r="F224" s="32"/>
    </row>
    <row r="225" spans="5:6">
      <c r="E225" s="32"/>
      <c r="F225" s="32"/>
    </row>
    <row r="226" spans="5:6">
      <c r="E226" s="32"/>
      <c r="F226" s="32"/>
    </row>
    <row r="227" spans="5:6">
      <c r="E227" s="32"/>
      <c r="F227" s="32"/>
    </row>
    <row r="228" spans="5:6">
      <c r="E228" s="32"/>
      <c r="F228" s="32"/>
    </row>
    <row r="229" spans="5:6">
      <c r="E229" s="32"/>
      <c r="F229" s="32"/>
    </row>
    <row r="230" spans="5:6">
      <c r="E230" s="32"/>
      <c r="F230" s="32"/>
    </row>
    <row r="231" spans="5:6">
      <c r="E231" s="32"/>
      <c r="F231" s="32"/>
    </row>
    <row r="232" spans="5:6">
      <c r="E232" s="32"/>
      <c r="F232" s="32"/>
    </row>
    <row r="233" spans="5:6">
      <c r="E233" s="32"/>
      <c r="F233" s="32"/>
    </row>
    <row r="234" spans="5:6">
      <c r="E234" s="32"/>
      <c r="F234" s="32"/>
    </row>
    <row r="235" spans="5:6">
      <c r="E235" s="32"/>
      <c r="F235" s="32"/>
    </row>
    <row r="236" spans="5:6">
      <c r="E236" s="32"/>
      <c r="F236" s="32"/>
    </row>
    <row r="237" spans="5:6">
      <c r="E237" s="32"/>
      <c r="F237" s="32"/>
    </row>
    <row r="238" spans="5:6">
      <c r="E238" s="32"/>
      <c r="F238" s="32"/>
    </row>
    <row r="239" spans="5:6">
      <c r="E239" s="32"/>
      <c r="F239" s="32"/>
    </row>
    <row r="240" spans="5:6">
      <c r="E240" s="32"/>
      <c r="F240" s="32"/>
    </row>
    <row r="241" spans="5:6">
      <c r="E241" s="32"/>
      <c r="F241" s="32"/>
    </row>
    <row r="242" spans="5:6">
      <c r="E242" s="32"/>
      <c r="F242" s="32"/>
    </row>
    <row r="243" spans="5:6">
      <c r="E243" s="32"/>
      <c r="F243" s="32"/>
    </row>
    <row r="244" spans="5:6">
      <c r="E244" s="32"/>
      <c r="F244" s="32"/>
    </row>
    <row r="245" spans="5:6">
      <c r="E245" s="32"/>
      <c r="F245" s="32"/>
    </row>
    <row r="246" spans="5:6">
      <c r="E246" s="32"/>
      <c r="F246" s="32"/>
    </row>
    <row r="247" spans="5:6">
      <c r="E247" s="32"/>
      <c r="F247" s="32"/>
    </row>
    <row r="248" spans="5:6">
      <c r="E248" s="32"/>
      <c r="F248" s="32"/>
    </row>
    <row r="249" spans="5:6">
      <c r="E249" s="32"/>
      <c r="F249" s="32"/>
    </row>
    <row r="250" spans="5:6">
      <c r="E250" s="32"/>
      <c r="F250" s="32"/>
    </row>
    <row r="251" spans="5:6">
      <c r="E251" s="32"/>
      <c r="F251" s="32"/>
    </row>
    <row r="252" spans="5:6">
      <c r="E252" s="32"/>
      <c r="F252" s="32"/>
    </row>
    <row r="253" spans="5:6">
      <c r="E253" s="32"/>
      <c r="F253" s="32"/>
    </row>
    <row r="254" spans="5:6">
      <c r="E254" s="32"/>
      <c r="F254" s="32"/>
    </row>
    <row r="255" spans="5:6">
      <c r="E255" s="32"/>
      <c r="F255" s="32"/>
    </row>
    <row r="256" spans="5:6">
      <c r="E256" s="32"/>
      <c r="F256" s="32"/>
    </row>
    <row r="257" spans="5:6">
      <c r="E257" s="32"/>
      <c r="F257" s="32"/>
    </row>
    <row r="258" spans="5:6">
      <c r="E258" s="32"/>
      <c r="F258" s="32"/>
    </row>
    <row r="259" spans="5:6">
      <c r="E259" s="32"/>
      <c r="F259" s="32"/>
    </row>
    <row r="260" spans="5:6">
      <c r="E260" s="32"/>
      <c r="F260" s="32"/>
    </row>
    <row r="261" spans="5:6">
      <c r="E261" s="32"/>
      <c r="F261" s="32"/>
    </row>
    <row r="262" spans="5:6">
      <c r="E262" s="32"/>
      <c r="F262" s="32"/>
    </row>
    <row r="263" spans="5:6">
      <c r="E263" s="32"/>
      <c r="F263" s="32"/>
    </row>
    <row r="264" spans="5:6">
      <c r="E264" s="32"/>
      <c r="F264" s="32"/>
    </row>
    <row r="265" spans="5:6">
      <c r="E265" s="32"/>
      <c r="F265" s="32"/>
    </row>
    <row r="266" spans="5:6">
      <c r="E266" s="32"/>
      <c r="F266" s="32"/>
    </row>
    <row r="267" spans="5:6">
      <c r="E267" s="32"/>
      <c r="F267" s="32"/>
    </row>
    <row r="268" spans="5:6">
      <c r="E268" s="32"/>
      <c r="F268" s="32"/>
    </row>
    <row r="269" spans="5:6">
      <c r="E269" s="32"/>
      <c r="F269" s="32"/>
    </row>
    <row r="270" spans="5:6">
      <c r="E270" s="32"/>
      <c r="F270" s="32"/>
    </row>
    <row r="271" spans="5:6">
      <c r="E271" s="32"/>
      <c r="F271" s="32"/>
    </row>
    <row r="272" spans="5:6">
      <c r="E272" s="32"/>
      <c r="F272" s="32"/>
    </row>
    <row r="273" spans="5:6">
      <c r="E273" s="32"/>
      <c r="F273" s="32"/>
    </row>
    <row r="274" spans="5:6">
      <c r="E274" s="32"/>
      <c r="F274" s="32"/>
    </row>
    <row r="275" spans="5:6">
      <c r="E275" s="32"/>
      <c r="F275" s="32"/>
    </row>
    <row r="276" spans="5:6">
      <c r="E276" s="32"/>
      <c r="F276" s="32"/>
    </row>
    <row r="277" spans="5:6">
      <c r="E277" s="32"/>
      <c r="F277" s="32"/>
    </row>
    <row r="278" spans="5:6">
      <c r="E278" s="32"/>
      <c r="F278" s="32"/>
    </row>
    <row r="279" spans="5:6">
      <c r="E279" s="32"/>
      <c r="F279" s="32"/>
    </row>
    <row r="280" spans="5:6">
      <c r="E280" s="32"/>
      <c r="F280" s="32"/>
    </row>
    <row r="281" spans="5:6">
      <c r="E281" s="32"/>
      <c r="F281" s="32"/>
    </row>
    <row r="282" spans="5:6">
      <c r="E282" s="32"/>
      <c r="F282" s="32"/>
    </row>
    <row r="283" spans="5:6">
      <c r="E283" s="32"/>
      <c r="F283" s="32"/>
    </row>
    <row r="284" spans="5:6">
      <c r="E284" s="32"/>
      <c r="F284" s="32"/>
    </row>
    <row r="285" spans="5:6">
      <c r="E285" s="32"/>
      <c r="F285" s="32"/>
    </row>
    <row r="286" spans="5:6">
      <c r="E286" s="32"/>
      <c r="F286" s="32"/>
    </row>
    <row r="287" spans="5:6">
      <c r="E287" s="32"/>
      <c r="F287" s="32"/>
    </row>
    <row r="288" spans="5:6">
      <c r="E288" s="32"/>
      <c r="F288" s="32"/>
    </row>
    <row r="289" spans="5:6">
      <c r="E289" s="32"/>
      <c r="F289" s="32"/>
    </row>
    <row r="290" spans="5:6">
      <c r="E290" s="32"/>
      <c r="F290" s="32"/>
    </row>
    <row r="291" spans="5:6">
      <c r="E291" s="32"/>
      <c r="F291" s="32"/>
    </row>
    <row r="292" spans="5:6">
      <c r="E292" s="32"/>
      <c r="F292" s="32"/>
    </row>
    <row r="293" spans="5:6">
      <c r="E293" s="32"/>
      <c r="F293" s="32"/>
    </row>
    <row r="294" spans="5:6">
      <c r="E294" s="32"/>
      <c r="F294" s="32"/>
    </row>
    <row r="295" spans="5:6">
      <c r="E295" s="32"/>
      <c r="F295" s="32"/>
    </row>
    <row r="296" spans="5:6">
      <c r="E296" s="32"/>
      <c r="F296" s="32"/>
    </row>
    <row r="297" spans="5:6">
      <c r="E297" s="32"/>
      <c r="F297" s="32"/>
    </row>
    <row r="298" spans="5:6">
      <c r="E298" s="32"/>
      <c r="F298" s="32"/>
    </row>
    <row r="299" spans="5:6">
      <c r="E299" s="32"/>
      <c r="F299" s="32"/>
    </row>
    <row r="300" spans="5:6">
      <c r="E300" s="32"/>
      <c r="F300" s="32"/>
    </row>
    <row r="301" spans="5:6">
      <c r="E301" s="32"/>
      <c r="F301" s="32"/>
    </row>
    <row r="302" spans="5:6">
      <c r="E302" s="32"/>
      <c r="F302" s="32"/>
    </row>
    <row r="303" spans="5:6">
      <c r="E303" s="32"/>
      <c r="F303" s="32"/>
    </row>
    <row r="304" spans="5:6">
      <c r="E304" s="32"/>
      <c r="F304" s="32"/>
    </row>
    <row r="305" spans="5:6">
      <c r="E305" s="32"/>
      <c r="F305" s="32"/>
    </row>
    <row r="306" spans="5:6">
      <c r="E306" s="32"/>
      <c r="F306" s="32"/>
    </row>
    <row r="307" spans="5:6">
      <c r="E307" s="32"/>
      <c r="F307" s="32"/>
    </row>
    <row r="308" spans="5:6">
      <c r="E308" s="32"/>
      <c r="F308" s="32"/>
    </row>
    <row r="309" spans="5:6">
      <c r="E309" s="32"/>
      <c r="F309" s="32"/>
    </row>
    <row r="310" spans="5:6">
      <c r="E310" s="32"/>
      <c r="F310" s="32"/>
    </row>
    <row r="311" spans="5:6">
      <c r="E311" s="32"/>
      <c r="F311" s="32"/>
    </row>
    <row r="312" spans="5:6">
      <c r="E312" s="32"/>
      <c r="F312" s="32"/>
    </row>
    <row r="313" spans="5:6">
      <c r="E313" s="32"/>
      <c r="F313" s="32"/>
    </row>
    <row r="314" spans="5:6">
      <c r="E314" s="32"/>
      <c r="F314" s="32"/>
    </row>
    <row r="315" spans="5:6">
      <c r="E315" s="32"/>
      <c r="F315" s="32"/>
    </row>
    <row r="316" spans="5:6">
      <c r="E316" s="32"/>
      <c r="F316" s="32"/>
    </row>
    <row r="317" spans="5:6">
      <c r="E317" s="32"/>
      <c r="F317" s="32"/>
    </row>
    <row r="318" spans="5:6">
      <c r="E318" s="32"/>
      <c r="F318" s="32"/>
    </row>
    <row r="319" spans="5:6">
      <c r="E319" s="32"/>
      <c r="F319" s="32"/>
    </row>
    <row r="320" spans="5:6">
      <c r="E320" s="32"/>
      <c r="F320" s="32"/>
    </row>
    <row r="321" spans="5:6">
      <c r="E321" s="32"/>
      <c r="F321" s="32"/>
    </row>
    <row r="322" spans="5:6">
      <c r="E322" s="32"/>
      <c r="F322" s="32"/>
    </row>
    <row r="323" spans="5:6">
      <c r="E323" s="32"/>
      <c r="F323" s="32"/>
    </row>
    <row r="324" spans="5:6">
      <c r="E324" s="32"/>
      <c r="F324" s="32"/>
    </row>
    <row r="325" spans="5:6">
      <c r="E325" s="32"/>
      <c r="F325" s="32"/>
    </row>
    <row r="326" spans="5:6">
      <c r="E326" s="32"/>
      <c r="F326" s="32"/>
    </row>
    <row r="327" spans="5:6">
      <c r="E327" s="32"/>
      <c r="F327" s="32"/>
    </row>
    <row r="328" spans="5:6">
      <c r="E328" s="32"/>
      <c r="F328" s="32"/>
    </row>
    <row r="329" spans="5:6">
      <c r="E329" s="32"/>
      <c r="F329" s="32"/>
    </row>
    <row r="330" spans="5:6">
      <c r="E330" s="32"/>
      <c r="F330" s="32"/>
    </row>
    <row r="331" spans="5:6">
      <c r="E331" s="32"/>
      <c r="F331" s="32"/>
    </row>
    <row r="332" spans="5:6">
      <c r="E332" s="32"/>
      <c r="F332" s="32"/>
    </row>
    <row r="333" spans="5:6">
      <c r="E333" s="32"/>
      <c r="F333" s="32"/>
    </row>
    <row r="334" spans="5:6">
      <c r="E334" s="32"/>
      <c r="F334" s="32"/>
    </row>
    <row r="335" spans="5:6">
      <c r="E335" s="32"/>
      <c r="F335" s="32"/>
    </row>
    <row r="336" spans="5:6">
      <c r="E336" s="32"/>
      <c r="F336" s="32"/>
    </row>
    <row r="337" spans="5:6">
      <c r="E337" s="32"/>
      <c r="F337" s="32"/>
    </row>
    <row r="338" spans="5:6">
      <c r="E338" s="32"/>
      <c r="F338" s="32"/>
    </row>
    <row r="339" spans="5:6">
      <c r="E339" s="32"/>
      <c r="F339" s="32"/>
    </row>
    <row r="340" spans="5:6">
      <c r="E340" s="32"/>
      <c r="F340" s="32"/>
    </row>
    <row r="341" spans="5:6">
      <c r="E341" s="32"/>
      <c r="F341" s="32"/>
    </row>
    <row r="342" spans="5:6">
      <c r="E342" s="32"/>
      <c r="F342" s="32"/>
    </row>
    <row r="343" spans="5:6">
      <c r="E343" s="32"/>
      <c r="F343" s="32"/>
    </row>
    <row r="344" spans="5:6">
      <c r="E344" s="32"/>
      <c r="F344" s="32"/>
    </row>
    <row r="345" spans="5:6">
      <c r="E345" s="32"/>
      <c r="F345" s="32"/>
    </row>
    <row r="346" spans="5:6">
      <c r="E346" s="32"/>
      <c r="F346" s="32"/>
    </row>
    <row r="347" spans="5:6">
      <c r="E347" s="32"/>
      <c r="F347" s="32"/>
    </row>
    <row r="348" spans="5:6">
      <c r="E348" s="32"/>
      <c r="F348" s="32"/>
    </row>
    <row r="349" spans="5:6">
      <c r="E349" s="32"/>
      <c r="F349" s="32"/>
    </row>
    <row r="350" spans="5:6">
      <c r="E350" s="32"/>
      <c r="F350" s="32"/>
    </row>
    <row r="351" spans="5:6">
      <c r="E351" s="32"/>
      <c r="F351" s="32"/>
    </row>
    <row r="352" spans="5:6">
      <c r="E352" s="32"/>
      <c r="F352" s="32"/>
    </row>
    <row r="353" spans="5:6">
      <c r="E353" s="32"/>
      <c r="F353" s="32"/>
    </row>
    <row r="354" spans="5:6">
      <c r="E354" s="32"/>
      <c r="F354" s="32"/>
    </row>
    <row r="355" spans="5:6">
      <c r="E355" s="32"/>
      <c r="F355" s="32"/>
    </row>
    <row r="356" spans="5:6">
      <c r="E356" s="32"/>
      <c r="F356" s="32"/>
    </row>
    <row r="357" spans="5:6">
      <c r="E357" s="32"/>
      <c r="F357" s="32"/>
    </row>
    <row r="358" spans="5:6">
      <c r="E358" s="32"/>
      <c r="F358" s="32"/>
    </row>
    <row r="359" spans="5:6">
      <c r="E359" s="32"/>
      <c r="F359" s="32"/>
    </row>
    <row r="360" spans="5:6">
      <c r="E360" s="32"/>
      <c r="F360" s="32"/>
    </row>
    <row r="361" spans="5:6">
      <c r="E361" s="32"/>
      <c r="F361" s="32"/>
    </row>
    <row r="362" spans="5:6">
      <c r="E362" s="32"/>
      <c r="F362" s="32"/>
    </row>
    <row r="363" spans="5:6">
      <c r="E363" s="32"/>
      <c r="F363" s="32"/>
    </row>
    <row r="364" spans="5:6">
      <c r="E364" s="32"/>
      <c r="F364" s="32"/>
    </row>
    <row r="365" spans="5:6">
      <c r="E365" s="32"/>
      <c r="F365" s="32"/>
    </row>
    <row r="366" spans="5:6">
      <c r="E366" s="32"/>
      <c r="F366" s="32"/>
    </row>
    <row r="367" spans="5:6">
      <c r="E367" s="32"/>
      <c r="F367" s="32"/>
    </row>
    <row r="368" spans="5:6">
      <c r="E368" s="32"/>
      <c r="F368" s="32"/>
    </row>
    <row r="369" spans="5:6">
      <c r="E369" s="32"/>
      <c r="F369" s="32"/>
    </row>
    <row r="370" spans="5:6">
      <c r="E370" s="32"/>
      <c r="F370" s="32"/>
    </row>
    <row r="371" spans="5:6">
      <c r="E371" s="32"/>
      <c r="F371" s="32"/>
    </row>
    <row r="372" spans="5:6">
      <c r="E372" s="32"/>
      <c r="F372" s="32"/>
    </row>
    <row r="373" spans="5:6">
      <c r="E373" s="32"/>
      <c r="F373" s="32"/>
    </row>
    <row r="374" spans="5:6">
      <c r="E374" s="32"/>
      <c r="F374" s="32"/>
    </row>
    <row r="375" spans="5:6">
      <c r="E375" s="32"/>
      <c r="F375" s="32"/>
    </row>
    <row r="376" spans="5:6">
      <c r="E376" s="32"/>
      <c r="F376" s="32"/>
    </row>
    <row r="377" spans="5:6">
      <c r="E377" s="32"/>
      <c r="F377" s="32"/>
    </row>
    <row r="378" spans="5:6">
      <c r="E378" s="32"/>
      <c r="F378" s="32"/>
    </row>
    <row r="379" spans="5:6">
      <c r="E379" s="32"/>
      <c r="F379" s="32"/>
    </row>
    <row r="380" spans="5:6">
      <c r="E380" s="32"/>
      <c r="F380" s="32"/>
    </row>
    <row r="381" spans="5:6">
      <c r="E381" s="32"/>
      <c r="F381" s="32"/>
    </row>
    <row r="382" spans="5:6">
      <c r="E382" s="32"/>
      <c r="F382" s="32"/>
    </row>
    <row r="383" spans="5:6">
      <c r="E383" s="32"/>
      <c r="F383" s="32"/>
    </row>
    <row r="384" spans="5:6">
      <c r="E384" s="32"/>
      <c r="F384" s="32"/>
    </row>
    <row r="385" spans="5:6">
      <c r="E385" s="32"/>
      <c r="F385" s="32"/>
    </row>
    <row r="386" spans="5:6">
      <c r="E386" s="32"/>
      <c r="F386" s="32"/>
    </row>
    <row r="387" spans="5:6">
      <c r="E387" s="32"/>
      <c r="F387" s="32"/>
    </row>
    <row r="388" spans="5:6">
      <c r="E388" s="32"/>
      <c r="F388" s="32"/>
    </row>
    <row r="389" spans="5:6">
      <c r="E389" s="32"/>
      <c r="F389" s="32"/>
    </row>
    <row r="390" spans="5:6">
      <c r="E390" s="32"/>
      <c r="F390" s="32"/>
    </row>
    <row r="391" spans="5:6">
      <c r="E391" s="32"/>
      <c r="F391" s="32"/>
    </row>
    <row r="392" spans="5:6">
      <c r="E392" s="32"/>
      <c r="F392" s="32"/>
    </row>
    <row r="393" spans="5:6">
      <c r="E393" s="32"/>
      <c r="F393" s="32"/>
    </row>
    <row r="394" spans="5:6">
      <c r="E394" s="32"/>
      <c r="F394" s="32"/>
    </row>
    <row r="395" spans="5:6">
      <c r="E395" s="32"/>
      <c r="F395" s="32"/>
    </row>
    <row r="396" spans="5:6">
      <c r="E396" s="32"/>
      <c r="F396" s="32"/>
    </row>
    <row r="397" spans="5:6">
      <c r="E397" s="32"/>
      <c r="F397" s="32"/>
    </row>
    <row r="398" spans="5:6">
      <c r="E398" s="32"/>
      <c r="F398" s="32"/>
    </row>
    <row r="399" spans="5:6">
      <c r="E399" s="32"/>
      <c r="F399" s="32"/>
    </row>
    <row r="400" spans="5:6">
      <c r="E400" s="32"/>
      <c r="F400" s="32"/>
    </row>
    <row r="401" spans="5:6">
      <c r="E401" s="32"/>
      <c r="F401" s="32"/>
    </row>
    <row r="402" spans="5:6">
      <c r="E402" s="32"/>
      <c r="F402" s="32"/>
    </row>
    <row r="403" spans="5:6">
      <c r="E403" s="32"/>
      <c r="F403" s="32"/>
    </row>
    <row r="404" spans="5:6">
      <c r="E404" s="32"/>
      <c r="F404" s="32"/>
    </row>
    <row r="405" spans="5:6">
      <c r="E405" s="32"/>
      <c r="F405" s="32"/>
    </row>
    <row r="406" spans="5:6">
      <c r="E406" s="32"/>
      <c r="F406" s="32"/>
    </row>
    <row r="407" spans="5:6">
      <c r="E407" s="32"/>
      <c r="F407" s="32"/>
    </row>
    <row r="408" spans="5:6">
      <c r="E408" s="32"/>
      <c r="F408" s="32"/>
    </row>
    <row r="409" spans="5:6">
      <c r="E409" s="32"/>
      <c r="F409" s="32"/>
    </row>
    <row r="410" spans="5:6">
      <c r="E410" s="32"/>
      <c r="F410" s="32"/>
    </row>
    <row r="411" spans="5:6">
      <c r="E411" s="32"/>
      <c r="F411" s="32"/>
    </row>
    <row r="412" spans="5:6">
      <c r="E412" s="32"/>
      <c r="F412" s="32"/>
    </row>
    <row r="413" spans="5:6">
      <c r="E413" s="32"/>
      <c r="F413" s="32"/>
    </row>
    <row r="414" spans="5:6">
      <c r="E414" s="32"/>
      <c r="F414" s="32"/>
    </row>
    <row r="415" spans="5:6">
      <c r="E415" s="32"/>
      <c r="F415" s="32"/>
    </row>
    <row r="416" spans="5:6">
      <c r="E416" s="32"/>
      <c r="F416" s="32"/>
    </row>
    <row r="417" spans="5:6">
      <c r="E417" s="32"/>
      <c r="F417" s="32"/>
    </row>
    <row r="418" spans="5:6">
      <c r="E418" s="32"/>
      <c r="F418" s="32"/>
    </row>
    <row r="419" spans="5:6">
      <c r="E419" s="32"/>
      <c r="F419" s="32"/>
    </row>
    <row r="420" spans="5:6">
      <c r="E420" s="32"/>
      <c r="F420" s="32"/>
    </row>
    <row r="421" spans="5:6">
      <c r="E421" s="32"/>
      <c r="F421" s="32"/>
    </row>
    <row r="422" spans="5:6">
      <c r="E422" s="32"/>
      <c r="F422" s="32"/>
    </row>
    <row r="423" spans="5:6">
      <c r="E423" s="32"/>
      <c r="F423" s="32"/>
    </row>
    <row r="424" spans="5:6">
      <c r="E424" s="32"/>
      <c r="F424" s="32"/>
    </row>
    <row r="425" spans="5:6">
      <c r="E425" s="32"/>
      <c r="F425" s="32"/>
    </row>
    <row r="426" spans="5:6">
      <c r="E426" s="32"/>
      <c r="F426" s="32"/>
    </row>
    <row r="427" spans="5:6">
      <c r="E427" s="32"/>
      <c r="F427" s="32"/>
    </row>
    <row r="428" spans="5:6">
      <c r="E428" s="32"/>
      <c r="F428" s="32"/>
    </row>
    <row r="429" spans="5:6">
      <c r="E429" s="32"/>
      <c r="F429" s="32"/>
    </row>
    <row r="430" spans="5:6">
      <c r="E430" s="32"/>
      <c r="F430" s="32"/>
    </row>
    <row r="431" spans="5:6">
      <c r="E431" s="32"/>
      <c r="F431" s="32"/>
    </row>
    <row r="432" spans="5:6">
      <c r="E432" s="32"/>
      <c r="F432" s="32"/>
    </row>
    <row r="433" spans="5:6">
      <c r="E433" s="32"/>
      <c r="F433" s="32"/>
    </row>
    <row r="434" spans="5:6">
      <c r="E434" s="32"/>
      <c r="F434" s="32"/>
    </row>
    <row r="435" spans="5:6">
      <c r="E435" s="32"/>
      <c r="F435" s="32"/>
    </row>
    <row r="436" spans="5:6">
      <c r="E436" s="32"/>
      <c r="F436" s="32"/>
    </row>
    <row r="437" spans="5:6">
      <c r="E437" s="32"/>
      <c r="F437" s="32"/>
    </row>
    <row r="438" spans="5:6">
      <c r="E438" s="32"/>
      <c r="F438" s="32"/>
    </row>
    <row r="439" spans="5:6">
      <c r="E439" s="32"/>
      <c r="F439" s="32"/>
    </row>
    <row r="440" spans="5:6">
      <c r="E440" s="32"/>
      <c r="F440" s="32"/>
    </row>
    <row r="441" spans="5:6">
      <c r="E441" s="32"/>
      <c r="F441" s="32"/>
    </row>
    <row r="442" spans="5:6">
      <c r="E442" s="32"/>
      <c r="F442" s="32"/>
    </row>
    <row r="443" spans="5:6">
      <c r="E443" s="32"/>
      <c r="F443" s="32"/>
    </row>
    <row r="444" spans="5:6">
      <c r="E444" s="32"/>
      <c r="F444" s="32"/>
    </row>
    <row r="445" spans="5:6">
      <c r="E445" s="32"/>
      <c r="F445" s="32"/>
    </row>
    <row r="446" spans="5:6">
      <c r="E446" s="32"/>
      <c r="F446" s="32"/>
    </row>
    <row r="447" spans="5:6">
      <c r="E447" s="32"/>
      <c r="F447" s="32"/>
    </row>
    <row r="448" spans="5:6">
      <c r="E448" s="32"/>
      <c r="F448" s="32"/>
    </row>
    <row r="449" spans="5:6">
      <c r="E449" s="32"/>
      <c r="F449" s="32"/>
    </row>
    <row r="450" spans="5:6">
      <c r="E450" s="32"/>
      <c r="F450" s="32"/>
    </row>
    <row r="451" spans="5:6">
      <c r="E451" s="32"/>
      <c r="F451" s="32"/>
    </row>
    <row r="452" spans="5:6">
      <c r="E452" s="32"/>
      <c r="F452" s="32"/>
    </row>
    <row r="453" spans="5:6">
      <c r="E453" s="32"/>
      <c r="F453" s="32"/>
    </row>
    <row r="454" spans="5:6">
      <c r="E454" s="32"/>
      <c r="F454" s="32"/>
    </row>
    <row r="455" spans="5:6">
      <c r="E455" s="32"/>
      <c r="F455" s="32"/>
    </row>
    <row r="456" spans="5:6">
      <c r="E456" s="32"/>
      <c r="F456" s="32"/>
    </row>
    <row r="457" spans="5:6">
      <c r="E457" s="32"/>
      <c r="F457" s="32"/>
    </row>
    <row r="458" spans="5:6">
      <c r="E458" s="32"/>
      <c r="F458" s="32"/>
    </row>
    <row r="459" spans="5:6">
      <c r="E459" s="32"/>
      <c r="F459" s="32"/>
    </row>
    <row r="460" spans="5:6">
      <c r="E460" s="32"/>
      <c r="F460" s="32"/>
    </row>
    <row r="461" spans="5:6">
      <c r="E461" s="32"/>
      <c r="F461" s="32"/>
    </row>
    <row r="462" spans="5:6">
      <c r="E462" s="32"/>
      <c r="F462" s="32"/>
    </row>
    <row r="463" spans="5:6">
      <c r="E463" s="32"/>
      <c r="F463" s="32"/>
    </row>
    <row r="464" spans="5:6">
      <c r="E464" s="32"/>
      <c r="F464" s="32"/>
    </row>
    <row r="465" spans="5:6">
      <c r="E465" s="32"/>
      <c r="F465" s="32"/>
    </row>
    <row r="466" spans="5:6">
      <c r="E466" s="32"/>
      <c r="F466" s="32"/>
    </row>
    <row r="467" spans="5:6">
      <c r="E467" s="32"/>
      <c r="F467" s="32"/>
    </row>
    <row r="468" spans="5:6">
      <c r="E468" s="32"/>
      <c r="F468" s="32"/>
    </row>
    <row r="469" spans="5:6">
      <c r="E469" s="32"/>
      <c r="F469" s="32"/>
    </row>
    <row r="470" spans="5:6">
      <c r="E470" s="32"/>
      <c r="F470" s="32"/>
    </row>
    <row r="471" spans="5:6">
      <c r="E471" s="32"/>
      <c r="F471" s="32"/>
    </row>
    <row r="472" spans="5:6">
      <c r="E472" s="32"/>
      <c r="F472" s="32"/>
    </row>
    <row r="473" spans="5:6">
      <c r="E473" s="32"/>
      <c r="F473" s="32"/>
    </row>
    <row r="474" spans="5:6">
      <c r="E474" s="32"/>
      <c r="F474" s="32"/>
    </row>
    <row r="475" spans="5:6">
      <c r="E475" s="32"/>
      <c r="F475" s="32"/>
    </row>
    <row r="476" spans="5:6">
      <c r="E476" s="32"/>
      <c r="F476" s="32"/>
    </row>
    <row r="477" spans="5:6">
      <c r="E477" s="32"/>
      <c r="F477" s="32"/>
    </row>
    <row r="478" spans="5:6">
      <c r="E478" s="32"/>
      <c r="F478" s="32"/>
    </row>
    <row r="479" spans="5:6">
      <c r="E479" s="32"/>
      <c r="F479" s="32"/>
    </row>
    <row r="480" spans="5:6">
      <c r="E480" s="32"/>
      <c r="F480" s="32"/>
    </row>
    <row r="481" spans="5:6">
      <c r="E481" s="32"/>
      <c r="F481" s="32"/>
    </row>
    <row r="482" spans="5:6">
      <c r="E482" s="32"/>
      <c r="F482" s="32"/>
    </row>
    <row r="483" spans="5:6">
      <c r="E483" s="32"/>
      <c r="F483" s="32"/>
    </row>
    <row r="484" spans="5:6">
      <c r="E484" s="32"/>
      <c r="F484" s="32"/>
    </row>
    <row r="485" spans="5:6">
      <c r="E485" s="32"/>
      <c r="F485" s="32"/>
    </row>
    <row r="486" spans="5:6">
      <c r="E486" s="32"/>
      <c r="F486" s="32"/>
    </row>
    <row r="487" spans="5:6">
      <c r="E487" s="32"/>
      <c r="F487" s="32"/>
    </row>
    <row r="488" spans="5:6">
      <c r="E488" s="32"/>
      <c r="F488" s="32"/>
    </row>
    <row r="489" spans="5:6">
      <c r="E489" s="32"/>
      <c r="F489" s="32"/>
    </row>
    <row r="490" spans="5:6">
      <c r="E490" s="32"/>
      <c r="F490" s="32"/>
    </row>
    <row r="491" spans="5:6">
      <c r="E491" s="32"/>
      <c r="F491" s="32"/>
    </row>
    <row r="492" spans="5:6">
      <c r="E492" s="32"/>
      <c r="F492" s="32"/>
    </row>
    <row r="493" spans="5:6">
      <c r="E493" s="32"/>
      <c r="F493" s="32"/>
    </row>
    <row r="494" spans="5:6">
      <c r="E494" s="32"/>
      <c r="F494" s="32"/>
    </row>
    <row r="495" spans="5:6">
      <c r="E495" s="32"/>
      <c r="F495" s="32"/>
    </row>
    <row r="496" spans="5:6">
      <c r="E496" s="32"/>
      <c r="F496" s="32"/>
    </row>
    <row r="497" spans="5:6">
      <c r="E497" s="32"/>
      <c r="F497" s="32"/>
    </row>
    <row r="498" spans="5:6">
      <c r="E498" s="32"/>
      <c r="F498" s="32"/>
    </row>
    <row r="499" spans="5:6">
      <c r="E499" s="32"/>
      <c r="F499" s="32"/>
    </row>
    <row r="500" spans="5:6">
      <c r="E500" s="32"/>
      <c r="F500" s="32"/>
    </row>
    <row r="501" spans="5:6">
      <c r="E501" s="32"/>
      <c r="F501" s="32"/>
    </row>
    <row r="502" spans="5:6">
      <c r="E502" s="32"/>
      <c r="F502" s="32"/>
    </row>
    <row r="503" spans="5:6">
      <c r="E503" s="32"/>
      <c r="F503" s="32"/>
    </row>
    <row r="504" spans="5:6">
      <c r="E504" s="32"/>
      <c r="F504" s="32"/>
    </row>
    <row r="505" spans="5:6">
      <c r="E505" s="32"/>
      <c r="F505" s="32"/>
    </row>
    <row r="506" spans="5:6">
      <c r="E506" s="32"/>
      <c r="F506" s="32"/>
    </row>
    <row r="507" spans="5:6">
      <c r="E507" s="32"/>
      <c r="F507" s="32"/>
    </row>
    <row r="508" spans="5:6">
      <c r="E508" s="32"/>
      <c r="F508" s="32"/>
    </row>
    <row r="509" spans="5:6">
      <c r="E509" s="32"/>
      <c r="F509" s="32"/>
    </row>
    <row r="510" spans="5:6">
      <c r="E510" s="32"/>
      <c r="F510" s="32"/>
    </row>
    <row r="511" spans="5:6">
      <c r="E511" s="32"/>
      <c r="F511" s="32"/>
    </row>
    <row r="512" spans="5:6">
      <c r="E512" s="32"/>
      <c r="F512" s="32"/>
    </row>
    <row r="513" spans="5:6">
      <c r="E513" s="32"/>
      <c r="F513" s="32"/>
    </row>
    <row r="514" spans="5:6">
      <c r="E514" s="32"/>
      <c r="F514" s="32"/>
    </row>
    <row r="515" spans="5:6">
      <c r="E515" s="32"/>
      <c r="F515" s="32"/>
    </row>
    <row r="516" spans="5:6">
      <c r="E516" s="32"/>
      <c r="F516" s="32"/>
    </row>
    <row r="517" spans="5:6">
      <c r="E517" s="32"/>
      <c r="F517" s="32"/>
    </row>
    <row r="518" spans="5:6">
      <c r="E518" s="32"/>
      <c r="F518" s="32"/>
    </row>
    <row r="519" spans="5:6">
      <c r="E519" s="32"/>
      <c r="F519" s="32"/>
    </row>
    <row r="520" spans="5:6">
      <c r="E520" s="32"/>
      <c r="F520" s="32"/>
    </row>
    <row r="521" spans="5:6">
      <c r="E521" s="32"/>
      <c r="F521" s="32"/>
    </row>
    <row r="522" spans="5:6">
      <c r="E522" s="32"/>
      <c r="F522" s="32"/>
    </row>
    <row r="523" spans="5:6">
      <c r="E523" s="32"/>
      <c r="F523" s="32"/>
    </row>
    <row r="524" spans="5:6">
      <c r="E524" s="32"/>
      <c r="F524" s="32"/>
    </row>
    <row r="525" spans="5:6">
      <c r="E525" s="32"/>
      <c r="F525" s="32"/>
    </row>
    <row r="526" spans="5:6">
      <c r="E526" s="32"/>
      <c r="F526" s="32"/>
    </row>
    <row r="527" spans="5:6">
      <c r="E527" s="32"/>
      <c r="F527" s="32"/>
    </row>
    <row r="528" spans="5:6">
      <c r="E528" s="32"/>
      <c r="F528" s="32"/>
    </row>
    <row r="529" spans="5:6">
      <c r="E529" s="32"/>
      <c r="F529" s="32"/>
    </row>
    <row r="530" spans="5:6">
      <c r="E530" s="32"/>
      <c r="F530" s="32"/>
    </row>
    <row r="531" spans="5:6">
      <c r="E531" s="32"/>
      <c r="F531" s="32"/>
    </row>
    <row r="532" spans="5:6">
      <c r="E532" s="32"/>
      <c r="F532" s="32"/>
    </row>
    <row r="533" spans="5:6">
      <c r="E533" s="32"/>
      <c r="F533" s="32"/>
    </row>
    <row r="534" spans="5:6">
      <c r="E534" s="32"/>
      <c r="F534" s="32"/>
    </row>
    <row r="535" spans="5:6">
      <c r="E535" s="32"/>
      <c r="F535" s="32"/>
    </row>
    <row r="536" spans="5:6">
      <c r="E536" s="32"/>
      <c r="F536" s="32"/>
    </row>
    <row r="537" spans="5:6">
      <c r="E537" s="32"/>
      <c r="F537" s="32"/>
    </row>
    <row r="538" spans="5:6">
      <c r="E538" s="32"/>
      <c r="F538" s="32"/>
    </row>
    <row r="539" spans="5:6">
      <c r="E539" s="32"/>
      <c r="F539" s="32"/>
    </row>
    <row r="540" spans="5:6">
      <c r="E540" s="32"/>
      <c r="F540" s="32"/>
    </row>
    <row r="541" spans="5:6">
      <c r="E541" s="32"/>
      <c r="F541" s="32"/>
    </row>
    <row r="542" spans="5:6">
      <c r="E542" s="32"/>
      <c r="F542" s="32"/>
    </row>
    <row r="543" spans="5:6">
      <c r="E543" s="32"/>
      <c r="F543" s="32"/>
    </row>
    <row r="544" spans="5:6">
      <c r="E544" s="32"/>
      <c r="F544" s="32"/>
    </row>
    <row r="545" spans="5:6">
      <c r="E545" s="32"/>
      <c r="F545" s="32"/>
    </row>
    <row r="546" spans="5:6">
      <c r="E546" s="32"/>
      <c r="F546" s="32"/>
    </row>
    <row r="547" spans="5:6">
      <c r="E547" s="32"/>
      <c r="F547" s="32"/>
    </row>
    <row r="548" spans="5:6">
      <c r="E548" s="32"/>
      <c r="F548" s="32"/>
    </row>
    <row r="549" spans="5:6">
      <c r="E549" s="32"/>
      <c r="F549" s="32"/>
    </row>
    <row r="550" spans="5:6">
      <c r="E550" s="32"/>
      <c r="F550" s="32"/>
    </row>
    <row r="551" spans="5:6">
      <c r="E551" s="32"/>
      <c r="F551" s="32"/>
    </row>
    <row r="552" spans="5:6">
      <c r="E552" s="32"/>
      <c r="F552" s="32"/>
    </row>
    <row r="553" spans="5:6">
      <c r="E553" s="32"/>
      <c r="F553" s="32"/>
    </row>
    <row r="554" spans="5:6">
      <c r="E554" s="32"/>
      <c r="F554" s="32"/>
    </row>
    <row r="555" spans="5:6">
      <c r="E555" s="32"/>
      <c r="F555" s="32"/>
    </row>
    <row r="556" spans="5:6">
      <c r="E556" s="32"/>
      <c r="F556" s="32"/>
    </row>
    <row r="557" spans="5:6">
      <c r="E557" s="32"/>
      <c r="F557" s="32"/>
    </row>
    <row r="558" spans="5:6">
      <c r="E558" s="32"/>
      <c r="F558" s="32"/>
    </row>
    <row r="559" spans="5:6">
      <c r="E559" s="32"/>
      <c r="F559" s="32"/>
    </row>
    <row r="560" spans="5:6">
      <c r="E560" s="32"/>
      <c r="F560" s="32"/>
    </row>
    <row r="561" spans="5:6">
      <c r="E561" s="32"/>
      <c r="F561" s="32"/>
    </row>
    <row r="562" spans="5:6">
      <c r="E562" s="32"/>
      <c r="F562" s="32"/>
    </row>
    <row r="563" spans="5:6">
      <c r="E563" s="32"/>
      <c r="F563" s="32"/>
    </row>
    <row r="564" spans="5:6">
      <c r="E564" s="32"/>
      <c r="F564" s="32"/>
    </row>
    <row r="565" spans="5:6">
      <c r="E565" s="32"/>
      <c r="F565" s="32"/>
    </row>
    <row r="566" spans="5:6">
      <c r="E566" s="32"/>
      <c r="F566" s="32"/>
    </row>
    <row r="567" spans="5:6">
      <c r="E567" s="32"/>
      <c r="F567" s="32"/>
    </row>
    <row r="568" spans="5:6">
      <c r="E568" s="32"/>
      <c r="F568" s="32"/>
    </row>
    <row r="569" spans="5:6">
      <c r="E569" s="32"/>
      <c r="F569" s="32"/>
    </row>
    <row r="570" spans="5:6">
      <c r="E570" s="32"/>
      <c r="F570" s="32"/>
    </row>
    <row r="571" spans="5:6">
      <c r="E571" s="32"/>
      <c r="F571" s="32"/>
    </row>
    <row r="572" spans="5:6">
      <c r="E572" s="32"/>
      <c r="F572" s="32"/>
    </row>
    <row r="573" spans="5:6">
      <c r="E573" s="32"/>
      <c r="F573" s="32"/>
    </row>
    <row r="574" spans="5:6">
      <c r="E574" s="32"/>
      <c r="F574" s="32"/>
    </row>
    <row r="575" spans="5:6">
      <c r="E575" s="32"/>
      <c r="F575" s="32"/>
    </row>
    <row r="576" spans="5:6">
      <c r="E576" s="32"/>
      <c r="F576" s="32"/>
    </row>
    <row r="577" spans="5:6">
      <c r="E577" s="32"/>
      <c r="F577" s="32"/>
    </row>
    <row r="578" spans="5:6">
      <c r="E578" s="32"/>
      <c r="F578" s="32"/>
    </row>
    <row r="579" spans="5:6">
      <c r="E579" s="32"/>
      <c r="F579" s="32"/>
    </row>
    <row r="580" spans="5:6">
      <c r="E580" s="32"/>
      <c r="F580" s="32"/>
    </row>
    <row r="581" spans="5:6">
      <c r="E581" s="32"/>
      <c r="F581" s="32"/>
    </row>
    <row r="582" spans="5:6">
      <c r="E582" s="32"/>
      <c r="F582" s="32"/>
    </row>
    <row r="583" spans="5:6">
      <c r="E583" s="32"/>
      <c r="F583" s="32"/>
    </row>
    <row r="584" spans="5:6">
      <c r="E584" s="32"/>
      <c r="F584" s="32"/>
    </row>
    <row r="585" spans="5:6">
      <c r="E585" s="32"/>
      <c r="F585" s="32"/>
    </row>
    <row r="586" spans="5:6">
      <c r="E586" s="32"/>
      <c r="F586" s="32"/>
    </row>
    <row r="587" spans="5:6">
      <c r="E587" s="32"/>
      <c r="F587" s="32"/>
    </row>
    <row r="588" spans="5:6">
      <c r="E588" s="32"/>
      <c r="F588" s="32"/>
    </row>
    <row r="589" spans="5:6">
      <c r="E589" s="32"/>
      <c r="F589" s="32"/>
    </row>
    <row r="590" spans="5:6">
      <c r="E590" s="32"/>
      <c r="F590" s="32"/>
    </row>
    <row r="591" spans="5:6">
      <c r="E591" s="32"/>
      <c r="F591" s="32"/>
    </row>
    <row r="592" spans="5:6">
      <c r="E592" s="32"/>
      <c r="F592" s="32"/>
    </row>
    <row r="593" spans="5:6">
      <c r="E593" s="32"/>
      <c r="F593" s="32"/>
    </row>
    <row r="594" spans="5:6">
      <c r="E594" s="32"/>
      <c r="F594" s="32"/>
    </row>
    <row r="595" spans="5:6">
      <c r="E595" s="32"/>
      <c r="F595" s="32"/>
    </row>
    <row r="596" spans="5:6">
      <c r="E596" s="32"/>
      <c r="F596" s="32"/>
    </row>
    <row r="597" spans="5:6">
      <c r="E597" s="32"/>
      <c r="F597" s="32"/>
    </row>
    <row r="598" spans="5:6">
      <c r="E598" s="32"/>
      <c r="F598" s="32"/>
    </row>
    <row r="599" spans="5:6">
      <c r="E599" s="32"/>
      <c r="F599" s="32"/>
    </row>
    <row r="600" spans="5:6">
      <c r="E600" s="32"/>
      <c r="F600" s="32"/>
    </row>
    <row r="601" spans="5:6">
      <c r="E601" s="32"/>
      <c r="F601" s="32"/>
    </row>
    <row r="602" spans="5:6">
      <c r="E602" s="32"/>
      <c r="F602" s="32"/>
    </row>
    <row r="603" spans="5:6">
      <c r="E603" s="32"/>
      <c r="F603" s="32"/>
    </row>
    <row r="604" spans="5:6">
      <c r="E604" s="32"/>
      <c r="F604" s="32"/>
    </row>
    <row r="605" spans="5:6">
      <c r="E605" s="32"/>
      <c r="F605" s="32"/>
    </row>
    <row r="606" spans="5:6">
      <c r="E606" s="32"/>
      <c r="F606" s="32"/>
    </row>
    <row r="607" spans="5:6">
      <c r="E607" s="32"/>
      <c r="F607" s="32"/>
    </row>
    <row r="608" spans="5:6">
      <c r="E608" s="32"/>
      <c r="F608" s="32"/>
    </row>
    <row r="609" spans="5:6">
      <c r="E609" s="32"/>
      <c r="F609" s="32"/>
    </row>
    <row r="610" spans="5:6">
      <c r="E610" s="32"/>
      <c r="F610" s="32"/>
    </row>
    <row r="611" spans="5:6">
      <c r="E611" s="32"/>
      <c r="F611" s="32"/>
    </row>
    <row r="612" spans="5:6">
      <c r="E612" s="32"/>
      <c r="F612" s="32"/>
    </row>
    <row r="613" spans="5:6">
      <c r="E613" s="32"/>
      <c r="F613" s="32"/>
    </row>
    <row r="614" spans="5:6">
      <c r="E614" s="32"/>
      <c r="F614" s="32"/>
    </row>
    <row r="615" spans="5:6">
      <c r="E615" s="32"/>
      <c r="F615" s="32"/>
    </row>
    <row r="616" spans="5:6">
      <c r="E616" s="32"/>
      <c r="F616" s="32"/>
    </row>
    <row r="617" spans="5:6">
      <c r="E617" s="32"/>
      <c r="F617" s="32"/>
    </row>
    <row r="618" spans="5:6">
      <c r="E618" s="32"/>
      <c r="F618" s="32"/>
    </row>
    <row r="619" spans="5:6">
      <c r="E619" s="32"/>
      <c r="F619" s="32"/>
    </row>
    <row r="620" spans="5:6">
      <c r="E620" s="32"/>
      <c r="F620" s="32"/>
    </row>
    <row r="621" spans="5:6">
      <c r="E621" s="32"/>
      <c r="F621" s="32"/>
    </row>
    <row r="622" spans="5:6">
      <c r="E622" s="32"/>
      <c r="F622" s="32"/>
    </row>
    <row r="623" spans="5:6">
      <c r="E623" s="32"/>
      <c r="F623" s="32"/>
    </row>
    <row r="624" spans="5:6">
      <c r="E624" s="32"/>
      <c r="F624" s="32"/>
    </row>
    <row r="625" spans="5:6">
      <c r="E625" s="32"/>
      <c r="F625" s="32"/>
    </row>
    <row r="626" spans="5:6">
      <c r="E626" s="32"/>
      <c r="F626" s="32"/>
    </row>
    <row r="627" spans="5:6">
      <c r="E627" s="32"/>
      <c r="F627" s="32"/>
    </row>
    <row r="628" spans="5:6">
      <c r="E628" s="32"/>
      <c r="F628" s="32"/>
    </row>
    <row r="629" spans="5:6">
      <c r="E629" s="32"/>
      <c r="F629" s="32"/>
    </row>
    <row r="630" spans="5:6">
      <c r="E630" s="32"/>
      <c r="F630" s="32"/>
    </row>
    <row r="631" spans="5:6">
      <c r="E631" s="32"/>
      <c r="F631" s="32"/>
    </row>
    <row r="632" spans="5:6">
      <c r="E632" s="32"/>
      <c r="F632" s="32"/>
    </row>
    <row r="633" spans="5:6">
      <c r="E633" s="32"/>
      <c r="F633" s="32"/>
    </row>
    <row r="634" spans="5:6">
      <c r="E634" s="32"/>
      <c r="F634" s="32"/>
    </row>
    <row r="635" spans="5:6">
      <c r="E635" s="32"/>
      <c r="F635" s="32"/>
    </row>
    <row r="636" spans="5:6">
      <c r="E636" s="32"/>
      <c r="F636" s="32"/>
    </row>
    <row r="637" spans="5:6">
      <c r="E637" s="32"/>
      <c r="F637" s="32"/>
    </row>
    <row r="638" spans="5:6">
      <c r="E638" s="32"/>
      <c r="F638" s="32"/>
    </row>
    <row r="639" spans="5:6">
      <c r="E639" s="32"/>
      <c r="F639" s="32"/>
    </row>
    <row r="640" spans="5:6">
      <c r="E640" s="32"/>
      <c r="F640" s="32"/>
    </row>
    <row r="641" spans="5:6">
      <c r="E641" s="32"/>
      <c r="F641" s="32"/>
    </row>
    <row r="642" spans="5:6">
      <c r="E642" s="32"/>
      <c r="F642" s="32"/>
    </row>
    <row r="643" spans="5:6">
      <c r="E643" s="32"/>
      <c r="F643" s="32"/>
    </row>
    <row r="644" spans="5:6">
      <c r="E644" s="32"/>
      <c r="F644" s="32"/>
    </row>
    <row r="645" spans="5:6">
      <c r="E645" s="32"/>
      <c r="F645" s="32"/>
    </row>
    <row r="646" spans="5:6">
      <c r="E646" s="32"/>
      <c r="F646" s="32"/>
    </row>
    <row r="647" spans="5:6">
      <c r="E647" s="32"/>
      <c r="F647" s="32"/>
    </row>
    <row r="648" spans="5:6">
      <c r="E648" s="32"/>
      <c r="F648" s="32"/>
    </row>
    <row r="649" spans="5:6">
      <c r="E649" s="32"/>
      <c r="F649" s="32"/>
    </row>
    <row r="650" spans="5:6">
      <c r="E650" s="32"/>
      <c r="F650" s="32"/>
    </row>
    <row r="651" spans="5:6">
      <c r="E651" s="32"/>
      <c r="F651" s="32"/>
    </row>
    <row r="652" spans="5:6">
      <c r="E652" s="32"/>
      <c r="F652" s="32"/>
    </row>
    <row r="653" spans="5:6">
      <c r="E653" s="32"/>
      <c r="F653" s="32"/>
    </row>
    <row r="654" spans="5:6">
      <c r="E654" s="32"/>
      <c r="F654" s="32"/>
    </row>
    <row r="655" spans="5:6">
      <c r="E655" s="32"/>
      <c r="F655" s="32"/>
    </row>
    <row r="656" spans="5:6">
      <c r="E656" s="32"/>
      <c r="F656" s="32"/>
    </row>
    <row r="657" spans="5:6">
      <c r="E657" s="32"/>
      <c r="F657" s="32"/>
    </row>
    <row r="658" spans="5:6">
      <c r="E658" s="32"/>
      <c r="F658" s="32"/>
    </row>
    <row r="659" spans="5:6">
      <c r="E659" s="32"/>
      <c r="F659" s="32"/>
    </row>
    <row r="660" spans="5:6">
      <c r="E660" s="32"/>
      <c r="F660" s="32"/>
    </row>
    <row r="661" spans="5:6">
      <c r="E661" s="32"/>
      <c r="F661" s="32"/>
    </row>
    <row r="662" spans="5:6">
      <c r="E662" s="32"/>
      <c r="F662" s="32"/>
    </row>
    <row r="663" spans="5:6">
      <c r="E663" s="32"/>
      <c r="F663" s="32"/>
    </row>
    <row r="664" spans="5:6">
      <c r="E664" s="32"/>
      <c r="F664" s="32"/>
    </row>
    <row r="665" spans="5:6">
      <c r="E665" s="32"/>
      <c r="F665" s="32"/>
    </row>
    <row r="666" spans="5:6">
      <c r="E666" s="32"/>
      <c r="F666" s="32"/>
    </row>
    <row r="667" spans="5:6">
      <c r="E667" s="32"/>
      <c r="F667" s="32"/>
    </row>
    <row r="668" spans="5:6">
      <c r="E668" s="32"/>
      <c r="F668" s="32"/>
    </row>
    <row r="669" spans="5:6">
      <c r="E669" s="32"/>
      <c r="F669" s="32"/>
    </row>
    <row r="670" spans="5:6">
      <c r="E670" s="32"/>
      <c r="F670" s="32"/>
    </row>
    <row r="671" spans="5:6">
      <c r="E671" s="32"/>
      <c r="F671" s="32"/>
    </row>
    <row r="672" spans="5:6">
      <c r="E672" s="32"/>
      <c r="F672" s="32"/>
    </row>
    <row r="673" spans="5:6">
      <c r="E673" s="32"/>
      <c r="F673" s="32"/>
    </row>
    <row r="674" spans="5:6">
      <c r="E674" s="32"/>
      <c r="F674" s="32"/>
    </row>
    <row r="675" spans="5:6">
      <c r="E675" s="32"/>
      <c r="F675" s="32"/>
    </row>
    <row r="676" spans="5:6">
      <c r="E676" s="32"/>
      <c r="F676" s="32"/>
    </row>
    <row r="677" spans="5:6">
      <c r="E677" s="32"/>
      <c r="F677" s="32"/>
    </row>
    <row r="678" spans="5:6">
      <c r="E678" s="32"/>
      <c r="F678" s="32"/>
    </row>
    <row r="679" spans="5:6">
      <c r="E679" s="32"/>
      <c r="F679" s="32"/>
    </row>
    <row r="680" spans="5:6">
      <c r="E680" s="32"/>
      <c r="F680" s="32"/>
    </row>
    <row r="681" spans="5:6">
      <c r="E681" s="32"/>
      <c r="F681" s="32"/>
    </row>
    <row r="682" spans="5:6">
      <c r="E682" s="32"/>
      <c r="F682" s="32"/>
    </row>
    <row r="683" spans="5:6">
      <c r="E683" s="32"/>
      <c r="F683" s="32"/>
    </row>
    <row r="684" spans="5:6">
      <c r="E684" s="32"/>
      <c r="F684" s="32"/>
    </row>
    <row r="685" spans="5:6">
      <c r="E685" s="32"/>
      <c r="F685" s="32"/>
    </row>
    <row r="686" spans="5:6">
      <c r="E686" s="32"/>
      <c r="F686" s="32"/>
    </row>
    <row r="687" spans="5:6">
      <c r="E687" s="32"/>
      <c r="F687" s="32"/>
    </row>
    <row r="688" spans="5:6">
      <c r="E688" s="32"/>
      <c r="F688" s="32"/>
    </row>
    <row r="689" spans="5:6">
      <c r="E689" s="32"/>
      <c r="F689" s="32"/>
    </row>
    <row r="690" spans="5:6">
      <c r="E690" s="32"/>
      <c r="F690" s="32"/>
    </row>
    <row r="691" spans="5:6">
      <c r="E691" s="32"/>
      <c r="F691" s="32"/>
    </row>
    <row r="692" spans="5:6">
      <c r="E692" s="32"/>
      <c r="F692" s="32"/>
    </row>
    <row r="693" spans="5:6">
      <c r="E693" s="32"/>
      <c r="F693" s="32"/>
    </row>
    <row r="694" spans="5:6">
      <c r="E694" s="32"/>
      <c r="F694" s="32"/>
    </row>
    <row r="695" spans="5:6">
      <c r="E695" s="32"/>
      <c r="F695" s="32"/>
    </row>
    <row r="696" spans="5:6">
      <c r="E696" s="32"/>
      <c r="F696" s="32"/>
    </row>
    <row r="697" spans="5:6">
      <c r="E697" s="32"/>
      <c r="F697" s="32"/>
    </row>
    <row r="698" spans="5:6">
      <c r="E698" s="32"/>
      <c r="F698" s="32"/>
    </row>
    <row r="699" spans="5:6">
      <c r="E699" s="32"/>
      <c r="F699" s="32"/>
    </row>
    <row r="700" spans="5:6">
      <c r="E700" s="32"/>
      <c r="F700" s="32"/>
    </row>
    <row r="701" spans="5:6">
      <c r="E701" s="32"/>
      <c r="F701" s="32"/>
    </row>
    <row r="702" spans="5:6">
      <c r="E702" s="32"/>
      <c r="F702" s="32"/>
    </row>
    <row r="703" spans="5:6">
      <c r="E703" s="32"/>
      <c r="F703" s="32"/>
    </row>
    <row r="704" spans="5:6">
      <c r="E704" s="32"/>
      <c r="F704" s="32"/>
    </row>
    <row r="705" spans="5:6">
      <c r="E705" s="32"/>
      <c r="F705" s="32"/>
    </row>
    <row r="706" spans="5:6">
      <c r="E706" s="32"/>
      <c r="F706" s="32"/>
    </row>
    <row r="707" spans="5:6">
      <c r="E707" s="32"/>
      <c r="F707" s="32"/>
    </row>
    <row r="708" spans="5:6">
      <c r="E708" s="32"/>
      <c r="F708" s="32"/>
    </row>
    <row r="709" spans="5:6">
      <c r="E709" s="32"/>
      <c r="F709" s="32"/>
    </row>
    <row r="710" spans="5:6">
      <c r="E710" s="32"/>
      <c r="F710" s="32"/>
    </row>
    <row r="711" spans="5:6">
      <c r="E711" s="32"/>
      <c r="F711" s="32"/>
    </row>
    <row r="712" spans="5:6">
      <c r="E712" s="32"/>
      <c r="F712" s="32"/>
    </row>
    <row r="713" spans="5:6">
      <c r="E713" s="32"/>
      <c r="F713" s="32"/>
    </row>
    <row r="714" spans="5:6">
      <c r="E714" s="32"/>
      <c r="F714" s="32"/>
    </row>
    <row r="715" spans="5:6">
      <c r="E715" s="32"/>
      <c r="F715" s="32"/>
    </row>
    <row r="716" spans="5:6">
      <c r="E716" s="32"/>
      <c r="F716" s="32"/>
    </row>
    <row r="717" spans="5:6">
      <c r="E717" s="32"/>
      <c r="F717" s="32"/>
    </row>
    <row r="718" spans="5:6">
      <c r="E718" s="32"/>
      <c r="F718" s="32"/>
    </row>
    <row r="719" spans="5:6">
      <c r="E719" s="32"/>
      <c r="F719" s="32"/>
    </row>
    <row r="720" spans="5:6">
      <c r="E720" s="32"/>
      <c r="F720" s="32"/>
    </row>
    <row r="721" spans="5:6">
      <c r="E721" s="32"/>
      <c r="F721" s="32"/>
    </row>
    <row r="722" spans="5:6">
      <c r="E722" s="32"/>
      <c r="F722" s="32"/>
    </row>
    <row r="723" spans="5:6">
      <c r="E723" s="32"/>
      <c r="F723" s="32"/>
    </row>
    <row r="724" spans="5:6">
      <c r="E724" s="32"/>
      <c r="F724" s="32"/>
    </row>
    <row r="725" spans="5:6">
      <c r="E725" s="32"/>
      <c r="F725" s="32"/>
    </row>
    <row r="726" spans="5:6">
      <c r="E726" s="32"/>
      <c r="F726" s="32"/>
    </row>
    <row r="727" spans="5:6">
      <c r="E727" s="32"/>
      <c r="F727" s="32"/>
    </row>
    <row r="728" spans="5:6">
      <c r="E728" s="32"/>
      <c r="F728" s="32"/>
    </row>
    <row r="729" spans="5:6">
      <c r="E729" s="32"/>
      <c r="F729" s="32"/>
    </row>
    <row r="730" spans="5:6">
      <c r="E730" s="32"/>
      <c r="F730" s="32"/>
    </row>
    <row r="731" spans="5:6">
      <c r="E731" s="32"/>
      <c r="F731" s="32"/>
    </row>
    <row r="732" spans="5:6">
      <c r="E732" s="32"/>
      <c r="F732" s="32"/>
    </row>
    <row r="733" spans="5:6">
      <c r="E733" s="32"/>
      <c r="F733" s="32"/>
    </row>
    <row r="734" spans="5:6">
      <c r="E734" s="32"/>
      <c r="F734" s="32"/>
    </row>
    <row r="735" spans="5:6">
      <c r="E735" s="32"/>
      <c r="F735" s="32"/>
    </row>
    <row r="736" spans="5:6">
      <c r="E736" s="32"/>
      <c r="F736" s="32"/>
    </row>
    <row r="737" spans="5:6">
      <c r="E737" s="32"/>
      <c r="F737" s="32"/>
    </row>
    <row r="738" spans="5:6">
      <c r="E738" s="32"/>
      <c r="F738" s="32"/>
    </row>
    <row r="739" spans="5:6">
      <c r="E739" s="32"/>
      <c r="F739" s="32"/>
    </row>
    <row r="740" spans="5:6">
      <c r="E740" s="32"/>
      <c r="F740" s="32"/>
    </row>
    <row r="741" spans="5:6">
      <c r="E741" s="32"/>
      <c r="F741" s="32"/>
    </row>
    <row r="742" spans="5:6">
      <c r="E742" s="32"/>
      <c r="F742" s="32"/>
    </row>
    <row r="743" spans="5:6">
      <c r="E743" s="32"/>
      <c r="F743" s="32"/>
    </row>
    <row r="744" spans="5:6">
      <c r="E744" s="32"/>
      <c r="F744" s="32"/>
    </row>
    <row r="745" spans="5:6">
      <c r="E745" s="32"/>
      <c r="F745" s="32"/>
    </row>
    <row r="746" spans="5:6">
      <c r="E746" s="32"/>
      <c r="F746" s="32"/>
    </row>
    <row r="747" spans="5:6">
      <c r="E747" s="32"/>
      <c r="F747" s="32"/>
    </row>
    <row r="748" spans="5:6">
      <c r="E748" s="32"/>
      <c r="F748" s="32"/>
    </row>
    <row r="749" spans="5:6">
      <c r="E749" s="32"/>
      <c r="F749" s="32"/>
    </row>
    <row r="750" spans="5:6">
      <c r="E750" s="32"/>
      <c r="F750" s="32"/>
    </row>
    <row r="751" spans="5:6">
      <c r="E751" s="32"/>
      <c r="F751" s="32"/>
    </row>
    <row r="752" spans="5:6">
      <c r="E752" s="32"/>
      <c r="F752" s="32"/>
    </row>
    <row r="753" spans="5:6">
      <c r="E753" s="32"/>
      <c r="F753" s="32"/>
    </row>
    <row r="754" spans="5:6">
      <c r="E754" s="32"/>
      <c r="F754" s="32"/>
    </row>
    <row r="755" spans="5:6">
      <c r="E755" s="32"/>
      <c r="F755" s="32"/>
    </row>
    <row r="756" spans="5:6">
      <c r="E756" s="32"/>
      <c r="F756" s="32"/>
    </row>
    <row r="757" spans="5:6">
      <c r="E757" s="32"/>
      <c r="F757" s="32"/>
    </row>
    <row r="758" spans="5:6">
      <c r="E758" s="32"/>
      <c r="F758" s="32"/>
    </row>
    <row r="759" spans="5:6">
      <c r="E759" s="32"/>
      <c r="F759" s="32"/>
    </row>
    <row r="760" spans="5:6">
      <c r="E760" s="32"/>
      <c r="F760" s="32"/>
    </row>
    <row r="761" spans="5:6">
      <c r="E761" s="32"/>
      <c r="F761" s="32"/>
    </row>
    <row r="762" spans="5:6">
      <c r="E762" s="32"/>
      <c r="F762" s="32"/>
    </row>
    <row r="763" spans="5:6">
      <c r="E763" s="32"/>
      <c r="F763" s="32"/>
    </row>
    <row r="764" spans="5:6">
      <c r="E764" s="32"/>
      <c r="F764" s="32"/>
    </row>
    <row r="765" spans="5:6">
      <c r="E765" s="32"/>
      <c r="F765" s="32"/>
    </row>
    <row r="766" spans="5:6">
      <c r="E766" s="32"/>
      <c r="F766" s="32"/>
    </row>
    <row r="767" spans="5:6">
      <c r="E767" s="32"/>
      <c r="F767" s="32"/>
    </row>
    <row r="768" spans="5:6">
      <c r="E768" s="32"/>
      <c r="F768" s="32"/>
    </row>
    <row r="769" spans="5:6">
      <c r="E769" s="32"/>
      <c r="F769" s="32"/>
    </row>
    <row r="770" spans="5:6">
      <c r="E770" s="32"/>
      <c r="F770" s="32"/>
    </row>
    <row r="771" spans="5:6">
      <c r="E771" s="32"/>
      <c r="F771" s="32"/>
    </row>
    <row r="772" spans="5:6">
      <c r="E772" s="32"/>
      <c r="F772" s="32"/>
    </row>
    <row r="773" spans="5:6">
      <c r="E773" s="32"/>
      <c r="F773" s="32"/>
    </row>
    <row r="774" spans="5:6">
      <c r="E774" s="32"/>
      <c r="F774" s="32"/>
    </row>
    <row r="775" spans="5:6">
      <c r="E775" s="32"/>
      <c r="F775" s="32"/>
    </row>
    <row r="776" spans="5:6">
      <c r="E776" s="32"/>
      <c r="F776" s="32"/>
    </row>
    <row r="777" spans="5:6">
      <c r="E777" s="32"/>
      <c r="F777" s="32"/>
    </row>
    <row r="778" spans="5:6">
      <c r="E778" s="32"/>
      <c r="F778" s="32"/>
    </row>
    <row r="779" spans="5:6">
      <c r="E779" s="32"/>
      <c r="F779" s="32"/>
    </row>
    <row r="780" spans="5:6">
      <c r="E780" s="32"/>
      <c r="F780" s="32"/>
    </row>
    <row r="781" spans="5:6">
      <c r="E781" s="32"/>
      <c r="F781" s="32"/>
    </row>
    <row r="782" spans="5:6">
      <c r="E782" s="32"/>
      <c r="F782" s="32"/>
    </row>
    <row r="783" spans="5:6">
      <c r="E783" s="32"/>
      <c r="F783" s="32"/>
    </row>
    <row r="784" spans="5:6">
      <c r="E784" s="32"/>
      <c r="F784" s="32"/>
    </row>
    <row r="785" spans="5:6">
      <c r="E785" s="32"/>
      <c r="F785" s="32"/>
    </row>
    <row r="786" spans="5:6">
      <c r="E786" s="32"/>
      <c r="F786" s="32"/>
    </row>
    <row r="787" spans="5:6">
      <c r="E787" s="32"/>
      <c r="F787" s="32"/>
    </row>
    <row r="788" spans="5:6">
      <c r="E788" s="32"/>
      <c r="F788" s="32"/>
    </row>
    <row r="789" spans="5:6">
      <c r="E789" s="32"/>
      <c r="F789" s="32"/>
    </row>
    <row r="790" spans="5:6">
      <c r="E790" s="32"/>
      <c r="F790" s="32"/>
    </row>
    <row r="791" spans="5:6">
      <c r="E791" s="32"/>
      <c r="F791" s="32"/>
    </row>
    <row r="792" spans="5:6">
      <c r="E792" s="32"/>
      <c r="F792" s="32"/>
    </row>
    <row r="793" spans="5:6">
      <c r="E793" s="32"/>
      <c r="F793" s="32"/>
    </row>
    <row r="794" spans="5:6">
      <c r="E794" s="32"/>
      <c r="F794" s="32"/>
    </row>
    <row r="795" spans="5:6">
      <c r="E795" s="32"/>
      <c r="F795" s="32"/>
    </row>
    <row r="796" spans="5:6">
      <c r="E796" s="32"/>
      <c r="F796" s="32"/>
    </row>
    <row r="797" spans="5:6">
      <c r="E797" s="32"/>
      <c r="F797" s="32"/>
    </row>
    <row r="798" spans="5:6">
      <c r="E798" s="32"/>
      <c r="F798" s="32"/>
    </row>
    <row r="799" spans="5:6">
      <c r="E799" s="32"/>
      <c r="F799" s="32"/>
    </row>
    <row r="800" spans="5:6">
      <c r="E800" s="32"/>
      <c r="F800" s="32"/>
    </row>
    <row r="801" spans="5:6">
      <c r="E801" s="32"/>
      <c r="F801" s="32"/>
    </row>
    <row r="802" spans="5:6">
      <c r="E802" s="32"/>
      <c r="F802" s="32"/>
    </row>
    <row r="803" spans="5:6">
      <c r="E803" s="32"/>
      <c r="F803" s="32"/>
    </row>
    <row r="804" spans="5:6">
      <c r="E804" s="32"/>
      <c r="F804" s="32"/>
    </row>
    <row r="805" spans="5:6">
      <c r="E805" s="32"/>
      <c r="F805" s="32"/>
    </row>
    <row r="806" spans="5:6">
      <c r="E806" s="32"/>
      <c r="F806" s="32"/>
    </row>
    <row r="807" spans="5:6">
      <c r="E807" s="32"/>
      <c r="F807" s="32"/>
    </row>
    <row r="808" spans="5:6">
      <c r="E808" s="32"/>
      <c r="F808" s="32"/>
    </row>
    <row r="809" spans="5:6">
      <c r="E809" s="32"/>
      <c r="F809" s="32"/>
    </row>
    <row r="810" spans="5:6">
      <c r="E810" s="32"/>
      <c r="F810" s="32"/>
    </row>
    <row r="811" spans="5:6">
      <c r="E811" s="32"/>
      <c r="F811" s="32"/>
    </row>
    <row r="812" spans="5:6">
      <c r="E812" s="32"/>
      <c r="F812" s="32"/>
    </row>
    <row r="813" spans="5:6">
      <c r="E813" s="32"/>
      <c r="F813" s="32"/>
    </row>
    <row r="814" spans="5:6">
      <c r="E814" s="32"/>
      <c r="F814" s="32"/>
    </row>
    <row r="815" spans="5:6">
      <c r="E815" s="32"/>
      <c r="F815" s="32"/>
    </row>
    <row r="816" spans="5:6">
      <c r="E816" s="32"/>
      <c r="F816" s="32"/>
    </row>
    <row r="817" spans="5:6">
      <c r="E817" s="32"/>
      <c r="F817" s="32"/>
    </row>
    <row r="818" spans="5:6">
      <c r="E818" s="32"/>
      <c r="F818" s="32"/>
    </row>
    <row r="819" spans="5:6">
      <c r="E819" s="32"/>
      <c r="F819" s="32"/>
    </row>
    <row r="820" spans="5:6">
      <c r="E820" s="32"/>
      <c r="F820" s="32"/>
    </row>
    <row r="821" spans="5:6">
      <c r="E821" s="32"/>
      <c r="F821" s="32"/>
    </row>
    <row r="822" spans="5:6">
      <c r="E822" s="32"/>
      <c r="F822" s="32"/>
    </row>
    <row r="823" spans="5:6">
      <c r="E823" s="32"/>
      <c r="F823" s="32"/>
    </row>
    <row r="824" spans="5:6">
      <c r="E824" s="32"/>
      <c r="F824" s="32"/>
    </row>
    <row r="825" spans="5:6">
      <c r="E825" s="32"/>
      <c r="F825" s="32"/>
    </row>
    <row r="826" spans="5:6">
      <c r="E826" s="32"/>
      <c r="F826" s="32"/>
    </row>
    <row r="827" spans="5:6">
      <c r="E827" s="32"/>
      <c r="F827" s="32"/>
    </row>
    <row r="828" spans="5:6">
      <c r="E828" s="32"/>
      <c r="F828" s="32"/>
    </row>
    <row r="829" spans="5:6">
      <c r="E829" s="32"/>
      <c r="F829" s="32"/>
    </row>
    <row r="830" spans="5:6">
      <c r="E830" s="32"/>
      <c r="F830" s="32"/>
    </row>
    <row r="831" spans="5:6">
      <c r="E831" s="32"/>
      <c r="F831" s="32"/>
    </row>
    <row r="832" spans="5:6">
      <c r="E832" s="32"/>
      <c r="F832" s="32"/>
    </row>
    <row r="833" spans="5:6">
      <c r="E833" s="32"/>
      <c r="F833" s="32"/>
    </row>
    <row r="834" spans="5:6">
      <c r="E834" s="32"/>
      <c r="F834" s="32"/>
    </row>
    <row r="835" spans="5:6">
      <c r="E835" s="32"/>
      <c r="F835" s="32"/>
    </row>
    <row r="836" spans="5:6">
      <c r="E836" s="32"/>
      <c r="F836" s="32"/>
    </row>
    <row r="837" spans="5:6">
      <c r="E837" s="32"/>
      <c r="F837" s="32"/>
    </row>
    <row r="838" spans="5:6">
      <c r="E838" s="32"/>
      <c r="F838" s="32"/>
    </row>
    <row r="839" spans="5:6">
      <c r="E839" s="32"/>
      <c r="F839" s="32"/>
    </row>
    <row r="840" spans="5:6">
      <c r="E840" s="32"/>
      <c r="F840" s="32"/>
    </row>
    <row r="841" spans="5:6">
      <c r="E841" s="32"/>
      <c r="F841" s="32"/>
    </row>
    <row r="842" spans="5:6">
      <c r="E842" s="32"/>
      <c r="F842" s="32"/>
    </row>
    <row r="843" spans="5:6">
      <c r="E843" s="32"/>
      <c r="F843" s="32"/>
    </row>
    <row r="844" spans="5:6">
      <c r="E844" s="32"/>
      <c r="F844" s="32"/>
    </row>
    <row r="845" spans="5:6">
      <c r="E845" s="32"/>
      <c r="F845" s="32"/>
    </row>
    <row r="846" spans="5:6">
      <c r="E846" s="32"/>
      <c r="F846" s="32"/>
    </row>
    <row r="847" spans="5:6">
      <c r="E847" s="32"/>
      <c r="F847" s="32"/>
    </row>
    <row r="848" spans="5:6">
      <c r="E848" s="32"/>
      <c r="F848" s="32"/>
    </row>
    <row r="849" spans="5:6">
      <c r="E849" s="32"/>
      <c r="F849" s="32"/>
    </row>
    <row r="850" spans="5:6">
      <c r="E850" s="32"/>
      <c r="F850" s="32"/>
    </row>
    <row r="851" spans="5:6">
      <c r="E851" s="32"/>
      <c r="F851" s="32"/>
    </row>
    <row r="852" spans="5:6">
      <c r="E852" s="32"/>
      <c r="F852" s="32"/>
    </row>
    <row r="853" spans="5:6">
      <c r="E853" s="32"/>
      <c r="F853" s="32"/>
    </row>
    <row r="854" spans="5:6">
      <c r="E854" s="32"/>
      <c r="F854" s="32"/>
    </row>
    <row r="855" spans="5:6">
      <c r="E855" s="32"/>
      <c r="F855" s="32"/>
    </row>
    <row r="856" spans="5:6">
      <c r="E856" s="32"/>
      <c r="F856" s="32"/>
    </row>
    <row r="857" spans="5:6">
      <c r="E857" s="32"/>
      <c r="F857" s="32"/>
    </row>
    <row r="858" spans="5:6">
      <c r="E858" s="32"/>
      <c r="F858" s="32"/>
    </row>
    <row r="859" spans="5:6">
      <c r="E859" s="32"/>
      <c r="F859" s="32"/>
    </row>
    <row r="860" spans="5:6">
      <c r="E860" s="32"/>
      <c r="F860" s="32"/>
    </row>
    <row r="861" spans="5:6">
      <c r="E861" s="32"/>
      <c r="F861" s="32"/>
    </row>
    <row r="862" spans="5:6">
      <c r="E862" s="32"/>
      <c r="F862" s="32"/>
    </row>
    <row r="863" spans="5:6">
      <c r="E863" s="32"/>
      <c r="F863" s="32"/>
    </row>
    <row r="864" spans="5:6">
      <c r="E864" s="32"/>
      <c r="F864" s="32"/>
    </row>
    <row r="865" spans="5:6">
      <c r="E865" s="32"/>
      <c r="F865" s="32"/>
    </row>
    <row r="866" spans="5:6">
      <c r="E866" s="32"/>
      <c r="F866" s="32"/>
    </row>
    <row r="867" spans="5:6">
      <c r="E867" s="32"/>
      <c r="F867" s="32"/>
    </row>
    <row r="868" spans="5:6">
      <c r="E868" s="32"/>
      <c r="F868" s="32"/>
    </row>
    <row r="869" spans="5:6">
      <c r="E869" s="32"/>
      <c r="F869" s="32"/>
    </row>
    <row r="870" spans="5:6">
      <c r="E870" s="32"/>
      <c r="F870" s="32"/>
    </row>
    <row r="871" spans="5:6">
      <c r="E871" s="32"/>
      <c r="F871" s="32"/>
    </row>
    <row r="872" spans="5:6">
      <c r="E872" s="32"/>
      <c r="F872" s="32"/>
    </row>
    <row r="873" spans="5:6">
      <c r="E873" s="32"/>
      <c r="F873" s="32"/>
    </row>
    <row r="874" spans="5:6">
      <c r="E874" s="32"/>
      <c r="F874" s="32"/>
    </row>
    <row r="875" spans="5:6">
      <c r="E875" s="32"/>
      <c r="F875" s="32"/>
    </row>
    <row r="876" spans="5:6">
      <c r="E876" s="32"/>
      <c r="F876" s="32"/>
    </row>
    <row r="877" spans="5:6">
      <c r="E877" s="32"/>
      <c r="F877" s="32"/>
    </row>
    <row r="878" spans="5:6">
      <c r="E878" s="32"/>
      <c r="F878" s="32"/>
    </row>
    <row r="879" spans="5:6">
      <c r="E879" s="32"/>
      <c r="F879" s="32"/>
    </row>
    <row r="880" spans="5:6">
      <c r="E880" s="32"/>
      <c r="F880" s="32"/>
    </row>
    <row r="881" spans="5:6">
      <c r="E881" s="32"/>
      <c r="F881" s="32"/>
    </row>
    <row r="882" spans="5:6">
      <c r="E882" s="32"/>
      <c r="F882" s="32"/>
    </row>
    <row r="883" spans="5:6">
      <c r="E883" s="32"/>
      <c r="F883" s="32"/>
    </row>
    <row r="884" spans="5:6">
      <c r="E884" s="32"/>
      <c r="F884" s="32"/>
    </row>
    <row r="885" spans="5:6">
      <c r="E885" s="32"/>
      <c r="F885" s="32"/>
    </row>
    <row r="886" spans="5:6">
      <c r="E886" s="32"/>
      <c r="F886" s="32"/>
    </row>
    <row r="887" spans="5:6">
      <c r="E887" s="32"/>
      <c r="F887" s="32"/>
    </row>
    <row r="888" spans="5:6">
      <c r="E888" s="32"/>
      <c r="F888" s="32"/>
    </row>
    <row r="889" spans="5:6">
      <c r="E889" s="32"/>
      <c r="F889" s="32"/>
    </row>
    <row r="890" spans="5:6">
      <c r="E890" s="32"/>
      <c r="F890" s="32"/>
    </row>
    <row r="891" spans="5:6">
      <c r="E891" s="32"/>
      <c r="F891" s="32"/>
    </row>
    <row r="892" spans="5:6">
      <c r="E892" s="32"/>
      <c r="F892" s="32"/>
    </row>
    <row r="893" spans="5:6">
      <c r="E893" s="32"/>
      <c r="F893" s="32"/>
    </row>
    <row r="894" spans="5:6">
      <c r="E894" s="32"/>
      <c r="F894" s="32"/>
    </row>
    <row r="895" spans="5:6">
      <c r="E895" s="32"/>
      <c r="F895" s="32"/>
    </row>
    <row r="896" spans="5:6">
      <c r="E896" s="32"/>
      <c r="F896" s="32"/>
    </row>
    <row r="897" spans="5:6">
      <c r="E897" s="32"/>
      <c r="F897" s="32"/>
    </row>
    <row r="898" spans="5:6">
      <c r="E898" s="32"/>
      <c r="F898" s="32"/>
    </row>
    <row r="899" spans="5:6">
      <c r="E899" s="32"/>
      <c r="F899" s="32"/>
    </row>
    <row r="900" spans="5:6">
      <c r="E900" s="32"/>
      <c r="F900" s="32"/>
    </row>
    <row r="901" spans="5:6">
      <c r="E901" s="32"/>
      <c r="F901" s="32"/>
    </row>
    <row r="902" spans="5:6">
      <c r="E902" s="32"/>
      <c r="F902" s="32"/>
    </row>
    <row r="903" spans="5:6">
      <c r="E903" s="32"/>
      <c r="F903" s="32"/>
    </row>
    <row r="904" spans="5:6">
      <c r="E904" s="32"/>
      <c r="F904" s="32"/>
    </row>
    <row r="905" spans="5:6">
      <c r="E905" s="32"/>
      <c r="F905" s="32"/>
    </row>
    <row r="906" spans="5:6">
      <c r="E906" s="32"/>
      <c r="F906" s="32"/>
    </row>
    <row r="907" spans="5:6">
      <c r="E907" s="32"/>
      <c r="F907" s="32"/>
    </row>
    <row r="908" spans="5:6">
      <c r="E908" s="32"/>
      <c r="F908" s="32"/>
    </row>
    <row r="909" spans="5:6">
      <c r="E909" s="32"/>
      <c r="F909" s="32"/>
    </row>
    <row r="910" spans="5:6">
      <c r="E910" s="32"/>
      <c r="F910" s="32"/>
    </row>
    <row r="911" spans="5:6">
      <c r="E911" s="32"/>
      <c r="F911" s="32"/>
    </row>
    <row r="912" spans="5:6">
      <c r="E912" s="32"/>
      <c r="F912" s="32"/>
    </row>
    <row r="913" spans="5:6">
      <c r="E913" s="32"/>
      <c r="F913" s="32"/>
    </row>
    <row r="914" spans="5:6">
      <c r="E914" s="32"/>
      <c r="F914" s="32"/>
    </row>
    <row r="915" spans="5:6">
      <c r="E915" s="32"/>
      <c r="F915" s="32"/>
    </row>
    <row r="916" spans="5:6">
      <c r="E916" s="32"/>
      <c r="F916" s="32"/>
    </row>
    <row r="917" spans="5:6">
      <c r="E917" s="32"/>
      <c r="F917" s="32"/>
    </row>
    <row r="918" spans="5:6">
      <c r="E918" s="32"/>
      <c r="F918" s="32"/>
    </row>
    <row r="919" spans="5:6">
      <c r="E919" s="32"/>
      <c r="F919" s="32"/>
    </row>
    <row r="920" spans="5:6">
      <c r="E920" s="32"/>
      <c r="F920" s="32"/>
    </row>
    <row r="921" spans="5:6">
      <c r="E921" s="32"/>
      <c r="F921" s="32"/>
    </row>
    <row r="922" spans="5:6">
      <c r="E922" s="32"/>
      <c r="F922" s="32"/>
    </row>
    <row r="923" spans="5:6">
      <c r="E923" s="32"/>
      <c r="F923" s="32"/>
    </row>
    <row r="924" spans="5:6">
      <c r="E924" s="32"/>
      <c r="F924" s="32"/>
    </row>
    <row r="925" spans="5:6">
      <c r="E925" s="32"/>
      <c r="F925" s="32"/>
    </row>
    <row r="926" spans="5:6">
      <c r="E926" s="32"/>
      <c r="F926" s="32"/>
    </row>
    <row r="927" spans="5:6">
      <c r="E927" s="32"/>
      <c r="F927" s="32"/>
    </row>
    <row r="928" spans="5:6">
      <c r="E928" s="32"/>
      <c r="F928" s="32"/>
    </row>
    <row r="929" spans="5:6">
      <c r="E929" s="32"/>
      <c r="F929" s="32"/>
    </row>
    <row r="930" spans="5:6">
      <c r="E930" s="32"/>
      <c r="F930" s="32"/>
    </row>
    <row r="931" spans="5:6">
      <c r="E931" s="32"/>
      <c r="F931" s="32"/>
    </row>
    <row r="932" spans="5:6">
      <c r="E932" s="32"/>
      <c r="F932" s="32"/>
    </row>
    <row r="933" spans="5:6">
      <c r="E933" s="32"/>
      <c r="F933" s="32"/>
    </row>
    <row r="934" spans="5:6">
      <c r="E934" s="32"/>
      <c r="F934" s="32"/>
    </row>
    <row r="935" spans="5:6">
      <c r="E935" s="32"/>
      <c r="F935" s="32"/>
    </row>
    <row r="936" spans="5:6">
      <c r="E936" s="32"/>
      <c r="F936" s="32"/>
    </row>
    <row r="937" spans="5:6">
      <c r="E937" s="32"/>
      <c r="F937" s="32"/>
    </row>
    <row r="938" spans="5:6">
      <c r="E938" s="32"/>
      <c r="F938" s="32"/>
    </row>
    <row r="939" spans="5:6">
      <c r="E939" s="32"/>
      <c r="F939" s="32"/>
    </row>
    <row r="940" spans="5:6">
      <c r="E940" s="32"/>
      <c r="F940" s="32"/>
    </row>
    <row r="941" spans="5:6">
      <c r="E941" s="32"/>
      <c r="F941" s="32"/>
    </row>
    <row r="942" spans="5:6">
      <c r="E942" s="32"/>
      <c r="F942" s="32"/>
    </row>
    <row r="943" spans="5:6">
      <c r="E943" s="32"/>
      <c r="F943" s="32"/>
    </row>
    <row r="944" spans="5:6">
      <c r="E944" s="32"/>
      <c r="F944" s="32"/>
    </row>
    <row r="945" spans="5:6">
      <c r="E945" s="32"/>
      <c r="F945" s="32"/>
    </row>
    <row r="946" spans="5:6">
      <c r="E946" s="32"/>
      <c r="F946" s="32"/>
    </row>
    <row r="947" spans="5:6">
      <c r="E947" s="32"/>
      <c r="F947" s="32"/>
    </row>
    <row r="948" spans="5:6">
      <c r="E948" s="32"/>
      <c r="F948" s="32"/>
    </row>
    <row r="949" spans="5:6">
      <c r="E949" s="32"/>
      <c r="F949" s="32"/>
    </row>
    <row r="950" spans="5:6">
      <c r="E950" s="32"/>
      <c r="F950" s="32"/>
    </row>
    <row r="951" spans="5:6">
      <c r="E951" s="32"/>
      <c r="F951" s="32"/>
    </row>
    <row r="952" spans="5:6">
      <c r="E952" s="32"/>
      <c r="F952" s="32"/>
    </row>
    <row r="953" spans="5:6">
      <c r="E953" s="32"/>
      <c r="F953" s="32"/>
    </row>
    <row r="954" spans="5:6">
      <c r="E954" s="32"/>
      <c r="F954" s="32"/>
    </row>
    <row r="955" spans="5:6">
      <c r="E955" s="32"/>
      <c r="F955" s="32"/>
    </row>
    <row r="956" spans="5:6">
      <c r="E956" s="32"/>
      <c r="F956" s="32"/>
    </row>
    <row r="957" spans="5:6">
      <c r="E957" s="32"/>
      <c r="F957" s="32"/>
    </row>
    <row r="958" spans="5:6">
      <c r="E958" s="32"/>
      <c r="F958" s="32"/>
    </row>
    <row r="959" spans="5:6">
      <c r="E959" s="32"/>
      <c r="F959" s="32"/>
    </row>
    <row r="960" spans="5:6">
      <c r="E960" s="32"/>
      <c r="F960" s="32"/>
    </row>
    <row r="961" spans="5:6">
      <c r="E961" s="32"/>
      <c r="F961" s="32"/>
    </row>
    <row r="962" spans="5:6">
      <c r="E962" s="32"/>
      <c r="F962" s="32"/>
    </row>
    <row r="963" spans="5:6">
      <c r="E963" s="32"/>
      <c r="F963" s="32"/>
    </row>
    <row r="964" spans="5:6">
      <c r="E964" s="32"/>
      <c r="F964" s="32"/>
    </row>
    <row r="965" spans="5:6">
      <c r="E965" s="32"/>
      <c r="F965" s="32"/>
    </row>
    <row r="966" spans="5:6">
      <c r="E966" s="32"/>
      <c r="F966" s="32"/>
    </row>
    <row r="967" spans="5:6">
      <c r="E967" s="32"/>
      <c r="F967" s="32"/>
    </row>
    <row r="968" spans="5:6">
      <c r="E968" s="32"/>
      <c r="F968" s="32"/>
    </row>
    <row r="969" spans="5:6">
      <c r="E969" s="32"/>
      <c r="F969" s="32"/>
    </row>
    <row r="970" spans="5:6">
      <c r="E970" s="32"/>
      <c r="F970" s="32"/>
    </row>
    <row r="971" spans="5:6">
      <c r="E971" s="32"/>
      <c r="F971" s="32"/>
    </row>
    <row r="972" spans="5:6">
      <c r="E972" s="32"/>
      <c r="F972" s="32"/>
    </row>
    <row r="973" spans="5:6">
      <c r="E973" s="32"/>
      <c r="F973" s="32"/>
    </row>
    <row r="974" spans="5:6">
      <c r="E974" s="32"/>
      <c r="F974" s="32"/>
    </row>
    <row r="975" spans="5:6">
      <c r="E975" s="32"/>
      <c r="F975" s="32"/>
    </row>
    <row r="976" spans="5:6">
      <c r="E976" s="32"/>
      <c r="F976" s="32"/>
    </row>
    <row r="977" spans="5:6">
      <c r="E977" s="32"/>
      <c r="F977" s="32"/>
    </row>
    <row r="978" spans="5:6">
      <c r="E978" s="32"/>
      <c r="F978" s="32"/>
    </row>
    <row r="979" spans="5:6">
      <c r="E979" s="32"/>
      <c r="F979" s="32"/>
    </row>
    <row r="980" spans="5:6">
      <c r="E980" s="32"/>
      <c r="F980" s="32"/>
    </row>
    <row r="981" spans="5:6">
      <c r="E981" s="32"/>
      <c r="F981" s="32"/>
    </row>
    <row r="982" spans="5:6">
      <c r="E982" s="32"/>
      <c r="F982" s="32"/>
    </row>
    <row r="983" spans="5:6">
      <c r="E983" s="32"/>
      <c r="F983" s="32"/>
    </row>
    <row r="984" spans="5:6">
      <c r="E984" s="32"/>
      <c r="F984" s="32"/>
    </row>
    <row r="985" spans="5:6">
      <c r="E985" s="32"/>
      <c r="F985" s="32"/>
    </row>
    <row r="986" spans="5:6">
      <c r="E986" s="32"/>
      <c r="F986" s="32"/>
    </row>
    <row r="987" spans="5:6">
      <c r="E987" s="32"/>
      <c r="F987" s="32"/>
    </row>
    <row r="988" spans="5:6">
      <c r="E988" s="32"/>
      <c r="F988" s="32"/>
    </row>
    <row r="989" spans="5:6">
      <c r="E989" s="32"/>
      <c r="F989" s="32"/>
    </row>
    <row r="990" spans="5:6">
      <c r="E990" s="32"/>
      <c r="F990" s="32"/>
    </row>
    <row r="991" spans="5:6">
      <c r="E991" s="32"/>
      <c r="F991" s="32"/>
    </row>
    <row r="992" spans="5:6">
      <c r="E992" s="32"/>
      <c r="F992" s="32"/>
    </row>
    <row r="993" spans="5:6">
      <c r="E993" s="32"/>
      <c r="F993" s="32"/>
    </row>
    <row r="994" spans="5:6">
      <c r="E994" s="32"/>
      <c r="F994" s="32"/>
    </row>
    <row r="995" spans="5:6">
      <c r="E995" s="32"/>
      <c r="F995" s="32"/>
    </row>
    <row r="996" spans="5:6">
      <c r="E996" s="32"/>
      <c r="F996" s="32"/>
    </row>
    <row r="997" spans="5:6">
      <c r="E997" s="32"/>
      <c r="F997" s="32"/>
    </row>
    <row r="998" spans="5:6">
      <c r="E998" s="32"/>
      <c r="F998" s="32"/>
    </row>
    <row r="999" spans="5:6">
      <c r="E999" s="32"/>
      <c r="F999" s="32"/>
    </row>
    <row r="1000" spans="5:6">
      <c r="E1000" s="32"/>
      <c r="F1000" s="3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65"/>
  <sheetViews>
    <sheetView workbookViewId="0"/>
  </sheetViews>
  <sheetFormatPr defaultColWidth="14.42578125" defaultRowHeight="15.75" customHeight="1"/>
  <sheetData>
    <row r="1" spans="1:29">
      <c r="B1" s="1" t="s">
        <v>77</v>
      </c>
      <c r="C1" s="37" t="s">
        <v>26</v>
      </c>
      <c r="D1" s="63" t="s">
        <v>31</v>
      </c>
      <c r="E1" s="63" t="s">
        <v>34</v>
      </c>
      <c r="F1" s="63" t="s">
        <v>36</v>
      </c>
      <c r="G1" s="63" t="s">
        <v>38</v>
      </c>
      <c r="H1" s="63" t="s">
        <v>41</v>
      </c>
      <c r="I1" s="63" t="s">
        <v>43</v>
      </c>
      <c r="J1" s="63" t="s">
        <v>45</v>
      </c>
      <c r="K1" s="63" t="s">
        <v>47</v>
      </c>
      <c r="L1" s="63" t="s">
        <v>50</v>
      </c>
      <c r="M1" s="63" t="s">
        <v>52</v>
      </c>
      <c r="N1" s="63" t="s">
        <v>55</v>
      </c>
      <c r="O1" s="63" t="s">
        <v>57</v>
      </c>
      <c r="P1" s="63" t="s">
        <v>60</v>
      </c>
      <c r="Q1" s="63" t="s">
        <v>63</v>
      </c>
      <c r="R1" s="63" t="s">
        <v>65</v>
      </c>
      <c r="S1" s="63" t="s">
        <v>67</v>
      </c>
      <c r="T1" s="63" t="s">
        <v>71</v>
      </c>
      <c r="U1" s="63" t="s">
        <v>73</v>
      </c>
    </row>
    <row r="2" spans="1:29">
      <c r="A2" s="1">
        <v>1</v>
      </c>
      <c r="B2" s="10" t="s">
        <v>78</v>
      </c>
      <c r="C2" s="17">
        <f>COUNTIF('Raw Value'!C$2:C$10,$A$2)</f>
        <v>0</v>
      </c>
      <c r="D2" s="17">
        <f>COUNTIF('Raw Value'!D$2:D$10,$A$2)</f>
        <v>0</v>
      </c>
      <c r="E2" s="17">
        <f>COUNTIF('Raw Value'!E$2:E$10,$A$2)</f>
        <v>0</v>
      </c>
      <c r="F2" s="17">
        <f>COUNTIF('Raw Value'!F$2:F$10,$A$2)</f>
        <v>0</v>
      </c>
      <c r="G2" s="17">
        <f>COUNTIF('Raw Value'!G$2:G$10,$A$2)</f>
        <v>0</v>
      </c>
      <c r="H2" s="17">
        <f>COUNTIF('Raw Value'!H$2:H$10,$A$2)</f>
        <v>0</v>
      </c>
      <c r="I2" s="17">
        <f>COUNTIF('Raw Value'!I$2:I$10,$A$2)</f>
        <v>0</v>
      </c>
      <c r="J2" s="17">
        <f>COUNTIF('Raw Value'!J$2:J$10,$A$2)</f>
        <v>0</v>
      </c>
      <c r="K2" s="17">
        <f>COUNTIF('Raw Value'!K$2:K$10,$A$2)</f>
        <v>0</v>
      </c>
      <c r="L2" s="17">
        <f>COUNTIF('Raw Value'!L$2:L$10,$A$2)</f>
        <v>1</v>
      </c>
      <c r="M2" s="17">
        <f>COUNTIF('Raw Value'!M$2:M$10,$A$2)</f>
        <v>0</v>
      </c>
      <c r="N2" s="17">
        <f>COUNTIF('Raw Value'!N$2:N$10,$A$2)</f>
        <v>0</v>
      </c>
      <c r="O2" s="17">
        <f>COUNTIF('Raw Value'!O$2:O$10,$A$2)</f>
        <v>0</v>
      </c>
      <c r="P2" s="17">
        <f>COUNTIF('Raw Value'!P$2:P$10,$A$2)</f>
        <v>0</v>
      </c>
      <c r="Q2" s="17">
        <f>COUNTIF('Raw Value'!Q$2:Q$10,$A$2)</f>
        <v>1</v>
      </c>
      <c r="R2" s="17">
        <f>COUNTIF('Raw Value'!R$2:R$10,$A$2)</f>
        <v>0</v>
      </c>
      <c r="S2" s="17">
        <f>COUNTIF('Raw Value'!S$2:S$10,$A$2)</f>
        <v>0</v>
      </c>
      <c r="T2" s="17">
        <f>COUNTIF('Raw Value'!T$2:T$10,$A$2)</f>
        <v>0</v>
      </c>
      <c r="U2" s="17">
        <f>COUNTIF('Raw Value'!U$2:U$10,$A$2)</f>
        <v>1</v>
      </c>
    </row>
    <row r="3" spans="1:29">
      <c r="A3" s="1">
        <v>2</v>
      </c>
      <c r="B3" s="10" t="s">
        <v>79</v>
      </c>
      <c r="C3" s="17">
        <f>COUNTIF('Raw Value'!C$2:C$10,$A$3)</f>
        <v>0</v>
      </c>
      <c r="D3" s="17">
        <f>COUNTIF('Raw Value'!D$2:D$10,$A$3)</f>
        <v>0</v>
      </c>
      <c r="E3" s="17">
        <f>COUNTIF('Raw Value'!E$2:E$10,$A$3)</f>
        <v>1</v>
      </c>
      <c r="F3" s="17">
        <f>COUNTIF('Raw Value'!F$2:F$10,$A$3)</f>
        <v>0</v>
      </c>
      <c r="G3" s="17">
        <f>COUNTIF('Raw Value'!G$2:G$10,$A$3)</f>
        <v>0</v>
      </c>
      <c r="H3" s="17">
        <f>COUNTIF('Raw Value'!H$2:H$10,$A$3)</f>
        <v>0</v>
      </c>
      <c r="I3" s="17">
        <f>COUNTIF('Raw Value'!I$2:I$10,$A$3)</f>
        <v>1</v>
      </c>
      <c r="J3" s="17">
        <f>COUNTIF('Raw Value'!J$2:J$10,$A$3)</f>
        <v>2</v>
      </c>
      <c r="K3" s="17">
        <f>COUNTIF('Raw Value'!K$2:K$10,$A$3)</f>
        <v>2</v>
      </c>
      <c r="L3" s="17">
        <f>COUNTIF('Raw Value'!L$2:L$10,$A$3)</f>
        <v>5</v>
      </c>
      <c r="M3" s="17">
        <f>COUNTIF('Raw Value'!M$2:M$10,$A$3)</f>
        <v>0</v>
      </c>
      <c r="N3" s="17">
        <f>COUNTIF('Raw Value'!N$2:N$10,$A$3)</f>
        <v>0</v>
      </c>
      <c r="O3" s="17">
        <f>COUNTIF('Raw Value'!O$2:O$10,$A$3)</f>
        <v>1</v>
      </c>
      <c r="P3" s="17">
        <f>COUNTIF('Raw Value'!P$2:P$10,$A$3)</f>
        <v>1</v>
      </c>
      <c r="Q3" s="17">
        <f>COUNTIF('Raw Value'!Q$2:Q$10,$A$3)</f>
        <v>2</v>
      </c>
      <c r="R3" s="17">
        <f>COUNTIF('Raw Value'!R$2:R$10,$A$3)</f>
        <v>0</v>
      </c>
      <c r="S3" s="17">
        <f>COUNTIF('Raw Value'!S$2:S$10,$A$3)</f>
        <v>1</v>
      </c>
      <c r="T3" s="17">
        <f>COUNTIF('Raw Value'!T$2:T$10,$A$3)</f>
        <v>0</v>
      </c>
      <c r="U3" s="17">
        <f>COUNTIF('Raw Value'!U$2:U$10,$A$3)</f>
        <v>5</v>
      </c>
    </row>
    <row r="4" spans="1:29">
      <c r="A4" s="1">
        <v>3</v>
      </c>
      <c r="B4" s="10" t="s">
        <v>80</v>
      </c>
      <c r="C4" s="17">
        <f>COUNTIF('Raw Value'!C$2:C$10,$A$4)</f>
        <v>2</v>
      </c>
      <c r="D4" s="17">
        <f>COUNTIF('Raw Value'!D$2:D$10,$A$4)</f>
        <v>1</v>
      </c>
      <c r="E4" s="17">
        <f>COUNTIF('Raw Value'!E$2:E$10,$A$4)</f>
        <v>5</v>
      </c>
      <c r="F4" s="17">
        <f>COUNTIF('Raw Value'!F$2:F$10,$A$4)</f>
        <v>0</v>
      </c>
      <c r="G4" s="17">
        <f>COUNTIF('Raw Value'!G$2:G$10,$A$4)</f>
        <v>3</v>
      </c>
      <c r="H4" s="17">
        <f>COUNTIF('Raw Value'!H$2:H$10,$A$4)</f>
        <v>5</v>
      </c>
      <c r="I4" s="17">
        <f>COUNTIF('Raw Value'!I$2:I$10,$A$4)</f>
        <v>5</v>
      </c>
      <c r="J4" s="17">
        <f>COUNTIF('Raw Value'!J$2:J$10,$A$4)</f>
        <v>5</v>
      </c>
      <c r="K4" s="17">
        <f>COUNTIF('Raw Value'!K$2:K$10,$A$4)</f>
        <v>5</v>
      </c>
      <c r="L4" s="17">
        <f>COUNTIF('Raw Value'!L$2:L$10,$A$4)</f>
        <v>3</v>
      </c>
      <c r="M4" s="17">
        <f>COUNTIF('Raw Value'!M$2:M$10,$A$4)</f>
        <v>3</v>
      </c>
      <c r="N4" s="17">
        <f>COUNTIF('Raw Value'!N$2:N$10,$A$4)</f>
        <v>1</v>
      </c>
      <c r="O4" s="17">
        <f>COUNTIF('Raw Value'!O$2:O$10,$A$4)</f>
        <v>6</v>
      </c>
      <c r="P4" s="17">
        <f>COUNTIF('Raw Value'!P$2:P$10,$A$4)</f>
        <v>2</v>
      </c>
      <c r="Q4" s="17">
        <f>COUNTIF('Raw Value'!Q$2:Q$10,$A$4)</f>
        <v>5</v>
      </c>
      <c r="R4" s="17">
        <f>COUNTIF('Raw Value'!R$2:R$10,$A$4)</f>
        <v>3</v>
      </c>
      <c r="S4" s="17">
        <f>COUNTIF('Raw Value'!S$2:S$10,$A$4)</f>
        <v>4</v>
      </c>
      <c r="T4" s="17">
        <f>COUNTIF('Raw Value'!T$2:T$10,$A$4)</f>
        <v>2</v>
      </c>
      <c r="U4" s="17">
        <f>COUNTIF('Raw Value'!U$2:U$10,$A$4)</f>
        <v>0</v>
      </c>
    </row>
    <row r="5" spans="1:29">
      <c r="A5" s="1">
        <v>4</v>
      </c>
      <c r="B5" s="10" t="s">
        <v>81</v>
      </c>
      <c r="C5" s="17">
        <f>COUNTIF('Raw Value'!C$2:C$10,$A$5)</f>
        <v>7</v>
      </c>
      <c r="D5" s="17">
        <f>COUNTIF('Raw Value'!D$2:D$10,$A$5)</f>
        <v>8</v>
      </c>
      <c r="E5" s="17">
        <f>COUNTIF('Raw Value'!E$2:E$10,$A$5)</f>
        <v>3</v>
      </c>
      <c r="F5" s="17">
        <f>COUNTIF('Raw Value'!F$2:F$10,$A$5)</f>
        <v>9</v>
      </c>
      <c r="G5" s="17">
        <f>COUNTIF('Raw Value'!G$2:G$10,$A$5)</f>
        <v>6</v>
      </c>
      <c r="H5" s="17">
        <f>COUNTIF('Raw Value'!H$2:H$10,$A$5)</f>
        <v>4</v>
      </c>
      <c r="I5" s="17">
        <f>COUNTIF('Raw Value'!I$2:I$10,$A$5)</f>
        <v>3</v>
      </c>
      <c r="J5" s="17">
        <f>COUNTIF('Raw Value'!J$2:J$10,$A$5)</f>
        <v>2</v>
      </c>
      <c r="K5" s="17">
        <f>COUNTIF('Raw Value'!K$2:K$10,$A$5)</f>
        <v>2</v>
      </c>
      <c r="L5" s="17">
        <f>COUNTIF('Raw Value'!L$2:L$10,$A$5)</f>
        <v>0</v>
      </c>
      <c r="M5" s="17">
        <f>COUNTIF('Raw Value'!M$2:M$10,$A$5)</f>
        <v>6</v>
      </c>
      <c r="N5" s="17">
        <f>COUNTIF('Raw Value'!N$2:N$10,$A$5)</f>
        <v>8</v>
      </c>
      <c r="O5" s="17">
        <f>COUNTIF('Raw Value'!O$2:O$10,$A$5)</f>
        <v>2</v>
      </c>
      <c r="P5" s="17">
        <f>COUNTIF('Raw Value'!P$2:P$10,$A$5)</f>
        <v>6</v>
      </c>
      <c r="Q5" s="17">
        <f>COUNTIF('Raw Value'!Q$2:Q$10,$A$5)</f>
        <v>1</v>
      </c>
      <c r="R5" s="17">
        <f>COUNTIF('Raw Value'!R$2:R$10,$A$5)</f>
        <v>6</v>
      </c>
      <c r="S5" s="17">
        <f>COUNTIF('Raw Value'!S$2:S$10,$A$5)</f>
        <v>4</v>
      </c>
      <c r="T5" s="17">
        <f>COUNTIF('Raw Value'!T$2:T$10,$A$5)</f>
        <v>7</v>
      </c>
      <c r="U5" s="17">
        <f>COUNTIF('Raw Value'!U$2:U$10,$A$5)</f>
        <v>3</v>
      </c>
    </row>
    <row r="6" spans="1:29">
      <c r="B6" s="10" t="s">
        <v>82</v>
      </c>
      <c r="C6" s="49">
        <f t="shared" ref="C6:U6" si="0">C2*$A$2+C3*$A$3+C4*$A$4+C5*$A$5</f>
        <v>34</v>
      </c>
      <c r="D6" s="49">
        <f t="shared" si="0"/>
        <v>35</v>
      </c>
      <c r="E6" s="49">
        <f t="shared" si="0"/>
        <v>29</v>
      </c>
      <c r="F6" s="49">
        <f t="shared" si="0"/>
        <v>36</v>
      </c>
      <c r="G6" s="49">
        <f t="shared" si="0"/>
        <v>33</v>
      </c>
      <c r="H6" s="49">
        <f t="shared" si="0"/>
        <v>31</v>
      </c>
      <c r="I6" s="49">
        <f t="shared" si="0"/>
        <v>29</v>
      </c>
      <c r="J6" s="49">
        <f t="shared" si="0"/>
        <v>27</v>
      </c>
      <c r="K6" s="49">
        <f t="shared" si="0"/>
        <v>27</v>
      </c>
      <c r="L6" s="49">
        <f t="shared" si="0"/>
        <v>20</v>
      </c>
      <c r="M6" s="49">
        <f t="shared" si="0"/>
        <v>33</v>
      </c>
      <c r="N6" s="49">
        <f t="shared" si="0"/>
        <v>35</v>
      </c>
      <c r="O6" s="49">
        <f t="shared" si="0"/>
        <v>28</v>
      </c>
      <c r="P6" s="49">
        <f t="shared" si="0"/>
        <v>32</v>
      </c>
      <c r="Q6" s="49">
        <f t="shared" si="0"/>
        <v>24</v>
      </c>
      <c r="R6" s="49">
        <f t="shared" si="0"/>
        <v>33</v>
      </c>
      <c r="S6" s="49">
        <f t="shared" si="0"/>
        <v>30</v>
      </c>
      <c r="T6" s="49">
        <f t="shared" si="0"/>
        <v>34</v>
      </c>
      <c r="U6" s="49">
        <f t="shared" si="0"/>
        <v>23</v>
      </c>
    </row>
    <row r="8" spans="1:29">
      <c r="B8" s="73"/>
    </row>
    <row r="9" spans="1:29">
      <c r="B9" s="1" t="s">
        <v>102</v>
      </c>
      <c r="C9" s="74" t="s">
        <v>103</v>
      </c>
      <c r="D9" s="75">
        <f t="array" aca="1" ref="D9:P9" ca="1">TRANSPOSE(C10:C22)</f>
        <v>20</v>
      </c>
      <c r="E9" s="75">
        <f ca="1"/>
        <v>23</v>
      </c>
      <c r="F9" s="75">
        <f ca="1"/>
        <v>24</v>
      </c>
      <c r="G9" s="75">
        <f ca="1"/>
        <v>27</v>
      </c>
      <c r="H9" s="75">
        <f ca="1"/>
        <v>28</v>
      </c>
      <c r="I9" s="75">
        <f ca="1"/>
        <v>29</v>
      </c>
      <c r="J9" s="75">
        <f ca="1"/>
        <v>30</v>
      </c>
      <c r="K9" s="75">
        <f ca="1"/>
        <v>31</v>
      </c>
      <c r="L9" s="75">
        <f ca="1"/>
        <v>32</v>
      </c>
      <c r="M9" s="75">
        <f ca="1"/>
        <v>33</v>
      </c>
      <c r="N9" s="75">
        <f ca="1"/>
        <v>34</v>
      </c>
      <c r="O9" s="75">
        <f ca="1"/>
        <v>35</v>
      </c>
      <c r="P9" s="76">
        <f ca="1"/>
        <v>36</v>
      </c>
    </row>
    <row r="10" spans="1:29">
      <c r="B10" s="49">
        <f t="array" ref="B10:B28">TRANSPOSE(C6:U6)</f>
        <v>34</v>
      </c>
      <c r="C10" s="77">
        <f ca="1">IFERROR(__xludf.DUMMYFUNCTION("SORT(UNIQUE(B10:B28))"),20)</f>
        <v>20</v>
      </c>
      <c r="D10" s="49">
        <f t="shared" ref="D10:D22" ca="1" si="1">ROUND(($C10-$C$10)/2 + 1,0)</f>
        <v>1</v>
      </c>
      <c r="E10" s="49">
        <f t="shared" ref="E10:P10" ca="1" si="2">1/R10</f>
        <v>0.33333333333333331</v>
      </c>
      <c r="F10" s="49">
        <f t="shared" ca="1" si="2"/>
        <v>0.33333333333333331</v>
      </c>
      <c r="G10" s="49">
        <f t="shared" ca="1" si="2"/>
        <v>0.2</v>
      </c>
      <c r="H10" s="49">
        <f t="shared" ca="1" si="2"/>
        <v>0.2</v>
      </c>
      <c r="I10" s="49">
        <f t="shared" ca="1" si="2"/>
        <v>0.16666666666666666</v>
      </c>
      <c r="J10" s="49">
        <f t="shared" ca="1" si="2"/>
        <v>0.16666666666666666</v>
      </c>
      <c r="K10" s="49">
        <f t="shared" ca="1" si="2"/>
        <v>0.14285714285714285</v>
      </c>
      <c r="L10" s="49">
        <f t="shared" ca="1" si="2"/>
        <v>0.14285714285714285</v>
      </c>
      <c r="M10" s="49">
        <f t="shared" ca="1" si="2"/>
        <v>0.125</v>
      </c>
      <c r="N10" s="49">
        <f t="shared" ca="1" si="2"/>
        <v>0.125</v>
      </c>
      <c r="O10" s="49">
        <f t="shared" ca="1" si="2"/>
        <v>0.1111111111111111</v>
      </c>
      <c r="P10" s="34">
        <f t="shared" ca="1" si="2"/>
        <v>0.1111111111111111</v>
      </c>
      <c r="R10" s="49">
        <f t="array" aca="1" ref="R10:AC10" ca="1">TRANSPOSE(D11:D22)</f>
        <v>3</v>
      </c>
      <c r="S10" s="49">
        <f ca="1"/>
        <v>3</v>
      </c>
      <c r="T10" s="49">
        <f ca="1"/>
        <v>5</v>
      </c>
      <c r="U10" s="49">
        <f ca="1"/>
        <v>5</v>
      </c>
      <c r="V10" s="49">
        <f ca="1"/>
        <v>6</v>
      </c>
      <c r="W10" s="49">
        <f ca="1"/>
        <v>6</v>
      </c>
      <c r="X10" s="49">
        <f ca="1"/>
        <v>7</v>
      </c>
      <c r="Y10" s="49">
        <f ca="1"/>
        <v>7</v>
      </c>
      <c r="Z10" s="49">
        <f ca="1"/>
        <v>8</v>
      </c>
      <c r="AA10" s="49">
        <f ca="1"/>
        <v>8</v>
      </c>
      <c r="AB10" s="49">
        <f ca="1"/>
        <v>9</v>
      </c>
      <c r="AC10" s="49">
        <f ca="1"/>
        <v>9</v>
      </c>
    </row>
    <row r="11" spans="1:29">
      <c r="B11" s="49">
        <v>35</v>
      </c>
      <c r="C11" s="77">
        <f ca="1">IFERROR(__xludf.DUMMYFUNCTION("""COMPUTED_VALUE"""),23)</f>
        <v>23</v>
      </c>
      <c r="D11" s="49">
        <f t="shared" ca="1" si="1"/>
        <v>3</v>
      </c>
      <c r="E11" s="1">
        <f t="shared" ref="E11:E22" ca="1" si="3">ROUND(($C11-$C$11)/2 + 1,0)</f>
        <v>1</v>
      </c>
      <c r="F11" s="49">
        <f t="shared" ref="F11:P11" ca="1" si="4">1/S11</f>
        <v>0.5</v>
      </c>
      <c r="G11" s="49">
        <f t="shared" ca="1" si="4"/>
        <v>0.33333333333333331</v>
      </c>
      <c r="H11" s="49">
        <f t="shared" ca="1" si="4"/>
        <v>0.25</v>
      </c>
      <c r="I11" s="49">
        <f t="shared" ca="1" si="4"/>
        <v>0.25</v>
      </c>
      <c r="J11" s="49">
        <f t="shared" ca="1" si="4"/>
        <v>0.2</v>
      </c>
      <c r="K11" s="49">
        <f t="shared" ca="1" si="4"/>
        <v>0.2</v>
      </c>
      <c r="L11" s="49">
        <f t="shared" ca="1" si="4"/>
        <v>0.16666666666666666</v>
      </c>
      <c r="M11" s="49">
        <f t="shared" ca="1" si="4"/>
        <v>0.16666666666666666</v>
      </c>
      <c r="N11" s="49">
        <f t="shared" ca="1" si="4"/>
        <v>0.14285714285714285</v>
      </c>
      <c r="O11" s="49">
        <f t="shared" ca="1" si="4"/>
        <v>0.14285714285714285</v>
      </c>
      <c r="P11" s="34">
        <f t="shared" ca="1" si="4"/>
        <v>0.125</v>
      </c>
      <c r="R11" s="1" t="s">
        <v>104</v>
      </c>
      <c r="S11" s="49">
        <f t="array" aca="1" ref="S11:AC11" ca="1">TRANSPOSE(E12:E22)</f>
        <v>2</v>
      </c>
      <c r="T11" s="49">
        <f ca="1"/>
        <v>3</v>
      </c>
      <c r="U11" s="49">
        <f ca="1"/>
        <v>4</v>
      </c>
      <c r="V11" s="49">
        <f ca="1"/>
        <v>4</v>
      </c>
      <c r="W11" s="49">
        <f ca="1"/>
        <v>5</v>
      </c>
      <c r="X11" s="49">
        <f ca="1"/>
        <v>5</v>
      </c>
      <c r="Y11" s="49">
        <f ca="1"/>
        <v>6</v>
      </c>
      <c r="Z11" s="49">
        <f ca="1"/>
        <v>6</v>
      </c>
      <c r="AA11" s="49">
        <f ca="1"/>
        <v>7</v>
      </c>
      <c r="AB11" s="49">
        <f ca="1"/>
        <v>7</v>
      </c>
      <c r="AC11" s="49">
        <f ca="1"/>
        <v>8</v>
      </c>
    </row>
    <row r="12" spans="1:29">
      <c r="B12" s="49">
        <v>29</v>
      </c>
      <c r="C12" s="77">
        <f ca="1">IFERROR(__xludf.DUMMYFUNCTION("""COMPUTED_VALUE"""),24)</f>
        <v>24</v>
      </c>
      <c r="D12" s="49">
        <f t="shared" ca="1" si="1"/>
        <v>3</v>
      </c>
      <c r="E12" s="1">
        <f t="shared" ca="1" si="3"/>
        <v>2</v>
      </c>
      <c r="F12" s="1">
        <f t="shared" ref="F12:F22" ca="1" si="5">ROUND(($C12-$C$12)/2 + 1,0)</f>
        <v>1</v>
      </c>
      <c r="G12" s="49">
        <f t="shared" ref="G12:P12" ca="1" si="6">1/T12</f>
        <v>0.33333333333333331</v>
      </c>
      <c r="H12" s="49">
        <f t="shared" ca="1" si="6"/>
        <v>0.33333333333333331</v>
      </c>
      <c r="I12" s="49">
        <f t="shared" ca="1" si="6"/>
        <v>0.25</v>
      </c>
      <c r="J12" s="49">
        <f t="shared" ca="1" si="6"/>
        <v>0.25</v>
      </c>
      <c r="K12" s="49">
        <f t="shared" ca="1" si="6"/>
        <v>0.2</v>
      </c>
      <c r="L12" s="49">
        <f t="shared" ca="1" si="6"/>
        <v>0.2</v>
      </c>
      <c r="M12" s="49">
        <f t="shared" ca="1" si="6"/>
        <v>0.16666666666666666</v>
      </c>
      <c r="N12" s="49">
        <f t="shared" ca="1" si="6"/>
        <v>0.16666666666666666</v>
      </c>
      <c r="O12" s="49">
        <f t="shared" ca="1" si="6"/>
        <v>0.14285714285714285</v>
      </c>
      <c r="P12" s="34">
        <f t="shared" ca="1" si="6"/>
        <v>0.14285714285714285</v>
      </c>
      <c r="S12" s="1" t="s">
        <v>104</v>
      </c>
      <c r="T12" s="49">
        <f t="array" aca="1" ref="T12:AC12" ca="1">TRANSPOSE(F13:F22)</f>
        <v>3</v>
      </c>
      <c r="U12" s="49">
        <f ca="1"/>
        <v>3</v>
      </c>
      <c r="V12" s="49">
        <f ca="1"/>
        <v>4</v>
      </c>
      <c r="W12" s="49">
        <f ca="1"/>
        <v>4</v>
      </c>
      <c r="X12" s="49">
        <f ca="1"/>
        <v>5</v>
      </c>
      <c r="Y12" s="49">
        <f ca="1"/>
        <v>5</v>
      </c>
      <c r="Z12" s="49">
        <f ca="1"/>
        <v>6</v>
      </c>
      <c r="AA12" s="49">
        <f ca="1"/>
        <v>6</v>
      </c>
      <c r="AB12" s="49">
        <f ca="1"/>
        <v>7</v>
      </c>
      <c r="AC12" s="49">
        <f ca="1"/>
        <v>7</v>
      </c>
    </row>
    <row r="13" spans="1:29">
      <c r="B13" s="49">
        <v>36</v>
      </c>
      <c r="C13" s="77">
        <f ca="1">IFERROR(__xludf.DUMMYFUNCTION("""COMPUTED_VALUE"""),27)</f>
        <v>27</v>
      </c>
      <c r="D13" s="49">
        <f t="shared" ca="1" si="1"/>
        <v>5</v>
      </c>
      <c r="E13" s="1">
        <f t="shared" ca="1" si="3"/>
        <v>3</v>
      </c>
      <c r="F13" s="1">
        <f t="shared" ca="1" si="5"/>
        <v>3</v>
      </c>
      <c r="G13" s="1">
        <f t="shared" ref="G13:G22" ca="1" si="7">ROUND(($C13-$C$13)/2 + 1,0)</f>
        <v>1</v>
      </c>
      <c r="H13" s="49">
        <f t="shared" ref="H13:P13" ca="1" si="8">1/U13</f>
        <v>0.5</v>
      </c>
      <c r="I13" s="49">
        <f t="shared" ca="1" si="8"/>
        <v>0.5</v>
      </c>
      <c r="J13" s="49">
        <f t="shared" ca="1" si="8"/>
        <v>0.33333333333333331</v>
      </c>
      <c r="K13" s="49">
        <f t="shared" ca="1" si="8"/>
        <v>0.33333333333333331</v>
      </c>
      <c r="L13" s="49">
        <f t="shared" ca="1" si="8"/>
        <v>0.25</v>
      </c>
      <c r="M13" s="49">
        <f t="shared" ca="1" si="8"/>
        <v>0.25</v>
      </c>
      <c r="N13" s="49">
        <f t="shared" ca="1" si="8"/>
        <v>0.2</v>
      </c>
      <c r="O13" s="49">
        <f t="shared" ca="1" si="8"/>
        <v>0.2</v>
      </c>
      <c r="P13" s="34">
        <f t="shared" ca="1" si="8"/>
        <v>0.16666666666666666</v>
      </c>
      <c r="T13" s="1" t="s">
        <v>104</v>
      </c>
      <c r="U13" s="49">
        <f t="array" aca="1" ref="U13:AC13" ca="1">TRANSPOSE(G14:G22)</f>
        <v>2</v>
      </c>
      <c r="V13" s="49">
        <f ca="1"/>
        <v>2</v>
      </c>
      <c r="W13" s="49">
        <f ca="1"/>
        <v>3</v>
      </c>
      <c r="X13" s="49">
        <f ca="1"/>
        <v>3</v>
      </c>
      <c r="Y13" s="49">
        <f ca="1"/>
        <v>4</v>
      </c>
      <c r="Z13" s="49">
        <f ca="1"/>
        <v>4</v>
      </c>
      <c r="AA13" s="49">
        <f ca="1"/>
        <v>5</v>
      </c>
      <c r="AB13" s="49">
        <f ca="1"/>
        <v>5</v>
      </c>
      <c r="AC13" s="49">
        <f ca="1"/>
        <v>6</v>
      </c>
    </row>
    <row r="14" spans="1:29">
      <c r="B14" s="49">
        <v>33</v>
      </c>
      <c r="C14" s="77">
        <f ca="1">IFERROR(__xludf.DUMMYFUNCTION("""COMPUTED_VALUE"""),28)</f>
        <v>28</v>
      </c>
      <c r="D14" s="49">
        <f t="shared" ca="1" si="1"/>
        <v>5</v>
      </c>
      <c r="E14" s="1">
        <f t="shared" ca="1" si="3"/>
        <v>4</v>
      </c>
      <c r="F14" s="1">
        <f t="shared" ca="1" si="5"/>
        <v>3</v>
      </c>
      <c r="G14" s="1">
        <f t="shared" ca="1" si="7"/>
        <v>2</v>
      </c>
      <c r="H14" s="1">
        <f t="shared" ref="H14:H22" ca="1" si="9">ROUND(($C14-$C$14)/2 + 1,0)</f>
        <v>1</v>
      </c>
      <c r="I14" s="49">
        <f t="shared" ref="I14:P14" ca="1" si="10">1/V14</f>
        <v>0.5</v>
      </c>
      <c r="J14" s="49">
        <f t="shared" ca="1" si="10"/>
        <v>0.5</v>
      </c>
      <c r="K14" s="49">
        <f t="shared" ca="1" si="10"/>
        <v>0.33333333333333331</v>
      </c>
      <c r="L14" s="49">
        <f t="shared" ca="1" si="10"/>
        <v>0.33333333333333331</v>
      </c>
      <c r="M14" s="49">
        <f t="shared" ca="1" si="10"/>
        <v>0.25</v>
      </c>
      <c r="N14" s="49">
        <f t="shared" ca="1" si="10"/>
        <v>0.25</v>
      </c>
      <c r="O14" s="49">
        <f t="shared" ca="1" si="10"/>
        <v>0.2</v>
      </c>
      <c r="P14" s="34">
        <f t="shared" ca="1" si="10"/>
        <v>0.2</v>
      </c>
      <c r="U14" s="1" t="s">
        <v>104</v>
      </c>
      <c r="V14" s="49">
        <f t="array" aca="1" ref="V14:AC14" ca="1">TRANSPOSE(H15:H22)</f>
        <v>2</v>
      </c>
      <c r="W14" s="49">
        <f ca="1"/>
        <v>2</v>
      </c>
      <c r="X14" s="49">
        <f ca="1"/>
        <v>3</v>
      </c>
      <c r="Y14" s="49">
        <f ca="1"/>
        <v>3</v>
      </c>
      <c r="Z14" s="49">
        <f ca="1"/>
        <v>4</v>
      </c>
      <c r="AA14" s="49">
        <f ca="1"/>
        <v>4</v>
      </c>
      <c r="AB14" s="49">
        <f ca="1"/>
        <v>5</v>
      </c>
      <c r="AC14" s="49">
        <f ca="1"/>
        <v>5</v>
      </c>
    </row>
    <row r="15" spans="1:29">
      <c r="B15" s="49">
        <v>31</v>
      </c>
      <c r="C15" s="77">
        <f ca="1">IFERROR(__xludf.DUMMYFUNCTION("""COMPUTED_VALUE"""),29)</f>
        <v>29</v>
      </c>
      <c r="D15" s="49">
        <f t="shared" ca="1" si="1"/>
        <v>6</v>
      </c>
      <c r="E15" s="1">
        <f t="shared" ca="1" si="3"/>
        <v>4</v>
      </c>
      <c r="F15" s="1">
        <f t="shared" ca="1" si="5"/>
        <v>4</v>
      </c>
      <c r="G15" s="1">
        <f t="shared" ca="1" si="7"/>
        <v>2</v>
      </c>
      <c r="H15" s="1">
        <f t="shared" ca="1" si="9"/>
        <v>2</v>
      </c>
      <c r="I15" s="1">
        <f t="shared" ref="I15:I22" ca="1" si="11">ROUND(($C15-$C$15)/2 + 1,0)</f>
        <v>1</v>
      </c>
      <c r="J15" s="49">
        <f t="shared" ref="J15:P15" ca="1" si="12">1/W15</f>
        <v>0.5</v>
      </c>
      <c r="K15" s="49">
        <f t="shared" ca="1" si="12"/>
        <v>0.5</v>
      </c>
      <c r="L15" s="49">
        <f t="shared" ca="1" si="12"/>
        <v>0.33333333333333331</v>
      </c>
      <c r="M15" s="49">
        <f t="shared" ca="1" si="12"/>
        <v>0.33333333333333331</v>
      </c>
      <c r="N15" s="49">
        <f t="shared" ca="1" si="12"/>
        <v>0.25</v>
      </c>
      <c r="O15" s="49">
        <f t="shared" ca="1" si="12"/>
        <v>0.25</v>
      </c>
      <c r="P15" s="34">
        <f t="shared" ca="1" si="12"/>
        <v>0.2</v>
      </c>
      <c r="V15" s="1" t="s">
        <v>104</v>
      </c>
      <c r="W15" s="49">
        <f t="array" aca="1" ref="W15:AC15" ca="1">TRANSPOSE(I16:I22)</f>
        <v>2</v>
      </c>
      <c r="X15" s="49">
        <f ca="1"/>
        <v>2</v>
      </c>
      <c r="Y15" s="49">
        <f ca="1"/>
        <v>3</v>
      </c>
      <c r="Z15" s="49">
        <f ca="1"/>
        <v>3</v>
      </c>
      <c r="AA15" s="49">
        <f ca="1"/>
        <v>4</v>
      </c>
      <c r="AB15" s="49">
        <f ca="1"/>
        <v>4</v>
      </c>
      <c r="AC15" s="49">
        <f ca="1"/>
        <v>5</v>
      </c>
    </row>
    <row r="16" spans="1:29">
      <c r="B16" s="49">
        <v>29</v>
      </c>
      <c r="C16" s="77">
        <f ca="1">IFERROR(__xludf.DUMMYFUNCTION("""COMPUTED_VALUE"""),30)</f>
        <v>30</v>
      </c>
      <c r="D16" s="49">
        <f t="shared" ca="1" si="1"/>
        <v>6</v>
      </c>
      <c r="E16" s="1">
        <f t="shared" ca="1" si="3"/>
        <v>5</v>
      </c>
      <c r="F16" s="1">
        <f t="shared" ca="1" si="5"/>
        <v>4</v>
      </c>
      <c r="G16" s="1">
        <f t="shared" ca="1" si="7"/>
        <v>3</v>
      </c>
      <c r="H16" s="1">
        <f t="shared" ca="1" si="9"/>
        <v>2</v>
      </c>
      <c r="I16" s="1">
        <f t="shared" ca="1" si="11"/>
        <v>2</v>
      </c>
      <c r="J16" s="1">
        <f t="shared" ref="J16:J22" ca="1" si="13">ROUND(($C16-$C$16)/2 + 1,0)</f>
        <v>1</v>
      </c>
      <c r="K16" s="49">
        <f t="shared" ref="K16:P16" ca="1" si="14">1/X16</f>
        <v>0.5</v>
      </c>
      <c r="L16" s="49">
        <f t="shared" ca="1" si="14"/>
        <v>0.5</v>
      </c>
      <c r="M16" s="49">
        <f t="shared" ca="1" si="14"/>
        <v>0.33333333333333331</v>
      </c>
      <c r="N16" s="49">
        <f t="shared" ca="1" si="14"/>
        <v>0.33333333333333331</v>
      </c>
      <c r="O16" s="49">
        <f t="shared" ca="1" si="14"/>
        <v>0.25</v>
      </c>
      <c r="P16" s="34">
        <f t="shared" ca="1" si="14"/>
        <v>0.25</v>
      </c>
      <c r="W16" s="1" t="s">
        <v>104</v>
      </c>
      <c r="X16" s="49">
        <f t="array" aca="1" ref="X16:AC16" ca="1">TRANSPOSE(J17:J22)</f>
        <v>2</v>
      </c>
      <c r="Y16" s="49">
        <f ca="1"/>
        <v>2</v>
      </c>
      <c r="Z16" s="49">
        <f ca="1"/>
        <v>3</v>
      </c>
      <c r="AA16" s="49">
        <f ca="1"/>
        <v>3</v>
      </c>
      <c r="AB16" s="49">
        <f ca="1"/>
        <v>4</v>
      </c>
      <c r="AC16" s="49">
        <f ca="1"/>
        <v>4</v>
      </c>
    </row>
    <row r="17" spans="1:29">
      <c r="B17" s="49">
        <v>27</v>
      </c>
      <c r="C17" s="77">
        <f ca="1">IFERROR(__xludf.DUMMYFUNCTION("""COMPUTED_VALUE"""),31)</f>
        <v>31</v>
      </c>
      <c r="D17" s="49">
        <f t="shared" ca="1" si="1"/>
        <v>7</v>
      </c>
      <c r="E17" s="1">
        <f t="shared" ca="1" si="3"/>
        <v>5</v>
      </c>
      <c r="F17" s="1">
        <f t="shared" ca="1" si="5"/>
        <v>5</v>
      </c>
      <c r="G17" s="1">
        <f t="shared" ca="1" si="7"/>
        <v>3</v>
      </c>
      <c r="H17" s="1">
        <f t="shared" ca="1" si="9"/>
        <v>3</v>
      </c>
      <c r="I17" s="1">
        <f t="shared" ca="1" si="11"/>
        <v>2</v>
      </c>
      <c r="J17" s="1">
        <f t="shared" ca="1" si="13"/>
        <v>2</v>
      </c>
      <c r="K17" s="1">
        <f t="shared" ref="K17:K22" ca="1" si="15">ROUND(($C17-$C$17)/2 + 1,0)</f>
        <v>1</v>
      </c>
      <c r="L17" s="49">
        <f t="shared" ref="L17:P17" ca="1" si="16">1/Y17</f>
        <v>0.5</v>
      </c>
      <c r="M17" s="49">
        <f t="shared" ca="1" si="16"/>
        <v>0.5</v>
      </c>
      <c r="N17" s="49">
        <f t="shared" ca="1" si="16"/>
        <v>0.33333333333333331</v>
      </c>
      <c r="O17" s="49">
        <f t="shared" ca="1" si="16"/>
        <v>0.33333333333333331</v>
      </c>
      <c r="P17" s="34">
        <f t="shared" ca="1" si="16"/>
        <v>0.25</v>
      </c>
      <c r="X17" s="1" t="s">
        <v>104</v>
      </c>
      <c r="Y17" s="49">
        <f t="array" aca="1" ref="Y17:AC17" ca="1">TRANSPOSE(K18:K22)</f>
        <v>2</v>
      </c>
      <c r="Z17" s="49">
        <f ca="1"/>
        <v>2</v>
      </c>
      <c r="AA17" s="49">
        <f ca="1"/>
        <v>3</v>
      </c>
      <c r="AB17" s="49">
        <f ca="1"/>
        <v>3</v>
      </c>
      <c r="AC17" s="49">
        <f ca="1"/>
        <v>4</v>
      </c>
    </row>
    <row r="18" spans="1:29">
      <c r="B18" s="49">
        <v>27</v>
      </c>
      <c r="C18" s="77">
        <f ca="1">IFERROR(__xludf.DUMMYFUNCTION("""COMPUTED_VALUE"""),32)</f>
        <v>32</v>
      </c>
      <c r="D18" s="49">
        <f t="shared" ca="1" si="1"/>
        <v>7</v>
      </c>
      <c r="E18" s="1">
        <f t="shared" ca="1" si="3"/>
        <v>6</v>
      </c>
      <c r="F18" s="1">
        <f t="shared" ca="1" si="5"/>
        <v>5</v>
      </c>
      <c r="G18" s="1">
        <f t="shared" ca="1" si="7"/>
        <v>4</v>
      </c>
      <c r="H18" s="1">
        <f t="shared" ca="1" si="9"/>
        <v>3</v>
      </c>
      <c r="I18" s="1">
        <f t="shared" ca="1" si="11"/>
        <v>3</v>
      </c>
      <c r="J18" s="1">
        <f t="shared" ca="1" si="13"/>
        <v>2</v>
      </c>
      <c r="K18" s="1">
        <f t="shared" ca="1" si="15"/>
        <v>2</v>
      </c>
      <c r="L18" s="1">
        <f t="shared" ref="L18:L22" ca="1" si="17">ROUND(($C18-$C$18)/2 + 1,0)</f>
        <v>1</v>
      </c>
      <c r="M18" s="49">
        <f t="shared" ref="M18:P18" ca="1" si="18">1/Z18</f>
        <v>0.5</v>
      </c>
      <c r="N18" s="49">
        <f t="shared" ca="1" si="18"/>
        <v>0.5</v>
      </c>
      <c r="O18" s="49">
        <f t="shared" ca="1" si="18"/>
        <v>0.33333333333333331</v>
      </c>
      <c r="P18" s="34">
        <f t="shared" ca="1" si="18"/>
        <v>0.33333333333333331</v>
      </c>
      <c r="Y18" s="1" t="s">
        <v>104</v>
      </c>
      <c r="Z18" s="49">
        <f t="array" aca="1" ref="Z18:AC18" ca="1">TRANSPOSE(L19:L22)</f>
        <v>2</v>
      </c>
      <c r="AA18" s="49">
        <f ca="1"/>
        <v>2</v>
      </c>
      <c r="AB18" s="49">
        <f ca="1"/>
        <v>3</v>
      </c>
      <c r="AC18" s="49">
        <f ca="1"/>
        <v>3</v>
      </c>
    </row>
    <row r="19" spans="1:29">
      <c r="B19" s="49">
        <v>20</v>
      </c>
      <c r="C19" s="77">
        <f ca="1">IFERROR(__xludf.DUMMYFUNCTION("""COMPUTED_VALUE"""),33)</f>
        <v>33</v>
      </c>
      <c r="D19" s="49">
        <f t="shared" ca="1" si="1"/>
        <v>8</v>
      </c>
      <c r="E19" s="1">
        <f t="shared" ca="1" si="3"/>
        <v>6</v>
      </c>
      <c r="F19" s="1">
        <f t="shared" ca="1" si="5"/>
        <v>6</v>
      </c>
      <c r="G19" s="1">
        <f t="shared" ca="1" si="7"/>
        <v>4</v>
      </c>
      <c r="H19" s="1">
        <f t="shared" ca="1" si="9"/>
        <v>4</v>
      </c>
      <c r="I19" s="1">
        <f t="shared" ca="1" si="11"/>
        <v>3</v>
      </c>
      <c r="J19" s="1">
        <f t="shared" ca="1" si="13"/>
        <v>3</v>
      </c>
      <c r="K19" s="1">
        <f t="shared" ca="1" si="15"/>
        <v>2</v>
      </c>
      <c r="L19" s="1">
        <f t="shared" ca="1" si="17"/>
        <v>2</v>
      </c>
      <c r="M19" s="1">
        <f t="shared" ref="M19:M22" ca="1" si="19">ROUND(($C19-$C$19)/2 + 1,0)</f>
        <v>1</v>
      </c>
      <c r="N19" s="49">
        <f t="shared" ref="N19:P19" ca="1" si="20">1/AA19</f>
        <v>0.5</v>
      </c>
      <c r="O19" s="49">
        <f t="shared" ca="1" si="20"/>
        <v>0.5</v>
      </c>
      <c r="P19" s="34">
        <f t="shared" ca="1" si="20"/>
        <v>0.33333333333333331</v>
      </c>
      <c r="Z19" s="1" t="s">
        <v>104</v>
      </c>
      <c r="AA19" s="49">
        <f t="array" aca="1" ref="AA19:AC19" ca="1">TRANSPOSE(M20:M22)</f>
        <v>2</v>
      </c>
      <c r="AB19" s="49">
        <f ca="1"/>
        <v>2</v>
      </c>
      <c r="AC19" s="49">
        <f ca="1"/>
        <v>3</v>
      </c>
    </row>
    <row r="20" spans="1:29">
      <c r="B20" s="49">
        <v>33</v>
      </c>
      <c r="C20" s="77">
        <f ca="1">IFERROR(__xludf.DUMMYFUNCTION("""COMPUTED_VALUE"""),34)</f>
        <v>34</v>
      </c>
      <c r="D20" s="49">
        <f t="shared" ca="1" si="1"/>
        <v>8</v>
      </c>
      <c r="E20" s="1">
        <f t="shared" ca="1" si="3"/>
        <v>7</v>
      </c>
      <c r="F20" s="1">
        <f t="shared" ca="1" si="5"/>
        <v>6</v>
      </c>
      <c r="G20" s="1">
        <f t="shared" ca="1" si="7"/>
        <v>5</v>
      </c>
      <c r="H20" s="1">
        <f t="shared" ca="1" si="9"/>
        <v>4</v>
      </c>
      <c r="I20" s="1">
        <f t="shared" ca="1" si="11"/>
        <v>4</v>
      </c>
      <c r="J20" s="1">
        <f t="shared" ca="1" si="13"/>
        <v>3</v>
      </c>
      <c r="K20" s="1">
        <f t="shared" ca="1" si="15"/>
        <v>3</v>
      </c>
      <c r="L20" s="1">
        <f t="shared" ca="1" si="17"/>
        <v>2</v>
      </c>
      <c r="M20" s="1">
        <f t="shared" ca="1" si="19"/>
        <v>2</v>
      </c>
      <c r="N20" s="1">
        <f t="shared" ref="N20:N22" ca="1" si="21">ROUND(($C20-$C$20)/2 + 1,0)</f>
        <v>1</v>
      </c>
      <c r="O20" s="49">
        <f t="shared" ref="O20:P20" ca="1" si="22">1/AB20</f>
        <v>0.5</v>
      </c>
      <c r="P20" s="34">
        <f t="shared" ca="1" si="22"/>
        <v>0.5</v>
      </c>
      <c r="AA20" s="1" t="s">
        <v>104</v>
      </c>
      <c r="AB20" s="49">
        <f t="array" aca="1" ref="AB20:AC20" ca="1">TRANSPOSE(N21:N22)</f>
        <v>2</v>
      </c>
      <c r="AC20" s="49">
        <f ca="1"/>
        <v>2</v>
      </c>
    </row>
    <row r="21" spans="1:29">
      <c r="B21" s="49">
        <v>35</v>
      </c>
      <c r="C21" s="77">
        <f ca="1">IFERROR(__xludf.DUMMYFUNCTION("""COMPUTED_VALUE"""),35)</f>
        <v>35</v>
      </c>
      <c r="D21" s="49">
        <f t="shared" ca="1" si="1"/>
        <v>9</v>
      </c>
      <c r="E21" s="1">
        <f t="shared" ca="1" si="3"/>
        <v>7</v>
      </c>
      <c r="F21" s="1">
        <f t="shared" ca="1" si="5"/>
        <v>7</v>
      </c>
      <c r="G21" s="1">
        <f t="shared" ca="1" si="7"/>
        <v>5</v>
      </c>
      <c r="H21" s="1">
        <f t="shared" ca="1" si="9"/>
        <v>5</v>
      </c>
      <c r="I21" s="1">
        <f t="shared" ca="1" si="11"/>
        <v>4</v>
      </c>
      <c r="J21" s="1">
        <f t="shared" ca="1" si="13"/>
        <v>4</v>
      </c>
      <c r="K21" s="1">
        <f t="shared" ca="1" si="15"/>
        <v>3</v>
      </c>
      <c r="L21" s="1">
        <f t="shared" ca="1" si="17"/>
        <v>3</v>
      </c>
      <c r="M21" s="1">
        <f t="shared" ca="1" si="19"/>
        <v>2</v>
      </c>
      <c r="N21" s="1">
        <f t="shared" ca="1" si="21"/>
        <v>2</v>
      </c>
      <c r="O21" s="1">
        <f t="shared" ref="O21:O22" ca="1" si="23">ROUND(($C21-$C$21)/2 + 1,0)</f>
        <v>1</v>
      </c>
      <c r="P21" s="34">
        <f ca="1">1/AC21</f>
        <v>0.5</v>
      </c>
      <c r="AB21" s="1" t="s">
        <v>104</v>
      </c>
      <c r="AC21" s="49">
        <f t="array" aca="1" ref="AC21" ca="1">TRANSPOSE(O22)</f>
        <v>2</v>
      </c>
    </row>
    <row r="22" spans="1:29">
      <c r="B22" s="49">
        <v>28</v>
      </c>
      <c r="C22" s="79">
        <f ca="1">IFERROR(__xludf.DUMMYFUNCTION("""COMPUTED_VALUE"""),36)</f>
        <v>36</v>
      </c>
      <c r="D22" s="81">
        <f t="shared" ca="1" si="1"/>
        <v>9</v>
      </c>
      <c r="E22" s="83">
        <f t="shared" ca="1" si="3"/>
        <v>8</v>
      </c>
      <c r="F22" s="83">
        <f t="shared" ca="1" si="5"/>
        <v>7</v>
      </c>
      <c r="G22" s="83">
        <f t="shared" ca="1" si="7"/>
        <v>6</v>
      </c>
      <c r="H22" s="83">
        <f t="shared" ca="1" si="9"/>
        <v>5</v>
      </c>
      <c r="I22" s="83">
        <f t="shared" ca="1" si="11"/>
        <v>5</v>
      </c>
      <c r="J22" s="83">
        <f t="shared" ca="1" si="13"/>
        <v>4</v>
      </c>
      <c r="K22" s="83">
        <f t="shared" ca="1" si="15"/>
        <v>4</v>
      </c>
      <c r="L22" s="83">
        <f t="shared" ca="1" si="17"/>
        <v>3</v>
      </c>
      <c r="M22" s="83">
        <f t="shared" ca="1" si="19"/>
        <v>3</v>
      </c>
      <c r="N22" s="83">
        <f t="shared" ca="1" si="21"/>
        <v>2</v>
      </c>
      <c r="O22" s="83">
        <f t="shared" ca="1" si="23"/>
        <v>2</v>
      </c>
      <c r="P22" s="86">
        <f ca="1">ROUND(($C22-$C$22)/2 + 1,0)</f>
        <v>1</v>
      </c>
      <c r="AC22" s="1" t="s">
        <v>104</v>
      </c>
    </row>
    <row r="23" spans="1:29">
      <c r="B23" s="49">
        <v>32</v>
      </c>
    </row>
    <row r="24" spans="1:29">
      <c r="B24" s="49">
        <v>24</v>
      </c>
      <c r="D24" s="1" t="s">
        <v>90</v>
      </c>
      <c r="E24" s="1" t="s">
        <v>95</v>
      </c>
    </row>
    <row r="25" spans="1:29">
      <c r="B25" s="49">
        <v>33</v>
      </c>
      <c r="D25" s="1" t="s">
        <v>96</v>
      </c>
    </row>
    <row r="26" spans="1:29">
      <c r="B26" s="49">
        <v>30</v>
      </c>
      <c r="D26" s="1" t="s">
        <v>94</v>
      </c>
    </row>
    <row r="27" spans="1:29">
      <c r="B27" s="49">
        <v>34</v>
      </c>
    </row>
    <row r="28" spans="1:29">
      <c r="B28" s="49">
        <v>23</v>
      </c>
    </row>
    <row r="30" spans="1:29">
      <c r="C30" s="49">
        <f t="shared" ref="C30:U30" si="24">C6:U6</f>
        <v>34</v>
      </c>
      <c r="D30" s="49">
        <f t="shared" si="24"/>
        <v>35</v>
      </c>
      <c r="E30" s="49">
        <f t="shared" si="24"/>
        <v>29</v>
      </c>
      <c r="F30" s="49">
        <f t="shared" si="24"/>
        <v>36</v>
      </c>
      <c r="G30" s="49">
        <f t="shared" si="24"/>
        <v>33</v>
      </c>
      <c r="H30" s="49">
        <f t="shared" si="24"/>
        <v>31</v>
      </c>
      <c r="I30" s="49">
        <f t="shared" si="24"/>
        <v>29</v>
      </c>
      <c r="J30" s="49">
        <f t="shared" si="24"/>
        <v>27</v>
      </c>
      <c r="K30" s="49">
        <f t="shared" si="24"/>
        <v>27</v>
      </c>
      <c r="L30" s="49">
        <f t="shared" si="24"/>
        <v>20</v>
      </c>
      <c r="M30" s="49">
        <f t="shared" si="24"/>
        <v>33</v>
      </c>
      <c r="N30" s="49">
        <f t="shared" si="24"/>
        <v>35</v>
      </c>
      <c r="O30" s="49">
        <f t="shared" si="24"/>
        <v>28</v>
      </c>
      <c r="P30" s="49">
        <f t="shared" si="24"/>
        <v>32</v>
      </c>
      <c r="Q30" s="49">
        <f t="shared" si="24"/>
        <v>24</v>
      </c>
      <c r="R30" s="49">
        <f t="shared" si="24"/>
        <v>33</v>
      </c>
      <c r="S30" s="49">
        <f t="shared" si="24"/>
        <v>30</v>
      </c>
      <c r="T30" s="49">
        <f t="shared" si="24"/>
        <v>34</v>
      </c>
      <c r="U30" s="49">
        <f t="shared" si="24"/>
        <v>23</v>
      </c>
    </row>
    <row r="31" spans="1:29">
      <c r="B31" s="49" t="str">
        <f t="shared" ref="B31:U31" si="25">B1:U1</f>
        <v>#</v>
      </c>
      <c r="C31" s="49" t="str">
        <f t="shared" si="25"/>
        <v>#1</v>
      </c>
      <c r="D31" s="49" t="str">
        <f t="shared" si="25"/>
        <v>#2</v>
      </c>
      <c r="E31" s="49" t="str">
        <f t="shared" si="25"/>
        <v>#3</v>
      </c>
      <c r="F31" s="49" t="str">
        <f t="shared" si="25"/>
        <v>#4</v>
      </c>
      <c r="G31" s="49" t="str">
        <f t="shared" si="25"/>
        <v>#5</v>
      </c>
      <c r="H31" s="49" t="str">
        <f t="shared" si="25"/>
        <v>#6</v>
      </c>
      <c r="I31" s="49" t="str">
        <f t="shared" si="25"/>
        <v>#7</v>
      </c>
      <c r="J31" s="49" t="str">
        <f t="shared" si="25"/>
        <v>#8</v>
      </c>
      <c r="K31" s="49" t="str">
        <f t="shared" si="25"/>
        <v>#9</v>
      </c>
      <c r="L31" s="49" t="str">
        <f t="shared" si="25"/>
        <v>#10</v>
      </c>
      <c r="M31" s="49" t="str">
        <f t="shared" si="25"/>
        <v>#11</v>
      </c>
      <c r="N31" s="49" t="str">
        <f t="shared" si="25"/>
        <v>#12</v>
      </c>
      <c r="O31" s="49" t="str">
        <f t="shared" si="25"/>
        <v>#13</v>
      </c>
      <c r="P31" s="49" t="str">
        <f t="shared" si="25"/>
        <v>#14</v>
      </c>
      <c r="Q31" s="49" t="str">
        <f t="shared" si="25"/>
        <v>#15</v>
      </c>
      <c r="R31" s="49" t="str">
        <f t="shared" si="25"/>
        <v>#16</v>
      </c>
      <c r="S31" s="49" t="str">
        <f t="shared" si="25"/>
        <v>#17</v>
      </c>
      <c r="T31" s="49" t="str">
        <f t="shared" si="25"/>
        <v>#18</v>
      </c>
      <c r="U31" s="49" t="str">
        <f t="shared" si="25"/>
        <v>#19</v>
      </c>
    </row>
    <row r="32" spans="1:29">
      <c r="A32" s="49">
        <f t="array" ref="A32:A50">TRANSPOSE(C30:U30)</f>
        <v>34</v>
      </c>
      <c r="B32" s="49" t="str">
        <f t="array" ref="B32:B50">TRANSPOSE(C31:U31)</f>
        <v>#1</v>
      </c>
      <c r="C32" s="49">
        <f t="shared" ref="C32:U32" ca="1" si="26">INDEX($D$10:$P$22,MATCH($A32,$C$10:$C$22,0),MATCH(C$30,$D$9:$P$9,0))</f>
        <v>1</v>
      </c>
      <c r="D32" s="49">
        <f t="shared" ca="1" si="26"/>
        <v>0.5</v>
      </c>
      <c r="E32" s="49">
        <f t="shared" ca="1" si="26"/>
        <v>4</v>
      </c>
      <c r="F32" s="49">
        <f t="shared" ca="1" si="26"/>
        <v>0.5</v>
      </c>
      <c r="G32" s="49">
        <f t="shared" ca="1" si="26"/>
        <v>2</v>
      </c>
      <c r="H32" s="49">
        <f t="shared" ca="1" si="26"/>
        <v>3</v>
      </c>
      <c r="I32" s="49">
        <f t="shared" ca="1" si="26"/>
        <v>4</v>
      </c>
      <c r="J32" s="49">
        <f t="shared" ca="1" si="26"/>
        <v>5</v>
      </c>
      <c r="K32" s="49">
        <f t="shared" ca="1" si="26"/>
        <v>5</v>
      </c>
      <c r="L32" s="49">
        <f t="shared" ca="1" si="26"/>
        <v>8</v>
      </c>
      <c r="M32" s="49">
        <f t="shared" ca="1" si="26"/>
        <v>2</v>
      </c>
      <c r="N32" s="49">
        <f t="shared" ca="1" si="26"/>
        <v>0.5</v>
      </c>
      <c r="O32" s="49">
        <f t="shared" ca="1" si="26"/>
        <v>4</v>
      </c>
      <c r="P32" s="49">
        <f t="shared" ca="1" si="26"/>
        <v>2</v>
      </c>
      <c r="Q32" s="49">
        <f t="shared" ca="1" si="26"/>
        <v>6</v>
      </c>
      <c r="R32" s="49">
        <f t="shared" ca="1" si="26"/>
        <v>2</v>
      </c>
      <c r="S32" s="49">
        <f t="shared" ca="1" si="26"/>
        <v>3</v>
      </c>
      <c r="T32" s="49">
        <f t="shared" ca="1" si="26"/>
        <v>1</v>
      </c>
      <c r="U32" s="49">
        <f t="shared" ca="1" si="26"/>
        <v>7</v>
      </c>
    </row>
    <row r="33" spans="1:21">
      <c r="A33" s="49">
        <v>35</v>
      </c>
      <c r="B33" s="49" t="str">
        <v>#2</v>
      </c>
      <c r="C33" s="49">
        <f t="shared" ref="C33:U33" ca="1" si="27">INDEX($D$10:$P$22,MATCH($A33,$C$10:$C$22,0),MATCH(C$30,$D$9:$P$9,0))</f>
        <v>2</v>
      </c>
      <c r="D33" s="49">
        <f t="shared" ca="1" si="27"/>
        <v>1</v>
      </c>
      <c r="E33" s="49">
        <f t="shared" ca="1" si="27"/>
        <v>4</v>
      </c>
      <c r="F33" s="49">
        <f t="shared" ca="1" si="27"/>
        <v>0.5</v>
      </c>
      <c r="G33" s="49">
        <f t="shared" ca="1" si="27"/>
        <v>2</v>
      </c>
      <c r="H33" s="49">
        <f t="shared" ca="1" si="27"/>
        <v>3</v>
      </c>
      <c r="I33" s="49">
        <f t="shared" ca="1" si="27"/>
        <v>4</v>
      </c>
      <c r="J33" s="49">
        <f t="shared" ca="1" si="27"/>
        <v>5</v>
      </c>
      <c r="K33" s="49">
        <f t="shared" ca="1" si="27"/>
        <v>5</v>
      </c>
      <c r="L33" s="49">
        <f t="shared" ca="1" si="27"/>
        <v>9</v>
      </c>
      <c r="M33" s="49">
        <f t="shared" ca="1" si="27"/>
        <v>2</v>
      </c>
      <c r="N33" s="49">
        <f t="shared" ca="1" si="27"/>
        <v>1</v>
      </c>
      <c r="O33" s="49">
        <f t="shared" ca="1" si="27"/>
        <v>5</v>
      </c>
      <c r="P33" s="49">
        <f t="shared" ca="1" si="27"/>
        <v>3</v>
      </c>
      <c r="Q33" s="49">
        <f t="shared" ca="1" si="27"/>
        <v>7</v>
      </c>
      <c r="R33" s="49">
        <f t="shared" ca="1" si="27"/>
        <v>2</v>
      </c>
      <c r="S33" s="49">
        <f t="shared" ca="1" si="27"/>
        <v>4</v>
      </c>
      <c r="T33" s="49">
        <f t="shared" ca="1" si="27"/>
        <v>2</v>
      </c>
      <c r="U33" s="49">
        <f t="shared" ca="1" si="27"/>
        <v>7</v>
      </c>
    </row>
    <row r="34" spans="1:21">
      <c r="A34" s="49">
        <v>29</v>
      </c>
      <c r="B34" s="49" t="str">
        <v>#3</v>
      </c>
      <c r="C34" s="49">
        <f t="shared" ref="C34:U34" ca="1" si="28">INDEX($D$10:$P$22,MATCH($A34,$C$10:$C$22,0),MATCH(C$30,$D$9:$P$9,0))</f>
        <v>0.25</v>
      </c>
      <c r="D34" s="49">
        <f t="shared" ca="1" si="28"/>
        <v>0.25</v>
      </c>
      <c r="E34" s="49">
        <f t="shared" ca="1" si="28"/>
        <v>1</v>
      </c>
      <c r="F34" s="49">
        <f t="shared" ca="1" si="28"/>
        <v>0.2</v>
      </c>
      <c r="G34" s="49">
        <f t="shared" ca="1" si="28"/>
        <v>0.33333333333333331</v>
      </c>
      <c r="H34" s="49">
        <f t="shared" ca="1" si="28"/>
        <v>0.5</v>
      </c>
      <c r="I34" s="49">
        <f t="shared" ca="1" si="28"/>
        <v>1</v>
      </c>
      <c r="J34" s="49">
        <f t="shared" ca="1" si="28"/>
        <v>2</v>
      </c>
      <c r="K34" s="49">
        <f t="shared" ca="1" si="28"/>
        <v>2</v>
      </c>
      <c r="L34" s="49">
        <f t="shared" ca="1" si="28"/>
        <v>6</v>
      </c>
      <c r="M34" s="49">
        <f t="shared" ca="1" si="28"/>
        <v>0.33333333333333331</v>
      </c>
      <c r="N34" s="49">
        <f t="shared" ca="1" si="28"/>
        <v>0.25</v>
      </c>
      <c r="O34" s="49">
        <f t="shared" ca="1" si="28"/>
        <v>2</v>
      </c>
      <c r="P34" s="49">
        <f t="shared" ca="1" si="28"/>
        <v>0.33333333333333331</v>
      </c>
      <c r="Q34" s="49">
        <f t="shared" ca="1" si="28"/>
        <v>4</v>
      </c>
      <c r="R34" s="49">
        <f t="shared" ca="1" si="28"/>
        <v>0.33333333333333331</v>
      </c>
      <c r="S34" s="49">
        <f t="shared" ca="1" si="28"/>
        <v>0.5</v>
      </c>
      <c r="T34" s="49">
        <f t="shared" ca="1" si="28"/>
        <v>0.25</v>
      </c>
      <c r="U34" s="49">
        <f t="shared" ca="1" si="28"/>
        <v>4</v>
      </c>
    </row>
    <row r="35" spans="1:21">
      <c r="A35" s="49">
        <v>36</v>
      </c>
      <c r="B35" s="49" t="str">
        <v>#4</v>
      </c>
      <c r="C35" s="49">
        <f t="shared" ref="C35:U35" ca="1" si="29">INDEX($D$10:$P$22,MATCH($A35,$C$10:$C$22,0),MATCH(C$30,$D$9:$P$9,0))</f>
        <v>2</v>
      </c>
      <c r="D35" s="49">
        <f t="shared" ca="1" si="29"/>
        <v>2</v>
      </c>
      <c r="E35" s="49">
        <f t="shared" ca="1" si="29"/>
        <v>5</v>
      </c>
      <c r="F35" s="49">
        <f t="shared" ca="1" si="29"/>
        <v>1</v>
      </c>
      <c r="G35" s="49">
        <f t="shared" ca="1" si="29"/>
        <v>3</v>
      </c>
      <c r="H35" s="49">
        <f t="shared" ca="1" si="29"/>
        <v>4</v>
      </c>
      <c r="I35" s="49">
        <f t="shared" ca="1" si="29"/>
        <v>5</v>
      </c>
      <c r="J35" s="49">
        <f t="shared" ca="1" si="29"/>
        <v>6</v>
      </c>
      <c r="K35" s="49">
        <f t="shared" ca="1" si="29"/>
        <v>6</v>
      </c>
      <c r="L35" s="49">
        <f t="shared" ca="1" si="29"/>
        <v>9</v>
      </c>
      <c r="M35" s="49">
        <f t="shared" ca="1" si="29"/>
        <v>3</v>
      </c>
      <c r="N35" s="49">
        <f t="shared" ca="1" si="29"/>
        <v>2</v>
      </c>
      <c r="O35" s="49">
        <f t="shared" ca="1" si="29"/>
        <v>5</v>
      </c>
      <c r="P35" s="49">
        <f t="shared" ca="1" si="29"/>
        <v>3</v>
      </c>
      <c r="Q35" s="49">
        <f t="shared" ca="1" si="29"/>
        <v>7</v>
      </c>
      <c r="R35" s="49">
        <f t="shared" ca="1" si="29"/>
        <v>3</v>
      </c>
      <c r="S35" s="49">
        <f t="shared" ca="1" si="29"/>
        <v>4</v>
      </c>
      <c r="T35" s="49">
        <f t="shared" ca="1" si="29"/>
        <v>2</v>
      </c>
      <c r="U35" s="49">
        <f t="shared" ca="1" si="29"/>
        <v>8</v>
      </c>
    </row>
    <row r="36" spans="1:21">
      <c r="A36" s="49">
        <v>33</v>
      </c>
      <c r="B36" s="49" t="str">
        <v>#5</v>
      </c>
      <c r="C36" s="49">
        <f t="shared" ref="C36:U36" ca="1" si="30">INDEX($D$10:$P$22,MATCH($A36,$C$10:$C$22,0),MATCH(C$30,$D$9:$P$9,0))</f>
        <v>0.5</v>
      </c>
      <c r="D36" s="49">
        <f t="shared" ca="1" si="30"/>
        <v>0.5</v>
      </c>
      <c r="E36" s="49">
        <f t="shared" ca="1" si="30"/>
        <v>3</v>
      </c>
      <c r="F36" s="49">
        <f t="shared" ca="1" si="30"/>
        <v>0.33333333333333331</v>
      </c>
      <c r="G36" s="49">
        <f t="shared" ca="1" si="30"/>
        <v>1</v>
      </c>
      <c r="H36" s="49">
        <f t="shared" ca="1" si="30"/>
        <v>2</v>
      </c>
      <c r="I36" s="49">
        <f t="shared" ca="1" si="30"/>
        <v>3</v>
      </c>
      <c r="J36" s="49">
        <f t="shared" ca="1" si="30"/>
        <v>4</v>
      </c>
      <c r="K36" s="49">
        <f t="shared" ca="1" si="30"/>
        <v>4</v>
      </c>
      <c r="L36" s="49">
        <f t="shared" ca="1" si="30"/>
        <v>8</v>
      </c>
      <c r="M36" s="49">
        <f t="shared" ca="1" si="30"/>
        <v>1</v>
      </c>
      <c r="N36" s="49">
        <f t="shared" ca="1" si="30"/>
        <v>0.5</v>
      </c>
      <c r="O36" s="49">
        <f t="shared" ca="1" si="30"/>
        <v>4</v>
      </c>
      <c r="P36" s="49">
        <f t="shared" ca="1" si="30"/>
        <v>2</v>
      </c>
      <c r="Q36" s="49">
        <f t="shared" ca="1" si="30"/>
        <v>6</v>
      </c>
      <c r="R36" s="49">
        <f t="shared" ca="1" si="30"/>
        <v>1</v>
      </c>
      <c r="S36" s="49">
        <f t="shared" ca="1" si="30"/>
        <v>3</v>
      </c>
      <c r="T36" s="49">
        <f t="shared" ca="1" si="30"/>
        <v>0.5</v>
      </c>
      <c r="U36" s="49">
        <f t="shared" ca="1" si="30"/>
        <v>6</v>
      </c>
    </row>
    <row r="37" spans="1:21">
      <c r="A37" s="49">
        <v>31</v>
      </c>
      <c r="B37" s="49" t="str">
        <v>#6</v>
      </c>
      <c r="C37" s="49">
        <f t="shared" ref="C37:U37" ca="1" si="31">INDEX($D$10:$P$22,MATCH($A37,$C$10:$C$22,0),MATCH(C$30,$D$9:$P$9,0))</f>
        <v>0.33333333333333331</v>
      </c>
      <c r="D37" s="49">
        <f t="shared" ca="1" si="31"/>
        <v>0.33333333333333331</v>
      </c>
      <c r="E37" s="49">
        <f t="shared" ca="1" si="31"/>
        <v>2</v>
      </c>
      <c r="F37" s="49">
        <f t="shared" ca="1" si="31"/>
        <v>0.25</v>
      </c>
      <c r="G37" s="49">
        <f t="shared" ca="1" si="31"/>
        <v>0.5</v>
      </c>
      <c r="H37" s="49">
        <f t="shared" ca="1" si="31"/>
        <v>1</v>
      </c>
      <c r="I37" s="49">
        <f t="shared" ca="1" si="31"/>
        <v>2</v>
      </c>
      <c r="J37" s="49">
        <f t="shared" ca="1" si="31"/>
        <v>3</v>
      </c>
      <c r="K37" s="49">
        <f t="shared" ca="1" si="31"/>
        <v>3</v>
      </c>
      <c r="L37" s="49">
        <f t="shared" ca="1" si="31"/>
        <v>7</v>
      </c>
      <c r="M37" s="49">
        <f t="shared" ca="1" si="31"/>
        <v>0.5</v>
      </c>
      <c r="N37" s="49">
        <f t="shared" ca="1" si="31"/>
        <v>0.33333333333333331</v>
      </c>
      <c r="O37" s="49">
        <f t="shared" ca="1" si="31"/>
        <v>3</v>
      </c>
      <c r="P37" s="49">
        <f t="shared" ca="1" si="31"/>
        <v>0.5</v>
      </c>
      <c r="Q37" s="49">
        <f t="shared" ca="1" si="31"/>
        <v>5</v>
      </c>
      <c r="R37" s="49">
        <f t="shared" ca="1" si="31"/>
        <v>0.5</v>
      </c>
      <c r="S37" s="49">
        <f t="shared" ca="1" si="31"/>
        <v>2</v>
      </c>
      <c r="T37" s="49">
        <f t="shared" ca="1" si="31"/>
        <v>0.33333333333333331</v>
      </c>
      <c r="U37" s="49">
        <f t="shared" ca="1" si="31"/>
        <v>5</v>
      </c>
    </row>
    <row r="38" spans="1:21">
      <c r="A38" s="49">
        <v>29</v>
      </c>
      <c r="B38" s="49" t="str">
        <v>#7</v>
      </c>
      <c r="C38" s="49">
        <f t="shared" ref="C38:U38" ca="1" si="32">INDEX($D$10:$P$22,MATCH($A38,$C$10:$C$22,0),MATCH(C$30,$D$9:$P$9,0))</f>
        <v>0.25</v>
      </c>
      <c r="D38" s="49">
        <f t="shared" ca="1" si="32"/>
        <v>0.25</v>
      </c>
      <c r="E38" s="49">
        <f t="shared" ca="1" si="32"/>
        <v>1</v>
      </c>
      <c r="F38" s="49">
        <f t="shared" ca="1" si="32"/>
        <v>0.2</v>
      </c>
      <c r="G38" s="49">
        <f t="shared" ca="1" si="32"/>
        <v>0.33333333333333331</v>
      </c>
      <c r="H38" s="49">
        <f t="shared" ca="1" si="32"/>
        <v>0.5</v>
      </c>
      <c r="I38" s="49">
        <f t="shared" ca="1" si="32"/>
        <v>1</v>
      </c>
      <c r="J38" s="49">
        <f t="shared" ca="1" si="32"/>
        <v>2</v>
      </c>
      <c r="K38" s="49">
        <f t="shared" ca="1" si="32"/>
        <v>2</v>
      </c>
      <c r="L38" s="49">
        <f t="shared" ca="1" si="32"/>
        <v>6</v>
      </c>
      <c r="M38" s="49">
        <f t="shared" ca="1" si="32"/>
        <v>0.33333333333333331</v>
      </c>
      <c r="N38" s="49">
        <f t="shared" ca="1" si="32"/>
        <v>0.25</v>
      </c>
      <c r="O38" s="49">
        <f t="shared" ca="1" si="32"/>
        <v>2</v>
      </c>
      <c r="P38" s="49">
        <f t="shared" ca="1" si="32"/>
        <v>0.33333333333333331</v>
      </c>
      <c r="Q38" s="49">
        <f t="shared" ca="1" si="32"/>
        <v>4</v>
      </c>
      <c r="R38" s="49">
        <f t="shared" ca="1" si="32"/>
        <v>0.33333333333333331</v>
      </c>
      <c r="S38" s="49">
        <f t="shared" ca="1" si="32"/>
        <v>0.5</v>
      </c>
      <c r="T38" s="49">
        <f t="shared" ca="1" si="32"/>
        <v>0.25</v>
      </c>
      <c r="U38" s="49">
        <f t="shared" ca="1" si="32"/>
        <v>4</v>
      </c>
    </row>
    <row r="39" spans="1:21">
      <c r="A39" s="49">
        <v>27</v>
      </c>
      <c r="B39" s="49" t="str">
        <v>#8</v>
      </c>
      <c r="C39" s="49">
        <f t="shared" ref="C39:U39" ca="1" si="33">INDEX($D$10:$P$22,MATCH($A39,$C$10:$C$22,0),MATCH(C$30,$D$9:$P$9,0))</f>
        <v>0.2</v>
      </c>
      <c r="D39" s="49">
        <f t="shared" ca="1" si="33"/>
        <v>0.2</v>
      </c>
      <c r="E39" s="49">
        <f t="shared" ca="1" si="33"/>
        <v>0.5</v>
      </c>
      <c r="F39" s="49">
        <f t="shared" ca="1" si="33"/>
        <v>0.16666666666666666</v>
      </c>
      <c r="G39" s="49">
        <f t="shared" ca="1" si="33"/>
        <v>0.25</v>
      </c>
      <c r="H39" s="49">
        <f t="shared" ca="1" si="33"/>
        <v>0.33333333333333331</v>
      </c>
      <c r="I39" s="49">
        <f t="shared" ca="1" si="33"/>
        <v>0.5</v>
      </c>
      <c r="J39" s="49">
        <f t="shared" ca="1" si="33"/>
        <v>1</v>
      </c>
      <c r="K39" s="49">
        <f t="shared" ca="1" si="33"/>
        <v>1</v>
      </c>
      <c r="L39" s="49">
        <f t="shared" ca="1" si="33"/>
        <v>5</v>
      </c>
      <c r="M39" s="49">
        <f t="shared" ca="1" si="33"/>
        <v>0.25</v>
      </c>
      <c r="N39" s="49">
        <f t="shared" ca="1" si="33"/>
        <v>0.2</v>
      </c>
      <c r="O39" s="49">
        <f t="shared" ca="1" si="33"/>
        <v>0.5</v>
      </c>
      <c r="P39" s="49">
        <f t="shared" ca="1" si="33"/>
        <v>0.25</v>
      </c>
      <c r="Q39" s="49">
        <f t="shared" ca="1" si="33"/>
        <v>3</v>
      </c>
      <c r="R39" s="49">
        <f t="shared" ca="1" si="33"/>
        <v>0.25</v>
      </c>
      <c r="S39" s="49">
        <f t="shared" ca="1" si="33"/>
        <v>0.33333333333333331</v>
      </c>
      <c r="T39" s="49">
        <f t="shared" ca="1" si="33"/>
        <v>0.2</v>
      </c>
      <c r="U39" s="49">
        <f t="shared" ca="1" si="33"/>
        <v>3</v>
      </c>
    </row>
    <row r="40" spans="1:21">
      <c r="A40" s="49">
        <v>27</v>
      </c>
      <c r="B40" s="49" t="str">
        <v>#9</v>
      </c>
      <c r="C40" s="49">
        <f t="shared" ref="C40:U40" ca="1" si="34">INDEX($D$10:$P$22,MATCH($A40,$C$10:$C$22,0),MATCH(C$30,$D$9:$P$9,0))</f>
        <v>0.2</v>
      </c>
      <c r="D40" s="49">
        <f t="shared" ca="1" si="34"/>
        <v>0.2</v>
      </c>
      <c r="E40" s="49">
        <f t="shared" ca="1" si="34"/>
        <v>0.5</v>
      </c>
      <c r="F40" s="49">
        <f t="shared" ca="1" si="34"/>
        <v>0.16666666666666666</v>
      </c>
      <c r="G40" s="49">
        <f t="shared" ca="1" si="34"/>
        <v>0.25</v>
      </c>
      <c r="H40" s="49">
        <f t="shared" ca="1" si="34"/>
        <v>0.33333333333333331</v>
      </c>
      <c r="I40" s="49">
        <f t="shared" ca="1" si="34"/>
        <v>0.5</v>
      </c>
      <c r="J40" s="49">
        <f t="shared" ca="1" si="34"/>
        <v>1</v>
      </c>
      <c r="K40" s="49">
        <f t="shared" ca="1" si="34"/>
        <v>1</v>
      </c>
      <c r="L40" s="49">
        <f t="shared" ca="1" si="34"/>
        <v>5</v>
      </c>
      <c r="M40" s="49">
        <f t="shared" ca="1" si="34"/>
        <v>0.25</v>
      </c>
      <c r="N40" s="49">
        <f t="shared" ca="1" si="34"/>
        <v>0.2</v>
      </c>
      <c r="O40" s="49">
        <f t="shared" ca="1" si="34"/>
        <v>0.5</v>
      </c>
      <c r="P40" s="49">
        <f t="shared" ca="1" si="34"/>
        <v>0.25</v>
      </c>
      <c r="Q40" s="49">
        <f t="shared" ca="1" si="34"/>
        <v>3</v>
      </c>
      <c r="R40" s="49">
        <f t="shared" ca="1" si="34"/>
        <v>0.25</v>
      </c>
      <c r="S40" s="49">
        <f t="shared" ca="1" si="34"/>
        <v>0.33333333333333331</v>
      </c>
      <c r="T40" s="49">
        <f t="shared" ca="1" si="34"/>
        <v>0.2</v>
      </c>
      <c r="U40" s="49">
        <f t="shared" ca="1" si="34"/>
        <v>3</v>
      </c>
    </row>
    <row r="41" spans="1:21">
      <c r="A41" s="49">
        <v>20</v>
      </c>
      <c r="B41" s="49" t="str">
        <v>#10</v>
      </c>
      <c r="C41" s="49">
        <f t="shared" ref="C41:U41" ca="1" si="35">INDEX($D$10:$P$22,MATCH($A41,$C$10:$C$22,0),MATCH(C$30,$D$9:$P$9,0))</f>
        <v>0.125</v>
      </c>
      <c r="D41" s="49">
        <f t="shared" ca="1" si="35"/>
        <v>0.1111111111111111</v>
      </c>
      <c r="E41" s="49">
        <f t="shared" ca="1" si="35"/>
        <v>0.16666666666666666</v>
      </c>
      <c r="F41" s="49">
        <f t="shared" ca="1" si="35"/>
        <v>0.1111111111111111</v>
      </c>
      <c r="G41" s="49">
        <f t="shared" ca="1" si="35"/>
        <v>0.125</v>
      </c>
      <c r="H41" s="49">
        <f t="shared" ca="1" si="35"/>
        <v>0.14285714285714285</v>
      </c>
      <c r="I41" s="49">
        <f t="shared" ca="1" si="35"/>
        <v>0.16666666666666666</v>
      </c>
      <c r="J41" s="49">
        <f t="shared" ca="1" si="35"/>
        <v>0.2</v>
      </c>
      <c r="K41" s="49">
        <f t="shared" ca="1" si="35"/>
        <v>0.2</v>
      </c>
      <c r="L41" s="49">
        <f t="shared" ca="1" si="35"/>
        <v>1</v>
      </c>
      <c r="M41" s="49">
        <f t="shared" ca="1" si="35"/>
        <v>0.125</v>
      </c>
      <c r="N41" s="49">
        <f t="shared" ca="1" si="35"/>
        <v>0.1111111111111111</v>
      </c>
      <c r="O41" s="49">
        <f t="shared" ca="1" si="35"/>
        <v>0.2</v>
      </c>
      <c r="P41" s="49">
        <f t="shared" ca="1" si="35"/>
        <v>0.14285714285714285</v>
      </c>
      <c r="Q41" s="49">
        <f t="shared" ca="1" si="35"/>
        <v>0.33333333333333331</v>
      </c>
      <c r="R41" s="49">
        <f t="shared" ca="1" si="35"/>
        <v>0.125</v>
      </c>
      <c r="S41" s="49">
        <f t="shared" ca="1" si="35"/>
        <v>0.16666666666666666</v>
      </c>
      <c r="T41" s="49">
        <f t="shared" ca="1" si="35"/>
        <v>0.125</v>
      </c>
      <c r="U41" s="49">
        <f t="shared" ca="1" si="35"/>
        <v>0.33333333333333331</v>
      </c>
    </row>
    <row r="42" spans="1:21">
      <c r="A42" s="49">
        <v>33</v>
      </c>
      <c r="B42" s="49" t="str">
        <v>#11</v>
      </c>
      <c r="C42" s="49">
        <f t="shared" ref="C42:U42" ca="1" si="36">INDEX($D$10:$P$22,MATCH($A42,$C$10:$C$22,0),MATCH(C$30,$D$9:$P$9,0))</f>
        <v>0.5</v>
      </c>
      <c r="D42" s="49">
        <f t="shared" ca="1" si="36"/>
        <v>0.5</v>
      </c>
      <c r="E42" s="49">
        <f t="shared" ca="1" si="36"/>
        <v>3</v>
      </c>
      <c r="F42" s="49">
        <f t="shared" ca="1" si="36"/>
        <v>0.33333333333333331</v>
      </c>
      <c r="G42" s="49">
        <f t="shared" ca="1" si="36"/>
        <v>1</v>
      </c>
      <c r="H42" s="49">
        <f t="shared" ca="1" si="36"/>
        <v>2</v>
      </c>
      <c r="I42" s="49">
        <f t="shared" ca="1" si="36"/>
        <v>3</v>
      </c>
      <c r="J42" s="49">
        <f t="shared" ca="1" si="36"/>
        <v>4</v>
      </c>
      <c r="K42" s="49">
        <f t="shared" ca="1" si="36"/>
        <v>4</v>
      </c>
      <c r="L42" s="49">
        <f t="shared" ca="1" si="36"/>
        <v>8</v>
      </c>
      <c r="M42" s="49">
        <f t="shared" ca="1" si="36"/>
        <v>1</v>
      </c>
      <c r="N42" s="49">
        <f t="shared" ca="1" si="36"/>
        <v>0.5</v>
      </c>
      <c r="O42" s="49">
        <f t="shared" ca="1" si="36"/>
        <v>4</v>
      </c>
      <c r="P42" s="49">
        <f t="shared" ca="1" si="36"/>
        <v>2</v>
      </c>
      <c r="Q42" s="49">
        <f t="shared" ca="1" si="36"/>
        <v>6</v>
      </c>
      <c r="R42" s="49">
        <f t="shared" ca="1" si="36"/>
        <v>1</v>
      </c>
      <c r="S42" s="49">
        <f t="shared" ca="1" si="36"/>
        <v>3</v>
      </c>
      <c r="T42" s="49">
        <f t="shared" ca="1" si="36"/>
        <v>0.5</v>
      </c>
      <c r="U42" s="49">
        <f t="shared" ca="1" si="36"/>
        <v>6</v>
      </c>
    </row>
    <row r="43" spans="1:21">
      <c r="A43" s="49">
        <v>35</v>
      </c>
      <c r="B43" s="49" t="str">
        <v>#12</v>
      </c>
      <c r="C43" s="49">
        <f t="shared" ref="C43:U43" ca="1" si="37">INDEX($D$10:$P$22,MATCH($A43,$C$10:$C$22,0),MATCH(C$30,$D$9:$P$9,0))</f>
        <v>2</v>
      </c>
      <c r="D43" s="49">
        <f t="shared" ca="1" si="37"/>
        <v>1</v>
      </c>
      <c r="E43" s="49">
        <f t="shared" ca="1" si="37"/>
        <v>4</v>
      </c>
      <c r="F43" s="49">
        <f t="shared" ca="1" si="37"/>
        <v>0.5</v>
      </c>
      <c r="G43" s="49">
        <f t="shared" ca="1" si="37"/>
        <v>2</v>
      </c>
      <c r="H43" s="49">
        <f t="shared" ca="1" si="37"/>
        <v>3</v>
      </c>
      <c r="I43" s="49">
        <f t="shared" ca="1" si="37"/>
        <v>4</v>
      </c>
      <c r="J43" s="49">
        <f t="shared" ca="1" si="37"/>
        <v>5</v>
      </c>
      <c r="K43" s="49">
        <f t="shared" ca="1" si="37"/>
        <v>5</v>
      </c>
      <c r="L43" s="49">
        <f t="shared" ca="1" si="37"/>
        <v>9</v>
      </c>
      <c r="M43" s="49">
        <f t="shared" ca="1" si="37"/>
        <v>2</v>
      </c>
      <c r="N43" s="49">
        <f t="shared" ca="1" si="37"/>
        <v>1</v>
      </c>
      <c r="O43" s="49">
        <f t="shared" ca="1" si="37"/>
        <v>5</v>
      </c>
      <c r="P43" s="49">
        <f t="shared" ca="1" si="37"/>
        <v>3</v>
      </c>
      <c r="Q43" s="49">
        <f t="shared" ca="1" si="37"/>
        <v>7</v>
      </c>
      <c r="R43" s="49">
        <f t="shared" ca="1" si="37"/>
        <v>2</v>
      </c>
      <c r="S43" s="49">
        <f t="shared" ca="1" si="37"/>
        <v>4</v>
      </c>
      <c r="T43" s="49">
        <f t="shared" ca="1" si="37"/>
        <v>2</v>
      </c>
      <c r="U43" s="49">
        <f t="shared" ca="1" si="37"/>
        <v>7</v>
      </c>
    </row>
    <row r="44" spans="1:21">
      <c r="A44" s="49">
        <v>28</v>
      </c>
      <c r="B44" s="49" t="str">
        <v>#13</v>
      </c>
      <c r="C44" s="49">
        <f t="shared" ref="C44:U44" ca="1" si="38">INDEX($D$10:$P$22,MATCH($A44,$C$10:$C$22,0),MATCH(C$30,$D$9:$P$9,0))</f>
        <v>0.25</v>
      </c>
      <c r="D44" s="49">
        <f t="shared" ca="1" si="38"/>
        <v>0.2</v>
      </c>
      <c r="E44" s="49">
        <f t="shared" ca="1" si="38"/>
        <v>0.5</v>
      </c>
      <c r="F44" s="49">
        <f t="shared" ca="1" si="38"/>
        <v>0.2</v>
      </c>
      <c r="G44" s="49">
        <f t="shared" ca="1" si="38"/>
        <v>0.25</v>
      </c>
      <c r="H44" s="49">
        <f t="shared" ca="1" si="38"/>
        <v>0.33333333333333331</v>
      </c>
      <c r="I44" s="49">
        <f t="shared" ca="1" si="38"/>
        <v>0.5</v>
      </c>
      <c r="J44" s="49">
        <f t="shared" ca="1" si="38"/>
        <v>2</v>
      </c>
      <c r="K44" s="49">
        <f t="shared" ca="1" si="38"/>
        <v>2</v>
      </c>
      <c r="L44" s="49">
        <f t="shared" ca="1" si="38"/>
        <v>5</v>
      </c>
      <c r="M44" s="49">
        <f t="shared" ca="1" si="38"/>
        <v>0.25</v>
      </c>
      <c r="N44" s="49">
        <f t="shared" ca="1" si="38"/>
        <v>0.2</v>
      </c>
      <c r="O44" s="49">
        <f t="shared" ca="1" si="38"/>
        <v>1</v>
      </c>
      <c r="P44" s="49">
        <f t="shared" ca="1" si="38"/>
        <v>0.33333333333333331</v>
      </c>
      <c r="Q44" s="49">
        <f t="shared" ca="1" si="38"/>
        <v>3</v>
      </c>
      <c r="R44" s="49">
        <f t="shared" ca="1" si="38"/>
        <v>0.25</v>
      </c>
      <c r="S44" s="49">
        <f t="shared" ca="1" si="38"/>
        <v>0.5</v>
      </c>
      <c r="T44" s="49">
        <f t="shared" ca="1" si="38"/>
        <v>0.25</v>
      </c>
      <c r="U44" s="49">
        <f t="shared" ca="1" si="38"/>
        <v>4</v>
      </c>
    </row>
    <row r="45" spans="1:21">
      <c r="A45" s="49">
        <v>32</v>
      </c>
      <c r="B45" s="49" t="str">
        <v>#14</v>
      </c>
      <c r="C45" s="49">
        <f t="shared" ref="C45:U45" ca="1" si="39">INDEX($D$10:$P$22,MATCH($A45,$C$10:$C$22,0),MATCH(C$30,$D$9:$P$9,0))</f>
        <v>0.5</v>
      </c>
      <c r="D45" s="49">
        <f t="shared" ca="1" si="39"/>
        <v>0.33333333333333331</v>
      </c>
      <c r="E45" s="49">
        <f t="shared" ca="1" si="39"/>
        <v>3</v>
      </c>
      <c r="F45" s="49">
        <f t="shared" ca="1" si="39"/>
        <v>0.33333333333333331</v>
      </c>
      <c r="G45" s="49">
        <f t="shared" ca="1" si="39"/>
        <v>0.5</v>
      </c>
      <c r="H45" s="49">
        <f t="shared" ca="1" si="39"/>
        <v>2</v>
      </c>
      <c r="I45" s="49">
        <f t="shared" ca="1" si="39"/>
        <v>3</v>
      </c>
      <c r="J45" s="49">
        <f t="shared" ca="1" si="39"/>
        <v>4</v>
      </c>
      <c r="K45" s="49">
        <f t="shared" ca="1" si="39"/>
        <v>4</v>
      </c>
      <c r="L45" s="49">
        <f t="shared" ca="1" si="39"/>
        <v>7</v>
      </c>
      <c r="M45" s="49">
        <f t="shared" ca="1" si="39"/>
        <v>0.5</v>
      </c>
      <c r="N45" s="49">
        <f t="shared" ca="1" si="39"/>
        <v>0.33333333333333331</v>
      </c>
      <c r="O45" s="49">
        <f t="shared" ca="1" si="39"/>
        <v>3</v>
      </c>
      <c r="P45" s="49">
        <f t="shared" ca="1" si="39"/>
        <v>1</v>
      </c>
      <c r="Q45" s="49">
        <f t="shared" ca="1" si="39"/>
        <v>5</v>
      </c>
      <c r="R45" s="49">
        <f t="shared" ca="1" si="39"/>
        <v>0.5</v>
      </c>
      <c r="S45" s="49">
        <f t="shared" ca="1" si="39"/>
        <v>2</v>
      </c>
      <c r="T45" s="49">
        <f t="shared" ca="1" si="39"/>
        <v>0.5</v>
      </c>
      <c r="U45" s="49">
        <f t="shared" ca="1" si="39"/>
        <v>6</v>
      </c>
    </row>
    <row r="46" spans="1:21">
      <c r="A46" s="49">
        <v>24</v>
      </c>
      <c r="B46" s="49" t="str">
        <v>#15</v>
      </c>
      <c r="C46" s="49">
        <f t="shared" ref="C46:U46" ca="1" si="40">INDEX($D$10:$P$22,MATCH($A46,$C$10:$C$22,0),MATCH(C$30,$D$9:$P$9,0))</f>
        <v>0.16666666666666666</v>
      </c>
      <c r="D46" s="49">
        <f t="shared" ca="1" si="40"/>
        <v>0.14285714285714285</v>
      </c>
      <c r="E46" s="49">
        <f t="shared" ca="1" si="40"/>
        <v>0.25</v>
      </c>
      <c r="F46" s="49">
        <f t="shared" ca="1" si="40"/>
        <v>0.14285714285714285</v>
      </c>
      <c r="G46" s="49">
        <f t="shared" ca="1" si="40"/>
        <v>0.16666666666666666</v>
      </c>
      <c r="H46" s="49">
        <f t="shared" ca="1" si="40"/>
        <v>0.2</v>
      </c>
      <c r="I46" s="49">
        <f t="shared" ca="1" si="40"/>
        <v>0.25</v>
      </c>
      <c r="J46" s="49">
        <f t="shared" ca="1" si="40"/>
        <v>0.33333333333333331</v>
      </c>
      <c r="K46" s="49">
        <f t="shared" ca="1" si="40"/>
        <v>0.33333333333333331</v>
      </c>
      <c r="L46" s="49">
        <f t="shared" ca="1" si="40"/>
        <v>3</v>
      </c>
      <c r="M46" s="49">
        <f t="shared" ca="1" si="40"/>
        <v>0.16666666666666666</v>
      </c>
      <c r="N46" s="49">
        <f t="shared" ca="1" si="40"/>
        <v>0.14285714285714285</v>
      </c>
      <c r="O46" s="49">
        <f t="shared" ca="1" si="40"/>
        <v>0.33333333333333331</v>
      </c>
      <c r="P46" s="49">
        <f t="shared" ca="1" si="40"/>
        <v>0.2</v>
      </c>
      <c r="Q46" s="49">
        <f t="shared" ca="1" si="40"/>
        <v>1</v>
      </c>
      <c r="R46" s="49">
        <f t="shared" ca="1" si="40"/>
        <v>0.16666666666666666</v>
      </c>
      <c r="S46" s="49">
        <f t="shared" ca="1" si="40"/>
        <v>0.25</v>
      </c>
      <c r="T46" s="49">
        <f t="shared" ca="1" si="40"/>
        <v>0.16666666666666666</v>
      </c>
      <c r="U46" s="49">
        <f t="shared" ca="1" si="40"/>
        <v>2</v>
      </c>
    </row>
    <row r="47" spans="1:21">
      <c r="A47" s="49">
        <v>33</v>
      </c>
      <c r="B47" s="49" t="str">
        <v>#16</v>
      </c>
      <c r="C47" s="49">
        <f t="shared" ref="C47:U47" ca="1" si="41">INDEX($D$10:$P$22,MATCH($A47,$C$10:$C$22,0),MATCH(C$30,$D$9:$P$9,0))</f>
        <v>0.5</v>
      </c>
      <c r="D47" s="49">
        <f t="shared" ca="1" si="41"/>
        <v>0.5</v>
      </c>
      <c r="E47" s="49">
        <f t="shared" ca="1" si="41"/>
        <v>3</v>
      </c>
      <c r="F47" s="49">
        <f t="shared" ca="1" si="41"/>
        <v>0.33333333333333331</v>
      </c>
      <c r="G47" s="49">
        <f t="shared" ca="1" si="41"/>
        <v>1</v>
      </c>
      <c r="H47" s="49">
        <f t="shared" ca="1" si="41"/>
        <v>2</v>
      </c>
      <c r="I47" s="49">
        <f t="shared" ca="1" si="41"/>
        <v>3</v>
      </c>
      <c r="J47" s="49">
        <f t="shared" ca="1" si="41"/>
        <v>4</v>
      </c>
      <c r="K47" s="49">
        <f t="shared" ca="1" si="41"/>
        <v>4</v>
      </c>
      <c r="L47" s="49">
        <f t="shared" ca="1" si="41"/>
        <v>8</v>
      </c>
      <c r="M47" s="49">
        <f t="shared" ca="1" si="41"/>
        <v>1</v>
      </c>
      <c r="N47" s="49">
        <f t="shared" ca="1" si="41"/>
        <v>0.5</v>
      </c>
      <c r="O47" s="49">
        <f t="shared" ca="1" si="41"/>
        <v>4</v>
      </c>
      <c r="P47" s="49">
        <f t="shared" ca="1" si="41"/>
        <v>2</v>
      </c>
      <c r="Q47" s="49">
        <f t="shared" ca="1" si="41"/>
        <v>6</v>
      </c>
      <c r="R47" s="49">
        <f t="shared" ca="1" si="41"/>
        <v>1</v>
      </c>
      <c r="S47" s="49">
        <f t="shared" ca="1" si="41"/>
        <v>3</v>
      </c>
      <c r="T47" s="49">
        <f t="shared" ca="1" si="41"/>
        <v>0.5</v>
      </c>
      <c r="U47" s="49">
        <f t="shared" ca="1" si="41"/>
        <v>6</v>
      </c>
    </row>
    <row r="48" spans="1:21">
      <c r="A48" s="49">
        <v>30</v>
      </c>
      <c r="B48" s="49" t="str">
        <v>#17</v>
      </c>
      <c r="C48" s="49">
        <f t="shared" ref="C48:U48" ca="1" si="42">INDEX($D$10:$P$22,MATCH($A48,$C$10:$C$22,0),MATCH(C$30,$D$9:$P$9,0))</f>
        <v>0.33333333333333331</v>
      </c>
      <c r="D48" s="49">
        <f t="shared" ca="1" si="42"/>
        <v>0.25</v>
      </c>
      <c r="E48" s="49">
        <f t="shared" ca="1" si="42"/>
        <v>2</v>
      </c>
      <c r="F48" s="49">
        <f t="shared" ca="1" si="42"/>
        <v>0.25</v>
      </c>
      <c r="G48" s="49">
        <f t="shared" ca="1" si="42"/>
        <v>0.33333333333333331</v>
      </c>
      <c r="H48" s="49">
        <f t="shared" ca="1" si="42"/>
        <v>0.5</v>
      </c>
      <c r="I48" s="49">
        <f t="shared" ca="1" si="42"/>
        <v>2</v>
      </c>
      <c r="J48" s="49">
        <f t="shared" ca="1" si="42"/>
        <v>3</v>
      </c>
      <c r="K48" s="49">
        <f t="shared" ca="1" si="42"/>
        <v>3</v>
      </c>
      <c r="L48" s="49">
        <f t="shared" ca="1" si="42"/>
        <v>6</v>
      </c>
      <c r="M48" s="49">
        <f t="shared" ca="1" si="42"/>
        <v>0.33333333333333331</v>
      </c>
      <c r="N48" s="49">
        <f t="shared" ca="1" si="42"/>
        <v>0.25</v>
      </c>
      <c r="O48" s="49">
        <f t="shared" ca="1" si="42"/>
        <v>2</v>
      </c>
      <c r="P48" s="49">
        <f t="shared" ca="1" si="42"/>
        <v>0.5</v>
      </c>
      <c r="Q48" s="49">
        <f t="shared" ca="1" si="42"/>
        <v>4</v>
      </c>
      <c r="R48" s="49">
        <f t="shared" ca="1" si="42"/>
        <v>0.33333333333333331</v>
      </c>
      <c r="S48" s="49">
        <f t="shared" ca="1" si="42"/>
        <v>1</v>
      </c>
      <c r="T48" s="49">
        <f t="shared" ca="1" si="42"/>
        <v>0.33333333333333331</v>
      </c>
      <c r="U48" s="49">
        <f t="shared" ca="1" si="42"/>
        <v>5</v>
      </c>
    </row>
    <row r="49" spans="1:23">
      <c r="A49" s="49">
        <v>34</v>
      </c>
      <c r="B49" s="49" t="str">
        <v>#18</v>
      </c>
      <c r="C49" s="49">
        <f t="shared" ref="C49:U49" ca="1" si="43">INDEX($D$10:$P$22,MATCH($A49,$C$10:$C$22,0),MATCH(C$30,$D$9:$P$9,0))</f>
        <v>1</v>
      </c>
      <c r="D49" s="49">
        <f t="shared" ca="1" si="43"/>
        <v>0.5</v>
      </c>
      <c r="E49" s="49">
        <f t="shared" ca="1" si="43"/>
        <v>4</v>
      </c>
      <c r="F49" s="49">
        <f t="shared" ca="1" si="43"/>
        <v>0.5</v>
      </c>
      <c r="G49" s="49">
        <f t="shared" ca="1" si="43"/>
        <v>2</v>
      </c>
      <c r="H49" s="49">
        <f t="shared" ca="1" si="43"/>
        <v>3</v>
      </c>
      <c r="I49" s="49">
        <f t="shared" ca="1" si="43"/>
        <v>4</v>
      </c>
      <c r="J49" s="49">
        <f t="shared" ca="1" si="43"/>
        <v>5</v>
      </c>
      <c r="K49" s="49">
        <f t="shared" ca="1" si="43"/>
        <v>5</v>
      </c>
      <c r="L49" s="49">
        <f t="shared" ca="1" si="43"/>
        <v>8</v>
      </c>
      <c r="M49" s="49">
        <f t="shared" ca="1" si="43"/>
        <v>2</v>
      </c>
      <c r="N49" s="49">
        <f t="shared" ca="1" si="43"/>
        <v>0.5</v>
      </c>
      <c r="O49" s="49">
        <f t="shared" ca="1" si="43"/>
        <v>4</v>
      </c>
      <c r="P49" s="49">
        <f t="shared" ca="1" si="43"/>
        <v>2</v>
      </c>
      <c r="Q49" s="49">
        <f t="shared" ca="1" si="43"/>
        <v>6</v>
      </c>
      <c r="R49" s="49">
        <f t="shared" ca="1" si="43"/>
        <v>2</v>
      </c>
      <c r="S49" s="49">
        <f t="shared" ca="1" si="43"/>
        <v>3</v>
      </c>
      <c r="T49" s="49">
        <f t="shared" ca="1" si="43"/>
        <v>1</v>
      </c>
      <c r="U49" s="49">
        <f t="shared" ca="1" si="43"/>
        <v>7</v>
      </c>
    </row>
    <row r="50" spans="1:23">
      <c r="A50" s="49">
        <v>23</v>
      </c>
      <c r="B50" s="49" t="str">
        <v>#19</v>
      </c>
      <c r="C50" s="49">
        <f t="shared" ref="C50:U50" ca="1" si="44">INDEX($D$10:$P$22,MATCH($A50,$C$10:$C$22,0),MATCH(C$30,$D$9:$P$9,0))</f>
        <v>0.14285714285714285</v>
      </c>
      <c r="D50" s="49">
        <f t="shared" ca="1" si="44"/>
        <v>0.14285714285714285</v>
      </c>
      <c r="E50" s="49">
        <f t="shared" ca="1" si="44"/>
        <v>0.25</v>
      </c>
      <c r="F50" s="49">
        <f t="shared" ca="1" si="44"/>
        <v>0.125</v>
      </c>
      <c r="G50" s="49">
        <f t="shared" ca="1" si="44"/>
        <v>0.16666666666666666</v>
      </c>
      <c r="H50" s="49">
        <f t="shared" ca="1" si="44"/>
        <v>0.2</v>
      </c>
      <c r="I50" s="49">
        <f t="shared" ca="1" si="44"/>
        <v>0.25</v>
      </c>
      <c r="J50" s="49">
        <f t="shared" ca="1" si="44"/>
        <v>0.33333333333333331</v>
      </c>
      <c r="K50" s="49">
        <f t="shared" ca="1" si="44"/>
        <v>0.33333333333333331</v>
      </c>
      <c r="L50" s="49">
        <f t="shared" ca="1" si="44"/>
        <v>3</v>
      </c>
      <c r="M50" s="49">
        <f t="shared" ca="1" si="44"/>
        <v>0.16666666666666666</v>
      </c>
      <c r="N50" s="49">
        <f t="shared" ca="1" si="44"/>
        <v>0.14285714285714285</v>
      </c>
      <c r="O50" s="49">
        <f t="shared" ca="1" si="44"/>
        <v>0.25</v>
      </c>
      <c r="P50" s="49">
        <f t="shared" ca="1" si="44"/>
        <v>0.16666666666666666</v>
      </c>
      <c r="Q50" s="49">
        <f t="shared" ca="1" si="44"/>
        <v>0.5</v>
      </c>
      <c r="R50" s="49">
        <f t="shared" ca="1" si="44"/>
        <v>0.16666666666666666</v>
      </c>
      <c r="S50" s="49">
        <f t="shared" ca="1" si="44"/>
        <v>0.2</v>
      </c>
      <c r="T50" s="49">
        <f t="shared" ca="1" si="44"/>
        <v>0.14285714285714285</v>
      </c>
      <c r="U50" s="49">
        <f t="shared" ca="1" si="44"/>
        <v>1</v>
      </c>
    </row>
    <row r="53" spans="1:2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</row>
    <row r="55" spans="1:23">
      <c r="C55" s="89" t="s">
        <v>83</v>
      </c>
      <c r="D55" s="49">
        <f t="array" ref="D55:I55">TRANSPOSE(C56:C61)</f>
        <v>6</v>
      </c>
      <c r="E55" s="49">
        <v>8</v>
      </c>
      <c r="F55" s="49">
        <v>9</v>
      </c>
      <c r="G55" s="49">
        <v>10</v>
      </c>
      <c r="H55" s="49">
        <v>11</v>
      </c>
      <c r="I55" s="49">
        <v>12</v>
      </c>
    </row>
    <row r="56" spans="1:23">
      <c r="C56" s="49">
        <v>6</v>
      </c>
      <c r="D56" s="49">
        <f t="shared" ref="D56:D61" si="45">ROUND(($C56-$C$56)*4/3+1,0)</f>
        <v>1</v>
      </c>
      <c r="E56" s="49">
        <f t="shared" ref="E56:I56" si="46">1/K56</f>
        <v>0.25</v>
      </c>
      <c r="F56" s="49">
        <f t="shared" si="46"/>
        <v>0.2</v>
      </c>
      <c r="G56" s="49">
        <f t="shared" si="46"/>
        <v>0.16666666666666666</v>
      </c>
      <c r="H56" s="49">
        <f t="shared" si="46"/>
        <v>0.125</v>
      </c>
      <c r="I56" s="49">
        <f t="shared" si="46"/>
        <v>0.1111111111111111</v>
      </c>
      <c r="K56" s="49">
        <f t="array" ref="K56:O56">TRANSPOSE(D57:D61)</f>
        <v>4</v>
      </c>
      <c r="L56" s="49">
        <v>5</v>
      </c>
      <c r="M56" s="49">
        <v>6</v>
      </c>
      <c r="N56" s="49">
        <v>8</v>
      </c>
      <c r="O56" s="49">
        <v>9</v>
      </c>
    </row>
    <row r="57" spans="1:23">
      <c r="C57" s="49">
        <v>8</v>
      </c>
      <c r="D57" s="49">
        <f t="shared" si="45"/>
        <v>4</v>
      </c>
      <c r="E57" s="49">
        <f t="shared" ref="E57:E61" si="47">ROUND(($C57-$C$57)*4/3+1,0)</f>
        <v>1</v>
      </c>
      <c r="F57" s="49">
        <f t="shared" ref="F57:I57" si="48">1/L57</f>
        <v>0.5</v>
      </c>
      <c r="G57" s="49">
        <f t="shared" si="48"/>
        <v>0.25</v>
      </c>
      <c r="H57" s="49">
        <f t="shared" si="48"/>
        <v>0.2</v>
      </c>
      <c r="I57" s="49">
        <f t="shared" si="48"/>
        <v>0.16666666666666666</v>
      </c>
      <c r="K57" s="1" t="s">
        <v>104</v>
      </c>
      <c r="L57" s="49">
        <f t="array" ref="L57:O57">TRANSPOSE(E58:E61)</f>
        <v>2</v>
      </c>
      <c r="M57" s="49">
        <v>4</v>
      </c>
      <c r="N57" s="49">
        <v>5</v>
      </c>
      <c r="O57" s="49">
        <v>6</v>
      </c>
    </row>
    <row r="58" spans="1:23">
      <c r="C58" s="49">
        <v>9</v>
      </c>
      <c r="D58" s="49">
        <f t="shared" si="45"/>
        <v>5</v>
      </c>
      <c r="E58" s="49">
        <f t="shared" si="47"/>
        <v>2</v>
      </c>
      <c r="F58" s="49">
        <f t="shared" ref="F58:F61" si="49">ROUND(($C58-$C$58)*4/3+1,0)</f>
        <v>1</v>
      </c>
      <c r="G58" s="49">
        <f t="shared" ref="G58:I58" si="50">1/M58</f>
        <v>0.5</v>
      </c>
      <c r="H58" s="49">
        <f t="shared" si="50"/>
        <v>0.25</v>
      </c>
      <c r="I58" s="49">
        <f t="shared" si="50"/>
        <v>0.2</v>
      </c>
      <c r="L58" s="1" t="s">
        <v>104</v>
      </c>
      <c r="M58" s="49">
        <f t="array" ref="M58:O58">TRANSPOSE(F59:F61)</f>
        <v>2</v>
      </c>
      <c r="N58" s="49">
        <v>4</v>
      </c>
      <c r="O58" s="49">
        <v>5</v>
      </c>
    </row>
    <row r="59" spans="1:23">
      <c r="C59" s="49">
        <v>10</v>
      </c>
      <c r="D59" s="49">
        <f t="shared" si="45"/>
        <v>6</v>
      </c>
      <c r="E59" s="49">
        <f t="shared" si="47"/>
        <v>4</v>
      </c>
      <c r="F59" s="49">
        <f t="shared" si="49"/>
        <v>2</v>
      </c>
      <c r="G59" s="49">
        <f t="shared" ref="G59:G61" si="51">ROUND(($C59-$C$59)*4/3+1,0)</f>
        <v>1</v>
      </c>
      <c r="H59" s="49">
        <f t="shared" ref="H59:I59" si="52">1/N59</f>
        <v>0.5</v>
      </c>
      <c r="I59" s="49">
        <f t="shared" si="52"/>
        <v>0.25</v>
      </c>
      <c r="M59" s="1" t="s">
        <v>104</v>
      </c>
      <c r="N59" s="49">
        <f t="array" ref="N59:O59">TRANSPOSE(G60:G61)</f>
        <v>2</v>
      </c>
      <c r="O59" s="49">
        <v>4</v>
      </c>
    </row>
    <row r="60" spans="1:23">
      <c r="C60" s="49">
        <v>11</v>
      </c>
      <c r="D60" s="49">
        <f t="shared" si="45"/>
        <v>8</v>
      </c>
      <c r="E60" s="49">
        <f t="shared" si="47"/>
        <v>5</v>
      </c>
      <c r="F60" s="49">
        <f t="shared" si="49"/>
        <v>4</v>
      </c>
      <c r="G60" s="49">
        <f t="shared" si="51"/>
        <v>2</v>
      </c>
      <c r="H60" s="49">
        <f t="shared" ref="H60:H61" si="53">ROUND(($C60-$C$60)*4/3+1,0)</f>
        <v>1</v>
      </c>
      <c r="I60" s="49">
        <f>1/O60</f>
        <v>0.5</v>
      </c>
      <c r="N60" s="1" t="s">
        <v>104</v>
      </c>
      <c r="O60" s="49">
        <f t="array" ref="O60">TRANSPOSE(H61)</f>
        <v>2</v>
      </c>
    </row>
    <row r="61" spans="1:23">
      <c r="C61" s="49">
        <v>12</v>
      </c>
      <c r="D61" s="49">
        <f t="shared" si="45"/>
        <v>9</v>
      </c>
      <c r="E61" s="49">
        <f t="shared" si="47"/>
        <v>6</v>
      </c>
      <c r="F61" s="49">
        <f t="shared" si="49"/>
        <v>5</v>
      </c>
      <c r="G61" s="49">
        <f t="shared" si="51"/>
        <v>4</v>
      </c>
      <c r="H61" s="49">
        <f t="shared" si="53"/>
        <v>2</v>
      </c>
      <c r="I61" s="49">
        <f>ROUND(($C61-$C$61)*4/3+1,0)</f>
        <v>1</v>
      </c>
      <c r="O61" s="1" t="s">
        <v>104</v>
      </c>
    </row>
    <row r="63" spans="1:23">
      <c r="D63" s="1" t="s">
        <v>90</v>
      </c>
      <c r="E63" s="90" t="s">
        <v>92</v>
      </c>
    </row>
    <row r="64" spans="1:23">
      <c r="D64" s="90" t="s">
        <v>93</v>
      </c>
    </row>
    <row r="65" spans="4:4">
      <c r="D6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Kebutuhan</vt:lpstr>
      <vt:lpstr>Raw Value</vt:lpstr>
      <vt:lpstr>Raw Cost</vt:lpstr>
      <vt:lpstr>AHP Value</vt:lpstr>
      <vt:lpstr>AHP Cost</vt:lpstr>
      <vt:lpstr>Result</vt:lpstr>
      <vt:lpstr>dummy ahp value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2020-05-11T11:24:17Z</dcterms:modified>
</cp:coreProperties>
</file>