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9" documentId="8_{2EFDF332-31E9-4C74-A6B5-E695634C1C45}" xr6:coauthVersionLast="47" xr6:coauthVersionMax="47" xr10:uidLastSave="{7232F175-1099-4A2B-A515-C6CCB7B7DE33}"/>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<sst xmlns="http://schemas.openxmlformats.org/spreadsheetml/2006/main" count="156" uniqueCount="97">
  <si>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</si>
  <si>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</si>
  <si>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</si>
  <si>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ERWIN NUÑEZ</t>
  </si>
  <si>
    <t>BENJAMIN SEPULVEDA</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</si>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</sst>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4" sqref="G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c r="A4" s="5">
        <v>1</v>
      </c>
      <c r="B4" s="32" t="s">
        <v>3</v>
      </c>
      <c r="C4" s="6">
        <f>EVALUACION1!$C$24</f>
        <v>3.9</v>
      </c>
      <c r="D4" s="6">
        <f>$C$35</f>
        <v>5</v>
      </c>
      <c r="E4" s="43">
        <f>C4*C$2+D4*D$2</f>
        <v>4.1749999999999998</v>
      </c>
      <c r="G4" s="1"/>
    </row>
    <row r="5" spans="1:11">
      <c r="A5" s="5">
        <v>2</v>
      </c>
      <c r="B5" s="32" t="s">
        <v>4</v>
      </c>
      <c r="C5" s="6">
        <f>EVALUACION1!$C$24</f>
        <v>3.9</v>
      </c>
      <c r="D5" s="6">
        <f>C47</f>
        <v>5</v>
      </c>
      <c r="E5" s="43">
        <f t="shared" ref="E5:E6" si="0">C5*C$2+D5*D$2</f>
        <v>4.1749999999999998</v>
      </c>
      <c r="G5" s="1"/>
    </row>
    <row r="6" spans="1:11">
      <c r="A6" s="5">
        <v>3</v>
      </c>
      <c r="B6" s="32"/>
      <c r="C6" s="6">
        <f>EVALUACION1!$C$24</f>
        <v>3.9</v>
      </c>
      <c r="D6" s="6">
        <f>C58</f>
        <v>7</v>
      </c>
      <c r="E6" s="43">
        <f t="shared" si="0"/>
        <v>4.6749999999999998</v>
      </c>
      <c r="G6" s="1"/>
    </row>
    <row r="11" spans="1:11" ht="18" outlineLevel="1">
      <c r="A11" s="55" t="s">
        <v>5</v>
      </c>
      <c r="B11" s="14"/>
      <c r="C11" s="50" t="s">
        <v>6</v>
      </c>
      <c r="D11" s="52" t="s">
        <v>7</v>
      </c>
      <c r="E11" s="69"/>
      <c r="F11" s="69"/>
      <c r="G11" s="69"/>
      <c r="H11" s="69"/>
      <c r="I11" s="69"/>
      <c r="J11" s="69"/>
      <c r="K11" s="70"/>
    </row>
    <row r="12" spans="1:11" ht="14.45" outlineLevel="1">
      <c r="A12" s="71"/>
      <c r="B12" s="24" t="s">
        <v>8</v>
      </c>
      <c r="C12" s="68"/>
      <c r="D12" s="52" t="s">
        <v>9</v>
      </c>
      <c r="E12" s="70"/>
      <c r="F12" s="52" t="s">
        <v>10</v>
      </c>
      <c r="G12" s="70"/>
      <c r="H12" s="52" t="s">
        <v>11</v>
      </c>
      <c r="I12" s="70"/>
      <c r="J12" s="52" t="s">
        <v>12</v>
      </c>
      <c r="K12" s="70"/>
    </row>
    <row r="13" spans="1:11" ht="24" outlineLevel="1">
      <c r="A13" s="72"/>
      <c r="B13" s="35" t="str">
        <f>RUBRICA!A5</f>
        <v>1. Describe brevemente en qué consiste el Proyecto APT, justificando su relevancia para el campo laboral de su carrera.</v>
      </c>
      <c r="C13" s="33" t="s">
        <v>10</v>
      </c>
      <c r="D13" s="16" t="str">
        <f t="shared" ref="D13:D17" si="1">IF($C13=CL,"X","")</f>
        <v/>
      </c>
      <c r="E13" s="16" t="str">
        <f>IF(D13="X",100*0.1,"")</f>
        <v/>
      </c>
      <c r="F13" s="16" t="str">
        <f t="shared" ref="F13:F17" si="2">IF($C13=L,"X","")</f>
        <v>X</v>
      </c>
      <c r="G13" s="16">
        <f>IF(F13="X",60*0.1,"")</f>
        <v>6</v>
      </c>
      <c r="H13" s="16" t="str">
        <f t="shared" ref="H13:H17" si="3">IF($C13=ML,"X","")</f>
        <v/>
      </c>
      <c r="I13" s="16" t="str">
        <f>IF(H13="X",30*0.1,"")</f>
        <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10</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10</v>
      </c>
      <c r="D15" s="16" t="str">
        <f t="shared" si="1"/>
        <v/>
      </c>
      <c r="E15" s="16" t="str">
        <f t="shared" ref="E15:E21" si="9">IF(D15="X",100*0.05,"")</f>
        <v/>
      </c>
      <c r="F15" s="16" t="str">
        <f t="shared" si="2"/>
        <v>X</v>
      </c>
      <c r="G15" s="16">
        <f t="shared" ref="G15:G21" si="10">IF(F15="X",60*0.05,"")</f>
        <v>3</v>
      </c>
      <c r="H15" s="16" t="str">
        <f t="shared" si="3"/>
        <v/>
      </c>
      <c r="I15" s="16" t="str">
        <f t="shared" ref="I15:I21" si="11">IF(H15="X",30*0.05,"")</f>
        <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13</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10</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10</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10</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10</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10</v>
      </c>
      <c r="D21" s="16" t="str">
        <f>IF($C21=CL,"X","")</f>
        <v/>
      </c>
      <c r="E21" s="16" t="str">
        <f t="shared" si="9"/>
        <v/>
      </c>
      <c r="F21" s="16" t="str">
        <f>IF($C21=L,"X","")</f>
        <v>X</v>
      </c>
      <c r="G21" s="16">
        <f t="shared" si="10"/>
        <v>3</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10</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14</v>
      </c>
      <c r="C23" s="37">
        <f>E23+G23+I23+K23</f>
        <v>40.5</v>
      </c>
      <c r="D23" s="19"/>
      <c r="E23" s="19">
        <f>SUM(E13:E22)</f>
        <v>0</v>
      </c>
      <c r="F23" s="19"/>
      <c r="G23" s="19">
        <f>SUM(G13:G22)</f>
        <v>39</v>
      </c>
      <c r="H23" s="19"/>
      <c r="I23" s="19">
        <f>SUM(I13:I22)</f>
        <v>1.5</v>
      </c>
      <c r="J23" s="19"/>
      <c r="K23" s="19">
        <f>SUM(K13:K22)</f>
        <v>0</v>
      </c>
    </row>
    <row r="24" spans="1:11" ht="15.75" customHeight="1" outlineLevel="1">
      <c r="A24" s="68"/>
      <c r="B24" s="36" t="s">
        <v>15</v>
      </c>
      <c r="C24" s="20">
        <f>VLOOKUP(C23,ESCALA_IEP!A2:B142,2,FALSE)</f>
        <v>3.9</v>
      </c>
    </row>
    <row r="25" spans="1:11" ht="15.75" customHeight="1"/>
    <row r="26" spans="1:11" ht="15.75" customHeight="1"/>
    <row r="27" spans="1:11" ht="15.75" customHeight="1">
      <c r="A27" s="53" t="s">
        <v>16</v>
      </c>
      <c r="B27" s="49" t="s">
        <v>17</v>
      </c>
      <c r="C27" s="51" t="str">
        <f>$B$4</f>
        <v>ERWIN NUÑEZ</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18</v>
      </c>
      <c r="C29" s="50" t="s">
        <v>6</v>
      </c>
      <c r="D29" s="52" t="s">
        <v>7</v>
      </c>
      <c r="E29" s="69"/>
      <c r="F29" s="69"/>
      <c r="G29" s="69"/>
      <c r="H29" s="69"/>
      <c r="I29" s="69"/>
      <c r="J29" s="69"/>
      <c r="K29" s="70"/>
    </row>
    <row r="30" spans="1:11" ht="15.75" customHeight="1">
      <c r="A30" s="71"/>
      <c r="B30" s="15" t="s">
        <v>8</v>
      </c>
      <c r="C30" s="68"/>
      <c r="D30" s="52" t="s">
        <v>9</v>
      </c>
      <c r="E30" s="70"/>
      <c r="F30" s="52" t="s">
        <v>10</v>
      </c>
      <c r="G30" s="70"/>
      <c r="H30" s="52" t="s">
        <v>19</v>
      </c>
      <c r="I30" s="70"/>
      <c r="J30" s="52" t="s">
        <v>12</v>
      </c>
      <c r="K30" s="70"/>
    </row>
    <row r="31" spans="1:11" ht="24.6" customHeight="1">
      <c r="A31" s="71"/>
      <c r="B31" s="35" t="str">
        <f>RUBRICA!A7</f>
        <v>3. Relaciona el Proyecto APT con sus intereses profesionales. *</v>
      </c>
      <c r="C31" s="33" t="s">
        <v>10</v>
      </c>
      <c r="D31" s="16" t="str">
        <f t="shared" ref="D31:D32" si="21">IF($C31=CL,"X","")</f>
        <v/>
      </c>
      <c r="E31" s="16" t="str">
        <f>IF(D31="X",100*0.1,"")</f>
        <v/>
      </c>
      <c r="F31" s="16" t="str">
        <f t="shared" ref="F31:F32" si="22">IF($C31=L,"X","")</f>
        <v>X</v>
      </c>
      <c r="G31" s="16">
        <f>IF(F31="X",60*0.1,"")</f>
        <v>6</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10</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9</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20</v>
      </c>
      <c r="C34" s="18">
        <f>E34+G34+I34+K34</f>
        <v>22</v>
      </c>
      <c r="D34" s="19"/>
      <c r="E34" s="19">
        <f>SUM(E31:E33)</f>
        <v>10</v>
      </c>
      <c r="F34" s="19"/>
      <c r="G34" s="19">
        <f t="shared" ref="G34:K34" si="26">SUM(G31:G33)</f>
        <v>12</v>
      </c>
      <c r="H34" s="19"/>
      <c r="I34" s="19">
        <f t="shared" si="26"/>
        <v>0</v>
      </c>
      <c r="J34" s="19"/>
      <c r="K34" s="19">
        <f t="shared" si="26"/>
        <v>0</v>
      </c>
    </row>
    <row r="35" spans="1:11" ht="15.75" customHeight="1">
      <c r="A35" s="68"/>
      <c r="B35" s="17" t="s">
        <v>15</v>
      </c>
      <c r="C35" s="20">
        <f>VLOOKUP(C34,ESCALA_TRAB_EQUIP!A2:B62,2,FALSE)</f>
        <v>5</v>
      </c>
    </row>
    <row r="36" spans="1:11" ht="15.75" customHeight="1">
      <c r="B36" s="22"/>
      <c r="C36" s="23"/>
    </row>
    <row r="37" spans="1:11" ht="15.75" customHeight="1">
      <c r="B37" s="22"/>
      <c r="C37" s="23"/>
    </row>
    <row r="38" spans="1:11" ht="15.75" customHeight="1"/>
    <row r="39" spans="1:11" ht="15.75" customHeight="1">
      <c r="A39" s="53" t="s">
        <v>16</v>
      </c>
      <c r="B39" s="49" t="s">
        <v>17</v>
      </c>
      <c r="C39" s="51" t="str">
        <f>B5</f>
        <v>BENJAMIN SEPULVEDA</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18</v>
      </c>
      <c r="C41" s="50" t="s">
        <v>6</v>
      </c>
      <c r="D41" s="52" t="s">
        <v>7</v>
      </c>
      <c r="E41" s="69"/>
      <c r="F41" s="69"/>
      <c r="G41" s="69"/>
      <c r="H41" s="69"/>
      <c r="I41" s="69"/>
      <c r="J41" s="69"/>
      <c r="K41" s="70"/>
    </row>
    <row r="42" spans="1:11" ht="15.75" customHeight="1">
      <c r="A42" s="71"/>
      <c r="B42" s="15" t="s">
        <v>8</v>
      </c>
      <c r="C42" s="68"/>
      <c r="D42" s="52" t="s">
        <v>9</v>
      </c>
      <c r="E42" s="70"/>
      <c r="F42" s="52" t="s">
        <v>10</v>
      </c>
      <c r="G42" s="70"/>
      <c r="H42" s="52" t="s">
        <v>19</v>
      </c>
      <c r="I42" s="70"/>
      <c r="J42" s="52" t="s">
        <v>12</v>
      </c>
      <c r="K42" s="70"/>
    </row>
    <row r="43" spans="1:11" ht="25.9" customHeight="1">
      <c r="A43" s="71"/>
      <c r="B43" s="35" t="str">
        <f>RUBRICA!A7</f>
        <v>3. Relaciona el Proyecto APT con sus intereses profesionales. *</v>
      </c>
      <c r="C43" s="33" t="s">
        <v>10</v>
      </c>
      <c r="D43" s="16" t="str">
        <f t="shared" ref="D43:D44" si="27">IF($C43=CL,"X","")</f>
        <v/>
      </c>
      <c r="E43" s="16" t="str">
        <f>IF(D43="X",100*0.1,"")</f>
        <v/>
      </c>
      <c r="F43" s="16" t="str">
        <f t="shared" ref="F43:F44" si="28">IF($C43=L,"X","")</f>
        <v>X</v>
      </c>
      <c r="G43" s="16">
        <f>IF(F43="X",60*0.1,"")</f>
        <v>6</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10</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9</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20</v>
      </c>
      <c r="C46" s="18">
        <f>E46+G46+I46+K46</f>
        <v>22</v>
      </c>
      <c r="D46" s="19"/>
      <c r="E46" s="19">
        <f>SUM(E43:E45)</f>
        <v>10</v>
      </c>
      <c r="F46" s="19"/>
      <c r="G46" s="19">
        <f t="shared" ref="G46" si="32">SUM(G43:G45)</f>
        <v>12</v>
      </c>
      <c r="H46" s="19"/>
      <c r="I46" s="19">
        <f t="shared" ref="I46" si="33">SUM(I43:I45)</f>
        <v>0</v>
      </c>
      <c r="J46" s="19"/>
      <c r="K46" s="19">
        <f t="shared" ref="K46" si="34">SUM(K43:K45)</f>
        <v>0</v>
      </c>
    </row>
    <row r="47" spans="1:11" ht="15.75" customHeight="1">
      <c r="A47" s="68"/>
      <c r="B47" s="17" t="s">
        <v>15</v>
      </c>
      <c r="C47" s="20">
        <f>VLOOKUP(C46,ESCALA_TRAB_EQUIP!A2:B62,2,FALSE)</f>
        <v>5</v>
      </c>
    </row>
    <row r="48" spans="1:11" ht="15.75" customHeight="1">
      <c r="B48" s="22"/>
      <c r="C48" s="23"/>
    </row>
    <row r="49" spans="1:11" ht="15.75" customHeight="1">
      <c r="B49" s="22"/>
      <c r="C49" s="23"/>
    </row>
    <row r="50" spans="1:11" ht="15.75" customHeight="1">
      <c r="A50" s="53" t="s">
        <v>16</v>
      </c>
      <c r="B50" s="49" t="s">
        <v>17</v>
      </c>
      <c r="C50" s="51">
        <f>B6</f>
        <v>0</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18</v>
      </c>
      <c r="C52" s="50" t="s">
        <v>6</v>
      </c>
      <c r="D52" s="52" t="s">
        <v>7</v>
      </c>
      <c r="E52" s="69"/>
      <c r="F52" s="69"/>
      <c r="G52" s="69"/>
      <c r="H52" s="69"/>
      <c r="I52" s="69"/>
      <c r="J52" s="69"/>
      <c r="K52" s="70"/>
    </row>
    <row r="53" spans="1:11" ht="15.75" customHeight="1">
      <c r="A53" s="71"/>
      <c r="B53" s="15" t="s">
        <v>8</v>
      </c>
      <c r="C53" s="68"/>
      <c r="D53" s="52" t="s">
        <v>9</v>
      </c>
      <c r="E53" s="70"/>
      <c r="F53" s="52" t="s">
        <v>10</v>
      </c>
      <c r="G53" s="70"/>
      <c r="H53" s="52" t="s">
        <v>19</v>
      </c>
      <c r="I53" s="70"/>
      <c r="J53" s="52" t="s">
        <v>12</v>
      </c>
      <c r="K53" s="70"/>
    </row>
    <row r="54" spans="1:11" ht="25.9" customHeight="1">
      <c r="A54" s="71"/>
      <c r="B54" s="35" t="str">
        <f>RUBRICA!A7</f>
        <v>3. Relaciona el Proyecto APT con sus intereses profesionales. *</v>
      </c>
      <c r="C54" s="33" t="s">
        <v>9</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9</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9</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20</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8"/>
      <c r="B58" s="17" t="s">
        <v>15</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C54:C56 C13:C22 C43:C45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12</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78"/>
      <c r="B2" s="10" t="s">
        <v>9</v>
      </c>
      <c r="C2" s="11" t="s">
        <v>10</v>
      </c>
      <c r="D2" s="11" t="s">
        <v>13</v>
      </c>
      <c r="E2" s="48" t="s">
        <v>12</v>
      </c>
    </row>
    <row r="3" spans="1:5" ht="29.45" thickBot="1">
      <c r="A3" s="12" t="s">
        <v>96</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2025-09-09T02:29:29Z</dcterms:modified>
  <cp:category/>
  <cp:contentStatus/>
</cp:coreProperties>
</file>