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ghes\projects\VolFe\benchmarking\materials-from-original-papers\"/>
    </mc:Choice>
  </mc:AlternateContent>
  <xr:revisionPtr revIDLastSave="0" documentId="13_ncr:1_{32857382-C7F6-442E-949C-2FB0B5F4B72B}" xr6:coauthVersionLast="47" xr6:coauthVersionMax="47" xr10:uidLastSave="{00000000-0000-0000-0000-000000000000}"/>
  <bookViews>
    <workbookView xWindow="-110" yWindow="-110" windowWidth="19420" windowHeight="10300" xr2:uid="{7D0B81FC-99E1-6D4E-81E6-A2DD1A52C7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26" i="1"/>
  <c r="I12" i="1"/>
  <c r="I13" i="1"/>
  <c r="I14" i="1"/>
  <c r="I15" i="1"/>
  <c r="I16" i="1"/>
  <c r="I17" i="1"/>
  <c r="I18" i="1"/>
  <c r="I19" i="1"/>
  <c r="H13" i="1"/>
  <c r="H14" i="1"/>
  <c r="H15" i="1"/>
  <c r="H16" i="1"/>
  <c r="H17" i="1"/>
  <c r="H18" i="1"/>
  <c r="H19" i="1"/>
  <c r="H12" i="1"/>
  <c r="B27" i="1"/>
  <c r="B26" i="1"/>
  <c r="G12" i="1"/>
  <c r="G13" i="1"/>
  <c r="G14" i="1"/>
  <c r="G15" i="1"/>
  <c r="G16" i="1"/>
  <c r="G17" i="1"/>
  <c r="G18" i="1"/>
  <c r="G19" i="1"/>
  <c r="C12" i="1"/>
  <c r="C13" i="1"/>
  <c r="C14" i="1"/>
  <c r="C15" i="1"/>
  <c r="C16" i="1"/>
  <c r="C17" i="1"/>
  <c r="C18" i="1"/>
  <c r="C19" i="1"/>
  <c r="H4" i="1"/>
  <c r="I4" i="1" s="1"/>
  <c r="C5" i="1"/>
  <c r="C6" i="1"/>
  <c r="C7" i="1"/>
  <c r="C8" i="1"/>
  <c r="C9" i="1"/>
  <c r="C10" i="1"/>
  <c r="C11" i="1"/>
  <c r="C4" i="1"/>
  <c r="B22" i="1"/>
  <c r="G5" i="1"/>
  <c r="G6" i="1"/>
  <c r="G7" i="1"/>
  <c r="G8" i="1"/>
  <c r="G9" i="1"/>
  <c r="G10" i="1"/>
  <c r="G11" i="1"/>
  <c r="G4" i="1"/>
  <c r="B23" i="1" s="1"/>
  <c r="H11" i="1" l="1"/>
  <c r="I11" i="1" s="1"/>
  <c r="H7" i="1"/>
  <c r="I7" i="1" s="1"/>
  <c r="H8" i="1"/>
  <c r="I8" i="1" s="1"/>
  <c r="H9" i="1"/>
  <c r="I9" i="1" s="1"/>
  <c r="H6" i="1"/>
  <c r="I6" i="1" s="1"/>
  <c r="H5" i="1"/>
  <c r="I5" i="1" s="1"/>
  <c r="H10" i="1"/>
  <c r="I10" i="1" s="1"/>
</calcChain>
</file>

<file path=xl/sharedStrings.xml><?xml version="1.0" encoding="utf-8"?>
<sst xmlns="http://schemas.openxmlformats.org/spreadsheetml/2006/main" count="65" uniqueCount="44">
  <si>
    <t>fH2S (bar) [A]</t>
  </si>
  <si>
    <t>X_S [A]</t>
  </si>
  <si>
    <t>[A] Moune+2009 basalt dataset digitised from figure 6 Lesne+2015</t>
  </si>
  <si>
    <t>[B] Moune+2009 data from table 2</t>
  </si>
  <si>
    <t>S (wt%) [B]</t>
  </si>
  <si>
    <t>S_H2S (ppm)</t>
  </si>
  <si>
    <t>fH2S-S</t>
  </si>
  <si>
    <t>slope</t>
  </si>
  <si>
    <t>intercept</t>
  </si>
  <si>
    <t>fH2S-H2S</t>
  </si>
  <si>
    <t>B16</t>
  </si>
  <si>
    <t>B18</t>
  </si>
  <si>
    <t>B17</t>
  </si>
  <si>
    <t>B23</t>
  </si>
  <si>
    <t>B24</t>
  </si>
  <si>
    <t>B4</t>
  </si>
  <si>
    <t>B11</t>
  </si>
  <si>
    <t>B12</t>
  </si>
  <si>
    <t>Run [B}</t>
  </si>
  <si>
    <t>P (Mpa) [B]</t>
  </si>
  <si>
    <t>P (bar)</t>
  </si>
  <si>
    <t>S (ppm)</t>
  </si>
  <si>
    <t>H2S (ppm)</t>
  </si>
  <si>
    <t>HK-4</t>
  </si>
  <si>
    <t>HK-5</t>
  </si>
  <si>
    <t>HK-13</t>
  </si>
  <si>
    <t>HK-33</t>
  </si>
  <si>
    <t>HK-34</t>
  </si>
  <si>
    <t>HK-38</t>
  </si>
  <si>
    <t>HK-39</t>
  </si>
  <si>
    <t>HK-14</t>
  </si>
  <si>
    <t>basalt</t>
  </si>
  <si>
    <t>basaltic andesite</t>
  </si>
  <si>
    <t>SiO2</t>
  </si>
  <si>
    <t>TiO2</t>
  </si>
  <si>
    <t>Al2O3</t>
  </si>
  <si>
    <t>FeOT</t>
  </si>
  <si>
    <t>MnO</t>
  </si>
  <si>
    <t>MgO</t>
  </si>
  <si>
    <t>CaO</t>
  </si>
  <si>
    <t>Na2O</t>
  </si>
  <si>
    <t>P2O5</t>
  </si>
  <si>
    <t>H2O</t>
  </si>
  <si>
    <t>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</si>
</sst>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basalt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8.1107830271216097E-2"/>
                  <c:y val="2.3148148148148147E-2"/>
                </c:manualLayout>
              </c:layout>
              <c:numFmt formatCode="General" sourceLinked="0"/>
              <c:spPr>
                <a:noFill/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Helvetica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Sheet1!$D$4:$D$11</c:f>
              <c:numCache>
                <c:formatCode>0</c:formatCode>
                <c:ptCount val="8"/>
                <c:pt idx="0">
                  <c:v>23.6111111111111</c:v>
                </c:pt>
                <c:pt idx="1">
                  <c:v>27.314814814814799</c:v>
                </c:pt>
                <c:pt idx="2">
                  <c:v>30.092592592592499</c:v>
                </c:pt>
                <c:pt idx="3">
                  <c:v>16.203703703703599</c:v>
                </c:pt>
                <c:pt idx="4">
                  <c:v>24.537037037036999</c:v>
                </c:pt>
                <c:pt idx="5">
                  <c:v>119.444444444444</c:v>
                </c:pt>
                <c:pt idx="6">
                  <c:v>139.81481481481401</c:v>
                </c:pt>
                <c:pt idx="7">
                  <c:v>124.07407407407401</c:v>
                </c:pt>
              </c:numCache>
            </c:numRef>
          </c:xVal>
          <c:yVal>
            <c:numRef>
              <c:f>Sheet1!$I$4:$I$11</c:f>
              <c:numCache>
                <c:formatCode>0</c:formatCode>
                <c:ptCount val="8"/>
                <c:pt idx="0">
                  <c:v>31.011790200255007</c:v>
                </c:pt>
                <c:pt idx="1">
                  <c:v>84.136790200255007</c:v>
                </c:pt>
                <c:pt idx="2">
                  <c:v>296.63679020025501</c:v>
                </c:pt>
                <c:pt idx="3">
                  <c:v>328.51179020025501</c:v>
                </c:pt>
                <c:pt idx="4">
                  <c:v>466.63679020025501</c:v>
                </c:pt>
                <c:pt idx="5">
                  <c:v>1178.5117902002551</c:v>
                </c:pt>
                <c:pt idx="6">
                  <c:v>1284.7617902002551</c:v>
                </c:pt>
                <c:pt idx="7">
                  <c:v>1497.2617902002551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7-8F40-A73A-85D750A153EE}"/>
            </c:ext>
          </c:extLst>
        </c:ser>
        <c:ser>
          <c:idx val="1"/>
          <c:order val="1"/>
          <c:tx>
            <c:v>basaltic andesite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4.91408573928259E-2"/>
                  <c:y val="0.14568678915135608"/>
                </c:manualLayout>
              </c:layout>
              <c:numFmt formatCode="General" sourceLinked="0"/>
              <c:spPr>
                <a:noFill/>
                <a:ln>
                  <a:solidFill>
                    <a:srgbClr val="C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Helvetica" pitchFamily="2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Sheet1!$D$12:$D$19</c:f>
              <c:numCache>
                <c:formatCode>0</c:formatCode>
                <c:ptCount val="8"/>
                <c:pt idx="0">
                  <c:v>57.475083056478397</c:v>
                </c:pt>
                <c:pt idx="1">
                  <c:v>67.109634551495006</c:v>
                </c:pt>
                <c:pt idx="2">
                  <c:v>50.830564784053102</c:v>
                </c:pt>
                <c:pt idx="3">
                  <c:v>49.8338870431893</c:v>
                </c:pt>
                <c:pt idx="4">
                  <c:v>91.694352159468394</c:v>
                </c:pt>
                <c:pt idx="5">
                  <c:v>115.614617940199</c:v>
                </c:pt>
                <c:pt idx="6">
                  <c:v>162.45847176079701</c:v>
                </c:pt>
                <c:pt idx="7">
                  <c:v>173.08970099667701</c:v>
                </c:pt>
              </c:numCache>
            </c:numRef>
          </c:xVal>
          <c:yVal>
            <c:numRef>
              <c:f>Sheet1!$I$12:$I$19</c:f>
              <c:numCache>
                <c:formatCode>0</c:formatCode>
                <c:ptCount val="8"/>
                <c:pt idx="0">
                  <c:v>316.0723730296337</c:v>
                </c:pt>
                <c:pt idx="1">
                  <c:v>369.1973730296337</c:v>
                </c:pt>
                <c:pt idx="2">
                  <c:v>390.44737302963358</c:v>
                </c:pt>
                <c:pt idx="3">
                  <c:v>401.07237302963358</c:v>
                </c:pt>
                <c:pt idx="4">
                  <c:v>645.4473730296337</c:v>
                </c:pt>
                <c:pt idx="5">
                  <c:v>857.9473730296337</c:v>
                </c:pt>
                <c:pt idx="6">
                  <c:v>1070.4473730296338</c:v>
                </c:pt>
                <c:pt idx="7">
                  <c:v>1187.3223730296338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17-B24C-8E96-D1347EA7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412191"/>
        <c:axId val="1254404559"/>
      </c:scatterChart>
      <c:valAx>
        <c:axId val="1254412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 i="1"/>
                  <a:t>f</a:t>
                </a:r>
                <a:r>
                  <a:rPr lang="en-GB" baseline="-25000"/>
                  <a:t>H2S</a:t>
                </a:r>
                <a:r>
                  <a:rPr lang="en-GB"/>
                  <a:t>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254404559"/>
        <c:crosses val="autoZero"/>
        <c:crossBetween val="midCat"/>
      </c:valAx>
      <c:valAx>
        <c:axId val="1254404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GB"/>
                  <a:t>H</a:t>
                </a:r>
                <a:r>
                  <a:rPr lang="en-GB" baseline="-25000"/>
                  <a:t>2</a:t>
                </a:r>
                <a:r>
                  <a:rPr lang="en-GB"/>
                  <a:t>S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25441219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5</xdr:row>
      <xdr:rowOff>158750</xdr:rowOff>
    </xdr:from>
    <xdr:to>
      <xdr:col>15</xdr:col>
      <xdr:colOff>501650</xdr:colOff>
      <xdr:row>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5D67EE-C5CA-ED48-BFEE-5309EE9EE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6457-8108-0841-9422-C33E2A6D5174}">
  <dimension ref="A1:I27"/>
  <sheetViews>
    <sheetView tabSelected="1" topLeftCell="D4" workbookViewId="0">
      <selection activeCell="J11" sqref="J11"/>
    </sheetView>
  </sheetViews>
  <sheetFormatPr defaultColWidth="10.6640625" defaultRowHeight="15.5" x14ac:dyDescent="0.35"/>
  <cols>
    <col min="8" max="9" width="11.6640625" bestFit="1" customWidth="1"/>
  </cols>
  <sheetData>
    <row r="1" spans="1:9" x14ac:dyDescent="0.35">
      <c r="A1" t="s">
        <v>2</v>
      </c>
    </row>
    <row r="2" spans="1:9" x14ac:dyDescent="0.35">
      <c r="A2" t="s">
        <v>3</v>
      </c>
    </row>
    <row r="3" spans="1:9" x14ac:dyDescent="0.35">
      <c r="A3" t="s">
        <v>18</v>
      </c>
      <c r="B3" t="s">
        <v>19</v>
      </c>
      <c r="C3" t="s">
        <v>20</v>
      </c>
      <c r="D3" t="s">
        <v>0</v>
      </c>
      <c r="E3" t="s">
        <v>1</v>
      </c>
      <c r="F3" t="s">
        <v>4</v>
      </c>
      <c r="G3" t="s">
        <v>21</v>
      </c>
      <c r="H3" t="s">
        <v>5</v>
      </c>
      <c r="I3" t="s">
        <v>22</v>
      </c>
    </row>
    <row r="4" spans="1:9" x14ac:dyDescent="0.35">
      <c r="A4" t="s">
        <v>10</v>
      </c>
      <c r="B4">
        <v>299</v>
      </c>
      <c r="C4">
        <f>B4*10</f>
        <v>2990</v>
      </c>
      <c r="D4" s="2">
        <v>23.6111111111111</v>
      </c>
      <c r="E4" s="1">
        <v>2.34106954341514E-3</v>
      </c>
      <c r="F4">
        <v>0.121</v>
      </c>
      <c r="G4">
        <f>F4*10000</f>
        <v>1210</v>
      </c>
      <c r="H4" s="2">
        <f t="shared" ref="H4:H11" si="0">G4-B$23</f>
        <v>29.18756724729883</v>
      </c>
      <c r="I4" s="2">
        <f>(H4/32)*(32+2)</f>
        <v>31.011790200255007</v>
      </c>
    </row>
    <row r="5" spans="1:9" x14ac:dyDescent="0.35">
      <c r="A5" t="s">
        <v>11</v>
      </c>
      <c r="B5">
        <v>299</v>
      </c>
      <c r="C5">
        <f t="shared" ref="C5:C19" si="1">B5*10</f>
        <v>2990</v>
      </c>
      <c r="D5" s="2">
        <v>27.314814814814799</v>
      </c>
      <c r="E5" s="1">
        <v>2.4244248702384001E-3</v>
      </c>
      <c r="F5">
        <v>0.126</v>
      </c>
      <c r="G5">
        <f t="shared" ref="G5:G19" si="2">F5*10000</f>
        <v>1260</v>
      </c>
      <c r="H5" s="2">
        <f t="shared" si="0"/>
        <v>79.18756724729883</v>
      </c>
      <c r="I5" s="2">
        <f t="shared" ref="I5:I19" si="3">(H5/32)*(32+2)</f>
        <v>84.136790200255007</v>
      </c>
    </row>
    <row r="6" spans="1:9" x14ac:dyDescent="0.35">
      <c r="A6" t="s">
        <v>12</v>
      </c>
      <c r="B6">
        <v>299</v>
      </c>
      <c r="C6">
        <f t="shared" si="1"/>
        <v>2990</v>
      </c>
      <c r="D6" s="2">
        <v>30.092592592592499</v>
      </c>
      <c r="E6" s="1">
        <v>2.8046373273510998E-3</v>
      </c>
      <c r="F6">
        <v>0.14599999999999999</v>
      </c>
      <c r="G6">
        <f t="shared" si="2"/>
        <v>1460</v>
      </c>
      <c r="H6" s="2">
        <f t="shared" si="0"/>
        <v>279.18756724729883</v>
      </c>
      <c r="I6" s="2">
        <f t="shared" si="3"/>
        <v>296.63679020025501</v>
      </c>
    </row>
    <row r="7" spans="1:9" x14ac:dyDescent="0.35">
      <c r="A7" t="s">
        <v>13</v>
      </c>
      <c r="B7">
        <v>299</v>
      </c>
      <c r="C7">
        <f t="shared" si="1"/>
        <v>2990</v>
      </c>
      <c r="D7" s="2">
        <v>16.203703703703599</v>
      </c>
      <c r="E7" s="1">
        <v>2.8988244479633998E-3</v>
      </c>
      <c r="F7">
        <v>0.14899999999999999</v>
      </c>
      <c r="G7">
        <f t="shared" si="2"/>
        <v>1490</v>
      </c>
      <c r="H7" s="2">
        <f t="shared" si="0"/>
        <v>309.18756724729883</v>
      </c>
      <c r="I7" s="2">
        <f t="shared" si="3"/>
        <v>328.51179020025501</v>
      </c>
    </row>
    <row r="8" spans="1:9" x14ac:dyDescent="0.35">
      <c r="A8" t="s">
        <v>14</v>
      </c>
      <c r="B8">
        <v>299</v>
      </c>
      <c r="C8">
        <f t="shared" si="1"/>
        <v>2990</v>
      </c>
      <c r="D8" s="2">
        <v>24.537037037036999</v>
      </c>
      <c r="E8" s="1">
        <v>3.1249725081375899E-3</v>
      </c>
      <c r="F8">
        <v>0.16200000000000001</v>
      </c>
      <c r="G8">
        <f t="shared" si="2"/>
        <v>1620</v>
      </c>
      <c r="H8" s="2">
        <f t="shared" si="0"/>
        <v>439.18756724729883</v>
      </c>
      <c r="I8" s="2">
        <f t="shared" si="3"/>
        <v>466.63679020025501</v>
      </c>
    </row>
    <row r="9" spans="1:9" x14ac:dyDescent="0.35">
      <c r="A9" t="s">
        <v>15</v>
      </c>
      <c r="B9">
        <v>289</v>
      </c>
      <c r="C9">
        <f t="shared" si="1"/>
        <v>2890</v>
      </c>
      <c r="D9" s="2">
        <v>119.444444444444</v>
      </c>
      <c r="E9" s="1">
        <v>3.9857152282924196E-3</v>
      </c>
      <c r="F9">
        <v>0.22900000000000001</v>
      </c>
      <c r="G9">
        <f t="shared" si="2"/>
        <v>2290</v>
      </c>
      <c r="H9" s="2">
        <f t="shared" si="0"/>
        <v>1109.1875672472988</v>
      </c>
      <c r="I9" s="2">
        <f t="shared" si="3"/>
        <v>1178.5117902002551</v>
      </c>
    </row>
    <row r="10" spans="1:9" x14ac:dyDescent="0.35">
      <c r="A10" t="s">
        <v>16</v>
      </c>
      <c r="B10">
        <v>312</v>
      </c>
      <c r="C10">
        <f t="shared" si="1"/>
        <v>3120</v>
      </c>
      <c r="D10" s="2">
        <v>139.81481481481401</v>
      </c>
      <c r="E10" s="1">
        <v>4.1531956540863902E-3</v>
      </c>
      <c r="F10">
        <v>0.23899999999999999</v>
      </c>
      <c r="G10">
        <f t="shared" si="2"/>
        <v>2390</v>
      </c>
      <c r="H10" s="2">
        <f t="shared" si="0"/>
        <v>1209.1875672472988</v>
      </c>
      <c r="I10" s="2">
        <f t="shared" si="3"/>
        <v>1284.7617902002551</v>
      </c>
    </row>
    <row r="11" spans="1:9" x14ac:dyDescent="0.35">
      <c r="A11" t="s">
        <v>17</v>
      </c>
      <c r="B11">
        <v>312</v>
      </c>
      <c r="C11">
        <f t="shared" si="1"/>
        <v>3120</v>
      </c>
      <c r="D11" s="2">
        <v>124.07407407407401</v>
      </c>
      <c r="E11" s="1">
        <v>4.4372965602181699E-3</v>
      </c>
      <c r="F11">
        <v>0.25900000000000001</v>
      </c>
      <c r="G11">
        <f t="shared" si="2"/>
        <v>2590</v>
      </c>
      <c r="H11" s="2">
        <f t="shared" si="0"/>
        <v>1409.1875672472988</v>
      </c>
      <c r="I11" s="2">
        <f t="shared" si="3"/>
        <v>1497.2617902002551</v>
      </c>
    </row>
    <row r="12" spans="1:9" x14ac:dyDescent="0.35">
      <c r="A12" t="s">
        <v>27</v>
      </c>
      <c r="B12">
        <v>297</v>
      </c>
      <c r="C12">
        <f t="shared" si="1"/>
        <v>2970</v>
      </c>
      <c r="D12" s="2">
        <v>57.475083056478397</v>
      </c>
      <c r="E12" s="1">
        <v>1.4759093908815501E-3</v>
      </c>
      <c r="F12">
        <v>7.9000000000000001E-2</v>
      </c>
      <c r="G12">
        <f t="shared" si="2"/>
        <v>790</v>
      </c>
      <c r="H12" s="2">
        <f>G12-B$27</f>
        <v>297.47988049847879</v>
      </c>
      <c r="I12" s="2">
        <f t="shared" si="3"/>
        <v>316.0723730296337</v>
      </c>
    </row>
    <row r="13" spans="1:9" x14ac:dyDescent="0.35">
      <c r="A13" t="s">
        <v>30</v>
      </c>
      <c r="B13">
        <v>304</v>
      </c>
      <c r="C13">
        <f t="shared" si="1"/>
        <v>3040</v>
      </c>
      <c r="D13" s="2">
        <v>67.109634551495006</v>
      </c>
      <c r="E13" s="1">
        <v>1.5620258448070599E-3</v>
      </c>
      <c r="F13">
        <v>8.4000000000000005E-2</v>
      </c>
      <c r="G13">
        <f t="shared" si="2"/>
        <v>840</v>
      </c>
      <c r="H13" s="2">
        <f t="shared" ref="H13:H19" si="4">G13-B$27</f>
        <v>347.47988049847879</v>
      </c>
      <c r="I13" s="2">
        <f t="shared" si="3"/>
        <v>369.1973730296337</v>
      </c>
    </row>
    <row r="14" spans="1:9" x14ac:dyDescent="0.35">
      <c r="A14" t="s">
        <v>26</v>
      </c>
      <c r="B14">
        <v>297</v>
      </c>
      <c r="C14">
        <f t="shared" si="1"/>
        <v>2970</v>
      </c>
      <c r="D14" s="2">
        <v>50.830564784053102</v>
      </c>
      <c r="E14" s="1">
        <v>1.5854198512034001E-3</v>
      </c>
      <c r="F14">
        <v>8.5999999999999993E-2</v>
      </c>
      <c r="G14">
        <f t="shared" si="2"/>
        <v>859.99999999999989</v>
      </c>
      <c r="H14" s="2">
        <f t="shared" si="4"/>
        <v>367.47988049847868</v>
      </c>
      <c r="I14" s="2">
        <f t="shared" si="3"/>
        <v>390.44737302963358</v>
      </c>
    </row>
    <row r="15" spans="1:9" x14ac:dyDescent="0.35">
      <c r="A15" t="s">
        <v>25</v>
      </c>
      <c r="B15">
        <v>304</v>
      </c>
      <c r="C15">
        <f t="shared" si="1"/>
        <v>3040</v>
      </c>
      <c r="D15" s="2">
        <v>49.8338870431893</v>
      </c>
      <c r="E15" s="1">
        <v>1.63622672585439E-3</v>
      </c>
      <c r="F15">
        <v>8.6999999999999994E-2</v>
      </c>
      <c r="G15">
        <f t="shared" si="2"/>
        <v>869.99999999999989</v>
      </c>
      <c r="H15" s="2">
        <f t="shared" si="4"/>
        <v>377.47988049847868</v>
      </c>
      <c r="I15" s="2">
        <f t="shared" si="3"/>
        <v>401.07237302963358</v>
      </c>
    </row>
    <row r="16" spans="1:9" x14ac:dyDescent="0.35">
      <c r="A16" t="s">
        <v>29</v>
      </c>
      <c r="B16">
        <v>204</v>
      </c>
      <c r="C16">
        <f t="shared" si="1"/>
        <v>2040</v>
      </c>
      <c r="D16" s="2">
        <v>91.694352159468394</v>
      </c>
      <c r="E16" s="1">
        <v>2.02356040137854E-3</v>
      </c>
      <c r="F16">
        <v>0.11</v>
      </c>
      <c r="G16">
        <f t="shared" si="2"/>
        <v>1100</v>
      </c>
      <c r="H16" s="2">
        <f t="shared" si="4"/>
        <v>607.47988049847879</v>
      </c>
      <c r="I16" s="2">
        <f t="shared" si="3"/>
        <v>645.4473730296337</v>
      </c>
    </row>
    <row r="17" spans="1:9" x14ac:dyDescent="0.35">
      <c r="A17" t="s">
        <v>28</v>
      </c>
      <c r="B17">
        <v>204</v>
      </c>
      <c r="C17">
        <f t="shared" si="1"/>
        <v>2040</v>
      </c>
      <c r="D17" s="2">
        <v>115.614617940199</v>
      </c>
      <c r="E17" s="1">
        <v>2.32372002775129E-3</v>
      </c>
      <c r="F17">
        <v>0.13</v>
      </c>
      <c r="G17">
        <f t="shared" si="2"/>
        <v>1300</v>
      </c>
      <c r="H17" s="2">
        <f t="shared" si="4"/>
        <v>807.47988049847879</v>
      </c>
      <c r="I17" s="2">
        <f t="shared" si="3"/>
        <v>857.9473730296337</v>
      </c>
    </row>
    <row r="18" spans="1:9" x14ac:dyDescent="0.35">
      <c r="A18" t="s">
        <v>24</v>
      </c>
      <c r="B18">
        <v>299</v>
      </c>
      <c r="C18">
        <f t="shared" si="1"/>
        <v>2990</v>
      </c>
      <c r="D18" s="2">
        <v>162.45847176079701</v>
      </c>
      <c r="E18" s="1">
        <v>2.6692434386792101E-3</v>
      </c>
      <c r="F18">
        <v>0.15</v>
      </c>
      <c r="G18">
        <f t="shared" si="2"/>
        <v>1500</v>
      </c>
      <c r="H18" s="2">
        <f t="shared" si="4"/>
        <v>1007.4798804984788</v>
      </c>
      <c r="I18" s="2">
        <f t="shared" si="3"/>
        <v>1070.4473730296338</v>
      </c>
    </row>
    <row r="19" spans="1:9" x14ac:dyDescent="0.35">
      <c r="A19" t="s">
        <v>23</v>
      </c>
      <c r="B19">
        <v>299</v>
      </c>
      <c r="C19">
        <f t="shared" si="1"/>
        <v>2990</v>
      </c>
      <c r="D19" s="2">
        <v>173.08970099667701</v>
      </c>
      <c r="E19" s="1">
        <v>2.8658433405343801E-3</v>
      </c>
      <c r="F19">
        <v>0.161</v>
      </c>
      <c r="G19">
        <f t="shared" si="2"/>
        <v>1610</v>
      </c>
      <c r="H19" s="2">
        <f t="shared" si="4"/>
        <v>1117.4798804984789</v>
      </c>
      <c r="I19" s="2">
        <f t="shared" si="3"/>
        <v>1187.3223730296338</v>
      </c>
    </row>
    <row r="21" spans="1:9" x14ac:dyDescent="0.35">
      <c r="A21" s="3" t="s">
        <v>31</v>
      </c>
      <c r="B21" t="s">
        <v>6</v>
      </c>
      <c r="C21" t="s">
        <v>9</v>
      </c>
    </row>
    <row r="22" spans="1:9" x14ac:dyDescent="0.35">
      <c r="A22" t="s">
        <v>7</v>
      </c>
      <c r="B22">
        <f>SLOPE(G4:G11,D4:D11)</f>
        <v>9.6289286544760362</v>
      </c>
      <c r="C22">
        <f>SLOPE(I4:I11,D4:D11)</f>
        <v>10.230736695380791</v>
      </c>
    </row>
    <row r="23" spans="1:9" x14ac:dyDescent="0.35">
      <c r="A23" t="s">
        <v>8</v>
      </c>
      <c r="B23">
        <f>INTERCEPT(G4:G11,D4:D11)</f>
        <v>1180.8124327527012</v>
      </c>
    </row>
    <row r="25" spans="1:9" x14ac:dyDescent="0.35">
      <c r="A25" s="3" t="s">
        <v>32</v>
      </c>
      <c r="B25" t="s">
        <v>6</v>
      </c>
      <c r="C25" t="s">
        <v>9</v>
      </c>
    </row>
    <row r="26" spans="1:9" x14ac:dyDescent="0.35">
      <c r="A26" t="s">
        <v>7</v>
      </c>
      <c r="B26">
        <f>SLOPE(G12:G19,D12:D19)</f>
        <v>6.4181728038076988</v>
      </c>
      <c r="C26">
        <f>SLOPE(I12:I19,D12:D19)</f>
        <v>6.8193086040456823</v>
      </c>
    </row>
    <row r="27" spans="1:9" x14ac:dyDescent="0.35">
      <c r="A27" t="s">
        <v>8</v>
      </c>
      <c r="B27">
        <f>INTERCEPT(G12:G19,D12:D19)</f>
        <v>492.52011950152121</v>
      </c>
    </row>
  </sheetData>
  <sortState xmlns:xlrd2="http://schemas.microsoft.com/office/spreadsheetml/2017/richdata2" ref="J12:L19">
    <sortCondition ref="J12:J1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2B85-9C5D-D247-BB1A-EA9B147DFD60}">
  <dimension ref="A1:L17"/>
  <sheetViews>
    <sheetView topLeftCell="A4" workbookViewId="0">
      <selection activeCell="B3" sqref="B3"/>
    </sheetView>
  </sheetViews>
  <sheetFormatPr defaultColWidth="10.6640625" defaultRowHeight="15.5" x14ac:dyDescent="0.35"/>
  <sheetData>
    <row r="1" spans="1:12" x14ac:dyDescent="0.35">
      <c r="A1" t="s">
        <v>18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43</v>
      </c>
      <c r="K1" t="s">
        <v>41</v>
      </c>
      <c r="L1" t="s">
        <v>42</v>
      </c>
    </row>
    <row r="2" spans="1:12" x14ac:dyDescent="0.35">
      <c r="A2" t="s">
        <v>16</v>
      </c>
      <c r="B2">
        <v>44.22</v>
      </c>
      <c r="C2">
        <v>4.67</v>
      </c>
      <c r="D2">
        <v>12.94</v>
      </c>
      <c r="E2">
        <v>12.97</v>
      </c>
      <c r="F2">
        <v>0.25</v>
      </c>
      <c r="G2">
        <v>5.43</v>
      </c>
      <c r="H2">
        <v>9.3699999999999992</v>
      </c>
      <c r="I2">
        <v>2.61</v>
      </c>
      <c r="J2">
        <v>0.59</v>
      </c>
      <c r="K2">
        <v>0.59</v>
      </c>
      <c r="L2">
        <v>6.1</v>
      </c>
    </row>
    <row r="3" spans="1:12" x14ac:dyDescent="0.35">
      <c r="A3" t="s">
        <v>17</v>
      </c>
      <c r="B3">
        <v>43.86</v>
      </c>
      <c r="C3">
        <v>4.6900000000000004</v>
      </c>
      <c r="D3">
        <v>12.77</v>
      </c>
      <c r="E3">
        <v>14.29</v>
      </c>
      <c r="F3">
        <v>0.19</v>
      </c>
      <c r="G3">
        <v>5.57</v>
      </c>
      <c r="H3">
        <v>9.4700000000000006</v>
      </c>
      <c r="I3">
        <v>2.59</v>
      </c>
      <c r="J3">
        <v>0.56999999999999995</v>
      </c>
      <c r="K3">
        <v>0.59</v>
      </c>
      <c r="L3">
        <v>6.1</v>
      </c>
    </row>
    <row r="4" spans="1:12" x14ac:dyDescent="0.35">
      <c r="A4" t="s">
        <v>10</v>
      </c>
      <c r="B4">
        <v>46.55</v>
      </c>
      <c r="C4">
        <v>3.55</v>
      </c>
      <c r="D4">
        <v>14.74</v>
      </c>
      <c r="E4">
        <v>12.92</v>
      </c>
      <c r="F4">
        <v>0.24</v>
      </c>
      <c r="G4">
        <v>4.26</v>
      </c>
      <c r="H4">
        <v>8.83</v>
      </c>
      <c r="I4">
        <v>3.16</v>
      </c>
      <c r="J4">
        <v>0.65</v>
      </c>
      <c r="K4">
        <v>0.64</v>
      </c>
      <c r="L4">
        <v>2.2000000000000002</v>
      </c>
    </row>
    <row r="5" spans="1:12" x14ac:dyDescent="0.35">
      <c r="A5" t="s">
        <v>12</v>
      </c>
      <c r="B5">
        <v>47.48</v>
      </c>
      <c r="C5">
        <v>3.72</v>
      </c>
      <c r="D5">
        <v>14.71</v>
      </c>
      <c r="E5">
        <v>12.71</v>
      </c>
      <c r="F5">
        <v>0.27</v>
      </c>
      <c r="G5">
        <v>4.3899999999999997</v>
      </c>
      <c r="H5">
        <v>8.9700000000000006</v>
      </c>
      <c r="I5">
        <v>2.99</v>
      </c>
      <c r="J5">
        <v>0.66</v>
      </c>
      <c r="K5">
        <v>0.65</v>
      </c>
      <c r="L5">
        <v>2.2999999999999998</v>
      </c>
    </row>
    <row r="6" spans="1:12" x14ac:dyDescent="0.35">
      <c r="A6" t="s">
        <v>11</v>
      </c>
      <c r="B6">
        <v>47.83</v>
      </c>
      <c r="C6">
        <v>3.71</v>
      </c>
      <c r="D6">
        <v>14.94</v>
      </c>
      <c r="E6">
        <v>11.46</v>
      </c>
      <c r="F6">
        <v>0.24</v>
      </c>
      <c r="G6">
        <v>4.5199999999999996</v>
      </c>
      <c r="H6">
        <v>8.9</v>
      </c>
      <c r="I6">
        <v>3.26</v>
      </c>
      <c r="J6">
        <v>0.66</v>
      </c>
      <c r="K6">
        <v>0.67</v>
      </c>
      <c r="L6">
        <v>2.2000000000000002</v>
      </c>
    </row>
    <row r="7" spans="1:12" x14ac:dyDescent="0.35">
      <c r="A7" t="s">
        <v>13</v>
      </c>
      <c r="B7">
        <v>49.27</v>
      </c>
      <c r="C7">
        <v>3.2</v>
      </c>
      <c r="D7">
        <v>15.48</v>
      </c>
      <c r="E7">
        <v>12.19</v>
      </c>
      <c r="F7">
        <v>0.22</v>
      </c>
      <c r="G7">
        <v>4.51</v>
      </c>
      <c r="H7">
        <v>8.58</v>
      </c>
      <c r="I7">
        <v>3.59</v>
      </c>
      <c r="J7">
        <v>0.74</v>
      </c>
      <c r="K7">
        <v>0.69</v>
      </c>
      <c r="L7">
        <v>1.4</v>
      </c>
    </row>
    <row r="8" spans="1:12" x14ac:dyDescent="0.35">
      <c r="A8" t="s">
        <v>14</v>
      </c>
      <c r="B8">
        <v>48.8</v>
      </c>
      <c r="C8">
        <v>3.25</v>
      </c>
      <c r="D8">
        <v>15.57</v>
      </c>
      <c r="E8">
        <v>12.03</v>
      </c>
      <c r="F8">
        <v>0.22</v>
      </c>
      <c r="G8">
        <v>4.66</v>
      </c>
      <c r="H8">
        <v>8.5500000000000007</v>
      </c>
      <c r="I8">
        <v>3.26</v>
      </c>
      <c r="J8">
        <v>0.69</v>
      </c>
      <c r="K8">
        <v>0.67</v>
      </c>
      <c r="L8">
        <v>1.9</v>
      </c>
    </row>
    <row r="9" spans="1:12" x14ac:dyDescent="0.35">
      <c r="A9" t="s">
        <v>15</v>
      </c>
      <c r="B9">
        <v>44.58</v>
      </c>
      <c r="C9">
        <v>4.54</v>
      </c>
      <c r="D9">
        <v>12.84</v>
      </c>
      <c r="E9">
        <v>13.11</v>
      </c>
      <c r="F9">
        <v>0.23</v>
      </c>
      <c r="G9">
        <v>5.47</v>
      </c>
      <c r="H9">
        <v>9.48</v>
      </c>
      <c r="I9">
        <v>2.58</v>
      </c>
      <c r="J9">
        <v>0.56999999999999995</v>
      </c>
      <c r="K9">
        <v>0.64</v>
      </c>
      <c r="L9">
        <v>5.9</v>
      </c>
    </row>
    <row r="10" spans="1:12" x14ac:dyDescent="0.35">
      <c r="A10" t="s">
        <v>23</v>
      </c>
      <c r="B10">
        <v>50.07</v>
      </c>
      <c r="C10">
        <v>2.06</v>
      </c>
      <c r="D10">
        <v>13.42</v>
      </c>
      <c r="E10">
        <v>10.11</v>
      </c>
      <c r="F10">
        <v>0.28999999999999998</v>
      </c>
      <c r="G10">
        <v>2.79</v>
      </c>
      <c r="H10">
        <v>6.68</v>
      </c>
      <c r="I10">
        <v>3.71</v>
      </c>
      <c r="J10">
        <v>1.17</v>
      </c>
      <c r="K10">
        <v>1.1100000000000001</v>
      </c>
      <c r="L10">
        <v>6.4</v>
      </c>
    </row>
    <row r="11" spans="1:12" x14ac:dyDescent="0.35">
      <c r="A11" t="s">
        <v>24</v>
      </c>
      <c r="B11">
        <v>52.44</v>
      </c>
      <c r="C11">
        <v>2.06</v>
      </c>
      <c r="D11">
        <v>14.05</v>
      </c>
      <c r="E11">
        <v>9.4</v>
      </c>
      <c r="F11">
        <v>0.28999999999999998</v>
      </c>
      <c r="G11">
        <v>2.9</v>
      </c>
      <c r="H11">
        <v>6.53</v>
      </c>
      <c r="I11">
        <v>3.76</v>
      </c>
      <c r="J11">
        <v>1.1200000000000001</v>
      </c>
      <c r="K11">
        <v>1.1100000000000001</v>
      </c>
      <c r="L11">
        <v>5.8</v>
      </c>
    </row>
    <row r="12" spans="1:12" x14ac:dyDescent="0.35">
      <c r="A12" t="s">
        <v>25</v>
      </c>
      <c r="B12">
        <v>53.45</v>
      </c>
      <c r="C12">
        <v>2.16</v>
      </c>
      <c r="D12">
        <v>14.5</v>
      </c>
      <c r="E12">
        <v>9.9600000000000009</v>
      </c>
      <c r="F12">
        <v>0.31</v>
      </c>
      <c r="G12">
        <v>3.11</v>
      </c>
      <c r="H12">
        <v>6.88</v>
      </c>
      <c r="I12">
        <v>3.88</v>
      </c>
      <c r="J12">
        <v>1.23</v>
      </c>
      <c r="K12">
        <v>1.1499999999999999</v>
      </c>
      <c r="L12">
        <v>3.3</v>
      </c>
    </row>
    <row r="13" spans="1:12" x14ac:dyDescent="0.35">
      <c r="A13" t="s">
        <v>30</v>
      </c>
      <c r="B13">
        <v>53.54</v>
      </c>
      <c r="C13">
        <v>2.19</v>
      </c>
      <c r="D13">
        <v>14.4</v>
      </c>
      <c r="E13">
        <v>9.11</v>
      </c>
      <c r="F13">
        <v>0.31</v>
      </c>
      <c r="G13">
        <v>3.1</v>
      </c>
      <c r="H13">
        <v>6.94</v>
      </c>
      <c r="I13">
        <v>3.8</v>
      </c>
      <c r="J13">
        <v>1.23</v>
      </c>
      <c r="K13">
        <v>1.1599999999999999</v>
      </c>
      <c r="L13">
        <v>3.6</v>
      </c>
    </row>
    <row r="14" spans="1:12" x14ac:dyDescent="0.35">
      <c r="A14" t="s">
        <v>26</v>
      </c>
      <c r="B14">
        <v>53.63</v>
      </c>
      <c r="C14">
        <v>2.1800000000000002</v>
      </c>
      <c r="D14">
        <v>14.4</v>
      </c>
      <c r="E14">
        <v>9.93</v>
      </c>
      <c r="F14">
        <v>0.31</v>
      </c>
      <c r="G14">
        <v>3.15</v>
      </c>
      <c r="H14">
        <v>6.96</v>
      </c>
      <c r="I14">
        <v>4.04</v>
      </c>
      <c r="J14">
        <v>1.21</v>
      </c>
      <c r="K14">
        <v>1.05</v>
      </c>
      <c r="L14">
        <v>3.3</v>
      </c>
    </row>
    <row r="15" spans="1:12" x14ac:dyDescent="0.35">
      <c r="A15" t="s">
        <v>27</v>
      </c>
      <c r="B15">
        <v>53.92</v>
      </c>
      <c r="C15">
        <v>2.16</v>
      </c>
      <c r="D15">
        <v>14.51</v>
      </c>
      <c r="E15">
        <v>9.3000000000000007</v>
      </c>
      <c r="F15">
        <v>0.26</v>
      </c>
      <c r="G15">
        <v>3.16</v>
      </c>
      <c r="H15">
        <v>6.91</v>
      </c>
      <c r="I15">
        <v>3.73</v>
      </c>
      <c r="J15">
        <v>1.22</v>
      </c>
      <c r="K15">
        <v>1.07</v>
      </c>
      <c r="L15">
        <v>3.5</v>
      </c>
    </row>
    <row r="16" spans="1:12" x14ac:dyDescent="0.35">
      <c r="A16" t="s">
        <v>28</v>
      </c>
      <c r="B16">
        <v>52.21</v>
      </c>
      <c r="C16">
        <v>2.08</v>
      </c>
      <c r="D16">
        <v>14.06</v>
      </c>
      <c r="E16">
        <v>10.74</v>
      </c>
      <c r="F16">
        <v>0.28999999999999998</v>
      </c>
      <c r="G16">
        <v>3.05</v>
      </c>
      <c r="H16">
        <v>6.59</v>
      </c>
      <c r="I16">
        <v>3.67</v>
      </c>
      <c r="J16">
        <v>1.18</v>
      </c>
      <c r="K16">
        <v>1.03</v>
      </c>
      <c r="L16">
        <v>5.2</v>
      </c>
    </row>
    <row r="17" spans="1:12" x14ac:dyDescent="0.35">
      <c r="A17" t="s">
        <v>29</v>
      </c>
      <c r="B17">
        <v>52.84</v>
      </c>
      <c r="C17">
        <v>2.1800000000000002</v>
      </c>
      <c r="D17">
        <v>14.32</v>
      </c>
      <c r="E17">
        <v>9.86</v>
      </c>
      <c r="F17">
        <v>0.34</v>
      </c>
      <c r="G17">
        <v>3.12</v>
      </c>
      <c r="H17">
        <v>6.83</v>
      </c>
      <c r="I17">
        <v>3.75</v>
      </c>
      <c r="J17">
        <v>1.22</v>
      </c>
      <c r="K17">
        <v>1.0900000000000001</v>
      </c>
      <c r="L17">
        <v>4.3</v>
      </c>
    </row>
  </sheetData>
  <sortState xmlns:xlrd2="http://schemas.microsoft.com/office/spreadsheetml/2017/richdata2" ref="A2:L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Ery Hughes</cp:lastModifiedBy>
  <dcterms:created xsi:type="dcterms:W3CDTF">2021-04-29T13:00:59Z</dcterms:created>
  <dcterms:modified xsi:type="dcterms:W3CDTF">2025-02-08T08:58:10Z</dcterms:modified>
</cp:coreProperties>
</file>