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5DA535AF-9A2F-4640-BD8A-09C2BC75A0EF}" xr6:coauthVersionLast="47" xr6:coauthVersionMax="47" xr10:uidLastSave="{00000000-0000-0000-0000-000000000000}"/>
  <bookViews>
    <workbookView xWindow="20600" yWindow="880" windowWidth="20520" windowHeight="244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3" i="1" l="1"/>
  <c r="P83" i="1"/>
  <c r="Y83" i="1"/>
  <c r="AB83" i="1"/>
  <c r="AK83" i="1"/>
  <c r="H82" i="1"/>
  <c r="P82" i="1"/>
  <c r="Y82" i="1"/>
  <c r="AB82" i="1"/>
  <c r="AK82" i="1"/>
  <c r="H81" i="1"/>
  <c r="P81" i="1"/>
  <c r="Y81" i="1"/>
  <c r="AB81" i="1"/>
  <c r="AK81" i="1"/>
  <c r="H80" i="1"/>
  <c r="P80" i="1"/>
  <c r="Y80" i="1"/>
  <c r="AB80" i="1"/>
  <c r="AK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AK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83" i="1" l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<sst xmlns="http://schemas.openxmlformats.org/spreadsheetml/2006/main" count="37" uniqueCount="37">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</sst>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Data!$G$2:$G$83</c:f>
              <c:numCache>
                <c:formatCode>#,##0</c:formatCode>
                <c:ptCount val="82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  <c:pt idx="78">
                  <c:v>5713</c:v>
                </c:pt>
                <c:pt idx="79">
                  <c:v>5728</c:v>
                </c:pt>
                <c:pt idx="80">
                  <c:v>5743</c:v>
                </c:pt>
                <c:pt idx="81">
                  <c:v>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Data!$R$2:$R$83</c:f>
              <c:numCache>
                <c:formatCode>#,##0</c:formatCode>
                <c:ptCount val="82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  <c:pt idx="78">
                  <c:v>2123</c:v>
                </c:pt>
                <c:pt idx="79">
                  <c:v>2136</c:v>
                </c:pt>
                <c:pt idx="80">
                  <c:v>2152</c:v>
                </c:pt>
                <c:pt idx="81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Data!$S$2:$S$83</c:f>
              <c:numCache>
                <c:formatCode>#,##0</c:formatCode>
                <c:ptCount val="82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  <c:pt idx="78">
                  <c:v>4505</c:v>
                </c:pt>
                <c:pt idx="79">
                  <c:v>4536</c:v>
                </c:pt>
                <c:pt idx="80">
                  <c:v>4569</c:v>
                </c:pt>
                <c:pt idx="81">
                  <c:v>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Data!$W$2:$W$83</c:f>
              <c:numCache>
                <c:formatCode>#,##0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Data!$Z$2:$Z$83</c:f>
              <c:numCache>
                <c:formatCode>#,##0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Data!$V$2:$V$83</c:f>
              <c:numCache>
                <c:formatCode>#,##0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Data!$Y$2:$Y$83</c:f>
              <c:numCache>
                <c:formatCode>#,##0</c:formatCode>
                <c:ptCount val="82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  <c:pt idx="78">
                  <c:v>273</c:v>
                </c:pt>
                <c:pt idx="79">
                  <c:v>276</c:v>
                </c:pt>
                <c:pt idx="80">
                  <c:v>284</c:v>
                </c:pt>
                <c:pt idx="81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Data!$AB$2:$AB$83</c:f>
              <c:numCache>
                <c:formatCode>#,##0</c:formatCode>
                <c:ptCount val="8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178</c:v>
                </c:pt>
                <c:pt idx="81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Data!$AD$2:$AD$83</c:f>
              <c:numCache>
                <c:formatCode>#,##0</c:formatCode>
                <c:ptCount val="82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165</c:v>
                </c:pt>
                <c:pt idx="80">
                  <c:v>165</c:v>
                </c:pt>
                <c:pt idx="81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Data!$AF$2:$AF$83</c:f>
              <c:numCache>
                <c:formatCode>#,##0</c:formatCode>
                <c:ptCount val="82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Data!$AG$2:$AG$83</c:f>
              <c:numCache>
                <c:formatCode>#,##0</c:formatCode>
                <c:ptCount val="82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  <c:pt idx="78">
                  <c:v>135</c:v>
                </c:pt>
                <c:pt idx="79">
                  <c:v>127</c:v>
                </c:pt>
                <c:pt idx="8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Data!$AH$2:$AH$83</c:f>
              <c:numCache>
                <c:formatCode>#,##0</c:formatCode>
                <c:ptCount val="82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  <c:pt idx="78">
                  <c:v>1053</c:v>
                </c:pt>
                <c:pt idx="79">
                  <c:v>994</c:v>
                </c:pt>
                <c:pt idx="80">
                  <c:v>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Data!$AI$2:$AI$83</c:f>
              <c:numCache>
                <c:formatCode>#,##0</c:formatCode>
                <c:ptCount val="82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Data!$AJ$2:$AJ$83</c:f>
              <c:numCache>
                <c:formatCode>#,##0</c:formatCode>
                <c:ptCount val="82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Data!$B$2:$B$83</c:f>
              <c:numCache>
                <c:formatCode>General</c:formatCode>
                <c:ptCount val="82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  <c:pt idx="78">
                  <c:v>343</c:v>
                </c:pt>
                <c:pt idx="79">
                  <c:v>345</c:v>
                </c:pt>
                <c:pt idx="80">
                  <c:v>346</c:v>
                </c:pt>
                <c:pt idx="81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45257</c:v>
                </c:pt>
              </c:numCache>
            </c:numRef>
          </c:cat>
          <c:val>
            <c:numRef>
              <c:f>Data!$C$2:$C$83</c:f>
              <c:numCache>
                <c:formatCode>General</c:formatCode>
                <c:ptCount val="82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83" totalsRowShown="0">
  <autoFilter ref="A1:AK83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83"/>
  <sheetViews>
    <sheetView tabSelected="1" topLeftCell="AA1" zoomScale="140" zoomScaleNormal="140" workbookViewId="0">
      <pane ySplit="1" topLeftCell="A61" activePane="bottomLeft" state="frozen"/>
      <selection pane="bottomLeft" activeCell="AB76" sqref="AB76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7.83203125" bestFit="1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>
        <v>342</v>
      </c>
      <c r="C79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  <row r="80" spans="1:37" x14ac:dyDescent="0.2">
      <c r="A80" s="1">
        <v>45201</v>
      </c>
      <c r="B80">
        <v>343</v>
      </c>
      <c r="C80">
        <v>129</v>
      </c>
      <c r="D80" s="2">
        <v>113</v>
      </c>
      <c r="E80" s="2">
        <v>280</v>
      </c>
      <c r="F80" s="2">
        <v>231</v>
      </c>
      <c r="G80" s="2">
        <v>5713</v>
      </c>
      <c r="H80" s="3">
        <f>Data[[#This Row],[LoC]]-G79</f>
        <v>-18</v>
      </c>
      <c r="I80" s="2">
        <v>6841</v>
      </c>
      <c r="J80" s="2">
        <v>1964</v>
      </c>
      <c r="K80" s="2">
        <v>553</v>
      </c>
      <c r="L80" s="2">
        <v>290</v>
      </c>
      <c r="M80" s="2">
        <v>143</v>
      </c>
      <c r="N80" s="2">
        <v>60</v>
      </c>
      <c r="O80" s="2">
        <v>16</v>
      </c>
      <c r="P80" s="2">
        <f>SUM(Data[[#This Row],[Shell]:[Bash]])</f>
        <v>9851</v>
      </c>
      <c r="Q80" s="3">
        <f>Data[[#This Row],[Total]]-P79</f>
        <v>-20</v>
      </c>
      <c r="R80" s="2">
        <v>2123</v>
      </c>
      <c r="S80" s="2">
        <v>4505</v>
      </c>
      <c r="T80" s="2">
        <v>71027</v>
      </c>
      <c r="U80" s="2">
        <v>48715</v>
      </c>
      <c r="V80" s="2">
        <v>2</v>
      </c>
      <c r="W80" s="2">
        <v>1</v>
      </c>
      <c r="X80" s="2">
        <v>271</v>
      </c>
      <c r="Y80" s="2">
        <f>Data[[#This Row],[Open issues]]+Data[[#This Row],[Closed issues]]</f>
        <v>273</v>
      </c>
      <c r="Z80" s="2">
        <v>0</v>
      </c>
      <c r="AA80" s="2">
        <v>176</v>
      </c>
      <c r="AB80" s="2">
        <f>Data[[#This Row],[Open pull requests]]+Data[[#This Row],[Closed pull requests]]</f>
        <v>176</v>
      </c>
      <c r="AC80" s="2">
        <v>159</v>
      </c>
      <c r="AD80" s="2">
        <v>164</v>
      </c>
      <c r="AE80" s="2">
        <v>7</v>
      </c>
      <c r="AF80" s="2">
        <v>0</v>
      </c>
      <c r="AG80" s="2">
        <v>135</v>
      </c>
      <c r="AH80" s="2">
        <v>1053</v>
      </c>
      <c r="AI80" s="2">
        <v>7</v>
      </c>
      <c r="AJ80" s="2"/>
      <c r="AK80" s="2">
        <f>SUM(Data[[#This Row],[Running]:[GH runs]])</f>
        <v>1195</v>
      </c>
    </row>
    <row r="81" spans="1:37" x14ac:dyDescent="0.2">
      <c r="A81" s="1">
        <v>45230</v>
      </c>
      <c r="B81">
        <v>345</v>
      </c>
      <c r="C81">
        <v>129</v>
      </c>
      <c r="D81" s="2">
        <v>113</v>
      </c>
      <c r="E81" s="2">
        <v>281</v>
      </c>
      <c r="F81" s="2">
        <v>232</v>
      </c>
      <c r="G81" s="2">
        <v>5728</v>
      </c>
      <c r="H81" s="3">
        <f>Data[[#This Row],[LoC]]-G80</f>
        <v>15</v>
      </c>
      <c r="I81" s="2">
        <v>6867</v>
      </c>
      <c r="J81" s="2">
        <v>1967</v>
      </c>
      <c r="K81" s="2">
        <v>567</v>
      </c>
      <c r="L81" s="2">
        <v>290</v>
      </c>
      <c r="M81" s="2">
        <v>134</v>
      </c>
      <c r="N81" s="2">
        <v>60</v>
      </c>
      <c r="O81" s="2">
        <v>16</v>
      </c>
      <c r="P81" s="2">
        <f>SUM(Data[[#This Row],[Shell]:[Bash]])</f>
        <v>9885</v>
      </c>
      <c r="Q81" s="3">
        <f>Data[[#This Row],[Total]]-P80</f>
        <v>34</v>
      </c>
      <c r="R81" s="2">
        <v>2136</v>
      </c>
      <c r="S81" s="2">
        <v>4536</v>
      </c>
      <c r="T81" s="2">
        <v>71120</v>
      </c>
      <c r="U81" s="2">
        <v>48752</v>
      </c>
      <c r="V81" s="2">
        <v>2</v>
      </c>
      <c r="W81" s="2">
        <v>1</v>
      </c>
      <c r="X81" s="2">
        <v>274</v>
      </c>
      <c r="Y81" s="2">
        <f>Data[[#This Row],[Open issues]]+Data[[#This Row],[Closed issues]]</f>
        <v>276</v>
      </c>
      <c r="Z81" s="2">
        <v>0</v>
      </c>
      <c r="AA81" s="2">
        <v>176</v>
      </c>
      <c r="AB81" s="2">
        <f>Data[[#This Row],[Open pull requests]]+Data[[#This Row],[Closed pull requests]]</f>
        <v>176</v>
      </c>
      <c r="AC81" s="2">
        <v>159</v>
      </c>
      <c r="AD81" s="2">
        <v>165</v>
      </c>
      <c r="AE81" s="2">
        <v>7</v>
      </c>
      <c r="AF81" s="2">
        <v>0</v>
      </c>
      <c r="AG81" s="2">
        <v>127</v>
      </c>
      <c r="AH81" s="2">
        <v>994</v>
      </c>
      <c r="AI81" s="2">
        <v>7</v>
      </c>
      <c r="AJ81" s="2"/>
      <c r="AK81" s="2">
        <f>SUM(Data[[#This Row],[Running]:[GH runs]])</f>
        <v>1128</v>
      </c>
    </row>
    <row r="82" spans="1:37" x14ac:dyDescent="0.2">
      <c r="A82" s="1">
        <v>45253</v>
      </c>
      <c r="B82">
        <v>346</v>
      </c>
      <c r="C82">
        <v>129</v>
      </c>
      <c r="D82" s="2">
        <v>114</v>
      </c>
      <c r="E82" s="2">
        <v>282</v>
      </c>
      <c r="F82" s="2">
        <v>233</v>
      </c>
      <c r="G82" s="2">
        <v>5743</v>
      </c>
      <c r="H82" s="3">
        <f>Data[[#This Row],[LoC]]-G81</f>
        <v>15</v>
      </c>
      <c r="I82" s="2">
        <v>6906</v>
      </c>
      <c r="J82" s="2">
        <v>1970</v>
      </c>
      <c r="K82" s="2">
        <v>563</v>
      </c>
      <c r="L82" s="2">
        <v>288</v>
      </c>
      <c r="M82" s="2">
        <v>134</v>
      </c>
      <c r="N82" s="2">
        <v>60</v>
      </c>
      <c r="O82" s="2">
        <v>16</v>
      </c>
      <c r="P82" s="2">
        <f>SUM(Data[[#This Row],[Shell]:[Bash]])</f>
        <v>9921</v>
      </c>
      <c r="Q82" s="3">
        <f>Data[[#This Row],[Total]]-P81</f>
        <v>36</v>
      </c>
      <c r="R82" s="2">
        <v>2152</v>
      </c>
      <c r="S82" s="2">
        <v>4569</v>
      </c>
      <c r="T82" s="2">
        <v>71357</v>
      </c>
      <c r="U82" s="2">
        <v>48933</v>
      </c>
      <c r="V82" s="2">
        <v>4</v>
      </c>
      <c r="W82" s="2">
        <v>3</v>
      </c>
      <c r="X82" s="2">
        <v>280</v>
      </c>
      <c r="Y82" s="2">
        <f>Data[[#This Row],[Open issues]]+Data[[#This Row],[Closed issues]]</f>
        <v>284</v>
      </c>
      <c r="Z82" s="2">
        <v>0</v>
      </c>
      <c r="AA82" s="2">
        <v>178</v>
      </c>
      <c r="AB82" s="2">
        <f>Data[[#This Row],[Open pull requests]]+Data[[#This Row],[Closed pull requests]]</f>
        <v>178</v>
      </c>
      <c r="AC82" s="2">
        <v>159</v>
      </c>
      <c r="AD82" s="2">
        <v>165</v>
      </c>
      <c r="AE82" s="2">
        <v>7</v>
      </c>
      <c r="AF82" s="2">
        <v>0</v>
      </c>
      <c r="AG82" s="2">
        <v>118</v>
      </c>
      <c r="AH82" s="2">
        <v>914</v>
      </c>
      <c r="AI82" s="2">
        <v>20</v>
      </c>
      <c r="AJ82" s="2"/>
      <c r="AK82" s="2">
        <f>SUM(Data[[#This Row],[Running]:[GH runs]])</f>
        <v>1052</v>
      </c>
    </row>
    <row r="83" spans="1:37" x14ac:dyDescent="0.2">
      <c r="A83" s="1">
        <v>45257</v>
      </c>
      <c r="B83" s="4">
        <v>347</v>
      </c>
      <c r="C83" s="4">
        <v>129</v>
      </c>
      <c r="D83" s="2">
        <v>114</v>
      </c>
      <c r="E83" s="2">
        <v>282</v>
      </c>
      <c r="F83" s="2">
        <v>233</v>
      </c>
      <c r="G83" s="2">
        <v>5754</v>
      </c>
      <c r="H83" s="3">
        <f>Data[[#This Row],[LoC]]-G82</f>
        <v>11</v>
      </c>
      <c r="I83" s="2">
        <v>6920</v>
      </c>
      <c r="J83" s="2">
        <v>1971</v>
      </c>
      <c r="K83" s="2">
        <v>563</v>
      </c>
      <c r="L83" s="2">
        <v>417</v>
      </c>
      <c r="M83" s="2">
        <v>134</v>
      </c>
      <c r="N83" s="2">
        <v>60</v>
      </c>
      <c r="O83" s="2">
        <v>16</v>
      </c>
      <c r="P83" s="2">
        <f>SUM(Data[[#This Row],[Shell]:[Bash]])</f>
        <v>10065</v>
      </c>
      <c r="Q83" s="3">
        <f>Data[[#This Row],[Total]]-P82</f>
        <v>144</v>
      </c>
      <c r="R83" s="2">
        <v>2160</v>
      </c>
      <c r="S83" s="2">
        <v>4583</v>
      </c>
      <c r="T83" s="2">
        <v>71467</v>
      </c>
      <c r="U83" s="2">
        <v>48982</v>
      </c>
      <c r="V83" s="2">
        <v>2</v>
      </c>
      <c r="W83" s="2">
        <v>1</v>
      </c>
      <c r="X83" s="2">
        <v>285</v>
      </c>
      <c r="Y83" s="2">
        <f>Data[[#This Row],[Open issues]]+Data[[#This Row],[Closed issues]]</f>
        <v>287</v>
      </c>
      <c r="Z83" s="2">
        <v>0</v>
      </c>
      <c r="AA83" s="2">
        <v>178</v>
      </c>
      <c r="AB83" s="2">
        <f>Data[[#This Row],[Open pull requests]]+Data[[#This Row],[Closed pull requests]]</f>
        <v>178</v>
      </c>
      <c r="AC83" s="2">
        <v>159</v>
      </c>
      <c r="AD83" s="2">
        <v>166</v>
      </c>
      <c r="AE83" s="2">
        <v>7</v>
      </c>
      <c r="AF83" s="2"/>
      <c r="AG83" s="2"/>
      <c r="AH83" s="2"/>
      <c r="AI83" s="2"/>
      <c r="AJ83" s="2"/>
      <c r="AK83" s="2">
        <f>SUM(Data[[#This Row],[Running]:[GH runs]])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 Matteo (ID)</cp:lastModifiedBy>
  <dcterms:created xsi:type="dcterms:W3CDTF">2022-01-13T09:44:09Z</dcterms:created>
  <dcterms:modified xsi:type="dcterms:W3CDTF">2023-11-27T20:31:34Z</dcterms:modified>
</cp:coreProperties>
</file>