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808D41F6-83F8-B14D-8D43-FA74151E9056}" xr6:coauthVersionLast="47" xr6:coauthVersionMax="47" xr10:uidLastSave="{00000000-0000-0000-0000-000000000000}"/>
  <bookViews>
    <workbookView xWindow="0" yWindow="880" windowWidth="20520" windowHeight="2448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2" i="1" l="1"/>
  <c r="P82" i="1"/>
  <c r="Y82" i="1"/>
  <c r="AB82" i="1"/>
  <c r="AK82" i="1"/>
  <c r="H81" i="1"/>
  <c r="P81" i="1"/>
  <c r="Y81" i="1"/>
  <c r="AB81" i="1"/>
  <c r="AK81" i="1"/>
  <c r="H80" i="1"/>
  <c r="P80" i="1"/>
  <c r="Y80" i="1"/>
  <c r="AB80" i="1"/>
  <c r="AK80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79" i="1"/>
  <c r="H79" i="1"/>
  <c r="Y79" i="1"/>
  <c r="AB79" i="1"/>
  <c r="AK79" i="1"/>
  <c r="H78" i="1"/>
  <c r="Y78" i="1"/>
  <c r="AB78" i="1"/>
  <c r="AK78" i="1"/>
  <c r="H77" i="1"/>
  <c r="Y77" i="1"/>
  <c r="AB77" i="1"/>
  <c r="AK77" i="1"/>
  <c r="H76" i="1"/>
  <c r="Y76" i="1"/>
  <c r="AB76" i="1"/>
  <c r="AK76" i="1"/>
  <c r="AB75" i="1"/>
  <c r="H75" i="1"/>
  <c r="Y75" i="1"/>
  <c r="AK75" i="1"/>
  <c r="H74" i="1"/>
  <c r="Y74" i="1"/>
  <c r="AB74" i="1"/>
  <c r="AK74" i="1"/>
  <c r="H73" i="1"/>
  <c r="Y73" i="1"/>
  <c r="AB73" i="1"/>
  <c r="AK73" i="1"/>
  <c r="H72" i="1"/>
  <c r="Y72" i="1"/>
  <c r="AB72" i="1"/>
  <c r="AK72" i="1"/>
  <c r="H71" i="1"/>
  <c r="Y71" i="1"/>
  <c r="AB71" i="1"/>
  <c r="AK71" i="1"/>
  <c r="H70" i="1"/>
  <c r="Y70" i="1"/>
  <c r="AB70" i="1"/>
  <c r="AK70" i="1"/>
  <c r="H69" i="1"/>
  <c r="Y69" i="1"/>
  <c r="AB69" i="1"/>
  <c r="AK69" i="1"/>
  <c r="H68" i="1"/>
  <c r="Y68" i="1"/>
  <c r="AB68" i="1"/>
  <c r="AK68" i="1"/>
  <c r="AK67" i="1"/>
  <c r="H67" i="1"/>
  <c r="Y67" i="1"/>
  <c r="AB67" i="1"/>
  <c r="H66" i="1"/>
  <c r="Y66" i="1"/>
  <c r="AB66" i="1"/>
  <c r="AK66" i="1"/>
  <c r="H65" i="1"/>
  <c r="Y65" i="1"/>
  <c r="AB65" i="1"/>
  <c r="AK65" i="1"/>
  <c r="H64" i="1"/>
  <c r="Y64" i="1"/>
  <c r="AB64" i="1"/>
  <c r="AK64" i="1"/>
  <c r="H63" i="1"/>
  <c r="Y63" i="1"/>
  <c r="AB63" i="1"/>
  <c r="AK63" i="1"/>
  <c r="H62" i="1"/>
  <c r="Y62" i="1"/>
  <c r="AB62" i="1"/>
  <c r="AK62" i="1"/>
  <c r="H61" i="1"/>
  <c r="Y61" i="1"/>
  <c r="AB61" i="1"/>
  <c r="AK61" i="1"/>
  <c r="H60" i="1"/>
  <c r="Y60" i="1"/>
  <c r="AB60" i="1"/>
  <c r="AK60" i="1"/>
  <c r="H59" i="1"/>
  <c r="Y59" i="1"/>
  <c r="AB59" i="1"/>
  <c r="AK59" i="1"/>
  <c r="H58" i="1"/>
  <c r="Y58" i="1"/>
  <c r="AB58" i="1"/>
  <c r="AK58" i="1"/>
  <c r="H57" i="1"/>
  <c r="Y57" i="1"/>
  <c r="AB57" i="1"/>
  <c r="AK57" i="1"/>
  <c r="H56" i="1"/>
  <c r="Y56" i="1"/>
  <c r="AB56" i="1"/>
  <c r="AK56" i="1"/>
  <c r="H55" i="1"/>
  <c r="Y55" i="1"/>
  <c r="AB55" i="1"/>
  <c r="AK55" i="1"/>
  <c r="H54" i="1"/>
  <c r="Y54" i="1"/>
  <c r="AB54" i="1"/>
  <c r="AK54" i="1"/>
  <c r="H53" i="1"/>
  <c r="Y53" i="1"/>
  <c r="AB53" i="1"/>
  <c r="AK53" i="1"/>
  <c r="H52" i="1"/>
  <c r="Y52" i="1"/>
  <c r="AB52" i="1"/>
  <c r="AK52" i="1"/>
  <c r="H51" i="1"/>
  <c r="Y51" i="1"/>
  <c r="AB51" i="1"/>
  <c r="AK51" i="1"/>
  <c r="H50" i="1"/>
  <c r="Y50" i="1"/>
  <c r="AB50" i="1"/>
  <c r="AK50" i="1"/>
  <c r="H49" i="1"/>
  <c r="Y49" i="1"/>
  <c r="AB49" i="1"/>
  <c r="AK49" i="1"/>
  <c r="H48" i="1"/>
  <c r="Y48" i="1"/>
  <c r="AB48" i="1"/>
  <c r="AK48" i="1"/>
  <c r="H47" i="1"/>
  <c r="Y47" i="1"/>
  <c r="AB47" i="1"/>
  <c r="AK47" i="1"/>
  <c r="H46" i="1"/>
  <c r="Y46" i="1"/>
  <c r="AB46" i="1"/>
  <c r="AK46" i="1"/>
  <c r="H45" i="1"/>
  <c r="Y45" i="1"/>
  <c r="AB45" i="1"/>
  <c r="AK45" i="1"/>
  <c r="H44" i="1"/>
  <c r="Y44" i="1"/>
  <c r="AB44" i="1"/>
  <c r="AK44" i="1"/>
  <c r="Y42" i="1"/>
  <c r="H43" i="1"/>
  <c r="Y43" i="1"/>
  <c r="AB43" i="1"/>
  <c r="AK43" i="1"/>
  <c r="H42" i="1"/>
  <c r="AB42" i="1"/>
  <c r="AK42" i="1"/>
  <c r="H41" i="1"/>
  <c r="Y41" i="1"/>
  <c r="AB41" i="1"/>
  <c r="AK41" i="1"/>
  <c r="AB40" i="1"/>
  <c r="H40" i="1"/>
  <c r="Y40" i="1"/>
  <c r="AK40" i="1"/>
  <c r="H39" i="1"/>
  <c r="Y39" i="1"/>
  <c r="AB39" i="1"/>
  <c r="AK39" i="1"/>
  <c r="H38" i="1"/>
  <c r="Y38" i="1"/>
  <c r="AB38" i="1"/>
  <c r="AK38" i="1"/>
  <c r="H37" i="1"/>
  <c r="Y37" i="1"/>
  <c r="AB37" i="1"/>
  <c r="AK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Y36" i="1"/>
  <c r="AB36" i="1"/>
  <c r="AK36" i="1"/>
  <c r="Y35" i="1"/>
  <c r="AB35" i="1"/>
  <c r="AK35" i="1"/>
  <c r="Y34" i="1"/>
  <c r="AB34" i="1"/>
  <c r="AK34" i="1"/>
  <c r="Y33" i="1"/>
  <c r="AB33" i="1"/>
  <c r="AK33" i="1"/>
  <c r="Y32" i="1"/>
  <c r="AB32" i="1"/>
  <c r="AK32" i="1"/>
  <c r="Y31" i="1"/>
  <c r="AB31" i="1"/>
  <c r="AK31" i="1"/>
  <c r="Y30" i="1"/>
  <c r="AB30" i="1"/>
  <c r="AK30" i="1"/>
  <c r="Y29" i="1"/>
  <c r="AB29" i="1"/>
  <c r="AK29" i="1"/>
  <c r="Y28" i="1"/>
  <c r="AB28" i="1"/>
  <c r="AK28" i="1"/>
  <c r="Y27" i="1"/>
  <c r="AB27" i="1"/>
  <c r="AK2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Y26" i="1"/>
  <c r="AB26" i="1"/>
  <c r="AK25" i="1"/>
  <c r="Y25" i="1"/>
  <c r="AB25" i="1"/>
  <c r="Y24" i="1"/>
  <c r="AB24" i="1"/>
  <c r="Y23" i="1"/>
  <c r="AB23" i="1"/>
  <c r="Y22" i="1"/>
  <c r="AB22" i="1"/>
  <c r="Y21" i="1"/>
  <c r="AB21" i="1"/>
  <c r="Y20" i="1"/>
  <c r="AB20" i="1"/>
  <c r="AB19" i="1"/>
  <c r="AB18" i="1"/>
  <c r="Y19" i="1"/>
  <c r="Y18" i="1"/>
  <c r="Y17" i="1"/>
  <c r="AB17" i="1"/>
  <c r="Y16" i="1"/>
  <c r="AB16" i="1"/>
  <c r="Y15" i="1"/>
  <c r="AB15" i="1"/>
  <c r="Y14" i="1"/>
  <c r="AB14" i="1"/>
  <c r="Y13" i="1"/>
  <c r="AB13" i="1"/>
  <c r="Y12" i="1"/>
  <c r="AB12" i="1"/>
  <c r="Y11" i="1"/>
  <c r="AB11" i="1"/>
  <c r="AB2" i="1"/>
  <c r="AB3" i="1"/>
  <c r="AB4" i="1"/>
  <c r="AB5" i="1"/>
  <c r="AB6" i="1"/>
  <c r="AB7" i="1"/>
  <c r="AB8" i="1"/>
  <c r="AB9" i="1"/>
  <c r="AB10" i="1"/>
  <c r="Y2" i="1"/>
  <c r="Y3" i="1"/>
  <c r="Y4" i="1"/>
  <c r="Y5" i="1"/>
  <c r="Y6" i="1"/>
  <c r="Y7" i="1"/>
  <c r="Y8" i="1"/>
  <c r="Y9" i="1"/>
  <c r="Y10" i="1"/>
  <c r="Q82" i="1" l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4" i="1"/>
  <c r="Q35" i="1"/>
  <c r="Q33" i="1"/>
</calcChain>
</file>

<file path=xl/sharedStrings.xml><?xml version="1.0" encoding="utf-8"?>
<sst xmlns="http://schemas.openxmlformats.org/spreadsheetml/2006/main" count="37" uniqueCount="37">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</sst>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Data!$A$2:$A$82</c:f>
              <c:numCache>
                <c:formatCode>m/d/yy</c:formatCode>
                <c:ptCount val="8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</c:numCache>
            </c:numRef>
          </c:cat>
          <c:val>
            <c:numRef>
              <c:f>Data!$G$2:$G$82</c:f>
              <c:numCache>
                <c:formatCode>#,##0</c:formatCode>
                <c:ptCount val="81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  <c:pt idx="76">
                  <c:v>5693</c:v>
                </c:pt>
                <c:pt idx="77">
                  <c:v>5731</c:v>
                </c:pt>
                <c:pt idx="78">
                  <c:v>5713</c:v>
                </c:pt>
                <c:pt idx="79">
                  <c:v>5728</c:v>
                </c:pt>
                <c:pt idx="80">
                  <c:v>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Data!$R$1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Data!$A$2:$A$82</c:f>
              <c:numCache>
                <c:formatCode>m/d/yy</c:formatCode>
                <c:ptCount val="8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</c:numCache>
            </c:numRef>
          </c:cat>
          <c:val>
            <c:numRef>
              <c:f>Data!$R$2:$R$82</c:f>
              <c:numCache>
                <c:formatCode>#,##0</c:formatCode>
                <c:ptCount val="81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2090</c:v>
                </c:pt>
                <c:pt idx="77">
                  <c:v>2121</c:v>
                </c:pt>
                <c:pt idx="78">
                  <c:v>2123</c:v>
                </c:pt>
                <c:pt idx="79">
                  <c:v>2136</c:v>
                </c:pt>
                <c:pt idx="80">
                  <c:v>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Data!$S$1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Data!$A$2:$A$82</c:f>
              <c:numCache>
                <c:formatCode>m/d/yy</c:formatCode>
                <c:ptCount val="8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</c:numCache>
            </c:numRef>
          </c:cat>
          <c:val>
            <c:numRef>
              <c:f>Data!$S$2:$S$82</c:f>
              <c:numCache>
                <c:formatCode>#,##0</c:formatCode>
                <c:ptCount val="81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  <c:pt idx="73">
                  <c:v>4397</c:v>
                </c:pt>
                <c:pt idx="74">
                  <c:v>4406</c:v>
                </c:pt>
                <c:pt idx="75">
                  <c:v>4407</c:v>
                </c:pt>
                <c:pt idx="76">
                  <c:v>4414</c:v>
                </c:pt>
                <c:pt idx="77">
                  <c:v>4496</c:v>
                </c:pt>
                <c:pt idx="78">
                  <c:v>4505</c:v>
                </c:pt>
                <c:pt idx="79">
                  <c:v>4536</c:v>
                </c:pt>
                <c:pt idx="80">
                  <c:v>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Data!$W$1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Data!$A$2:$A$82</c:f>
              <c:numCache>
                <c:formatCode>m/d/yy</c:formatCode>
                <c:ptCount val="8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</c:numCache>
            </c:numRef>
          </c:cat>
          <c:val>
            <c:numRef>
              <c:f>Data!$W$2:$W$82</c:f>
              <c:numCache>
                <c:formatCode>#,##0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Data!$Z$1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Data!$A$2:$A$82</c:f>
              <c:numCache>
                <c:formatCode>m/d/yy</c:formatCode>
                <c:ptCount val="8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</c:numCache>
            </c:numRef>
          </c:cat>
          <c:val>
            <c:numRef>
              <c:f>Data!$Z$2:$Z$82</c:f>
              <c:numCache>
                <c:formatCode>#,##0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Data!$V$1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Data!$A$2:$A$82</c:f>
              <c:numCache>
                <c:formatCode>m/d/yy</c:formatCode>
                <c:ptCount val="8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</c:numCache>
            </c:numRef>
          </c:cat>
          <c:val>
            <c:numRef>
              <c:f>Data!$V$2:$V$82</c:f>
              <c:numCache>
                <c:formatCode>#,##0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Data!$Y$1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Data!$A$2:$A$82</c:f>
              <c:numCache>
                <c:formatCode>m/d/yy</c:formatCode>
                <c:ptCount val="8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</c:numCache>
            </c:numRef>
          </c:cat>
          <c:val>
            <c:numRef>
              <c:f>Data!$Y$2:$Y$82</c:f>
              <c:numCache>
                <c:formatCode>#,##0</c:formatCode>
                <c:ptCount val="81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  <c:pt idx="76">
                  <c:v>265</c:v>
                </c:pt>
                <c:pt idx="77">
                  <c:v>272</c:v>
                </c:pt>
                <c:pt idx="78">
                  <c:v>273</c:v>
                </c:pt>
                <c:pt idx="79">
                  <c:v>276</c:v>
                </c:pt>
                <c:pt idx="8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Data!$AB$1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Data!$A$2:$A$82</c:f>
              <c:numCache>
                <c:formatCode>m/d/yy</c:formatCode>
                <c:ptCount val="8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</c:numCache>
            </c:numRef>
          </c:cat>
          <c:val>
            <c:numRef>
              <c:f>Data!$AB$2:$AB$82</c:f>
              <c:numCache>
                <c:formatCode>#,##0</c:formatCode>
                <c:ptCount val="8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Data!$AD$1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Data!$A$2:$A$82</c:f>
              <c:numCache>
                <c:formatCode>m/d/yy</c:formatCode>
                <c:ptCount val="8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</c:numCache>
            </c:numRef>
          </c:cat>
          <c:val>
            <c:numRef>
              <c:f>Data!$AD$2:$AD$82</c:f>
              <c:numCache>
                <c:formatCode>#,##0</c:formatCode>
                <c:ptCount val="81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165</c:v>
                </c:pt>
                <c:pt idx="8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Data!$A$2:$A$82</c:f>
              <c:numCache>
                <c:formatCode>m/d/yy</c:formatCode>
                <c:ptCount val="8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</c:numCache>
            </c:numRef>
          </c:cat>
          <c:val>
            <c:numRef>
              <c:f>Data!$AF$2:$AF$82</c:f>
              <c:numCache>
                <c:formatCode>#,##0</c:formatCode>
                <c:ptCount val="81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Data!$A$2:$A$82</c:f>
              <c:numCache>
                <c:formatCode>m/d/yy</c:formatCode>
                <c:ptCount val="8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</c:numCache>
            </c:numRef>
          </c:cat>
          <c:val>
            <c:numRef>
              <c:f>Data!$AG$2:$AG$82</c:f>
              <c:numCache>
                <c:formatCode>#,##0</c:formatCode>
                <c:ptCount val="81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  <c:pt idx="73">
                  <c:v>417</c:v>
                </c:pt>
                <c:pt idx="74">
                  <c:v>417</c:v>
                </c:pt>
                <c:pt idx="75">
                  <c:v>405</c:v>
                </c:pt>
                <c:pt idx="76">
                  <c:v>319</c:v>
                </c:pt>
                <c:pt idx="77">
                  <c:v>178</c:v>
                </c:pt>
                <c:pt idx="78">
                  <c:v>135</c:v>
                </c:pt>
                <c:pt idx="79">
                  <c:v>127</c:v>
                </c:pt>
                <c:pt idx="8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Data!$A$2:$A$82</c:f>
              <c:numCache>
                <c:formatCode>m/d/yy</c:formatCode>
                <c:ptCount val="8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</c:numCache>
            </c:numRef>
          </c:cat>
          <c:val>
            <c:numRef>
              <c:f>Data!$AH$2:$AH$82</c:f>
              <c:numCache>
                <c:formatCode>#,##0</c:formatCode>
                <c:ptCount val="81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  <c:pt idx="73">
                  <c:v>1262</c:v>
                </c:pt>
                <c:pt idx="74">
                  <c:v>1269</c:v>
                </c:pt>
                <c:pt idx="75">
                  <c:v>1285</c:v>
                </c:pt>
                <c:pt idx="76">
                  <c:v>1519</c:v>
                </c:pt>
                <c:pt idx="77">
                  <c:v>1123</c:v>
                </c:pt>
                <c:pt idx="78">
                  <c:v>1053</c:v>
                </c:pt>
                <c:pt idx="79">
                  <c:v>994</c:v>
                </c:pt>
                <c:pt idx="80">
                  <c:v>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Data!$AI$1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Data!$A$2:$A$82</c:f>
              <c:numCache>
                <c:formatCode>m/d/yy</c:formatCode>
                <c:ptCount val="8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</c:numCache>
            </c:numRef>
          </c:cat>
          <c:val>
            <c:numRef>
              <c:f>Data!$AI$2:$AI$82</c:f>
              <c:numCache>
                <c:formatCode>#,##0</c:formatCode>
                <c:ptCount val="81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9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Data!$AJ$1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Data!$A$2:$A$82</c:f>
              <c:numCache>
                <c:formatCode>m/d/yy</c:formatCode>
                <c:ptCount val="8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</c:numCache>
            </c:numRef>
          </c:cat>
          <c:val>
            <c:numRef>
              <c:f>Data!$AJ$2:$AJ$82</c:f>
              <c:numCache>
                <c:formatCode>#,##0</c:formatCode>
                <c:ptCount val="81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Data!$A$2:$A$82</c:f>
              <c:numCache>
                <c:formatCode>m/d/yy</c:formatCode>
                <c:ptCount val="8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</c:numCache>
            </c:numRef>
          </c:cat>
          <c:val>
            <c:numRef>
              <c:f>Data!$B$2:$B$82</c:f>
              <c:numCache>
                <c:formatCode>General</c:formatCode>
                <c:ptCount val="81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338</c:v>
                </c:pt>
                <c:pt idx="77">
                  <c:v>342</c:v>
                </c:pt>
                <c:pt idx="78">
                  <c:v>343</c:v>
                </c:pt>
                <c:pt idx="79">
                  <c:v>345</c:v>
                </c:pt>
                <c:pt idx="80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Data!$A$2:$A$82</c:f>
              <c:numCache>
                <c:formatCode>m/d/yy</c:formatCode>
                <c:ptCount val="8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</c:numCache>
            </c:numRef>
          </c:cat>
          <c:val>
            <c:numRef>
              <c:f>Data!$C$2:$C$82</c:f>
              <c:numCache>
                <c:formatCode>General</c:formatCode>
                <c:ptCount val="81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130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K82" totalsRowShown="0">
  <autoFilter ref="A1:AK82" xr:uid="{93166B95-8F57-7249-BAD0-F6F6DB81EEDA}"/>
  <tableColumns count="37">
    <tableColumn id="1" xr3:uid="{20F9E231-C300-0444-AC18-9BA75DF43CD7}" name="Date" dataDxfId="36"/>
    <tableColumn id="35" xr3:uid="{6D5DE1BF-18D0-144B-BD3F-DACE38879478}" name="Stars" dataDxfId="35"/>
    <tableColumn id="36" xr3:uid="{24BDF572-B0AB-334A-BB98-AAF6AE52850D}" name="Forks" dataDxfId="34"/>
    <tableColumn id="2" xr3:uid="{29461922-6B0E-7E4E-9465-94C5573BFF84}" name="Authors" dataDxfId="33"/>
    <tableColumn id="3" xr3:uid="{9D977A2F-FBC7-9444-809F-55429A0A93FA}" name="Versions" dataDxfId="32"/>
    <tableColumn id="4" xr3:uid="{50EF9E4F-56ED-AE43-9F2C-3273E23CA123}" name="GH Releases" dataDxfId="31"/>
    <tableColumn id="5" xr3:uid="{7A031666-B40E-9C44-B04D-F85418485CE9}" name="LoC" dataDxfId="30"/>
    <tableColumn id="33" xr3:uid="{314C5206-2A7B-F841-94C2-27E5FA3210D6}" name="∆LoC" dataDxfId="29">
      <calculatedColumnFormula>Data[[#This Row],[LoC]]-G1</calculatedColumnFormula>
    </tableColumn>
    <tableColumn id="26" xr3:uid="{EA0BB0A1-B927-BA42-95D8-323FF0F98170}" name="Shell" dataDxfId="28"/>
    <tableColumn id="27" xr3:uid="{044A9D24-EDBD-814E-8836-3A4FC1DAF6CD}" name="MD" dataDxfId="27"/>
    <tableColumn id="28" xr3:uid="{7634D894-69D0-B844-B715-963F9BC2312D}" name="YAML" dataDxfId="26"/>
    <tableColumn id="29" xr3:uid="{35076C74-15AC-EC42-A3FA-C7C55763EEA7}" name="Text" dataDxfId="25"/>
    <tableColumn id="30" xr3:uid="{1A9EAD82-A8B4-184C-92DB-650EA2147810}" name="make" dataDxfId="24"/>
    <tableColumn id="31" xr3:uid="{F5568E37-EB5F-0B40-B8FE-3BC68D2DEFB3}" name="Bash" dataDxfId="23"/>
    <tableColumn id="37" xr3:uid="{64223752-1855-574C-8B6B-F0BCD4EA4915}" name="ini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Row],[Total]]-P1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K82"/>
  <sheetViews>
    <sheetView tabSelected="1" topLeftCell="AD1" zoomScale="140" zoomScaleNormal="140" workbookViewId="0">
      <pane ySplit="1" topLeftCell="A54" activePane="bottomLeft" state="frozen"/>
      <selection pane="bottomLeft" activeCell="AK82" sqref="AK82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9" width="7.5" customWidth="1"/>
    <col min="10" max="12" width="6.5" customWidth="1"/>
    <col min="13" max="13" width="8.33203125" bestFit="1" customWidth="1"/>
    <col min="14" max="16" width="6.5" customWidth="1"/>
    <col min="17" max="17" width="9" bestFit="1" customWidth="1"/>
    <col min="18" max="18" width="11" bestFit="1" customWidth="1"/>
    <col min="19" max="19" width="14" bestFit="1" customWidth="1"/>
    <col min="20" max="20" width="11.6640625" bestFit="1" customWidth="1"/>
    <col min="21" max="21" width="11.5" bestFit="1" customWidth="1"/>
    <col min="22" max="22" width="13.5" bestFit="1" customWidth="1"/>
    <col min="23" max="23" width="12.33203125" bestFit="1" customWidth="1"/>
    <col min="24" max="24" width="14.5" bestFit="1" customWidth="1"/>
    <col min="25" max="25" width="14.5" customWidth="1"/>
    <col min="26" max="26" width="19.1640625" bestFit="1" customWidth="1"/>
    <col min="27" max="27" width="19" bestFit="1" customWidth="1"/>
    <col min="28" max="28" width="19" customWidth="1"/>
    <col min="29" max="29" width="22.1640625" bestFit="1" customWidth="1"/>
    <col min="30" max="30" width="8" bestFit="1" customWidth="1"/>
    <col min="31" max="31" width="15.5" bestFit="1" customWidth="1"/>
    <col min="32" max="32" width="10.33203125" bestFit="1" customWidth="1"/>
    <col min="33" max="33" width="8.6640625" bestFit="1" customWidth="1"/>
    <col min="34" max="34" width="6.1640625" bestFit="1" customWidth="1"/>
    <col min="35" max="35" width="11.5" bestFit="1" customWidth="1"/>
    <col min="36" max="36" width="10.33203125" bestFit="1" customWidth="1"/>
    <col min="37" max="37" width="8.5" bestFit="1" customWidth="1"/>
  </cols>
  <sheetData>
    <row r="1" spans="1:37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36</v>
      </c>
      <c r="P1" t="s">
        <v>24</v>
      </c>
      <c r="Q1" t="s">
        <v>32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17</v>
      </c>
      <c r="Z1" t="s">
        <v>12</v>
      </c>
      <c r="AA1" t="s">
        <v>18</v>
      </c>
      <c r="AB1" t="s">
        <v>19</v>
      </c>
      <c r="AC1" t="s">
        <v>13</v>
      </c>
      <c r="AD1" t="s">
        <v>14</v>
      </c>
      <c r="AE1" t="s">
        <v>15</v>
      </c>
      <c r="AF1" t="s">
        <v>20</v>
      </c>
      <c r="AG1" t="s">
        <v>21</v>
      </c>
      <c r="AH1" t="s">
        <v>22</v>
      </c>
      <c r="AI1" t="s">
        <v>23</v>
      </c>
      <c r="AJ1" t="s">
        <v>16</v>
      </c>
      <c r="AK1" t="s">
        <v>33</v>
      </c>
    </row>
    <row r="2" spans="1:37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2"/>
      <c r="Q2" s="3">
        <v>0</v>
      </c>
      <c r="R2" s="2">
        <v>1523</v>
      </c>
      <c r="S2" s="2">
        <v>3195</v>
      </c>
      <c r="T2" s="2">
        <v>57442</v>
      </c>
      <c r="U2" s="2">
        <v>40634</v>
      </c>
      <c r="V2" s="2">
        <v>1</v>
      </c>
      <c r="W2" s="2">
        <v>0</v>
      </c>
      <c r="X2" s="2">
        <v>203</v>
      </c>
      <c r="Y2" s="2">
        <f>Data[[#This Row],[Open issues]]+Data[[#This Row],[Closed issues]]</f>
        <v>204</v>
      </c>
      <c r="Z2" s="2">
        <v>0</v>
      </c>
      <c r="AA2" s="2">
        <v>135</v>
      </c>
      <c r="AB2" s="2">
        <f>Data[[#This Row],[Open pull requests]]+Data[[#This Row],[Closed pull requests]]</f>
        <v>135</v>
      </c>
      <c r="AC2" s="2">
        <v>125</v>
      </c>
      <c r="AD2" s="2">
        <v>122</v>
      </c>
      <c r="AE2" s="2">
        <v>2</v>
      </c>
      <c r="AF2" s="2"/>
      <c r="AG2" s="2"/>
      <c r="AH2" s="2"/>
      <c r="AI2" s="2"/>
      <c r="AJ2" s="2">
        <v>541</v>
      </c>
      <c r="AK2" s="2">
        <f>SUM(Data[[#This Row],[Running]:[GH runs]])</f>
        <v>541</v>
      </c>
    </row>
    <row r="3" spans="1:37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2"/>
      <c r="Q3" s="3">
        <f>Data[[#This Row],[Total]]-P2</f>
        <v>0</v>
      </c>
      <c r="R3" s="2">
        <v>1524</v>
      </c>
      <c r="S3" s="2">
        <v>3196</v>
      </c>
      <c r="T3" s="2">
        <v>57422</v>
      </c>
      <c r="U3" s="2">
        <v>40034</v>
      </c>
      <c r="V3" s="2">
        <v>1</v>
      </c>
      <c r="W3" s="2">
        <v>0</v>
      </c>
      <c r="X3" s="2">
        <v>203</v>
      </c>
      <c r="Y3" s="2">
        <f>Data[[#This Row],[Open issues]]+Data[[#This Row],[Closed issues]]</f>
        <v>204</v>
      </c>
      <c r="Z3" s="2">
        <v>0</v>
      </c>
      <c r="AA3" s="2">
        <v>135</v>
      </c>
      <c r="AB3" s="2">
        <f>Data[[#This Row],[Open pull requests]]+Data[[#This Row],[Closed pull requests]]</f>
        <v>135</v>
      </c>
      <c r="AC3" s="2">
        <v>125</v>
      </c>
      <c r="AD3" s="2">
        <v>122</v>
      </c>
      <c r="AE3" s="2">
        <v>2</v>
      </c>
      <c r="AF3" s="2"/>
      <c r="AG3" s="2"/>
      <c r="AH3" s="2"/>
      <c r="AI3" s="2"/>
      <c r="AJ3" s="2">
        <v>542</v>
      </c>
      <c r="AK3" s="2">
        <f>SUM(Data[[#This Row],[Running]:[GH runs]])</f>
        <v>542</v>
      </c>
    </row>
    <row r="4" spans="1:37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2"/>
      <c r="Q4" s="3">
        <f>Data[[#This Row],[Total]]-P3</f>
        <v>0</v>
      </c>
      <c r="R4" s="2">
        <v>1525</v>
      </c>
      <c r="S4" s="2">
        <v>3197</v>
      </c>
      <c r="T4" s="2">
        <v>57422</v>
      </c>
      <c r="U4" s="2">
        <v>40634</v>
      </c>
      <c r="V4" s="2">
        <v>1</v>
      </c>
      <c r="W4" s="2">
        <v>0</v>
      </c>
      <c r="X4" s="2">
        <v>203</v>
      </c>
      <c r="Y4" s="2">
        <f>Data[[#This Row],[Open issues]]+Data[[#This Row],[Closed issues]]</f>
        <v>204</v>
      </c>
      <c r="Z4" s="2">
        <v>0</v>
      </c>
      <c r="AA4" s="2">
        <v>135</v>
      </c>
      <c r="AB4" s="2">
        <f>Data[[#This Row],[Open pull requests]]+Data[[#This Row],[Closed pull requests]]</f>
        <v>135</v>
      </c>
      <c r="AC4" s="2">
        <v>125</v>
      </c>
      <c r="AD4" s="2">
        <v>122</v>
      </c>
      <c r="AE4" s="2">
        <v>2</v>
      </c>
      <c r="AF4" s="2"/>
      <c r="AG4" s="2"/>
      <c r="AH4" s="2"/>
      <c r="AI4" s="2"/>
      <c r="AJ4" s="2">
        <v>543</v>
      </c>
      <c r="AK4" s="2">
        <f>SUM(Data[[#This Row],[Running]:[GH runs]])</f>
        <v>543</v>
      </c>
    </row>
    <row r="5" spans="1:37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2"/>
      <c r="Q5" s="3">
        <f>Data[[#This Row],[Total]]-P4</f>
        <v>0</v>
      </c>
      <c r="R5" s="2">
        <v>1531</v>
      </c>
      <c r="S5" s="2">
        <v>3207</v>
      </c>
      <c r="T5" s="2">
        <v>57794</v>
      </c>
      <c r="U5" s="2">
        <v>40652</v>
      </c>
      <c r="V5" s="2">
        <v>1</v>
      </c>
      <c r="W5" s="2">
        <v>0</v>
      </c>
      <c r="X5" s="2">
        <v>203</v>
      </c>
      <c r="Y5" s="2">
        <f>Data[[#This Row],[Open issues]]+Data[[#This Row],[Closed issues]]</f>
        <v>204</v>
      </c>
      <c r="Z5" s="2">
        <v>0</v>
      </c>
      <c r="AA5" s="2">
        <v>135</v>
      </c>
      <c r="AB5" s="2">
        <f>Data[[#This Row],[Open pull requests]]+Data[[#This Row],[Closed pull requests]]</f>
        <v>135</v>
      </c>
      <c r="AC5" s="2">
        <v>125</v>
      </c>
      <c r="AD5" s="2">
        <v>122</v>
      </c>
      <c r="AE5" s="2">
        <v>3</v>
      </c>
      <c r="AF5" s="2"/>
      <c r="AG5" s="2"/>
      <c r="AH5" s="2"/>
      <c r="AI5" s="2"/>
      <c r="AJ5" s="2">
        <v>550</v>
      </c>
      <c r="AK5" s="2">
        <f>SUM(Data[[#This Row],[Running]:[GH runs]])</f>
        <v>550</v>
      </c>
    </row>
    <row r="6" spans="1:37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2"/>
      <c r="Q6" s="3">
        <f>Data[[#This Row],[Total]]-P5</f>
        <v>0</v>
      </c>
      <c r="R6" s="2">
        <v>1539</v>
      </c>
      <c r="S6" s="2">
        <v>3224</v>
      </c>
      <c r="T6" s="2">
        <v>57859</v>
      </c>
      <c r="U6" s="2">
        <v>40677</v>
      </c>
      <c r="V6" s="2">
        <v>1</v>
      </c>
      <c r="W6" s="2">
        <v>0</v>
      </c>
      <c r="X6" s="2">
        <v>203</v>
      </c>
      <c r="Y6" s="2">
        <f>Data[[#This Row],[Open issues]]+Data[[#This Row],[Closed issues]]</f>
        <v>204</v>
      </c>
      <c r="Z6" s="2">
        <v>0</v>
      </c>
      <c r="AA6" s="2">
        <v>135</v>
      </c>
      <c r="AB6" s="2">
        <f>Data[[#This Row],[Open pull requests]]+Data[[#This Row],[Closed pull requests]]</f>
        <v>135</v>
      </c>
      <c r="AC6" s="2">
        <v>125</v>
      </c>
      <c r="AD6" s="2">
        <v>122</v>
      </c>
      <c r="AE6" s="2">
        <v>3</v>
      </c>
      <c r="AF6" s="2"/>
      <c r="AG6" s="2"/>
      <c r="AH6" s="2"/>
      <c r="AI6" s="2"/>
      <c r="AJ6" s="2">
        <v>561</v>
      </c>
      <c r="AK6" s="2">
        <f>SUM(Data[[#This Row],[Running]:[GH runs]])</f>
        <v>561</v>
      </c>
    </row>
    <row r="7" spans="1:37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2"/>
      <c r="Q7" s="3">
        <f>Data[[#This Row],[Total]]-P6</f>
        <v>0</v>
      </c>
      <c r="R7" s="2">
        <v>1559</v>
      </c>
      <c r="S7" s="2">
        <v>3265</v>
      </c>
      <c r="T7" s="2">
        <v>58868</v>
      </c>
      <c r="U7" s="2">
        <v>41555</v>
      </c>
      <c r="V7" s="2">
        <v>0</v>
      </c>
      <c r="W7" s="2">
        <v>0</v>
      </c>
      <c r="X7" s="2">
        <v>204</v>
      </c>
      <c r="Y7" s="2">
        <f>Data[[#This Row],[Open issues]]+Data[[#This Row],[Closed issues]]</f>
        <v>204</v>
      </c>
      <c r="Z7" s="2">
        <v>0</v>
      </c>
      <c r="AA7" s="2">
        <v>135</v>
      </c>
      <c r="AB7" s="2">
        <f>Data[[#This Row],[Open pull requests]]+Data[[#This Row],[Closed pull requests]]</f>
        <v>135</v>
      </c>
      <c r="AC7" s="2">
        <v>125</v>
      </c>
      <c r="AD7" s="2">
        <v>122</v>
      </c>
      <c r="AE7" s="2">
        <v>3</v>
      </c>
      <c r="AF7" s="2"/>
      <c r="AG7" s="2"/>
      <c r="AH7" s="2"/>
      <c r="AI7" s="2"/>
      <c r="AJ7" s="2">
        <v>586</v>
      </c>
      <c r="AK7" s="2">
        <f>SUM(Data[[#This Row],[Running]:[GH runs]])</f>
        <v>586</v>
      </c>
    </row>
    <row r="8" spans="1:37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2"/>
      <c r="Q8" s="3">
        <f>Data[[#This Row],[Total]]-P7</f>
        <v>0</v>
      </c>
      <c r="R8" s="2">
        <v>1568</v>
      </c>
      <c r="S8" s="2">
        <v>3286</v>
      </c>
      <c r="T8" s="2">
        <v>58985</v>
      </c>
      <c r="U8" s="2">
        <v>41600</v>
      </c>
      <c r="V8" s="2">
        <v>0</v>
      </c>
      <c r="W8" s="2">
        <v>0</v>
      </c>
      <c r="X8" s="2">
        <v>208</v>
      </c>
      <c r="Y8" s="2">
        <f>Data[[#This Row],[Open issues]]+Data[[#This Row],[Closed issues]]</f>
        <v>208</v>
      </c>
      <c r="Z8" s="2">
        <v>0</v>
      </c>
      <c r="AA8" s="2">
        <v>135</v>
      </c>
      <c r="AB8" s="2">
        <f>Data[[#This Row],[Open pull requests]]+Data[[#This Row],[Closed pull requests]]</f>
        <v>135</v>
      </c>
      <c r="AC8" s="2">
        <v>125</v>
      </c>
      <c r="AD8" s="2">
        <v>122</v>
      </c>
      <c r="AE8" s="2">
        <v>3</v>
      </c>
      <c r="AF8" s="2"/>
      <c r="AG8" s="2"/>
      <c r="AH8" s="2"/>
      <c r="AI8" s="2"/>
      <c r="AJ8" s="2">
        <v>595</v>
      </c>
      <c r="AK8" s="2">
        <f>SUM(Data[[#This Row],[Running]:[GH runs]])</f>
        <v>595</v>
      </c>
    </row>
    <row r="9" spans="1:37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2"/>
      <c r="Q9" s="3">
        <f>Data[[#This Row],[Total]]-P8</f>
        <v>0</v>
      </c>
      <c r="R9" s="2">
        <v>1571</v>
      </c>
      <c r="S9" s="2">
        <v>3298</v>
      </c>
      <c r="T9" s="2">
        <v>59170</v>
      </c>
      <c r="U9" s="2">
        <v>41754</v>
      </c>
      <c r="V9" s="2">
        <v>0</v>
      </c>
      <c r="W9" s="2">
        <v>0</v>
      </c>
      <c r="X9" s="2">
        <v>208</v>
      </c>
      <c r="Y9" s="2">
        <f>Data[[#This Row],[Open issues]]+Data[[#This Row],[Closed issues]]</f>
        <v>208</v>
      </c>
      <c r="Z9" s="2">
        <v>0</v>
      </c>
      <c r="AA9" s="2">
        <v>135</v>
      </c>
      <c r="AB9" s="2">
        <f>Data[[#This Row],[Open pull requests]]+Data[[#This Row],[Closed pull requests]]</f>
        <v>135</v>
      </c>
      <c r="AC9" s="2">
        <v>126</v>
      </c>
      <c r="AD9" s="2">
        <v>122</v>
      </c>
      <c r="AE9" s="2">
        <v>3</v>
      </c>
      <c r="AF9" s="2"/>
      <c r="AG9" s="2"/>
      <c r="AH9" s="2"/>
      <c r="AI9" s="2"/>
      <c r="AJ9" s="2">
        <v>601</v>
      </c>
      <c r="AK9" s="2">
        <f>SUM(Data[[#This Row],[Running]:[GH runs]])</f>
        <v>601</v>
      </c>
    </row>
    <row r="10" spans="1:37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2"/>
      <c r="Q10" s="3">
        <f>Data[[#This Row],[Total]]-P9</f>
        <v>0</v>
      </c>
      <c r="R10" s="2">
        <v>1598</v>
      </c>
      <c r="S10" s="2">
        <v>3339</v>
      </c>
      <c r="T10" s="2">
        <v>59371</v>
      </c>
      <c r="U10" s="2">
        <v>41908</v>
      </c>
      <c r="V10" s="2">
        <v>0</v>
      </c>
      <c r="W10" s="2">
        <v>0</v>
      </c>
      <c r="X10" s="2">
        <v>209</v>
      </c>
      <c r="Y10" s="2">
        <f>Data[[#This Row],[Open issues]]+Data[[#This Row],[Closed issues]]</f>
        <v>209</v>
      </c>
      <c r="Z10" s="2">
        <v>0</v>
      </c>
      <c r="AA10" s="2">
        <v>141</v>
      </c>
      <c r="AB10" s="2">
        <f>Data[[#This Row],[Open pull requests]]+Data[[#This Row],[Closed pull requests]]</f>
        <v>141</v>
      </c>
      <c r="AC10" s="2">
        <v>126</v>
      </c>
      <c r="AD10" s="2">
        <v>122</v>
      </c>
      <c r="AE10" s="2">
        <v>3</v>
      </c>
      <c r="AF10" s="2"/>
      <c r="AG10" s="2"/>
      <c r="AH10" s="2"/>
      <c r="AI10" s="2"/>
      <c r="AJ10" s="2">
        <v>632</v>
      </c>
      <c r="AK10" s="2">
        <f>SUM(Data[[#This Row],[Running]:[GH runs]])</f>
        <v>632</v>
      </c>
    </row>
    <row r="11" spans="1:37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2"/>
      <c r="Q11" s="3">
        <f>Data[[#This Row],[Total]]-P10</f>
        <v>0</v>
      </c>
      <c r="R11" s="2">
        <v>1627</v>
      </c>
      <c r="S11" s="2">
        <v>3375</v>
      </c>
      <c r="T11" s="2">
        <v>59655</v>
      </c>
      <c r="U11" s="2">
        <v>42123</v>
      </c>
      <c r="V11" s="2">
        <v>1</v>
      </c>
      <c r="W11" s="2">
        <v>1</v>
      </c>
      <c r="X11" s="2">
        <v>214</v>
      </c>
      <c r="Y11" s="2">
        <f>Data[[#This Row],[Open issues]]+Data[[#This Row],[Closed issues]]</f>
        <v>215</v>
      </c>
      <c r="Z11" s="2">
        <v>0</v>
      </c>
      <c r="AA11" s="2">
        <v>148</v>
      </c>
      <c r="AB11" s="2">
        <f>Data[[#This Row],[Open pull requests]]+Data[[#This Row],[Closed pull requests]]</f>
        <v>148</v>
      </c>
      <c r="AC11" s="2">
        <v>127</v>
      </c>
      <c r="AD11" s="2">
        <v>128</v>
      </c>
      <c r="AE11" s="2">
        <v>3</v>
      </c>
      <c r="AF11" s="2"/>
      <c r="AG11" s="2"/>
      <c r="AH11" s="2"/>
      <c r="AI11" s="2"/>
      <c r="AJ11" s="2">
        <v>661</v>
      </c>
      <c r="AK11" s="2">
        <f>SUM(Data[[#This Row],[Running]:[GH runs]])</f>
        <v>661</v>
      </c>
    </row>
    <row r="12" spans="1:37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2"/>
      <c r="Q12" s="3">
        <f>Data[[#This Row],[Total]]-P11</f>
        <v>0</v>
      </c>
      <c r="R12" s="2">
        <v>1632</v>
      </c>
      <c r="S12" s="2">
        <v>3387</v>
      </c>
      <c r="T12" s="2">
        <v>59702</v>
      </c>
      <c r="U12" s="2">
        <v>42156</v>
      </c>
      <c r="V12" s="2">
        <v>1</v>
      </c>
      <c r="W12" s="2">
        <v>1</v>
      </c>
      <c r="X12" s="2">
        <v>214</v>
      </c>
      <c r="Y12" s="2">
        <f>Data[[#This Row],[Open issues]]+Data[[#This Row],[Closed issues]]</f>
        <v>215</v>
      </c>
      <c r="Z12" s="2">
        <v>0</v>
      </c>
      <c r="AA12" s="2">
        <v>148</v>
      </c>
      <c r="AB12" s="2">
        <f>Data[[#This Row],[Open pull requests]]+Data[[#This Row],[Closed pull requests]]</f>
        <v>148</v>
      </c>
      <c r="AC12" s="2">
        <v>127</v>
      </c>
      <c r="AD12" s="2">
        <v>131</v>
      </c>
      <c r="AE12" s="2">
        <v>3</v>
      </c>
      <c r="AF12" s="2"/>
      <c r="AG12" s="2"/>
      <c r="AH12" s="2"/>
      <c r="AI12" s="2"/>
      <c r="AJ12" s="2">
        <v>669</v>
      </c>
      <c r="AK12" s="2">
        <f>SUM(Data[[#This Row],[Running]:[GH runs]])</f>
        <v>669</v>
      </c>
    </row>
    <row r="13" spans="1:37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2"/>
      <c r="Q13" s="3">
        <f>Data[[#This Row],[Total]]-P12</f>
        <v>0</v>
      </c>
      <c r="R13" s="2">
        <v>1637</v>
      </c>
      <c r="S13" s="2">
        <v>3406</v>
      </c>
      <c r="T13" s="2">
        <v>60308</v>
      </c>
      <c r="U13" s="2">
        <v>42743</v>
      </c>
      <c r="V13" s="2">
        <v>1</v>
      </c>
      <c r="W13" s="2">
        <v>1</v>
      </c>
      <c r="X13" s="2">
        <v>214</v>
      </c>
      <c r="Y13" s="2">
        <f>Data[[#This Row],[Open issues]]+Data[[#This Row],[Closed issues]]</f>
        <v>215</v>
      </c>
      <c r="Z13" s="2">
        <v>0</v>
      </c>
      <c r="AA13" s="2">
        <v>148</v>
      </c>
      <c r="AB13" s="2">
        <f>Data[[#This Row],[Open pull requests]]+Data[[#This Row],[Closed pull requests]]</f>
        <v>148</v>
      </c>
      <c r="AC13" s="2">
        <v>128</v>
      </c>
      <c r="AD13" s="2">
        <v>131</v>
      </c>
      <c r="AE13" s="2">
        <v>3</v>
      </c>
      <c r="AF13" s="2"/>
      <c r="AG13" s="2"/>
      <c r="AH13" s="2"/>
      <c r="AI13" s="2"/>
      <c r="AJ13" s="2">
        <v>677</v>
      </c>
      <c r="AK13" s="2">
        <f>SUM(Data[[#This Row],[Running]:[GH runs]])</f>
        <v>677</v>
      </c>
    </row>
    <row r="14" spans="1:37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2"/>
      <c r="Q14" s="3">
        <f>Data[[#This Row],[Total]]-P13</f>
        <v>0</v>
      </c>
      <c r="R14" s="2">
        <v>1647</v>
      </c>
      <c r="S14" s="2">
        <v>3424</v>
      </c>
      <c r="T14" s="2">
        <v>60352</v>
      </c>
      <c r="U14" s="2">
        <v>42776</v>
      </c>
      <c r="V14" s="2">
        <v>2</v>
      </c>
      <c r="W14" s="2">
        <v>2</v>
      </c>
      <c r="X14" s="2">
        <v>215</v>
      </c>
      <c r="Y14" s="2">
        <f>Data[[#This Row],[Open issues]]+Data[[#This Row],[Closed issues]]</f>
        <v>217</v>
      </c>
      <c r="Z14" s="2">
        <v>0</v>
      </c>
      <c r="AA14" s="2">
        <v>148</v>
      </c>
      <c r="AB14" s="2">
        <f>Data[[#This Row],[Open pull requests]]+Data[[#This Row],[Closed pull requests]]</f>
        <v>148</v>
      </c>
      <c r="AC14" s="2">
        <v>128</v>
      </c>
      <c r="AD14" s="2">
        <v>131</v>
      </c>
      <c r="AE14" s="2">
        <v>3</v>
      </c>
      <c r="AF14" s="2"/>
      <c r="AG14" s="2"/>
      <c r="AH14" s="2"/>
      <c r="AI14" s="2"/>
      <c r="AJ14" s="2">
        <v>685</v>
      </c>
      <c r="AK14" s="2">
        <f>SUM(Data[[#This Row],[Running]:[GH runs]])</f>
        <v>685</v>
      </c>
    </row>
    <row r="15" spans="1:37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2"/>
      <c r="Q15" s="3">
        <f>Data[[#This Row],[Total]]-P14</f>
        <v>0</v>
      </c>
      <c r="R15" s="2">
        <v>1652</v>
      </c>
      <c r="S15" s="2">
        <v>3430</v>
      </c>
      <c r="T15" s="2">
        <v>60372</v>
      </c>
      <c r="U15" s="2">
        <v>42778</v>
      </c>
      <c r="V15" s="2">
        <v>1</v>
      </c>
      <c r="W15" s="2">
        <v>1</v>
      </c>
      <c r="X15" s="2">
        <v>216</v>
      </c>
      <c r="Y15" s="2">
        <f>Data[[#This Row],[Open issues]]+Data[[#This Row],[Closed issues]]</f>
        <v>217</v>
      </c>
      <c r="Z15" s="2">
        <v>0</v>
      </c>
      <c r="AA15" s="2">
        <v>149</v>
      </c>
      <c r="AB15" s="2">
        <f>Data[[#This Row],[Open pull requests]]+Data[[#This Row],[Closed pull requests]]</f>
        <v>149</v>
      </c>
      <c r="AC15" s="2">
        <v>128</v>
      </c>
      <c r="AD15" s="2">
        <v>131</v>
      </c>
      <c r="AE15" s="2">
        <v>3</v>
      </c>
      <c r="AF15" s="2"/>
      <c r="AG15" s="2"/>
      <c r="AH15" s="2"/>
      <c r="AI15" s="2"/>
      <c r="AJ15" s="2">
        <v>690</v>
      </c>
      <c r="AK15" s="2">
        <f>SUM(Data[[#This Row],[Running]:[GH runs]])</f>
        <v>690</v>
      </c>
    </row>
    <row r="16" spans="1:37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2"/>
      <c r="Q16" s="3">
        <f>Data[[#This Row],[Total]]-P15</f>
        <v>0</v>
      </c>
      <c r="R16" s="2">
        <v>1660</v>
      </c>
      <c r="S16" s="2">
        <v>3444</v>
      </c>
      <c r="T16" s="2">
        <v>60431</v>
      </c>
      <c r="U16" s="2">
        <v>42791</v>
      </c>
      <c r="V16" s="2">
        <v>1</v>
      </c>
      <c r="W16" s="2">
        <v>1</v>
      </c>
      <c r="X16" s="2">
        <v>217</v>
      </c>
      <c r="Y16" s="2">
        <f>Data[[#This Row],[Open issues]]+Data[[#This Row],[Closed issues]]</f>
        <v>218</v>
      </c>
      <c r="Z16" s="2">
        <v>0</v>
      </c>
      <c r="AA16" s="2">
        <v>149</v>
      </c>
      <c r="AB16" s="2">
        <f>Data[[#This Row],[Open pull requests]]+Data[[#This Row],[Closed pull requests]]</f>
        <v>149</v>
      </c>
      <c r="AC16" s="2">
        <v>128</v>
      </c>
      <c r="AD16" s="2">
        <v>132</v>
      </c>
      <c r="AE16" s="2">
        <v>3</v>
      </c>
      <c r="AF16" s="2"/>
      <c r="AG16" s="2"/>
      <c r="AH16" s="2"/>
      <c r="AI16" s="2"/>
      <c r="AJ16" s="2">
        <v>700</v>
      </c>
      <c r="AK16" s="2">
        <f>SUM(Data[[#This Row],[Running]:[GH runs]])</f>
        <v>700</v>
      </c>
    </row>
    <row r="17" spans="1:37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2"/>
      <c r="Q17" s="3">
        <f>Data[[#This Row],[Total]]-P16</f>
        <v>0</v>
      </c>
      <c r="R17" s="2">
        <v>1670</v>
      </c>
      <c r="S17" s="2">
        <v>3473</v>
      </c>
      <c r="T17" s="2">
        <v>60537</v>
      </c>
      <c r="U17" s="2">
        <v>42889</v>
      </c>
      <c r="V17" s="2">
        <v>1</v>
      </c>
      <c r="W17" s="2">
        <v>1</v>
      </c>
      <c r="X17" s="2">
        <v>218</v>
      </c>
      <c r="Y17" s="2">
        <f>Data[[#This Row],[Open issues]]+Data[[#This Row],[Closed issues]]</f>
        <v>219</v>
      </c>
      <c r="Z17" s="2">
        <v>0</v>
      </c>
      <c r="AA17" s="2">
        <v>149</v>
      </c>
      <c r="AB17" s="2">
        <f>Data[[#This Row],[Open pull requests]]+Data[[#This Row],[Closed pull requests]]</f>
        <v>149</v>
      </c>
      <c r="AC17" s="2">
        <v>128</v>
      </c>
      <c r="AD17" s="2">
        <v>132</v>
      </c>
      <c r="AE17" s="2">
        <v>3</v>
      </c>
      <c r="AF17" s="2"/>
      <c r="AG17" s="2"/>
      <c r="AH17" s="2"/>
      <c r="AI17" s="2"/>
      <c r="AJ17" s="2">
        <v>714</v>
      </c>
      <c r="AK17" s="2">
        <f>SUM(Data[[#This Row],[Running]:[GH runs]])</f>
        <v>714</v>
      </c>
    </row>
    <row r="18" spans="1:37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2"/>
      <c r="Q18" s="3">
        <f>Data[[#This Row],[Total]]-P17</f>
        <v>0</v>
      </c>
      <c r="R18" s="2">
        <v>1676</v>
      </c>
      <c r="S18" s="2">
        <v>3481</v>
      </c>
      <c r="T18" s="2">
        <v>60564</v>
      </c>
      <c r="U18" s="2">
        <v>42903</v>
      </c>
      <c r="V18" s="2">
        <v>1</v>
      </c>
      <c r="W18" s="2">
        <v>1</v>
      </c>
      <c r="X18" s="2">
        <v>218</v>
      </c>
      <c r="Y18" s="2">
        <f>Data[[#This Row],[Open issues]]+Data[[#This Row],[Closed issues]]</f>
        <v>219</v>
      </c>
      <c r="Z18" s="2">
        <v>0</v>
      </c>
      <c r="AA18" s="2">
        <v>150</v>
      </c>
      <c r="AB18" s="2">
        <f>Data[[#This Row],[Open pull requests]]+Data[[#This Row],[Closed pull requests]]</f>
        <v>150</v>
      </c>
      <c r="AC18" s="2">
        <v>128</v>
      </c>
      <c r="AD18" s="2">
        <v>132</v>
      </c>
      <c r="AE18" s="2">
        <v>3</v>
      </c>
      <c r="AF18" s="2"/>
      <c r="AG18" s="2"/>
      <c r="AH18" s="2"/>
      <c r="AI18" s="2"/>
      <c r="AJ18" s="2">
        <v>721</v>
      </c>
      <c r="AK18" s="2">
        <f>SUM(Data[[#This Row],[Running]:[GH runs]])</f>
        <v>721</v>
      </c>
    </row>
    <row r="19" spans="1:37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2"/>
      <c r="Q19" s="3">
        <f>Data[[#This Row],[Total]]-P18</f>
        <v>0</v>
      </c>
      <c r="R19" s="2">
        <v>1695</v>
      </c>
      <c r="S19" s="2">
        <v>3500</v>
      </c>
      <c r="T19" s="2">
        <v>60613</v>
      </c>
      <c r="U19" s="2">
        <v>42943</v>
      </c>
      <c r="V19" s="2">
        <v>1</v>
      </c>
      <c r="W19" s="2">
        <v>1</v>
      </c>
      <c r="X19" s="2">
        <v>218</v>
      </c>
      <c r="Y19" s="2">
        <f>Data[[#This Row],[Open issues]]+Data[[#This Row],[Closed issues]]</f>
        <v>219</v>
      </c>
      <c r="Z19" s="2">
        <v>2</v>
      </c>
      <c r="AA19" s="2">
        <v>154</v>
      </c>
      <c r="AB19" s="2">
        <f>Data[[#This Row],[Open pull requests]]+Data[[#This Row],[Closed pull requests]]</f>
        <v>156</v>
      </c>
      <c r="AC19" s="2">
        <v>128</v>
      </c>
      <c r="AD19" s="2">
        <v>131</v>
      </c>
      <c r="AE19" s="2">
        <v>4</v>
      </c>
      <c r="AF19" s="2"/>
      <c r="AG19" s="2"/>
      <c r="AH19" s="2"/>
      <c r="AI19" s="2"/>
      <c r="AJ19" s="2">
        <v>748</v>
      </c>
      <c r="AK19" s="2">
        <f>SUM(Data[[#This Row],[Running]:[GH runs]])</f>
        <v>748</v>
      </c>
    </row>
    <row r="20" spans="1:37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2"/>
      <c r="Q20" s="3">
        <f>Data[[#This Row],[Total]]-P19</f>
        <v>0</v>
      </c>
      <c r="R20" s="2">
        <v>1699</v>
      </c>
      <c r="S20" s="2">
        <v>3520</v>
      </c>
      <c r="T20" s="2">
        <v>60719</v>
      </c>
      <c r="U20" s="2">
        <v>42953</v>
      </c>
      <c r="V20" s="2">
        <v>1</v>
      </c>
      <c r="W20" s="2">
        <v>1</v>
      </c>
      <c r="X20" s="2">
        <v>219</v>
      </c>
      <c r="Y20" s="2">
        <f>Data[[#This Row],[Open issues]]+Data[[#This Row],[Closed issues]]</f>
        <v>220</v>
      </c>
      <c r="Z20" s="2">
        <v>1</v>
      </c>
      <c r="AA20" s="2">
        <v>155</v>
      </c>
      <c r="AB20" s="2">
        <f>Data[[#This Row],[Open pull requests]]+Data[[#This Row],[Closed pull requests]]</f>
        <v>156</v>
      </c>
      <c r="AC20" s="2">
        <v>131</v>
      </c>
      <c r="AD20" s="2">
        <v>132</v>
      </c>
      <c r="AE20" s="2">
        <v>4</v>
      </c>
      <c r="AF20" s="2"/>
      <c r="AG20" s="2"/>
      <c r="AH20" s="2"/>
      <c r="AI20" s="2"/>
      <c r="AJ20" s="2">
        <v>754</v>
      </c>
      <c r="AK20" s="2">
        <f>SUM(Data[[#This Row],[Running]:[GH runs]])</f>
        <v>754</v>
      </c>
    </row>
    <row r="21" spans="1:37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2"/>
      <c r="Q21" s="3">
        <f>Data[[#This Row],[Total]]-P20</f>
        <v>0</v>
      </c>
      <c r="R21" s="2">
        <v>1718</v>
      </c>
      <c r="S21" s="2">
        <v>3546</v>
      </c>
      <c r="T21" s="2">
        <v>61044</v>
      </c>
      <c r="U21" s="2">
        <v>43112</v>
      </c>
      <c r="V21" s="2">
        <v>1</v>
      </c>
      <c r="W21" s="2">
        <v>1</v>
      </c>
      <c r="X21" s="2">
        <v>219</v>
      </c>
      <c r="Y21" s="2">
        <f>Data[[#This Row],[Open issues]]+Data[[#This Row],[Closed issues]]</f>
        <v>220</v>
      </c>
      <c r="Z21" s="2">
        <v>0</v>
      </c>
      <c r="AA21" s="2">
        <v>156</v>
      </c>
      <c r="AB21" s="2">
        <f>Data[[#This Row],[Open pull requests]]+Data[[#This Row],[Closed pull requests]]</f>
        <v>156</v>
      </c>
      <c r="AC21" s="2">
        <v>131</v>
      </c>
      <c r="AD21" s="2">
        <v>132</v>
      </c>
      <c r="AE21" s="2">
        <v>4</v>
      </c>
      <c r="AF21" s="2"/>
      <c r="AG21" s="2"/>
      <c r="AH21" s="2"/>
      <c r="AI21" s="2"/>
      <c r="AJ21" s="2">
        <v>773</v>
      </c>
      <c r="AK21" s="2">
        <f>SUM(Data[[#This Row],[Running]:[GH runs]])</f>
        <v>773</v>
      </c>
    </row>
    <row r="22" spans="1:37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2"/>
      <c r="Q22" s="3">
        <f>Data[[#This Row],[Total]]-P21</f>
        <v>0</v>
      </c>
      <c r="R22" s="2">
        <v>1723</v>
      </c>
      <c r="S22" s="2">
        <v>3559</v>
      </c>
      <c r="T22" s="2">
        <v>61077</v>
      </c>
      <c r="U22" s="2">
        <v>43133</v>
      </c>
      <c r="V22" s="2">
        <v>1</v>
      </c>
      <c r="W22" s="2">
        <v>1</v>
      </c>
      <c r="X22" s="2">
        <v>219</v>
      </c>
      <c r="Y22" s="2">
        <f>Data[[#This Row],[Open issues]]+Data[[#This Row],[Closed issues]]</f>
        <v>220</v>
      </c>
      <c r="Z22" s="2">
        <v>0</v>
      </c>
      <c r="AA22" s="2">
        <v>157</v>
      </c>
      <c r="AB22" s="2">
        <f>Data[[#This Row],[Open pull requests]]+Data[[#This Row],[Closed pull requests]]</f>
        <v>157</v>
      </c>
      <c r="AC22" s="2">
        <v>131</v>
      </c>
      <c r="AD22" s="2">
        <v>132</v>
      </c>
      <c r="AE22" s="2">
        <v>4</v>
      </c>
      <c r="AF22" s="2"/>
      <c r="AG22" s="2"/>
      <c r="AH22" s="2"/>
      <c r="AI22" s="2"/>
      <c r="AJ22" s="2">
        <v>787</v>
      </c>
      <c r="AK22" s="2">
        <f>SUM(Data[[#This Row],[Running]:[GH runs]])</f>
        <v>787</v>
      </c>
    </row>
    <row r="23" spans="1:37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2"/>
      <c r="Q23" s="3">
        <f>Data[[#This Row],[Total]]-P22</f>
        <v>0</v>
      </c>
      <c r="R23" s="2">
        <v>1724</v>
      </c>
      <c r="S23" s="2">
        <v>3560</v>
      </c>
      <c r="T23" s="2">
        <v>61077</v>
      </c>
      <c r="U23" s="2">
        <v>43133</v>
      </c>
      <c r="V23" s="2">
        <v>0</v>
      </c>
      <c r="W23" s="2">
        <v>0</v>
      </c>
      <c r="X23" s="2">
        <v>220</v>
      </c>
      <c r="Y23" s="2">
        <f>Data[[#This Row],[Open issues]]+Data[[#This Row],[Closed issues]]</f>
        <v>220</v>
      </c>
      <c r="Z23" s="2">
        <v>0</v>
      </c>
      <c r="AA23" s="2">
        <v>157</v>
      </c>
      <c r="AB23" s="2">
        <f>Data[[#This Row],[Open pull requests]]+Data[[#This Row],[Closed pull requests]]</f>
        <v>157</v>
      </c>
      <c r="AC23" s="2">
        <v>131</v>
      </c>
      <c r="AD23" s="2">
        <v>132</v>
      </c>
      <c r="AE23" s="2">
        <v>4</v>
      </c>
      <c r="AF23" s="2"/>
      <c r="AG23" s="2"/>
      <c r="AH23" s="2"/>
      <c r="AI23" s="2"/>
      <c r="AJ23" s="2">
        <v>789</v>
      </c>
      <c r="AK23" s="2">
        <f>SUM(Data[[#This Row],[Running]:[GH runs]])</f>
        <v>789</v>
      </c>
    </row>
    <row r="24" spans="1:37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2"/>
      <c r="Q24" s="3">
        <f>Data[[#This Row],[Total]]-P23</f>
        <v>0</v>
      </c>
      <c r="R24" s="2">
        <v>1728</v>
      </c>
      <c r="S24" s="2">
        <v>3565</v>
      </c>
      <c r="T24" s="2">
        <v>61091</v>
      </c>
      <c r="U24" s="2">
        <v>43136</v>
      </c>
      <c r="V24" s="2">
        <v>0</v>
      </c>
      <c r="W24" s="2">
        <v>0</v>
      </c>
      <c r="X24" s="2">
        <v>220</v>
      </c>
      <c r="Y24" s="2">
        <f>Data[[#This Row],[Open issues]]+Data[[#This Row],[Closed issues]]</f>
        <v>220</v>
      </c>
      <c r="Z24" s="2">
        <v>0</v>
      </c>
      <c r="AA24" s="2">
        <v>157</v>
      </c>
      <c r="AB24" s="2">
        <f>Data[[#This Row],[Open pull requests]]+Data[[#This Row],[Closed pull requests]]</f>
        <v>157</v>
      </c>
      <c r="AC24" s="2">
        <v>131</v>
      </c>
      <c r="AD24" s="2">
        <v>132</v>
      </c>
      <c r="AE24" s="2">
        <v>4</v>
      </c>
      <c r="AF24" s="2">
        <v>0</v>
      </c>
      <c r="AG24" s="2">
        <v>302</v>
      </c>
      <c r="AH24" s="2">
        <v>488</v>
      </c>
      <c r="AI24" s="2">
        <v>7</v>
      </c>
      <c r="AJ24" s="2"/>
      <c r="AK24" s="2">
        <f>SUM(Data[[#This Row],[Running]:[GH runs]])</f>
        <v>797</v>
      </c>
    </row>
    <row r="25" spans="1:37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2"/>
      <c r="Q25" s="3">
        <f>Data[[#This Row],[Total]]-P24</f>
        <v>0</v>
      </c>
      <c r="R25" s="2">
        <v>1733</v>
      </c>
      <c r="S25" s="2">
        <v>3579</v>
      </c>
      <c r="T25" s="2">
        <v>61141</v>
      </c>
      <c r="U25" s="2">
        <v>43154</v>
      </c>
      <c r="V25" s="2">
        <v>0</v>
      </c>
      <c r="W25" s="2">
        <v>0</v>
      </c>
      <c r="X25" s="2">
        <v>221</v>
      </c>
      <c r="Y25" s="2">
        <f>Data[[#This Row],[Open issues]]+Data[[#This Row],[Closed issues]]</f>
        <v>221</v>
      </c>
      <c r="Z25" s="2">
        <v>0</v>
      </c>
      <c r="AA25" s="2">
        <v>158</v>
      </c>
      <c r="AB25" s="2">
        <f>Data[[#This Row],[Open pull requests]]+Data[[#This Row],[Closed pull requests]]</f>
        <v>158</v>
      </c>
      <c r="AC25" s="2">
        <v>131</v>
      </c>
      <c r="AD25" s="2">
        <v>132</v>
      </c>
      <c r="AE25" s="2">
        <v>4</v>
      </c>
      <c r="AF25" s="2">
        <v>0</v>
      </c>
      <c r="AG25" s="2">
        <v>304</v>
      </c>
      <c r="AH25" s="2">
        <v>501</v>
      </c>
      <c r="AI25" s="2">
        <v>7</v>
      </c>
      <c r="AJ25" s="2"/>
      <c r="AK25" s="2">
        <f>SUM(Data[[#This Row],[Running]:[GH runs]])</f>
        <v>812</v>
      </c>
    </row>
    <row r="26" spans="1:37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2"/>
      <c r="Q26" s="3">
        <f>Data[[#This Row],[Total]]-P25</f>
        <v>0</v>
      </c>
      <c r="R26" s="2">
        <v>1743</v>
      </c>
      <c r="S26" s="2">
        <v>3590</v>
      </c>
      <c r="T26" s="2">
        <v>61156</v>
      </c>
      <c r="U26" s="2">
        <v>43168</v>
      </c>
      <c r="V26" s="2">
        <v>0</v>
      </c>
      <c r="W26" s="2">
        <v>0</v>
      </c>
      <c r="X26" s="2">
        <v>221</v>
      </c>
      <c r="Y26" s="2">
        <f>Data[[#This Row],[Open issues]]+Data[[#This Row],[Closed issues]]</f>
        <v>221</v>
      </c>
      <c r="Z26" s="2">
        <v>0</v>
      </c>
      <c r="AA26" s="2">
        <v>159</v>
      </c>
      <c r="AB26" s="2">
        <f>Data[[#This Row],[Open pull requests]]+Data[[#This Row],[Closed pull requests]]</f>
        <v>159</v>
      </c>
      <c r="AC26" s="2">
        <v>131</v>
      </c>
      <c r="AD26" s="2">
        <v>132</v>
      </c>
      <c r="AE26" s="2">
        <v>4</v>
      </c>
      <c r="AF26" s="2">
        <v>0</v>
      </c>
      <c r="AG26" s="2">
        <v>305</v>
      </c>
      <c r="AH26" s="2">
        <v>517</v>
      </c>
      <c r="AI26" s="2">
        <v>7</v>
      </c>
      <c r="AJ26" s="2"/>
      <c r="AK26" s="2">
        <f>SUM(Data[[#This Row],[Running]:[GH runs]])</f>
        <v>829</v>
      </c>
    </row>
    <row r="27" spans="1:37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2"/>
      <c r="Q27" s="3">
        <f>Data[[#This Row],[Total]]-P26</f>
        <v>0</v>
      </c>
      <c r="R27" s="2">
        <v>1758</v>
      </c>
      <c r="S27" s="2">
        <v>3610</v>
      </c>
      <c r="T27" s="2">
        <v>61388</v>
      </c>
      <c r="U27" s="2">
        <v>43266</v>
      </c>
      <c r="V27" s="2">
        <v>0</v>
      </c>
      <c r="W27" s="2">
        <v>0</v>
      </c>
      <c r="X27" s="2">
        <v>221</v>
      </c>
      <c r="Y27" s="2">
        <f>Data[[#This Row],[Open issues]]+Data[[#This Row],[Closed issues]]</f>
        <v>221</v>
      </c>
      <c r="Z27" s="2">
        <v>0</v>
      </c>
      <c r="AA27" s="2">
        <v>159</v>
      </c>
      <c r="AB27" s="2">
        <f>Data[[#This Row],[Open pull requests]]+Data[[#This Row],[Closed pull requests]]</f>
        <v>159</v>
      </c>
      <c r="AC27" s="2">
        <v>131</v>
      </c>
      <c r="AD27" s="2">
        <v>132</v>
      </c>
      <c r="AE27" s="2">
        <v>4</v>
      </c>
      <c r="AF27" s="2">
        <v>0</v>
      </c>
      <c r="AG27" s="2">
        <v>314</v>
      </c>
      <c r="AH27" s="2">
        <v>536</v>
      </c>
      <c r="AI27" s="2">
        <v>7</v>
      </c>
      <c r="AJ27" s="2"/>
      <c r="AK27" s="2">
        <f>SUM(Data[[#This Row],[Running]:[GH runs]])</f>
        <v>857</v>
      </c>
    </row>
    <row r="28" spans="1:37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2"/>
      <c r="Q28" s="3">
        <f>Data[[#This Row],[Total]]-P27</f>
        <v>0</v>
      </c>
      <c r="R28" s="2">
        <v>1763</v>
      </c>
      <c r="S28" s="2">
        <v>3627</v>
      </c>
      <c r="T28" s="2">
        <v>61547</v>
      </c>
      <c r="U28" s="2">
        <v>43284</v>
      </c>
      <c r="V28" s="2">
        <v>0</v>
      </c>
      <c r="W28" s="2">
        <v>0</v>
      </c>
      <c r="X28" s="2">
        <v>222</v>
      </c>
      <c r="Y28" s="2">
        <f>Data[[#This Row],[Open issues]]+Data[[#This Row],[Closed issues]]</f>
        <v>222</v>
      </c>
      <c r="Z28" s="2">
        <v>0</v>
      </c>
      <c r="AA28" s="2">
        <v>159</v>
      </c>
      <c r="AB28" s="2">
        <f>Data[[#This Row],[Open pull requests]]+Data[[#This Row],[Closed pull requests]]</f>
        <v>159</v>
      </c>
      <c r="AC28" s="2">
        <v>133</v>
      </c>
      <c r="AD28" s="2">
        <v>135</v>
      </c>
      <c r="AE28" s="2">
        <v>4</v>
      </c>
      <c r="AF28" s="2">
        <v>0</v>
      </c>
      <c r="AG28" s="2">
        <v>316</v>
      </c>
      <c r="AH28" s="2">
        <v>548</v>
      </c>
      <c r="AI28" s="2">
        <v>7</v>
      </c>
      <c r="AJ28" s="2"/>
      <c r="AK28" s="2">
        <f>SUM(Data[[#This Row],[Running]:[GH runs]])</f>
        <v>871</v>
      </c>
    </row>
    <row r="29" spans="1:37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2"/>
      <c r="Q29" s="3">
        <f>Data[[#This Row],[Total]]-P28</f>
        <v>0</v>
      </c>
      <c r="R29" s="2">
        <v>1773</v>
      </c>
      <c r="S29" s="2">
        <v>3651</v>
      </c>
      <c r="T29" s="2">
        <v>61778</v>
      </c>
      <c r="U29" s="2">
        <v>43332</v>
      </c>
      <c r="V29" s="2">
        <v>0</v>
      </c>
      <c r="W29" s="2">
        <v>0</v>
      </c>
      <c r="X29" s="2">
        <v>222</v>
      </c>
      <c r="Y29" s="2">
        <f>Data[[#This Row],[Open issues]]+Data[[#This Row],[Closed issues]]</f>
        <v>222</v>
      </c>
      <c r="Z29" s="2">
        <v>0</v>
      </c>
      <c r="AA29" s="2">
        <v>159</v>
      </c>
      <c r="AB29" s="2">
        <f>Data[[#This Row],[Open pull requests]]+Data[[#This Row],[Closed pull requests]]</f>
        <v>159</v>
      </c>
      <c r="AC29" s="2">
        <v>134</v>
      </c>
      <c r="AD29" s="2">
        <v>137</v>
      </c>
      <c r="AE29" s="2">
        <v>4</v>
      </c>
      <c r="AF29" s="2">
        <v>0</v>
      </c>
      <c r="AG29" s="2">
        <v>320</v>
      </c>
      <c r="AH29" s="2">
        <v>568</v>
      </c>
      <c r="AI29" s="2">
        <v>7</v>
      </c>
      <c r="AJ29" s="2"/>
      <c r="AK29" s="2">
        <f>SUM(Data[[#This Row],[Running]:[GH runs]])</f>
        <v>895</v>
      </c>
    </row>
    <row r="30" spans="1:37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2"/>
      <c r="Q30" s="3">
        <f>Data[[#This Row],[Total]]-P29</f>
        <v>0</v>
      </c>
      <c r="R30" s="2">
        <v>1776</v>
      </c>
      <c r="S30" s="2">
        <v>3662</v>
      </c>
      <c r="T30" s="2">
        <v>61856</v>
      </c>
      <c r="U30" s="2">
        <v>43366</v>
      </c>
      <c r="V30" s="2">
        <v>0</v>
      </c>
      <c r="W30" s="2">
        <v>0</v>
      </c>
      <c r="X30" s="2">
        <v>223</v>
      </c>
      <c r="Y30" s="2">
        <f>Data[[#This Row],[Open issues]]+Data[[#This Row],[Closed issues]]</f>
        <v>223</v>
      </c>
      <c r="Z30" s="2">
        <v>0</v>
      </c>
      <c r="AA30" s="2">
        <v>159</v>
      </c>
      <c r="AB30" s="2">
        <f>Data[[#This Row],[Open pull requests]]+Data[[#This Row],[Closed pull requests]]</f>
        <v>159</v>
      </c>
      <c r="AC30" s="2">
        <v>134</v>
      </c>
      <c r="AD30" s="2">
        <v>137</v>
      </c>
      <c r="AE30" s="2">
        <v>4</v>
      </c>
      <c r="AF30" s="2">
        <v>0</v>
      </c>
      <c r="AG30" s="2">
        <v>320</v>
      </c>
      <c r="AH30" s="2">
        <v>578</v>
      </c>
      <c r="AI30" s="2">
        <v>7</v>
      </c>
      <c r="AJ30" s="2"/>
      <c r="AK30" s="2">
        <f>SUM(Data[[#This Row],[Running]:[GH runs]])</f>
        <v>905</v>
      </c>
    </row>
    <row r="31" spans="1:37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2"/>
      <c r="Q31" s="3">
        <f>Data[[#This Row],[Total]]-P30</f>
        <v>0</v>
      </c>
      <c r="R31" s="2">
        <v>1782</v>
      </c>
      <c r="S31" s="2">
        <v>3684</v>
      </c>
      <c r="T31" s="2">
        <v>62189</v>
      </c>
      <c r="U31" s="2">
        <v>43626</v>
      </c>
      <c r="V31" s="2">
        <v>0</v>
      </c>
      <c r="W31" s="2">
        <v>0</v>
      </c>
      <c r="X31" s="2">
        <v>224</v>
      </c>
      <c r="Y31" s="2">
        <f>Data[[#This Row],[Open issues]]+Data[[#This Row],[Closed issues]]</f>
        <v>224</v>
      </c>
      <c r="Z31" s="2">
        <v>0</v>
      </c>
      <c r="AA31" s="2">
        <v>159</v>
      </c>
      <c r="AB31" s="2">
        <f>Data[[#This Row],[Open pull requests]]+Data[[#This Row],[Closed pull requests]]</f>
        <v>159</v>
      </c>
      <c r="AC31" s="2">
        <v>134</v>
      </c>
      <c r="AD31" s="2">
        <v>138</v>
      </c>
      <c r="AE31" s="2">
        <v>4</v>
      </c>
      <c r="AF31" s="2">
        <v>0</v>
      </c>
      <c r="AG31" s="2">
        <v>321</v>
      </c>
      <c r="AH31" s="2">
        <v>593</v>
      </c>
      <c r="AI31" s="2">
        <v>7</v>
      </c>
      <c r="AJ31" s="2"/>
      <c r="AK31" s="2">
        <f>SUM(Data[[#This Row],[Running]:[GH runs]])</f>
        <v>921</v>
      </c>
    </row>
    <row r="32" spans="1:37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/>
      <c r="P32" s="2">
        <f>SUM(Data[[#This Row],[Shell]:[ini]])</f>
        <v>7979</v>
      </c>
      <c r="Q32" s="3">
        <v>0</v>
      </c>
      <c r="R32" s="2">
        <v>1782</v>
      </c>
      <c r="S32" s="2">
        <v>3684</v>
      </c>
      <c r="T32" s="2">
        <v>62189</v>
      </c>
      <c r="U32" s="2">
        <v>43626</v>
      </c>
      <c r="V32" s="2">
        <v>0</v>
      </c>
      <c r="W32" s="2">
        <v>0</v>
      </c>
      <c r="X32" s="2">
        <v>224</v>
      </c>
      <c r="Y32" s="2">
        <f>Data[[#This Row],[Open issues]]+Data[[#This Row],[Closed issues]]</f>
        <v>224</v>
      </c>
      <c r="Z32" s="2">
        <v>0</v>
      </c>
      <c r="AA32" s="2">
        <v>159</v>
      </c>
      <c r="AB32" s="2">
        <f>Data[[#This Row],[Open pull requests]]+Data[[#This Row],[Closed pull requests]]</f>
        <v>159</v>
      </c>
      <c r="AC32" s="2">
        <v>134</v>
      </c>
      <c r="AD32" s="2">
        <v>138</v>
      </c>
      <c r="AE32" s="2">
        <v>4</v>
      </c>
      <c r="AF32" s="2">
        <v>0</v>
      </c>
      <c r="AG32" s="2">
        <v>321</v>
      </c>
      <c r="AH32" s="2">
        <v>595</v>
      </c>
      <c r="AI32" s="2">
        <v>7</v>
      </c>
      <c r="AJ32" s="2"/>
      <c r="AK32" s="2">
        <f>SUM(Data[[#This Row],[Running]:[GH runs]])</f>
        <v>923</v>
      </c>
    </row>
    <row r="33" spans="1:37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/>
      <c r="P33" s="2">
        <f>SUM(Data[[#This Row],[Shell]:[ini]])</f>
        <v>7983</v>
      </c>
      <c r="Q33" s="3">
        <f>Data[[#This Row],[Total]]-P32</f>
        <v>4</v>
      </c>
      <c r="R33" s="2">
        <v>1785</v>
      </c>
      <c r="S33" s="2">
        <v>3689</v>
      </c>
      <c r="T33" s="2">
        <v>62207</v>
      </c>
      <c r="U33" s="2">
        <v>43630</v>
      </c>
      <c r="V33" s="2">
        <v>0</v>
      </c>
      <c r="W33" s="2">
        <v>0</v>
      </c>
      <c r="X33" s="2">
        <v>224</v>
      </c>
      <c r="Y33" s="2">
        <f>Data[[#This Row],[Open issues]]+Data[[#This Row],[Closed issues]]</f>
        <v>224</v>
      </c>
      <c r="Z33" s="2">
        <v>0</v>
      </c>
      <c r="AA33" s="2">
        <v>159</v>
      </c>
      <c r="AB33" s="2">
        <f>Data[[#This Row],[Open pull requests]]+Data[[#This Row],[Closed pull requests]]</f>
        <v>159</v>
      </c>
      <c r="AC33" s="2">
        <v>134</v>
      </c>
      <c r="AD33" s="2">
        <v>138</v>
      </c>
      <c r="AE33" s="2">
        <v>4</v>
      </c>
      <c r="AF33" s="2">
        <v>0</v>
      </c>
      <c r="AG33" s="2">
        <v>321</v>
      </c>
      <c r="AH33" s="2">
        <v>599</v>
      </c>
      <c r="AI33" s="2">
        <v>7</v>
      </c>
      <c r="AJ33" s="2"/>
      <c r="AK33" s="2">
        <f>SUM(Data[[#This Row],[Running]:[GH runs]])</f>
        <v>927</v>
      </c>
    </row>
    <row r="34" spans="1:37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/>
      <c r="P34" s="2">
        <f>SUM(Data[[#This Row],[Shell]:[ini]])</f>
        <v>8076</v>
      </c>
      <c r="Q34" s="3">
        <f>Data[[#This Row],[Total]]-P33</f>
        <v>93</v>
      </c>
      <c r="R34" s="2">
        <v>1789</v>
      </c>
      <c r="S34" s="2">
        <v>3703</v>
      </c>
      <c r="T34" s="2">
        <v>62262</v>
      </c>
      <c r="U34" s="2">
        <v>43661</v>
      </c>
      <c r="V34" s="2">
        <v>0</v>
      </c>
      <c r="W34" s="2">
        <v>0</v>
      </c>
      <c r="X34" s="2">
        <v>225</v>
      </c>
      <c r="Y34" s="2">
        <f>Data[[#This Row],[Open issues]]+Data[[#This Row],[Closed issues]]</f>
        <v>225</v>
      </c>
      <c r="Z34" s="2">
        <v>0</v>
      </c>
      <c r="AA34" s="2">
        <v>160</v>
      </c>
      <c r="AB34" s="2">
        <f>Data[[#This Row],[Open pull requests]]+Data[[#This Row],[Closed pull requests]]</f>
        <v>160</v>
      </c>
      <c r="AC34" s="2">
        <v>135</v>
      </c>
      <c r="AD34" s="2">
        <v>138</v>
      </c>
      <c r="AE34" s="2">
        <v>4</v>
      </c>
      <c r="AF34" s="2">
        <v>0</v>
      </c>
      <c r="AG34" s="2">
        <v>322</v>
      </c>
      <c r="AH34" s="2">
        <v>610</v>
      </c>
      <c r="AI34" s="2">
        <v>7</v>
      </c>
      <c r="AJ34" s="2"/>
      <c r="AK34" s="2">
        <f>SUM(Data[[#This Row],[Running]:[GH runs]])</f>
        <v>939</v>
      </c>
    </row>
    <row r="35" spans="1:37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/>
      <c r="P35" s="2">
        <f>SUM(Data[[#This Row],[Shell]:[ini]])</f>
        <v>8026</v>
      </c>
      <c r="Q35" s="3">
        <f>Data[[#This Row],[Total]]-P34</f>
        <v>-50</v>
      </c>
      <c r="R35" s="2">
        <v>1791</v>
      </c>
      <c r="S35" s="2">
        <v>3716</v>
      </c>
      <c r="T35" s="2">
        <v>62325</v>
      </c>
      <c r="U35" s="2">
        <v>43671</v>
      </c>
      <c r="V35" s="2">
        <v>0</v>
      </c>
      <c r="W35" s="2">
        <v>0</v>
      </c>
      <c r="X35" s="2">
        <v>225</v>
      </c>
      <c r="Y35" s="2">
        <f>Data[[#This Row],[Open issues]]+Data[[#This Row],[Closed issues]]</f>
        <v>225</v>
      </c>
      <c r="Z35" s="2">
        <v>0</v>
      </c>
      <c r="AA35" s="2">
        <v>160</v>
      </c>
      <c r="AB35" s="2">
        <f>Data[[#This Row],[Open pull requests]]+Data[[#This Row],[Closed pull requests]]</f>
        <v>160</v>
      </c>
      <c r="AC35" s="2">
        <v>136</v>
      </c>
      <c r="AD35" s="2">
        <v>140</v>
      </c>
      <c r="AE35" s="2">
        <v>4</v>
      </c>
      <c r="AF35" s="2">
        <v>0</v>
      </c>
      <c r="AG35" s="2">
        <v>322</v>
      </c>
      <c r="AH35" s="2">
        <v>618</v>
      </c>
      <c r="AI35" s="2">
        <v>7</v>
      </c>
      <c r="AJ35" s="2"/>
      <c r="AK35" s="2">
        <f>SUM(Data[[#This Row],[Running]:[GH runs]])</f>
        <v>947</v>
      </c>
    </row>
    <row r="36" spans="1:37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/>
      <c r="P36" s="2">
        <f>SUM(Data[[#This Row],[Shell]:[ini]])</f>
        <v>8076</v>
      </c>
      <c r="Q36" s="3">
        <f>Data[[#This Row],[Total]]-P35</f>
        <v>50</v>
      </c>
      <c r="R36" s="2">
        <v>1802</v>
      </c>
      <c r="S36" s="2">
        <v>3755</v>
      </c>
      <c r="T36" s="2">
        <v>62636</v>
      </c>
      <c r="U36" s="2">
        <v>43878</v>
      </c>
      <c r="V36" s="2">
        <v>0</v>
      </c>
      <c r="W36" s="2">
        <v>0</v>
      </c>
      <c r="X36" s="2">
        <v>227</v>
      </c>
      <c r="Y36" s="2">
        <f>Data[[#This Row],[Open issues]]+Data[[#This Row],[Closed issues]]</f>
        <v>227</v>
      </c>
      <c r="Z36" s="2">
        <v>0</v>
      </c>
      <c r="AA36" s="2">
        <v>160</v>
      </c>
      <c r="AB36" s="2">
        <f>Data[[#This Row],[Open pull requests]]+Data[[#This Row],[Closed pull requests]]</f>
        <v>160</v>
      </c>
      <c r="AC36" s="2">
        <v>137</v>
      </c>
      <c r="AD36" s="2">
        <v>141</v>
      </c>
      <c r="AE36" s="2">
        <v>4</v>
      </c>
      <c r="AF36" s="2">
        <v>0</v>
      </c>
      <c r="AG36" s="2">
        <v>322</v>
      </c>
      <c r="AH36" s="2">
        <v>641</v>
      </c>
      <c r="AI36" s="2">
        <v>7</v>
      </c>
      <c r="AJ36" s="2"/>
      <c r="AK36" s="2">
        <f>SUM(Data[[#This Row],[Running]:[GH runs]])</f>
        <v>970</v>
      </c>
    </row>
    <row r="37" spans="1:37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/>
      <c r="P37" s="2">
        <f>SUM(Data[[#This Row],[Shell]:[ini]])</f>
        <v>8380</v>
      </c>
      <c r="Q37" s="3">
        <f>Data[[#This Row],[Total]]-P36</f>
        <v>304</v>
      </c>
      <c r="R37" s="2">
        <v>1805</v>
      </c>
      <c r="S37" s="2">
        <v>3760</v>
      </c>
      <c r="T37" s="2">
        <v>62661</v>
      </c>
      <c r="U37" s="2">
        <v>43888</v>
      </c>
      <c r="V37" s="2">
        <v>0</v>
      </c>
      <c r="W37" s="2">
        <v>0</v>
      </c>
      <c r="X37" s="2">
        <v>228</v>
      </c>
      <c r="Y37" s="2">
        <f>Data[[#This Row],[Open issues]]+Data[[#This Row],[Closed issues]]</f>
        <v>228</v>
      </c>
      <c r="Z37" s="2">
        <v>0</v>
      </c>
      <c r="AA37" s="2">
        <v>160</v>
      </c>
      <c r="AB37" s="2">
        <f>Data[[#This Row],[Open pull requests]]+Data[[#This Row],[Closed pull requests]]</f>
        <v>160</v>
      </c>
      <c r="AC37" s="2">
        <v>137</v>
      </c>
      <c r="AD37" s="2">
        <v>142</v>
      </c>
      <c r="AE37" s="2">
        <v>4</v>
      </c>
      <c r="AF37" s="2">
        <v>0</v>
      </c>
      <c r="AG37" s="2">
        <v>322</v>
      </c>
      <c r="AH37" s="2">
        <v>647</v>
      </c>
      <c r="AI37" s="2">
        <v>7</v>
      </c>
      <c r="AJ37" s="2"/>
      <c r="AK37" s="2">
        <f>SUM(Data[[#This Row],[Running]:[GH runs]])</f>
        <v>976</v>
      </c>
    </row>
    <row r="38" spans="1:37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/>
      <c r="P38" s="2">
        <f>SUM(Data[[#This Row],[Shell]:[ini]])</f>
        <v>8094</v>
      </c>
      <c r="Q38" s="3">
        <f>Data[[#This Row],[Total]]-P37</f>
        <v>-286</v>
      </c>
      <c r="R38" s="2">
        <v>1809</v>
      </c>
      <c r="S38" s="2">
        <v>3770</v>
      </c>
      <c r="T38" s="2">
        <v>62701</v>
      </c>
      <c r="U38" s="2">
        <v>43898</v>
      </c>
      <c r="V38" s="2">
        <v>0</v>
      </c>
      <c r="W38" s="2">
        <v>0</v>
      </c>
      <c r="X38" s="2">
        <v>228</v>
      </c>
      <c r="Y38" s="2">
        <f>Data[[#This Row],[Open issues]]+Data[[#This Row],[Closed issues]]</f>
        <v>228</v>
      </c>
      <c r="Z38" s="2">
        <v>0</v>
      </c>
      <c r="AA38" s="2">
        <v>160</v>
      </c>
      <c r="AB38" s="2">
        <f>Data[[#This Row],[Open pull requests]]+Data[[#This Row],[Closed pull requests]]</f>
        <v>160</v>
      </c>
      <c r="AC38" s="2">
        <v>137</v>
      </c>
      <c r="AD38" s="2">
        <v>142</v>
      </c>
      <c r="AE38" s="2">
        <v>4</v>
      </c>
      <c r="AF38" s="2">
        <v>0</v>
      </c>
      <c r="AG38" s="2">
        <v>322</v>
      </c>
      <c r="AH38" s="2">
        <v>657</v>
      </c>
      <c r="AI38" s="2">
        <v>7</v>
      </c>
      <c r="AJ38" s="2"/>
      <c r="AK38" s="2">
        <f>SUM(Data[[#This Row],[Running]:[GH runs]])</f>
        <v>986</v>
      </c>
    </row>
    <row r="39" spans="1:37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/>
      <c r="P39" s="2">
        <f>SUM(Data[[#This Row],[Shell]:[ini]])</f>
        <v>8090</v>
      </c>
      <c r="Q39" s="3">
        <f>Data[[#This Row],[Total]]-P38</f>
        <v>-4</v>
      </c>
      <c r="R39" s="2">
        <v>1813</v>
      </c>
      <c r="S39" s="2">
        <v>3784</v>
      </c>
      <c r="T39" s="2">
        <v>62876</v>
      </c>
      <c r="U39" s="2">
        <v>44048</v>
      </c>
      <c r="V39" s="2">
        <v>0</v>
      </c>
      <c r="W39" s="2">
        <v>0</v>
      </c>
      <c r="X39" s="2">
        <v>228</v>
      </c>
      <c r="Y39" s="2">
        <f>Data[[#This Row],[Open issues]]+Data[[#This Row],[Closed issues]]</f>
        <v>228</v>
      </c>
      <c r="Z39" s="2">
        <v>1</v>
      </c>
      <c r="AA39" s="2">
        <v>161</v>
      </c>
      <c r="AB39" s="2">
        <f>Data[[#This Row],[Open pull requests]]+Data[[#This Row],[Closed pull requests]]</f>
        <v>162</v>
      </c>
      <c r="AC39" s="2">
        <v>137</v>
      </c>
      <c r="AD39" s="2">
        <v>142</v>
      </c>
      <c r="AE39" s="2">
        <v>4</v>
      </c>
      <c r="AF39" s="2">
        <v>0</v>
      </c>
      <c r="AG39" s="2">
        <v>324</v>
      </c>
      <c r="AH39" s="2">
        <v>669</v>
      </c>
      <c r="AI39" s="2">
        <v>7</v>
      </c>
      <c r="AJ39" s="2"/>
      <c r="AK39" s="2">
        <f>SUM(Data[[#This Row],[Running]:[GH runs]])</f>
        <v>1000</v>
      </c>
    </row>
    <row r="40" spans="1:37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/>
      <c r="P40" s="2">
        <f>SUM(Data[[#This Row],[Shell]:[ini]])</f>
        <v>8130</v>
      </c>
      <c r="Q40" s="3">
        <f>Data[[#This Row],[Total]]-P39</f>
        <v>40</v>
      </c>
      <c r="R40" s="2">
        <v>1815</v>
      </c>
      <c r="S40" s="2">
        <v>3795</v>
      </c>
      <c r="T40" s="2">
        <v>62951</v>
      </c>
      <c r="U40" s="2">
        <v>44063</v>
      </c>
      <c r="V40" s="2">
        <v>0</v>
      </c>
      <c r="W40" s="2">
        <v>0</v>
      </c>
      <c r="X40" s="2">
        <v>228</v>
      </c>
      <c r="Y40" s="2">
        <f>Data[[#This Row],[Open issues]]+Data[[#This Row],[Closed issues]]</f>
        <v>228</v>
      </c>
      <c r="Z40" s="2">
        <v>0</v>
      </c>
      <c r="AA40" s="2">
        <v>161</v>
      </c>
      <c r="AB40" s="2">
        <f>Data[[#This Row],[Open pull requests]]+Data[[#This Row],[Closed pull requests]]</f>
        <v>161</v>
      </c>
      <c r="AC40" s="2">
        <v>138</v>
      </c>
      <c r="AD40" s="2">
        <v>144</v>
      </c>
      <c r="AE40" s="2">
        <v>4</v>
      </c>
      <c r="AF40" s="2">
        <v>0</v>
      </c>
      <c r="AG40" s="2">
        <v>324</v>
      </c>
      <c r="AH40" s="2">
        <v>675</v>
      </c>
      <c r="AI40" s="2">
        <v>7</v>
      </c>
      <c r="AJ40" s="2"/>
      <c r="AK40" s="2">
        <f>SUM(Data[[#This Row],[Running]:[GH runs]])</f>
        <v>1006</v>
      </c>
    </row>
    <row r="41" spans="1:37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/>
      <c r="P41" s="2">
        <f>SUM(Data[[#This Row],[Shell]:[ini]])</f>
        <v>8187</v>
      </c>
      <c r="Q41" s="3">
        <f>Data[[#This Row],[Total]]-P40</f>
        <v>57</v>
      </c>
      <c r="R41" s="2">
        <v>1823</v>
      </c>
      <c r="S41" s="2">
        <v>3813</v>
      </c>
      <c r="T41" s="2">
        <v>63094</v>
      </c>
      <c r="U41" s="2">
        <v>44112</v>
      </c>
      <c r="V41" s="2">
        <v>0</v>
      </c>
      <c r="W41" s="2">
        <v>0</v>
      </c>
      <c r="X41" s="2">
        <v>228</v>
      </c>
      <c r="Y41" s="2">
        <f>Data[[#This Row],[Open issues]]+Data[[#This Row],[Closed issues]]</f>
        <v>228</v>
      </c>
      <c r="Z41" s="2">
        <v>0</v>
      </c>
      <c r="AA41" s="2">
        <v>161</v>
      </c>
      <c r="AB41" s="2">
        <f>Data[[#This Row],[Open pull requests]]+Data[[#This Row],[Closed pull requests]]</f>
        <v>161</v>
      </c>
      <c r="AC41" s="2">
        <v>138</v>
      </c>
      <c r="AD41" s="2">
        <v>144</v>
      </c>
      <c r="AE41" s="2">
        <v>4</v>
      </c>
      <c r="AF41" s="2">
        <v>0</v>
      </c>
      <c r="AG41" s="2">
        <v>326</v>
      </c>
      <c r="AH41" s="2">
        <v>689</v>
      </c>
      <c r="AI41" s="2">
        <v>7</v>
      </c>
      <c r="AJ41" s="2"/>
      <c r="AK41" s="2">
        <f>SUM(Data[[#This Row],[Running]:[GH runs]])</f>
        <v>1022</v>
      </c>
    </row>
    <row r="42" spans="1:37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/>
      <c r="P42" s="2">
        <f>SUM(Data[[#This Row],[Shell]:[ini]])</f>
        <v>8269</v>
      </c>
      <c r="Q42" s="3">
        <f>Data[[#This Row],[Total]]-P41</f>
        <v>82</v>
      </c>
      <c r="R42" s="2">
        <v>1830</v>
      </c>
      <c r="S42" s="2">
        <v>3837</v>
      </c>
      <c r="T42" s="2">
        <v>63369</v>
      </c>
      <c r="U42" s="2">
        <v>44256</v>
      </c>
      <c r="V42" s="2">
        <v>0</v>
      </c>
      <c r="W42" s="2">
        <v>0</v>
      </c>
      <c r="X42" s="2">
        <v>228</v>
      </c>
      <c r="Y42" s="2">
        <f>Data[[#This Row],[Open issues]]+Data[[#This Row],[Closed issues]]</f>
        <v>228</v>
      </c>
      <c r="Z42" s="2">
        <v>0</v>
      </c>
      <c r="AA42" s="2">
        <v>161</v>
      </c>
      <c r="AB42" s="2">
        <f>Data[[#This Row],[Open pull requests]]+Data[[#This Row],[Closed pull requests]]</f>
        <v>161</v>
      </c>
      <c r="AC42" s="2">
        <v>141</v>
      </c>
      <c r="AD42" s="2">
        <v>148</v>
      </c>
      <c r="AE42" s="2">
        <v>4</v>
      </c>
      <c r="AF42" s="2">
        <v>0</v>
      </c>
      <c r="AG42" s="2">
        <v>330</v>
      </c>
      <c r="AH42" s="2">
        <v>703</v>
      </c>
      <c r="AI42" s="2">
        <v>7</v>
      </c>
      <c r="AJ42" s="2"/>
      <c r="AK42" s="2">
        <f>SUM(Data[[#This Row],[Running]:[GH runs]])</f>
        <v>1040</v>
      </c>
    </row>
    <row r="43" spans="1:37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/>
      <c r="P43" s="2">
        <f>SUM(Data[[#This Row],[Shell]:[ini]])</f>
        <v>8314</v>
      </c>
      <c r="Q43" s="3">
        <f>Data[[#This Row],[Total]]-P42</f>
        <v>45</v>
      </c>
      <c r="R43" s="2">
        <v>1844</v>
      </c>
      <c r="S43" s="2">
        <v>3882</v>
      </c>
      <c r="T43" s="2">
        <v>63725</v>
      </c>
      <c r="U43" s="2">
        <v>44538</v>
      </c>
      <c r="V43" s="2">
        <v>0</v>
      </c>
      <c r="W43" s="2">
        <v>0</v>
      </c>
      <c r="X43" s="2">
        <v>230</v>
      </c>
      <c r="Y43" s="2">
        <f>Data[[#This Row],[Open issues]]+Data[[#This Row],[Closed issues]]</f>
        <v>230</v>
      </c>
      <c r="Z43" s="2">
        <v>0</v>
      </c>
      <c r="AA43" s="2">
        <v>162</v>
      </c>
      <c r="AB43" s="2">
        <f>Data[[#This Row],[Open pull requests]]+Data[[#This Row],[Closed pull requests]]</f>
        <v>162</v>
      </c>
      <c r="AC43" s="2">
        <v>143</v>
      </c>
      <c r="AD43" s="2">
        <v>148</v>
      </c>
      <c r="AE43" s="2">
        <v>4</v>
      </c>
      <c r="AF43" s="2">
        <v>0</v>
      </c>
      <c r="AG43" s="2">
        <v>335</v>
      </c>
      <c r="AH43" s="2">
        <v>732</v>
      </c>
      <c r="AI43" s="2">
        <v>7</v>
      </c>
      <c r="AJ43" s="2"/>
      <c r="AK43" s="2">
        <f>SUM(Data[[#This Row],[Running]:[GH runs]])</f>
        <v>1074</v>
      </c>
    </row>
    <row r="44" spans="1:37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/>
      <c r="P44" s="2">
        <f>SUM(Data[[#This Row],[Shell]:[ini]])</f>
        <v>8318</v>
      </c>
      <c r="Q44" s="3">
        <f>Data[[#This Row],[Total]]-P43</f>
        <v>4</v>
      </c>
      <c r="R44" s="2">
        <v>1846</v>
      </c>
      <c r="S44" s="2">
        <v>3886</v>
      </c>
      <c r="T44" s="2">
        <v>63780</v>
      </c>
      <c r="U44" s="2">
        <v>44585</v>
      </c>
      <c r="V44" s="2">
        <v>0</v>
      </c>
      <c r="W44" s="2">
        <v>0</v>
      </c>
      <c r="X44" s="2">
        <v>232</v>
      </c>
      <c r="Y44" s="2">
        <f>Data[[#This Row],[Open issues]]+Data[[#This Row],[Closed issues]]</f>
        <v>232</v>
      </c>
      <c r="Z44" s="2">
        <v>0</v>
      </c>
      <c r="AA44" s="2">
        <v>162</v>
      </c>
      <c r="AB44" s="2">
        <f>Data[[#This Row],[Open pull requests]]+Data[[#This Row],[Closed pull requests]]</f>
        <v>162</v>
      </c>
      <c r="AC44" s="2">
        <v>143</v>
      </c>
      <c r="AD44" s="2">
        <v>148</v>
      </c>
      <c r="AE44" s="2">
        <v>4</v>
      </c>
      <c r="AF44" s="2">
        <v>0</v>
      </c>
      <c r="AG44" s="2">
        <v>335</v>
      </c>
      <c r="AH44" s="2">
        <v>736</v>
      </c>
      <c r="AI44" s="2">
        <v>7</v>
      </c>
      <c r="AJ44" s="2"/>
      <c r="AK44" s="2">
        <f>SUM(Data[[#This Row],[Running]:[GH runs]])</f>
        <v>1078</v>
      </c>
    </row>
    <row r="45" spans="1:37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/>
      <c r="P45" s="2">
        <f>SUM(Data[[#This Row],[Shell]:[ini]])</f>
        <v>8347</v>
      </c>
      <c r="Q45" s="3">
        <f>Data[[#This Row],[Total]]-P44</f>
        <v>29</v>
      </c>
      <c r="R45" s="2">
        <v>1852</v>
      </c>
      <c r="S45" s="2">
        <v>3907</v>
      </c>
      <c r="T45" s="2">
        <v>63871</v>
      </c>
      <c r="U45" s="2">
        <v>44612</v>
      </c>
      <c r="V45" s="2">
        <v>0</v>
      </c>
      <c r="W45" s="2">
        <v>0</v>
      </c>
      <c r="X45" s="2">
        <v>232</v>
      </c>
      <c r="Y45" s="2">
        <f>Data[[#This Row],[Open issues]]+Data[[#This Row],[Closed issues]]</f>
        <v>232</v>
      </c>
      <c r="Z45" s="2">
        <v>0</v>
      </c>
      <c r="AA45" s="2">
        <v>162</v>
      </c>
      <c r="AB45" s="2">
        <f>Data[[#This Row],[Open pull requests]]+Data[[#This Row],[Closed pull requests]]</f>
        <v>162</v>
      </c>
      <c r="AC45" s="2">
        <v>144</v>
      </c>
      <c r="AD45" s="2">
        <v>150</v>
      </c>
      <c r="AE45" s="2">
        <v>4</v>
      </c>
      <c r="AF45" s="2">
        <v>0</v>
      </c>
      <c r="AG45" s="2">
        <v>338</v>
      </c>
      <c r="AH45" s="2">
        <v>749</v>
      </c>
      <c r="AI45" s="2">
        <v>7</v>
      </c>
      <c r="AJ45" s="2"/>
      <c r="AK45" s="2">
        <f>SUM(Data[[#This Row],[Running]:[GH runs]])</f>
        <v>1094</v>
      </c>
    </row>
    <row r="46" spans="1:37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/>
      <c r="P46" s="2">
        <f>SUM(Data[[#This Row],[Shell]:[ini]])</f>
        <v>8594</v>
      </c>
      <c r="Q46" s="3">
        <f>Data[[#This Row],[Total]]-P45</f>
        <v>247</v>
      </c>
      <c r="R46" s="2">
        <v>1873</v>
      </c>
      <c r="S46" s="2">
        <v>3964</v>
      </c>
      <c r="T46" s="2">
        <v>64446</v>
      </c>
      <c r="U46" s="2">
        <v>44820</v>
      </c>
      <c r="V46" s="2">
        <v>0</v>
      </c>
      <c r="W46" s="2">
        <v>0</v>
      </c>
      <c r="X46" s="2">
        <v>235</v>
      </c>
      <c r="Y46" s="2">
        <f>Data[[#This Row],[Open issues]]+Data[[#This Row],[Closed issues]]</f>
        <v>235</v>
      </c>
      <c r="Z46" s="2">
        <v>0</v>
      </c>
      <c r="AA46" s="2">
        <v>162</v>
      </c>
      <c r="AB46" s="2">
        <f>Data[[#This Row],[Open pull requests]]+Data[[#This Row],[Closed pull requests]]</f>
        <v>162</v>
      </c>
      <c r="AC46" s="2">
        <v>150</v>
      </c>
      <c r="AD46" s="2">
        <v>158</v>
      </c>
      <c r="AE46" s="2">
        <v>4</v>
      </c>
      <c r="AF46" s="2">
        <v>0</v>
      </c>
      <c r="AG46" s="2">
        <v>341</v>
      </c>
      <c r="AH46" s="2">
        <v>797</v>
      </c>
      <c r="AI46" s="2">
        <v>9</v>
      </c>
      <c r="AJ46" s="2"/>
      <c r="AK46" s="2">
        <f>SUM(Data[[#This Row],[Running]:[GH runs]])</f>
        <v>1147</v>
      </c>
    </row>
    <row r="47" spans="1:37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/>
      <c r="P47" s="2">
        <f>SUM(Data[[#This Row],[Shell]:[ini]])</f>
        <v>8609</v>
      </c>
      <c r="Q47" s="3">
        <f>Data[[#This Row],[Total]]-P46</f>
        <v>15</v>
      </c>
      <c r="R47" s="2">
        <v>1884</v>
      </c>
      <c r="S47" s="2">
        <v>3982</v>
      </c>
      <c r="T47" s="2">
        <v>64492</v>
      </c>
      <c r="U47" s="2">
        <v>44840</v>
      </c>
      <c r="V47" s="2">
        <v>0</v>
      </c>
      <c r="W47" s="2">
        <v>0</v>
      </c>
      <c r="X47" s="2">
        <v>237</v>
      </c>
      <c r="Y47" s="2">
        <f>Data[[#This Row],[Open issues]]+Data[[#This Row],[Closed issues]]</f>
        <v>237</v>
      </c>
      <c r="Z47" s="2">
        <v>0</v>
      </c>
      <c r="AA47" s="2">
        <v>162</v>
      </c>
      <c r="AB47" s="2">
        <f>Data[[#This Row],[Open pull requests]]+Data[[#This Row],[Closed pull requests]]</f>
        <v>162</v>
      </c>
      <c r="AC47" s="2">
        <v>150</v>
      </c>
      <c r="AD47" s="2">
        <v>158</v>
      </c>
      <c r="AE47" s="2">
        <v>4</v>
      </c>
      <c r="AF47" s="2">
        <v>0</v>
      </c>
      <c r="AG47" s="2">
        <v>344</v>
      </c>
      <c r="AH47" s="2">
        <v>822</v>
      </c>
      <c r="AI47" s="2">
        <v>9</v>
      </c>
      <c r="AJ47" s="2"/>
      <c r="AK47" s="2">
        <f>SUM(Data[[#This Row],[Running]:[GH runs]])</f>
        <v>1175</v>
      </c>
    </row>
    <row r="48" spans="1:37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/>
      <c r="P48" s="2">
        <f>SUM(Data[[#This Row],[Shell]:[ini]])</f>
        <v>8865</v>
      </c>
      <c r="Q48" s="3">
        <f>Data[[#This Row],[Total]]-P47</f>
        <v>256</v>
      </c>
      <c r="R48" s="2">
        <v>1893</v>
      </c>
      <c r="S48" s="2">
        <v>4011</v>
      </c>
      <c r="T48" s="2">
        <v>64734</v>
      </c>
      <c r="U48" s="2">
        <v>44916</v>
      </c>
      <c r="V48" s="2">
        <v>0</v>
      </c>
      <c r="W48" s="2">
        <v>0</v>
      </c>
      <c r="X48" s="2">
        <v>238</v>
      </c>
      <c r="Y48" s="2">
        <f>Data[[#This Row],[Open issues]]+Data[[#This Row],[Closed issues]]</f>
        <v>238</v>
      </c>
      <c r="Z48" s="2">
        <v>0</v>
      </c>
      <c r="AA48" s="2">
        <v>162</v>
      </c>
      <c r="AB48" s="2">
        <f>Data[[#This Row],[Open pull requests]]+Data[[#This Row],[Closed pull requests]]</f>
        <v>162</v>
      </c>
      <c r="AC48" s="2">
        <v>151</v>
      </c>
      <c r="AD48" s="2">
        <v>162</v>
      </c>
      <c r="AE48" s="2">
        <v>4</v>
      </c>
      <c r="AF48" s="2">
        <v>0</v>
      </c>
      <c r="AG48" s="2">
        <v>345</v>
      </c>
      <c r="AH48" s="2">
        <v>846</v>
      </c>
      <c r="AI48" s="2">
        <v>9</v>
      </c>
      <c r="AJ48" s="2"/>
      <c r="AK48" s="2">
        <f>SUM(Data[[#This Row],[Running]:[GH runs]])</f>
        <v>1200</v>
      </c>
    </row>
    <row r="49" spans="1:37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/>
      <c r="P49" s="2">
        <f>SUM(Data[[#This Row],[Shell]:[ini]])</f>
        <v>8721</v>
      </c>
      <c r="Q49" s="3">
        <f>Data[[#This Row],[Total]]-P48</f>
        <v>-144</v>
      </c>
      <c r="R49" s="2">
        <v>1898</v>
      </c>
      <c r="S49" s="2">
        <v>4021</v>
      </c>
      <c r="T49" s="2">
        <v>64752</v>
      </c>
      <c r="U49" s="2">
        <v>44923</v>
      </c>
      <c r="V49" s="2">
        <v>0</v>
      </c>
      <c r="W49" s="2">
        <v>0</v>
      </c>
      <c r="X49" s="2">
        <v>238</v>
      </c>
      <c r="Y49" s="2">
        <f>Data[[#This Row],[Open issues]]+Data[[#This Row],[Closed issues]]</f>
        <v>238</v>
      </c>
      <c r="Z49" s="2">
        <v>0</v>
      </c>
      <c r="AA49" s="2">
        <v>162</v>
      </c>
      <c r="AB49" s="2">
        <f>Data[[#This Row],[Open pull requests]]+Data[[#This Row],[Closed pull requests]]</f>
        <v>162</v>
      </c>
      <c r="AC49" s="2">
        <v>151</v>
      </c>
      <c r="AD49" s="2">
        <v>162</v>
      </c>
      <c r="AE49" s="2">
        <v>4</v>
      </c>
      <c r="AF49" s="2">
        <v>0</v>
      </c>
      <c r="AG49" s="2">
        <v>345</v>
      </c>
      <c r="AH49" s="2">
        <v>858</v>
      </c>
      <c r="AI49" s="2">
        <v>9</v>
      </c>
      <c r="AJ49" s="2"/>
      <c r="AK49" s="2">
        <f>SUM(Data[[#This Row],[Running]:[GH runs]])</f>
        <v>1212</v>
      </c>
    </row>
    <row r="50" spans="1:37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/>
      <c r="P50" s="2">
        <f>SUM(Data[[#This Row],[Shell]:[ini]])</f>
        <v>8902</v>
      </c>
      <c r="Q50" s="3">
        <f>Data[[#This Row],[Total]]-P49</f>
        <v>181</v>
      </c>
      <c r="R50" s="2">
        <v>1910</v>
      </c>
      <c r="S50" s="2">
        <v>4042</v>
      </c>
      <c r="T50" s="2">
        <v>65183</v>
      </c>
      <c r="U50" s="2">
        <v>45043</v>
      </c>
      <c r="V50" s="2">
        <v>0</v>
      </c>
      <c r="W50" s="2">
        <v>0</v>
      </c>
      <c r="X50" s="2">
        <v>239</v>
      </c>
      <c r="Y50" s="2">
        <f>Data[[#This Row],[Open issues]]+Data[[#This Row],[Closed issues]]</f>
        <v>239</v>
      </c>
      <c r="Z50" s="2">
        <v>0</v>
      </c>
      <c r="AA50" s="2">
        <v>164</v>
      </c>
      <c r="AB50" s="2">
        <f>Data[[#This Row],[Open pull requests]]+Data[[#This Row],[Closed pull requests]]</f>
        <v>164</v>
      </c>
      <c r="AC50" s="2">
        <v>152</v>
      </c>
      <c r="AD50" s="2">
        <v>162</v>
      </c>
      <c r="AE50" s="2">
        <v>4</v>
      </c>
      <c r="AF50" s="2">
        <v>0</v>
      </c>
      <c r="AG50" s="2">
        <v>348</v>
      </c>
      <c r="AH50" s="2">
        <v>879</v>
      </c>
      <c r="AI50" s="2">
        <v>9</v>
      </c>
      <c r="AJ50" s="2"/>
      <c r="AK50" s="2">
        <f>SUM(Data[[#This Row],[Running]:[GH runs]])</f>
        <v>1236</v>
      </c>
    </row>
    <row r="51" spans="1:37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/>
      <c r="P51" s="2">
        <f>SUM(Data[[#This Row],[Shell]:[ini]])</f>
        <v>8917</v>
      </c>
      <c r="Q51" s="3">
        <f>Data[[#This Row],[Total]]-P50</f>
        <v>15</v>
      </c>
      <c r="R51" s="2">
        <v>1934</v>
      </c>
      <c r="S51" s="2">
        <v>4078</v>
      </c>
      <c r="T51" s="2">
        <v>65464</v>
      </c>
      <c r="U51" s="2">
        <v>45297</v>
      </c>
      <c r="V51" s="2">
        <v>0</v>
      </c>
      <c r="W51" s="2">
        <v>0</v>
      </c>
      <c r="X51" s="2">
        <v>241</v>
      </c>
      <c r="Y51" s="2">
        <f>Data[[#This Row],[Open issues]]+Data[[#This Row],[Closed issues]]</f>
        <v>241</v>
      </c>
      <c r="Z51" s="2">
        <v>0</v>
      </c>
      <c r="AA51" s="2">
        <v>167</v>
      </c>
      <c r="AB51" s="2">
        <f>Data[[#This Row],[Open pull requests]]+Data[[#This Row],[Closed pull requests]]</f>
        <v>167</v>
      </c>
      <c r="AC51" s="2">
        <v>153</v>
      </c>
      <c r="AD51" s="2">
        <v>164</v>
      </c>
      <c r="AE51" s="2">
        <v>4</v>
      </c>
      <c r="AF51" s="2">
        <v>0</v>
      </c>
      <c r="AG51" s="2">
        <v>359</v>
      </c>
      <c r="AH51" s="2">
        <v>913</v>
      </c>
      <c r="AI51" s="2">
        <v>9</v>
      </c>
      <c r="AJ51" s="2"/>
      <c r="AK51" s="2">
        <f>SUM(Data[[#This Row],[Running]:[GH runs]])</f>
        <v>1281</v>
      </c>
    </row>
    <row r="52" spans="1:37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/>
      <c r="P52" s="2">
        <f>SUM(Data[[#This Row],[Shell]:[ini]])</f>
        <v>8864</v>
      </c>
      <c r="Q52" s="3">
        <f>Data[[#This Row],[Total]]-P51</f>
        <v>-53</v>
      </c>
      <c r="R52" s="2">
        <v>1945</v>
      </c>
      <c r="S52" s="2">
        <v>4009</v>
      </c>
      <c r="T52" s="2">
        <v>65475</v>
      </c>
      <c r="U52" s="2">
        <v>45415</v>
      </c>
      <c r="V52" s="2">
        <v>1</v>
      </c>
      <c r="W52" s="2">
        <v>1</v>
      </c>
      <c r="X52" s="2">
        <v>241</v>
      </c>
      <c r="Y52" s="2">
        <f>Data[[#This Row],[Open issues]]+Data[[#This Row],[Closed issues]]</f>
        <v>242</v>
      </c>
      <c r="Z52" s="2">
        <v>0</v>
      </c>
      <c r="AA52" s="2">
        <v>168</v>
      </c>
      <c r="AB52" s="2">
        <f>Data[[#This Row],[Open pull requests]]+Data[[#This Row],[Closed pull requests]]</f>
        <v>168</v>
      </c>
      <c r="AC52" s="2">
        <v>153</v>
      </c>
      <c r="AD52" s="2">
        <v>164</v>
      </c>
      <c r="AE52" s="2">
        <v>4</v>
      </c>
      <c r="AF52" s="2">
        <v>0</v>
      </c>
      <c r="AG52" s="2">
        <v>362</v>
      </c>
      <c r="AH52" s="2">
        <v>931</v>
      </c>
      <c r="AI52" s="2">
        <v>9</v>
      </c>
      <c r="AJ52" s="2"/>
      <c r="AK52" s="2">
        <f>SUM(Data[[#This Row],[Running]:[GH runs]])</f>
        <v>1302</v>
      </c>
    </row>
    <row r="53" spans="1:37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/>
      <c r="P53" s="2">
        <f>SUM(Data[[#This Row],[Shell]:[ini]])</f>
        <v>8868</v>
      </c>
      <c r="Q53" s="3">
        <f>Data[[#This Row],[Total]]-P52</f>
        <v>4</v>
      </c>
      <c r="R53" s="2">
        <v>1947</v>
      </c>
      <c r="S53" s="2">
        <v>4093</v>
      </c>
      <c r="T53" s="2">
        <v>65488</v>
      </c>
      <c r="U53" s="2">
        <v>45416</v>
      </c>
      <c r="V53" s="2">
        <v>0</v>
      </c>
      <c r="W53" s="2">
        <v>0</v>
      </c>
      <c r="X53" s="2">
        <v>242</v>
      </c>
      <c r="Y53" s="2">
        <f>Data[[#This Row],[Open issues]]+Data[[#This Row],[Closed issues]]</f>
        <v>242</v>
      </c>
      <c r="Z53" s="2">
        <v>0</v>
      </c>
      <c r="AA53" s="2">
        <v>168</v>
      </c>
      <c r="AB53" s="2">
        <f>Data[[#This Row],[Open pull requests]]+Data[[#This Row],[Closed pull requests]]</f>
        <v>168</v>
      </c>
      <c r="AC53" s="2">
        <v>153</v>
      </c>
      <c r="AD53" s="2">
        <v>164</v>
      </c>
      <c r="AE53" s="2">
        <v>4</v>
      </c>
      <c r="AF53" s="2">
        <v>0</v>
      </c>
      <c r="AG53" s="2">
        <v>362</v>
      </c>
      <c r="AH53" s="2">
        <v>935</v>
      </c>
      <c r="AI53" s="2">
        <v>9</v>
      </c>
      <c r="AJ53" s="2"/>
      <c r="AK53" s="2">
        <f>SUM(Data[[#This Row],[Running]:[GH runs]])</f>
        <v>1306</v>
      </c>
    </row>
    <row r="54" spans="1:37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/>
      <c r="P54" s="2">
        <f>SUM(Data[[#This Row],[Shell]:[ini]])</f>
        <v>8883</v>
      </c>
      <c r="Q54" s="3">
        <f>Data[[#This Row],[Total]]-P53</f>
        <v>15</v>
      </c>
      <c r="R54" s="2">
        <v>1956</v>
      </c>
      <c r="S54" s="2">
        <v>4109</v>
      </c>
      <c r="T54" s="2">
        <v>65535</v>
      </c>
      <c r="U54" s="2">
        <v>45441</v>
      </c>
      <c r="V54" s="2">
        <v>0</v>
      </c>
      <c r="W54" s="2">
        <v>0</v>
      </c>
      <c r="X54" s="2">
        <v>243</v>
      </c>
      <c r="Y54" s="2">
        <f>Data[[#This Row],[Open issues]]+Data[[#This Row],[Closed issues]]</f>
        <v>243</v>
      </c>
      <c r="Z54" s="2">
        <v>0</v>
      </c>
      <c r="AA54" s="2">
        <v>168</v>
      </c>
      <c r="AB54" s="2">
        <f>Data[[#This Row],[Open pull requests]]+Data[[#This Row],[Closed pull requests]]</f>
        <v>168</v>
      </c>
      <c r="AC54" s="2">
        <v>153</v>
      </c>
      <c r="AD54" s="2">
        <v>164</v>
      </c>
      <c r="AE54" s="2">
        <v>4</v>
      </c>
      <c r="AF54" s="2">
        <v>0</v>
      </c>
      <c r="AG54" s="2">
        <v>367</v>
      </c>
      <c r="AH54" s="2">
        <v>951</v>
      </c>
      <c r="AI54" s="2">
        <v>9</v>
      </c>
      <c r="AJ54" s="2"/>
      <c r="AK54" s="2">
        <f>SUM(Data[[#This Row],[Running]:[GH runs]])</f>
        <v>1327</v>
      </c>
    </row>
    <row r="55" spans="1:37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/>
      <c r="P55" s="2">
        <f>SUM(Data[[#This Row],[Shell]:[ini]])</f>
        <v>8891</v>
      </c>
      <c r="Q55" s="3">
        <f>Data[[#This Row],[Total]]-P54</f>
        <v>8</v>
      </c>
      <c r="R55" s="2">
        <v>1965</v>
      </c>
      <c r="S55" s="2">
        <v>4122</v>
      </c>
      <c r="T55" s="2">
        <v>65623</v>
      </c>
      <c r="U55" s="2">
        <v>45511</v>
      </c>
      <c r="V55" s="2">
        <v>0</v>
      </c>
      <c r="W55" s="2">
        <v>0</v>
      </c>
      <c r="X55" s="2">
        <v>243</v>
      </c>
      <c r="Y55" s="2">
        <f>Data[[#This Row],[Open issues]]+Data[[#This Row],[Closed issues]]</f>
        <v>243</v>
      </c>
      <c r="Z55" s="2">
        <v>0</v>
      </c>
      <c r="AA55" s="2">
        <v>168</v>
      </c>
      <c r="AB55" s="2">
        <f>Data[[#This Row],[Open pull requests]]+Data[[#This Row],[Closed pull requests]]</f>
        <v>168</v>
      </c>
      <c r="AC55" s="2">
        <v>153</v>
      </c>
      <c r="AD55" s="2">
        <v>164</v>
      </c>
      <c r="AE55" s="2">
        <v>4</v>
      </c>
      <c r="AF55" s="2">
        <v>0</v>
      </c>
      <c r="AG55" s="2">
        <v>368</v>
      </c>
      <c r="AH55" s="2">
        <v>961</v>
      </c>
      <c r="AI55" s="2">
        <v>11</v>
      </c>
      <c r="AJ55" s="2"/>
      <c r="AK55" s="2">
        <f>SUM(Data[[#This Row],[Running]:[GH runs]])</f>
        <v>1340</v>
      </c>
    </row>
    <row r="56" spans="1:37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/>
      <c r="P56" s="2">
        <f>SUM(Data[[#This Row],[Shell]:[ini]])</f>
        <v>8907</v>
      </c>
      <c r="Q56" s="3">
        <f>Data[[#This Row],[Total]]-P55</f>
        <v>16</v>
      </c>
      <c r="R56" s="2">
        <v>1981</v>
      </c>
      <c r="S56" s="2">
        <v>4152</v>
      </c>
      <c r="T56" s="2">
        <v>65878</v>
      </c>
      <c r="U56" s="2">
        <v>45728</v>
      </c>
      <c r="V56" s="2">
        <v>0</v>
      </c>
      <c r="W56" s="2">
        <v>0</v>
      </c>
      <c r="X56" s="2">
        <v>244</v>
      </c>
      <c r="Y56" s="2">
        <f>Data[[#This Row],[Open issues]]+Data[[#This Row],[Closed issues]]</f>
        <v>244</v>
      </c>
      <c r="Z56" s="2">
        <v>0</v>
      </c>
      <c r="AA56" s="2">
        <v>169</v>
      </c>
      <c r="AB56" s="2">
        <f>Data[[#This Row],[Open pull requests]]+Data[[#This Row],[Closed pull requests]]</f>
        <v>169</v>
      </c>
      <c r="AC56" s="2">
        <v>154</v>
      </c>
      <c r="AD56" s="2">
        <v>164</v>
      </c>
      <c r="AE56" s="2">
        <v>4</v>
      </c>
      <c r="AF56" s="2">
        <v>0</v>
      </c>
      <c r="AG56" s="2">
        <v>370</v>
      </c>
      <c r="AH56" s="2">
        <v>984</v>
      </c>
      <c r="AI56" s="2">
        <v>11</v>
      </c>
      <c r="AJ56" s="2"/>
      <c r="AK56" s="2">
        <f>SUM(Data[[#This Row],[Running]:[GH runs]])</f>
        <v>1365</v>
      </c>
    </row>
    <row r="57" spans="1:37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/>
      <c r="P57" s="2">
        <f>SUM(Data[[#This Row],[Shell]:[ini]])</f>
        <v>8917</v>
      </c>
      <c r="Q57" s="3">
        <f>Data[[#This Row],[Total]]-P56</f>
        <v>10</v>
      </c>
      <c r="R57" s="2">
        <v>1987</v>
      </c>
      <c r="S57" s="2">
        <v>4166</v>
      </c>
      <c r="T57" s="2">
        <v>65908</v>
      </c>
      <c r="U57" s="2">
        <v>45743</v>
      </c>
      <c r="V57" s="2">
        <v>0</v>
      </c>
      <c r="W57" s="2">
        <v>0</v>
      </c>
      <c r="X57" s="2">
        <v>245</v>
      </c>
      <c r="Y57" s="2">
        <f>Data[[#This Row],[Open issues]]+Data[[#This Row],[Closed issues]]</f>
        <v>245</v>
      </c>
      <c r="Z57" s="2">
        <v>0</v>
      </c>
      <c r="AA57" s="2">
        <v>170</v>
      </c>
      <c r="AB57" s="2">
        <f>Data[[#This Row],[Open pull requests]]+Data[[#This Row],[Closed pull requests]]</f>
        <v>170</v>
      </c>
      <c r="AC57" s="2">
        <v>154</v>
      </c>
      <c r="AD57" s="2">
        <v>165</v>
      </c>
      <c r="AE57" s="2">
        <v>4</v>
      </c>
      <c r="AF57" s="2">
        <v>0</v>
      </c>
      <c r="AG57" s="2">
        <v>370</v>
      </c>
      <c r="AH57" s="2">
        <v>997</v>
      </c>
      <c r="AI57" s="2">
        <v>11</v>
      </c>
      <c r="AJ57" s="2"/>
      <c r="AK57" s="2">
        <f>SUM(Data[[#This Row],[Running]:[GH runs]])</f>
        <v>1378</v>
      </c>
    </row>
    <row r="58" spans="1:37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/>
      <c r="P58" s="2">
        <f>SUM(Data[[#This Row],[Shell]:[ini]])</f>
        <v>8939</v>
      </c>
      <c r="Q58" s="3">
        <f>Data[[#This Row],[Total]]-P57</f>
        <v>22</v>
      </c>
      <c r="R58" s="2">
        <v>1992</v>
      </c>
      <c r="S58" s="2">
        <v>4174</v>
      </c>
      <c r="T58" s="2">
        <v>66157</v>
      </c>
      <c r="U58" s="2">
        <v>45966</v>
      </c>
      <c r="V58" s="2">
        <v>0</v>
      </c>
      <c r="W58" s="2">
        <v>0</v>
      </c>
      <c r="X58" s="2">
        <v>246</v>
      </c>
      <c r="Y58" s="2">
        <f>Data[[#This Row],[Open issues]]+Data[[#This Row],[Closed issues]]</f>
        <v>246</v>
      </c>
      <c r="Z58" s="2">
        <v>0</v>
      </c>
      <c r="AA58" s="2">
        <v>170</v>
      </c>
      <c r="AB58" s="2">
        <f>Data[[#This Row],[Open pull requests]]+Data[[#This Row],[Closed pull requests]]</f>
        <v>170</v>
      </c>
      <c r="AC58" s="2">
        <v>154</v>
      </c>
      <c r="AD58" s="2">
        <v>165</v>
      </c>
      <c r="AE58" s="2">
        <v>4</v>
      </c>
      <c r="AF58" s="2">
        <v>0</v>
      </c>
      <c r="AG58" s="2">
        <v>370</v>
      </c>
      <c r="AH58" s="2">
        <v>1005</v>
      </c>
      <c r="AI58" s="2">
        <v>11</v>
      </c>
      <c r="AJ58" s="2"/>
      <c r="AK58" s="2">
        <f>SUM(Data[[#This Row],[Running]:[GH runs]])</f>
        <v>1386</v>
      </c>
    </row>
    <row r="59" spans="1:37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/>
      <c r="P59" s="2">
        <f>SUM(Data[[#This Row],[Shell]:[ini]])</f>
        <v>8986</v>
      </c>
      <c r="Q59" s="3">
        <f>Data[[#This Row],[Total]]-P58</f>
        <v>47</v>
      </c>
      <c r="R59" s="2">
        <v>2004</v>
      </c>
      <c r="S59" s="2">
        <v>4205</v>
      </c>
      <c r="T59" s="2">
        <v>66282</v>
      </c>
      <c r="U59" s="2">
        <v>46016</v>
      </c>
      <c r="V59" s="2">
        <v>0</v>
      </c>
      <c r="W59" s="2">
        <v>0</v>
      </c>
      <c r="X59" s="2">
        <v>247</v>
      </c>
      <c r="Y59" s="2">
        <f>Data[[#This Row],[Open issues]]+Data[[#This Row],[Closed issues]]</f>
        <v>247</v>
      </c>
      <c r="Z59" s="2">
        <v>0</v>
      </c>
      <c r="AA59" s="2">
        <v>170</v>
      </c>
      <c r="AB59" s="2">
        <f>Data[[#This Row],[Open pull requests]]+Data[[#This Row],[Closed pull requests]]</f>
        <v>170</v>
      </c>
      <c r="AC59" s="2">
        <v>156</v>
      </c>
      <c r="AD59" s="2">
        <v>165</v>
      </c>
      <c r="AE59" s="2">
        <v>4</v>
      </c>
      <c r="AF59" s="2">
        <v>0</v>
      </c>
      <c r="AG59" s="2">
        <v>376</v>
      </c>
      <c r="AH59" s="2">
        <v>1023</v>
      </c>
      <c r="AI59" s="2">
        <v>11</v>
      </c>
      <c r="AJ59" s="2"/>
      <c r="AK59" s="2">
        <f>SUM(Data[[#This Row],[Running]:[GH runs]])</f>
        <v>1410</v>
      </c>
    </row>
    <row r="60" spans="1:37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/>
      <c r="P60" s="2">
        <f>SUM(Data[[#This Row],[Shell]:[ini]])</f>
        <v>9003</v>
      </c>
      <c r="Q60" s="3">
        <f>Data[[#This Row],[Total]]-P59</f>
        <v>17</v>
      </c>
      <c r="R60" s="2">
        <v>2008</v>
      </c>
      <c r="S60" s="2">
        <v>4210</v>
      </c>
      <c r="T60" s="2">
        <v>66318</v>
      </c>
      <c r="U60" s="2">
        <v>46021</v>
      </c>
      <c r="V60" s="2">
        <v>0</v>
      </c>
      <c r="W60" s="2">
        <v>0</v>
      </c>
      <c r="X60" s="2">
        <v>248</v>
      </c>
      <c r="Y60" s="2">
        <f>Data[[#This Row],[Open issues]]+Data[[#This Row],[Closed issues]]</f>
        <v>248</v>
      </c>
      <c r="Z60" s="2">
        <v>0</v>
      </c>
      <c r="AA60" s="2">
        <v>171</v>
      </c>
      <c r="AB60" s="2">
        <f>Data[[#This Row],[Open pull requests]]+Data[[#This Row],[Closed pull requests]]</f>
        <v>171</v>
      </c>
      <c r="AC60" s="2">
        <v>156</v>
      </c>
      <c r="AD60" s="2">
        <v>165</v>
      </c>
      <c r="AE60" s="2">
        <v>4</v>
      </c>
      <c r="AF60" s="2">
        <v>0</v>
      </c>
      <c r="AG60" s="2">
        <v>377</v>
      </c>
      <c r="AH60" s="2">
        <v>1031</v>
      </c>
      <c r="AI60" s="2">
        <v>11</v>
      </c>
      <c r="AJ60" s="2"/>
      <c r="AK60" s="2">
        <f>SUM(Data[[#This Row],[Running]:[GH runs]])</f>
        <v>1419</v>
      </c>
    </row>
    <row r="61" spans="1:37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/>
      <c r="P61" s="2">
        <f>SUM(Data[[#This Row],[Shell]:[ini]])</f>
        <v>9009</v>
      </c>
      <c r="Q61" s="3">
        <f>Data[[#This Row],[Total]]-P60</f>
        <v>6</v>
      </c>
      <c r="R61" s="2">
        <v>2012</v>
      </c>
      <c r="S61" s="2">
        <v>4228</v>
      </c>
      <c r="T61" s="2">
        <v>66354</v>
      </c>
      <c r="U61" s="2">
        <v>46038</v>
      </c>
      <c r="V61" s="2">
        <v>0</v>
      </c>
      <c r="W61" s="2">
        <v>0</v>
      </c>
      <c r="X61" s="2">
        <v>249</v>
      </c>
      <c r="Y61" s="2">
        <f>Data[[#This Row],[Open issues]]+Data[[#This Row],[Closed issues]]</f>
        <v>249</v>
      </c>
      <c r="Z61" s="2">
        <v>0</v>
      </c>
      <c r="AA61" s="2">
        <v>171</v>
      </c>
      <c r="AB61" s="2">
        <f>Data[[#This Row],[Open pull requests]]+Data[[#This Row],[Closed pull requests]]</f>
        <v>171</v>
      </c>
      <c r="AC61" s="2">
        <v>156</v>
      </c>
      <c r="AD61" s="2">
        <v>167</v>
      </c>
      <c r="AE61" s="2">
        <v>4</v>
      </c>
      <c r="AF61" s="2">
        <v>0</v>
      </c>
      <c r="AG61" s="2">
        <v>377</v>
      </c>
      <c r="AH61" s="2">
        <v>1040</v>
      </c>
      <c r="AI61" s="2">
        <v>11</v>
      </c>
      <c r="AJ61" s="2"/>
      <c r="AK61" s="2">
        <f>SUM(Data[[#This Row],[Running]:[GH runs]])</f>
        <v>1428</v>
      </c>
    </row>
    <row r="62" spans="1:37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/>
      <c r="P62" s="2">
        <f>SUM(Data[[#This Row],[Shell]:[ini]])</f>
        <v>9301</v>
      </c>
      <c r="Q62" s="3">
        <f>Data[[#This Row],[Total]]-P61</f>
        <v>292</v>
      </c>
      <c r="R62" s="2">
        <v>2023</v>
      </c>
      <c r="S62" s="2">
        <v>4244</v>
      </c>
      <c r="T62" s="2">
        <v>68323</v>
      </c>
      <c r="U62" s="2">
        <v>47625</v>
      </c>
      <c r="V62" s="2">
        <v>0</v>
      </c>
      <c r="W62" s="2">
        <v>0</v>
      </c>
      <c r="X62" s="2">
        <v>251</v>
      </c>
      <c r="Y62" s="2">
        <f>Data[[#This Row],[Open issues]]+Data[[#This Row],[Closed issues]]</f>
        <v>251</v>
      </c>
      <c r="Z62" s="2">
        <v>0</v>
      </c>
      <c r="AA62" s="2">
        <v>173</v>
      </c>
      <c r="AB62" s="2">
        <f>Data[[#This Row],[Open pull requests]]+Data[[#This Row],[Closed pull requests]]</f>
        <v>173</v>
      </c>
      <c r="AC62" s="2">
        <v>156</v>
      </c>
      <c r="AD62" s="2">
        <v>167</v>
      </c>
      <c r="AE62" s="2">
        <v>5</v>
      </c>
      <c r="AF62" s="2">
        <v>0</v>
      </c>
      <c r="AG62" s="2">
        <v>377</v>
      </c>
      <c r="AH62" s="2">
        <v>1066</v>
      </c>
      <c r="AI62" s="2">
        <v>11</v>
      </c>
      <c r="AJ62" s="2"/>
      <c r="AK62" s="2">
        <f>SUM(Data[[#This Row],[Running]:[GH runs]])</f>
        <v>1454</v>
      </c>
    </row>
    <row r="63" spans="1:37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/>
      <c r="P63" s="2">
        <f>SUM(Data[[#This Row],[Shell]:[ini]])</f>
        <v>9301</v>
      </c>
      <c r="Q63" s="3">
        <f>Data[[#This Row],[Total]]-P62</f>
        <v>0</v>
      </c>
      <c r="R63" s="2">
        <v>2026</v>
      </c>
      <c r="S63" s="2">
        <v>4249</v>
      </c>
      <c r="T63" s="2">
        <v>68330</v>
      </c>
      <c r="U63" s="2">
        <v>47629</v>
      </c>
      <c r="V63" s="2">
        <v>0</v>
      </c>
      <c r="W63" s="2">
        <v>0</v>
      </c>
      <c r="X63" s="2">
        <v>251</v>
      </c>
      <c r="Y63" s="2">
        <f>Data[[#This Row],[Open issues]]+Data[[#This Row],[Closed issues]]</f>
        <v>251</v>
      </c>
      <c r="Z63" s="2">
        <v>0</v>
      </c>
      <c r="AA63" s="2">
        <v>173</v>
      </c>
      <c r="AB63" s="2">
        <f>Data[[#This Row],[Open pull requests]]+Data[[#This Row],[Closed pull requests]]</f>
        <v>173</v>
      </c>
      <c r="AC63" s="2">
        <v>156</v>
      </c>
      <c r="AD63" s="2">
        <v>167</v>
      </c>
      <c r="AE63" s="2">
        <v>5</v>
      </c>
      <c r="AF63" s="2">
        <v>0</v>
      </c>
      <c r="AG63" s="2">
        <v>377</v>
      </c>
      <c r="AH63" s="2">
        <v>1079</v>
      </c>
      <c r="AI63" s="2">
        <v>11</v>
      </c>
      <c r="AJ63" s="2"/>
      <c r="AK63" s="2">
        <f>SUM(Data[[#This Row],[Running]:[GH runs]])</f>
        <v>1467</v>
      </c>
    </row>
    <row r="64" spans="1:37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/>
      <c r="P64" s="2">
        <f>SUM(Data[[#This Row],[Shell]:[ini]])</f>
        <v>9304</v>
      </c>
      <c r="Q64" s="3">
        <f>Data[[#This Row],[Total]]-P63</f>
        <v>3</v>
      </c>
      <c r="R64" s="2">
        <v>2029</v>
      </c>
      <c r="S64" s="2">
        <v>4253</v>
      </c>
      <c r="T64" s="2">
        <v>68346</v>
      </c>
      <c r="U64" s="2">
        <v>47637</v>
      </c>
      <c r="V64" s="2">
        <v>0</v>
      </c>
      <c r="W64" s="2">
        <v>0</v>
      </c>
      <c r="X64" s="2">
        <v>251</v>
      </c>
      <c r="Y64" s="2">
        <f>Data[[#This Row],[Open issues]]+Data[[#This Row],[Closed issues]]</f>
        <v>251</v>
      </c>
      <c r="Z64" s="2">
        <v>0</v>
      </c>
      <c r="AA64" s="2">
        <v>173</v>
      </c>
      <c r="AB64" s="2">
        <f>Data[[#This Row],[Open pull requests]]+Data[[#This Row],[Closed pull requests]]</f>
        <v>173</v>
      </c>
      <c r="AC64" s="2">
        <v>156</v>
      </c>
      <c r="AD64" s="2">
        <v>167</v>
      </c>
      <c r="AE64" s="2">
        <v>5</v>
      </c>
      <c r="AF64" s="2">
        <v>0</v>
      </c>
      <c r="AG64" s="2">
        <v>377</v>
      </c>
      <c r="AH64" s="2">
        <v>1087</v>
      </c>
      <c r="AI64" s="2">
        <v>11</v>
      </c>
      <c r="AJ64" s="2"/>
      <c r="AK64" s="2">
        <f>SUM(Data[[#This Row],[Running]:[GH runs]])</f>
        <v>1475</v>
      </c>
    </row>
    <row r="65" spans="1:37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/>
      <c r="P65" s="2">
        <f>SUM(Data[[#This Row],[Shell]:[ini]])</f>
        <v>9306</v>
      </c>
      <c r="Q65" s="3">
        <f>Data[[#This Row],[Total]]-P64</f>
        <v>2</v>
      </c>
      <c r="R65" s="2">
        <v>2031</v>
      </c>
      <c r="S65" s="2">
        <v>4263</v>
      </c>
      <c r="T65" s="2">
        <v>68367</v>
      </c>
      <c r="U65" s="2">
        <v>47647</v>
      </c>
      <c r="V65" s="2">
        <v>1</v>
      </c>
      <c r="W65" s="2">
        <v>1</v>
      </c>
      <c r="X65" s="2">
        <v>253</v>
      </c>
      <c r="Y65" s="2">
        <f>Data[[#This Row],[Open issues]]+Data[[#This Row],[Closed issues]]</f>
        <v>254</v>
      </c>
      <c r="Z65" s="2">
        <v>0</v>
      </c>
      <c r="AA65" s="2">
        <v>173</v>
      </c>
      <c r="AB65" s="2">
        <f>Data[[#This Row],[Open pull requests]]+Data[[#This Row],[Closed pull requests]]</f>
        <v>173</v>
      </c>
      <c r="AC65" s="2">
        <v>156</v>
      </c>
      <c r="AD65" s="2">
        <v>167</v>
      </c>
      <c r="AE65" s="2">
        <v>5</v>
      </c>
      <c r="AF65" s="2">
        <v>0</v>
      </c>
      <c r="AG65" s="2">
        <v>377</v>
      </c>
      <c r="AH65" s="2">
        <v>1093</v>
      </c>
      <c r="AI65" s="2">
        <v>11</v>
      </c>
      <c r="AJ65" s="2"/>
      <c r="AK65" s="2">
        <f>SUM(Data[[#This Row],[Running]:[GH runs]])</f>
        <v>1481</v>
      </c>
    </row>
    <row r="66" spans="1:37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/>
      <c r="P66" s="2">
        <f>SUM(Data[[#This Row],[Shell]:[ini]])</f>
        <v>9309</v>
      </c>
      <c r="Q66" s="3">
        <f>Data[[#This Row],[Total]]-P65</f>
        <v>3</v>
      </c>
      <c r="R66" s="2">
        <v>2033</v>
      </c>
      <c r="S66" s="2">
        <v>4265</v>
      </c>
      <c r="T66" s="2">
        <v>68372</v>
      </c>
      <c r="U66" s="2">
        <v>47648</v>
      </c>
      <c r="V66" s="2">
        <v>0</v>
      </c>
      <c r="W66" s="2">
        <v>0</v>
      </c>
      <c r="X66" s="2">
        <v>254</v>
      </c>
      <c r="Y66" s="2">
        <f>Data[[#This Row],[Open issues]]+Data[[#This Row],[Closed issues]]</f>
        <v>254</v>
      </c>
      <c r="Z66" s="2">
        <v>0</v>
      </c>
      <c r="AA66" s="2">
        <v>173</v>
      </c>
      <c r="AB66" s="2">
        <f>Data[[#This Row],[Open pull requests]]+Data[[#This Row],[Closed pull requests]]</f>
        <v>173</v>
      </c>
      <c r="AC66" s="2">
        <v>156</v>
      </c>
      <c r="AD66" s="2">
        <v>167</v>
      </c>
      <c r="AE66" s="2">
        <v>5</v>
      </c>
      <c r="AF66" s="2">
        <v>0</v>
      </c>
      <c r="AG66" s="2">
        <v>377</v>
      </c>
      <c r="AH66" s="2">
        <v>1099</v>
      </c>
      <c r="AI66" s="2">
        <v>11</v>
      </c>
      <c r="AJ66" s="2"/>
      <c r="AK66" s="2">
        <f>SUM(Data[[#This Row],[Running]:[GH runs]])</f>
        <v>1487</v>
      </c>
    </row>
    <row r="67" spans="1:37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/>
      <c r="P67" s="2">
        <f>SUM(Data[[#This Row],[Shell]:[ini]])</f>
        <v>9323</v>
      </c>
      <c r="Q67" s="3">
        <f>Data[[#This Row],[Total]]-P66</f>
        <v>14</v>
      </c>
      <c r="R67" s="2">
        <v>2035</v>
      </c>
      <c r="S67" s="2">
        <v>4274</v>
      </c>
      <c r="T67" s="2">
        <v>68406</v>
      </c>
      <c r="U67" s="2">
        <v>47655</v>
      </c>
      <c r="V67" s="2">
        <v>0</v>
      </c>
      <c r="W67" s="2">
        <v>0</v>
      </c>
      <c r="X67" s="2">
        <v>255</v>
      </c>
      <c r="Y67" s="2">
        <f>Data[[#This Row],[Open issues]]+Data[[#This Row],[Closed issues]]</f>
        <v>255</v>
      </c>
      <c r="Z67" s="2">
        <v>0</v>
      </c>
      <c r="AA67" s="2">
        <v>173</v>
      </c>
      <c r="AB67" s="2">
        <f>Data[[#This Row],[Open pull requests]]+Data[[#This Row],[Closed pull requests]]</f>
        <v>173</v>
      </c>
      <c r="AC67" s="2">
        <v>156</v>
      </c>
      <c r="AD67" s="2">
        <v>167</v>
      </c>
      <c r="AE67" s="2">
        <v>5</v>
      </c>
      <c r="AF67" s="2">
        <v>0</v>
      </c>
      <c r="AG67" s="2">
        <v>377</v>
      </c>
      <c r="AH67" s="2">
        <v>1108</v>
      </c>
      <c r="AI67" s="2">
        <v>11</v>
      </c>
      <c r="AJ67" s="2"/>
      <c r="AK67" s="2">
        <f>SUM(Data[[#This Row],[Running]:[GH runs]])</f>
        <v>1496</v>
      </c>
    </row>
    <row r="68" spans="1:37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/>
      <c r="P68" s="2">
        <f>SUM(Data[[#This Row],[Shell]:[ini]])</f>
        <v>9364</v>
      </c>
      <c r="Q68" s="3">
        <f>Data[[#This Row],[Total]]-P67</f>
        <v>41</v>
      </c>
      <c r="R68" s="2">
        <v>2045</v>
      </c>
      <c r="S68" s="2">
        <v>4296</v>
      </c>
      <c r="T68" s="2">
        <v>68527</v>
      </c>
      <c r="U68" s="2">
        <v>47701</v>
      </c>
      <c r="V68" s="2">
        <v>0</v>
      </c>
      <c r="W68" s="2">
        <v>0</v>
      </c>
      <c r="X68" s="2">
        <v>257</v>
      </c>
      <c r="Y68" s="2">
        <f>Data[[#This Row],[Open issues]]+Data[[#This Row],[Closed issues]]</f>
        <v>257</v>
      </c>
      <c r="Z68" s="2">
        <v>0</v>
      </c>
      <c r="AA68" s="2">
        <v>173</v>
      </c>
      <c r="AB68" s="2">
        <f>Data[[#This Row],[Open pull requests]]+Data[[#This Row],[Closed pull requests]]</f>
        <v>173</v>
      </c>
      <c r="AC68" s="2">
        <v>157</v>
      </c>
      <c r="AD68" s="2">
        <v>166</v>
      </c>
      <c r="AE68" s="2">
        <v>5</v>
      </c>
      <c r="AF68" s="2">
        <v>0</v>
      </c>
      <c r="AG68" s="2">
        <v>388</v>
      </c>
      <c r="AH68" s="2">
        <v>1143</v>
      </c>
      <c r="AI68" s="2">
        <v>11</v>
      </c>
      <c r="AJ68" s="2"/>
      <c r="AK68" s="2">
        <f>SUM(Data[[#This Row],[Running]:[GH runs]])</f>
        <v>1542</v>
      </c>
    </row>
    <row r="69" spans="1:37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/>
      <c r="P69" s="2">
        <f>SUM(Data[[#This Row],[Shell]:[ini]])</f>
        <v>9390</v>
      </c>
      <c r="Q69" s="3">
        <f>Data[[#This Row],[Total]]-P68</f>
        <v>26</v>
      </c>
      <c r="R69" s="2">
        <v>2047</v>
      </c>
      <c r="S69" s="2">
        <v>4306</v>
      </c>
      <c r="T69" s="2">
        <v>68580</v>
      </c>
      <c r="U69" s="2">
        <v>47710</v>
      </c>
      <c r="V69" s="2">
        <v>0</v>
      </c>
      <c r="W69" s="2">
        <v>0</v>
      </c>
      <c r="X69" s="2">
        <v>258</v>
      </c>
      <c r="Y69" s="2">
        <f>Data[[#This Row],[Open issues]]+Data[[#This Row],[Closed issues]]</f>
        <v>258</v>
      </c>
      <c r="Z69" s="2">
        <v>0</v>
      </c>
      <c r="AA69" s="2">
        <v>173</v>
      </c>
      <c r="AB69" s="2">
        <f>Data[[#This Row],[Open pull requests]]+Data[[#This Row],[Closed pull requests]]</f>
        <v>173</v>
      </c>
      <c r="AC69" s="2">
        <v>157</v>
      </c>
      <c r="AD69" s="2">
        <v>167</v>
      </c>
      <c r="AE69" s="2">
        <v>5</v>
      </c>
      <c r="AF69" s="2">
        <v>0</v>
      </c>
      <c r="AG69" s="2">
        <v>389</v>
      </c>
      <c r="AH69" s="2">
        <v>1148</v>
      </c>
      <c r="AI69" s="2">
        <v>11</v>
      </c>
      <c r="AJ69" s="2"/>
      <c r="AK69" s="2">
        <f>SUM(Data[[#This Row],[Running]:[GH runs]])</f>
        <v>1548</v>
      </c>
    </row>
    <row r="70" spans="1:37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/>
      <c r="P70" s="2">
        <f>SUM(Data[[#This Row],[Shell]:[ini]])</f>
        <v>9375</v>
      </c>
      <c r="Q70" s="3">
        <f>Data[[#This Row],[Total]]-P69</f>
        <v>-15</v>
      </c>
      <c r="R70" s="2">
        <v>2054</v>
      </c>
      <c r="S70" s="2">
        <v>4321</v>
      </c>
      <c r="T70" s="2">
        <v>68611</v>
      </c>
      <c r="U70" s="2">
        <v>47765</v>
      </c>
      <c r="V70" s="2">
        <v>0</v>
      </c>
      <c r="W70" s="2">
        <v>0</v>
      </c>
      <c r="X70" s="2">
        <v>258</v>
      </c>
      <c r="Y70" s="2">
        <f>Data[[#This Row],[Open issues]]+Data[[#This Row],[Closed issues]]</f>
        <v>258</v>
      </c>
      <c r="Z70" s="2">
        <v>0</v>
      </c>
      <c r="AA70" s="2">
        <v>174</v>
      </c>
      <c r="AB70" s="2">
        <f>Data[[#This Row],[Open pull requests]]+Data[[#This Row],[Closed pull requests]]</f>
        <v>174</v>
      </c>
      <c r="AC70" s="2">
        <v>157</v>
      </c>
      <c r="AD70" s="2">
        <v>163</v>
      </c>
      <c r="AE70" s="2">
        <v>5</v>
      </c>
      <c r="AF70" s="2">
        <v>0</v>
      </c>
      <c r="AG70" s="2">
        <v>395</v>
      </c>
      <c r="AH70" s="2">
        <v>1175</v>
      </c>
      <c r="AI70" s="2">
        <v>11</v>
      </c>
      <c r="AJ70" s="2"/>
      <c r="AK70" s="2">
        <f>SUM(Data[[#This Row],[Running]:[GH runs]])</f>
        <v>1581</v>
      </c>
    </row>
    <row r="71" spans="1:37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/>
      <c r="P71" s="2">
        <f>SUM(Data[[#This Row],[Shell]:[ini]])</f>
        <v>9389</v>
      </c>
      <c r="Q71" s="3">
        <f>Data[[#This Row],[Total]]-P70</f>
        <v>14</v>
      </c>
      <c r="R71" s="2">
        <v>2058</v>
      </c>
      <c r="S71" s="2">
        <v>4333</v>
      </c>
      <c r="T71" s="2">
        <v>68656</v>
      </c>
      <c r="U71" s="2">
        <v>47780</v>
      </c>
      <c r="V71" s="2">
        <v>0</v>
      </c>
      <c r="W71" s="2">
        <v>0</v>
      </c>
      <c r="X71" s="2">
        <v>259</v>
      </c>
      <c r="Y71" s="2">
        <f>Data[[#This Row],[Open issues]]+Data[[#This Row],[Closed issues]]</f>
        <v>259</v>
      </c>
      <c r="Z71" s="2">
        <v>0</v>
      </c>
      <c r="AA71" s="2">
        <v>174</v>
      </c>
      <c r="AB71" s="2">
        <f>Data[[#This Row],[Open pull requests]]+Data[[#This Row],[Closed pull requests]]</f>
        <v>174</v>
      </c>
      <c r="AC71" s="2">
        <v>157</v>
      </c>
      <c r="AD71" s="2">
        <v>164</v>
      </c>
      <c r="AE71" s="2">
        <v>5</v>
      </c>
      <c r="AF71" s="2">
        <v>0</v>
      </c>
      <c r="AG71" s="2">
        <v>397</v>
      </c>
      <c r="AH71" s="2">
        <v>1184</v>
      </c>
      <c r="AI71" s="2">
        <v>11</v>
      </c>
      <c r="AJ71" s="2"/>
      <c r="AK71" s="2">
        <f>SUM(Data[[#This Row],[Running]:[GH runs]])</f>
        <v>1592</v>
      </c>
    </row>
    <row r="72" spans="1:37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/>
      <c r="P72" s="2">
        <f>SUM(Data[[#This Row],[Shell]:[ini]])</f>
        <v>9437</v>
      </c>
      <c r="Q72" s="3">
        <f>Data[[#This Row],[Total]]-P71</f>
        <v>48</v>
      </c>
      <c r="R72" s="2">
        <v>2066</v>
      </c>
      <c r="S72" s="2">
        <v>4357</v>
      </c>
      <c r="T72" s="2">
        <v>68813</v>
      </c>
      <c r="U72" s="2">
        <v>47851</v>
      </c>
      <c r="V72" s="2">
        <v>0</v>
      </c>
      <c r="W72" s="2">
        <v>0</v>
      </c>
      <c r="X72" s="2">
        <v>261</v>
      </c>
      <c r="Y72" s="2">
        <f>Data[[#This Row],[Open issues]]+Data[[#This Row],[Closed issues]]</f>
        <v>261</v>
      </c>
      <c r="Z72" s="2">
        <v>0</v>
      </c>
      <c r="AA72" s="2">
        <v>174</v>
      </c>
      <c r="AB72" s="2">
        <f>Data[[#This Row],[Open pull requests]]+Data[[#This Row],[Closed pull requests]]</f>
        <v>174</v>
      </c>
      <c r="AC72" s="2">
        <v>157</v>
      </c>
      <c r="AD72" s="2">
        <v>164</v>
      </c>
      <c r="AE72" s="2">
        <v>5</v>
      </c>
      <c r="AF72" s="2">
        <v>0</v>
      </c>
      <c r="AG72" s="2">
        <v>407</v>
      </c>
      <c r="AH72" s="2">
        <v>1207</v>
      </c>
      <c r="AI72" s="2">
        <v>11</v>
      </c>
      <c r="AJ72" s="2"/>
      <c r="AK72" s="2">
        <f>SUM(Data[[#This Row],[Running]:[GH runs]])</f>
        <v>1625</v>
      </c>
    </row>
    <row r="73" spans="1:37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/>
      <c r="P73" s="2">
        <f>SUM(Data[[#This Row],[Shell]:[ini]])</f>
        <v>9513</v>
      </c>
      <c r="Q73" s="3">
        <f>Data[[#This Row],[Total]]-P72</f>
        <v>76</v>
      </c>
      <c r="R73" s="2">
        <v>2073</v>
      </c>
      <c r="S73" s="2">
        <v>4379</v>
      </c>
      <c r="T73" s="2">
        <v>69220</v>
      </c>
      <c r="U73" s="2">
        <v>48106</v>
      </c>
      <c r="V73" s="2">
        <v>0</v>
      </c>
      <c r="W73" s="2">
        <v>0</v>
      </c>
      <c r="X73" s="2">
        <v>262</v>
      </c>
      <c r="Y73" s="2">
        <f>Data[[#This Row],[Open issues]]+Data[[#This Row],[Closed issues]]</f>
        <v>262</v>
      </c>
      <c r="Z73" s="2">
        <v>0</v>
      </c>
      <c r="AA73" s="2">
        <v>174</v>
      </c>
      <c r="AB73" s="2">
        <f>Data[[#This Row],[Open pull requests]]+Data[[#This Row],[Closed pull requests]]</f>
        <v>174</v>
      </c>
      <c r="AC73" s="2">
        <v>159</v>
      </c>
      <c r="AD73" s="2">
        <v>164</v>
      </c>
      <c r="AE73" s="2">
        <v>5</v>
      </c>
      <c r="AF73" s="2">
        <v>0</v>
      </c>
      <c r="AG73" s="2">
        <v>415</v>
      </c>
      <c r="AH73" s="2">
        <v>1228</v>
      </c>
      <c r="AI73" s="2">
        <v>11</v>
      </c>
      <c r="AJ73" s="2"/>
      <c r="AK73" s="2">
        <f>SUM(Data[[#This Row],[Running]:[GH runs]])</f>
        <v>1654</v>
      </c>
    </row>
    <row r="74" spans="1:37" x14ac:dyDescent="0.2">
      <c r="A74" s="1">
        <v>45061</v>
      </c>
      <c r="B74">
        <v>336</v>
      </c>
      <c r="C7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/>
      <c r="P74" s="2">
        <f>SUM(Data[[#This Row],[Shell]:[ini]])</f>
        <v>9529</v>
      </c>
      <c r="Q74" s="3">
        <f>Data[[#This Row],[Total]]-P73</f>
        <v>16</v>
      </c>
      <c r="R74" s="2">
        <v>2079</v>
      </c>
      <c r="S74" s="2">
        <v>4391</v>
      </c>
      <c r="T74" s="2">
        <v>70047</v>
      </c>
      <c r="U74" s="2">
        <v>48194</v>
      </c>
      <c r="V74" s="2">
        <v>0</v>
      </c>
      <c r="W74" s="2">
        <v>0</v>
      </c>
      <c r="X74" s="2">
        <v>262</v>
      </c>
      <c r="Y74" s="2">
        <f>Data[[#This Row],[Open issues]]+Data[[#This Row],[Closed issues]]</f>
        <v>262</v>
      </c>
      <c r="Z74" s="2">
        <v>0</v>
      </c>
      <c r="AA74" s="2">
        <v>175</v>
      </c>
      <c r="AB74" s="2">
        <f>Data[[#This Row],[Open pull requests]]+Data[[#This Row],[Closed pull requests]]</f>
        <v>175</v>
      </c>
      <c r="AC74" s="2">
        <v>159</v>
      </c>
      <c r="AD74" s="2">
        <v>164</v>
      </c>
      <c r="AE74" s="2">
        <v>5</v>
      </c>
      <c r="AF74" s="2">
        <v>0</v>
      </c>
      <c r="AG74" s="2">
        <v>416</v>
      </c>
      <c r="AH74" s="2">
        <v>1245</v>
      </c>
      <c r="AI74" s="2">
        <v>11</v>
      </c>
      <c r="AJ74" s="2"/>
      <c r="AK74" s="2">
        <f>SUM(Data[[#This Row],[Running]:[GH runs]])</f>
        <v>1672</v>
      </c>
    </row>
    <row r="75" spans="1:37" x14ac:dyDescent="0.2">
      <c r="A75" s="1">
        <v>45070</v>
      </c>
      <c r="B75">
        <v>336</v>
      </c>
      <c r="C75">
        <v>129</v>
      </c>
      <c r="D75" s="2">
        <v>113</v>
      </c>
      <c r="E75" s="2">
        <v>274</v>
      </c>
      <c r="F75" s="2">
        <v>225</v>
      </c>
      <c r="G75" s="2">
        <v>5693</v>
      </c>
      <c r="H75" s="3">
        <f>Data[[#This Row],[LoC]]-G74</f>
        <v>11</v>
      </c>
      <c r="I75" s="2">
        <v>6735</v>
      </c>
      <c r="J75" s="2">
        <v>1952</v>
      </c>
      <c r="K75" s="2">
        <v>385</v>
      </c>
      <c r="L75" s="2">
        <v>434</v>
      </c>
      <c r="M75" s="2">
        <v>114</v>
      </c>
      <c r="N75" s="2">
        <v>60</v>
      </c>
      <c r="O75" s="2"/>
      <c r="P75" s="2">
        <f>SUM(Data[[#This Row],[Shell]:[ini]])</f>
        <v>9680</v>
      </c>
      <c r="Q75" s="3">
        <f>Data[[#This Row],[Total]]-P74</f>
        <v>151</v>
      </c>
      <c r="R75" s="2">
        <v>2083</v>
      </c>
      <c r="S75" s="2">
        <v>4397</v>
      </c>
      <c r="T75" s="2">
        <v>70105</v>
      </c>
      <c r="U75" s="2">
        <v>48231</v>
      </c>
      <c r="V75" s="2">
        <v>0</v>
      </c>
      <c r="W75" s="2">
        <v>0</v>
      </c>
      <c r="X75" s="2">
        <v>263</v>
      </c>
      <c r="Y75" s="2">
        <f>Data[[#This Row],[Open issues]]+Data[[#This Row],[Closed issues]]</f>
        <v>263</v>
      </c>
      <c r="Z75" s="2">
        <v>0</v>
      </c>
      <c r="AA75" s="2">
        <v>175</v>
      </c>
      <c r="AB75" s="2">
        <f>Data[[#This Row],[Open pull requests]]+Data[[#This Row],[Closed pull requests]]</f>
        <v>175</v>
      </c>
      <c r="AC75" s="2">
        <v>159</v>
      </c>
      <c r="AD75" s="2">
        <v>164</v>
      </c>
      <c r="AE75" s="2">
        <v>5</v>
      </c>
      <c r="AF75" s="2">
        <v>0</v>
      </c>
      <c r="AG75" s="2">
        <v>417</v>
      </c>
      <c r="AH75" s="2">
        <v>1262</v>
      </c>
      <c r="AI75" s="2">
        <v>11</v>
      </c>
      <c r="AJ75" s="2"/>
      <c r="AK75" s="2">
        <f>SUM(Data[[#This Row],[Running]:[GH runs]])</f>
        <v>1690</v>
      </c>
    </row>
    <row r="76" spans="1:37" x14ac:dyDescent="0.2">
      <c r="A76" s="1">
        <v>45076</v>
      </c>
      <c r="B76">
        <v>336</v>
      </c>
      <c r="C76">
        <v>129</v>
      </c>
      <c r="D76" s="2">
        <v>113</v>
      </c>
      <c r="E76" s="2">
        <v>275</v>
      </c>
      <c r="F76" s="2">
        <v>226</v>
      </c>
      <c r="G76" s="2">
        <v>5693</v>
      </c>
      <c r="H76" s="3">
        <f>Data[[#This Row],[LoC]]-G75</f>
        <v>0</v>
      </c>
      <c r="I76" s="2">
        <v>6735</v>
      </c>
      <c r="J76" s="2">
        <v>1956</v>
      </c>
      <c r="K76" s="2">
        <v>385</v>
      </c>
      <c r="L76" s="2">
        <v>434</v>
      </c>
      <c r="M76" s="2">
        <v>114</v>
      </c>
      <c r="N76" s="2">
        <v>60</v>
      </c>
      <c r="O76" s="2"/>
      <c r="P76" s="2">
        <f>SUM(Data[[#This Row],[Shell]:[ini]])</f>
        <v>9684</v>
      </c>
      <c r="Q76" s="3">
        <f>Data[[#This Row],[Total]]-P75</f>
        <v>4</v>
      </c>
      <c r="R76" s="2">
        <v>2084</v>
      </c>
      <c r="S76" s="2">
        <v>4406</v>
      </c>
      <c r="T76" s="2">
        <v>70120</v>
      </c>
      <c r="U76" s="2">
        <v>48241</v>
      </c>
      <c r="V76" s="2">
        <v>0</v>
      </c>
      <c r="W76" s="2">
        <v>0</v>
      </c>
      <c r="X76" s="2">
        <v>263</v>
      </c>
      <c r="Y76" s="2">
        <f>Data[[#This Row],[Open issues]]+Data[[#This Row],[Closed issues]]</f>
        <v>263</v>
      </c>
      <c r="Z76" s="2">
        <v>0</v>
      </c>
      <c r="AA76" s="2">
        <v>175</v>
      </c>
      <c r="AB76" s="2">
        <f>Data[[#This Row],[Open pull requests]]+Data[[#This Row],[Closed pull requests]]</f>
        <v>175</v>
      </c>
      <c r="AC76" s="2">
        <v>159</v>
      </c>
      <c r="AD76" s="2">
        <v>164</v>
      </c>
      <c r="AE76" s="2">
        <v>5</v>
      </c>
      <c r="AF76" s="2">
        <v>0</v>
      </c>
      <c r="AG76" s="2">
        <v>417</v>
      </c>
      <c r="AH76" s="2">
        <v>1269</v>
      </c>
      <c r="AI76" s="2">
        <v>11</v>
      </c>
      <c r="AJ76" s="2"/>
      <c r="AK76" s="2">
        <f>SUM(Data[[#This Row],[Running]:[GH runs]])</f>
        <v>1697</v>
      </c>
    </row>
    <row r="77" spans="1:37" x14ac:dyDescent="0.2">
      <c r="A77" s="1">
        <v>45089</v>
      </c>
      <c r="B77">
        <v>336</v>
      </c>
      <c r="C77">
        <v>129</v>
      </c>
      <c r="D77" s="2">
        <v>113</v>
      </c>
      <c r="E77" s="2">
        <v>275</v>
      </c>
      <c r="F77" s="2">
        <v>226</v>
      </c>
      <c r="G77" s="2">
        <v>5693</v>
      </c>
      <c r="H77" s="3">
        <f>Data[[#This Row],[LoC]]-G76</f>
        <v>0</v>
      </c>
      <c r="I77" s="2">
        <v>6735</v>
      </c>
      <c r="J77" s="2">
        <v>1956</v>
      </c>
      <c r="K77" s="2">
        <v>385</v>
      </c>
      <c r="L77" s="2">
        <v>434</v>
      </c>
      <c r="M77" s="2">
        <v>114</v>
      </c>
      <c r="N77" s="2">
        <v>60</v>
      </c>
      <c r="O77" s="2"/>
      <c r="P77" s="2">
        <f>SUM(Data[[#This Row],[Shell]:[ini]])</f>
        <v>9684</v>
      </c>
      <c r="Q77" s="3">
        <f>Data[[#This Row],[Total]]-P76</f>
        <v>0</v>
      </c>
      <c r="R77" s="2">
        <v>2085</v>
      </c>
      <c r="S77" s="2">
        <v>4407</v>
      </c>
      <c r="T77" s="2">
        <v>70120</v>
      </c>
      <c r="U77" s="2">
        <v>48241</v>
      </c>
      <c r="V77" s="2">
        <v>0</v>
      </c>
      <c r="W77" s="2">
        <v>0</v>
      </c>
      <c r="X77" s="2">
        <v>263</v>
      </c>
      <c r="Y77" s="2">
        <f>Data[[#This Row],[Open issues]]+Data[[#This Row],[Closed issues]]</f>
        <v>263</v>
      </c>
      <c r="Z77" s="2">
        <v>0</v>
      </c>
      <c r="AA77" s="2">
        <v>175</v>
      </c>
      <c r="AB77" s="2">
        <f>Data[[#This Row],[Open pull requests]]+Data[[#This Row],[Closed pull requests]]</f>
        <v>175</v>
      </c>
      <c r="AC77" s="2">
        <v>159</v>
      </c>
      <c r="AD77" s="2">
        <v>164</v>
      </c>
      <c r="AE77" s="2">
        <v>5</v>
      </c>
      <c r="AF77" s="2">
        <v>0</v>
      </c>
      <c r="AG77" s="2">
        <v>405</v>
      </c>
      <c r="AH77" s="2">
        <v>1285</v>
      </c>
      <c r="AI77" s="2">
        <v>9</v>
      </c>
      <c r="AJ77" s="2"/>
      <c r="AK77" s="2">
        <f>SUM(Data[[#This Row],[Running]:[GH runs]])</f>
        <v>1699</v>
      </c>
    </row>
    <row r="78" spans="1:37" x14ac:dyDescent="0.2">
      <c r="A78" s="1">
        <v>45117</v>
      </c>
      <c r="B78">
        <v>338</v>
      </c>
      <c r="C78">
        <v>130</v>
      </c>
      <c r="D78" s="2">
        <v>113</v>
      </c>
      <c r="E78" s="2">
        <v>275</v>
      </c>
      <c r="F78" s="2">
        <v>226</v>
      </c>
      <c r="G78" s="2">
        <v>5693</v>
      </c>
      <c r="H78" s="3">
        <f>Data[[#This Row],[LoC]]-G77</f>
        <v>0</v>
      </c>
      <c r="I78" s="2">
        <v>6735</v>
      </c>
      <c r="J78" s="2">
        <v>1956</v>
      </c>
      <c r="K78" s="2">
        <v>395</v>
      </c>
      <c r="L78" s="2">
        <v>298</v>
      </c>
      <c r="M78" s="2">
        <v>114</v>
      </c>
      <c r="N78" s="2">
        <v>60</v>
      </c>
      <c r="O78" s="2"/>
      <c r="P78" s="2">
        <f>SUM(Data[[#This Row],[Shell]:[ini]])</f>
        <v>9558</v>
      </c>
      <c r="Q78" s="3">
        <f>Data[[#This Row],[Total]]-P77</f>
        <v>-126</v>
      </c>
      <c r="R78" s="2">
        <v>2090</v>
      </c>
      <c r="S78" s="2">
        <v>4414</v>
      </c>
      <c r="T78" s="2">
        <v>70140</v>
      </c>
      <c r="U78" s="2">
        <v>48247</v>
      </c>
      <c r="V78" s="2">
        <v>1</v>
      </c>
      <c r="W78" s="2">
        <v>1</v>
      </c>
      <c r="X78" s="2">
        <v>264</v>
      </c>
      <c r="Y78" s="2">
        <f>Data[[#This Row],[Open issues]]+Data[[#This Row],[Closed issues]]</f>
        <v>265</v>
      </c>
      <c r="Z78" s="2">
        <v>0</v>
      </c>
      <c r="AA78" s="2">
        <v>175</v>
      </c>
      <c r="AB78" s="2">
        <f>Data[[#This Row],[Open pull requests]]+Data[[#This Row],[Closed pull requests]]</f>
        <v>175</v>
      </c>
      <c r="AC78" s="2">
        <v>159</v>
      </c>
      <c r="AD78" s="2">
        <v>164</v>
      </c>
      <c r="AE78" s="2">
        <v>5</v>
      </c>
      <c r="AF78" s="2">
        <v>0</v>
      </c>
      <c r="AG78" s="2">
        <v>319</v>
      </c>
      <c r="AH78" s="2">
        <v>1519</v>
      </c>
      <c r="AI78" s="2">
        <v>6</v>
      </c>
      <c r="AJ78" s="2"/>
      <c r="AK78" s="2">
        <f>SUM(Data[[#This Row],[Running]:[GH runs]])</f>
        <v>1844</v>
      </c>
    </row>
    <row r="79" spans="1:37" x14ac:dyDescent="0.2">
      <c r="A79" s="1">
        <v>45182</v>
      </c>
      <c r="B79">
        <v>342</v>
      </c>
      <c r="C79">
        <v>129</v>
      </c>
      <c r="D79" s="2">
        <v>113</v>
      </c>
      <c r="E79" s="2">
        <v>279</v>
      </c>
      <c r="F79" s="2">
        <v>230</v>
      </c>
      <c r="G79" s="2">
        <v>5731</v>
      </c>
      <c r="H79" s="3">
        <f>Data[[#This Row],[LoC]]-G78</f>
        <v>38</v>
      </c>
      <c r="I79" s="2">
        <v>6856</v>
      </c>
      <c r="J79" s="2">
        <v>1962</v>
      </c>
      <c r="K79" s="2">
        <v>553</v>
      </c>
      <c r="L79" s="2">
        <v>290</v>
      </c>
      <c r="M79" s="2">
        <v>134</v>
      </c>
      <c r="N79" s="2">
        <v>60</v>
      </c>
      <c r="O79" s="2">
        <v>16</v>
      </c>
      <c r="P79" s="2">
        <f>SUM(Data[[#This Row],[Shell]:[ini]])</f>
        <v>9871</v>
      </c>
      <c r="Q79" s="3">
        <f>Data[[#This Row],[Total]]-P78</f>
        <v>313</v>
      </c>
      <c r="R79" s="2">
        <v>2121</v>
      </c>
      <c r="S79" s="2">
        <v>4496</v>
      </c>
      <c r="T79" s="2">
        <v>70961</v>
      </c>
      <c r="U79" s="2">
        <v>48636</v>
      </c>
      <c r="V79" s="2">
        <v>2</v>
      </c>
      <c r="W79" s="2">
        <v>1</v>
      </c>
      <c r="X79" s="2">
        <v>270</v>
      </c>
      <c r="Y79" s="2">
        <f>Data[[#This Row],[Open issues]]+Data[[#This Row],[Closed issues]]</f>
        <v>272</v>
      </c>
      <c r="Z79" s="2">
        <v>0</v>
      </c>
      <c r="AA79" s="2">
        <v>176</v>
      </c>
      <c r="AB79" s="2">
        <f>Data[[#This Row],[Open pull requests]]+Data[[#This Row],[Closed pull requests]]</f>
        <v>176</v>
      </c>
      <c r="AC79" s="2">
        <v>159</v>
      </c>
      <c r="AD79" s="2">
        <v>164</v>
      </c>
      <c r="AE79" s="2">
        <v>7</v>
      </c>
      <c r="AF79" s="2">
        <v>0</v>
      </c>
      <c r="AG79" s="2">
        <v>178</v>
      </c>
      <c r="AH79" s="2">
        <v>1123</v>
      </c>
      <c r="AI79" s="2">
        <v>7</v>
      </c>
      <c r="AJ79" s="2"/>
      <c r="AK79" s="2">
        <f>SUM(Data[[#This Row],[Running]:[GH runs]])</f>
        <v>1308</v>
      </c>
    </row>
    <row r="80" spans="1:37" x14ac:dyDescent="0.2">
      <c r="A80" s="1">
        <v>45201</v>
      </c>
      <c r="B80">
        <v>343</v>
      </c>
      <c r="C80">
        <v>129</v>
      </c>
      <c r="D80" s="2">
        <v>113</v>
      </c>
      <c r="E80" s="2">
        <v>280</v>
      </c>
      <c r="F80" s="2">
        <v>231</v>
      </c>
      <c r="G80" s="2">
        <v>5713</v>
      </c>
      <c r="H80" s="3">
        <f>Data[[#This Row],[LoC]]-G79</f>
        <v>-18</v>
      </c>
      <c r="I80" s="2">
        <v>6841</v>
      </c>
      <c r="J80" s="2">
        <v>1964</v>
      </c>
      <c r="K80" s="2">
        <v>553</v>
      </c>
      <c r="L80" s="2">
        <v>290</v>
      </c>
      <c r="M80" s="2">
        <v>143</v>
      </c>
      <c r="N80" s="2">
        <v>60</v>
      </c>
      <c r="O80" s="2">
        <v>16</v>
      </c>
      <c r="P80" s="2">
        <f>SUM(Data[[#This Row],[Shell]:[Bash]])</f>
        <v>9851</v>
      </c>
      <c r="Q80" s="3">
        <f>Data[[#This Row],[Total]]-P79</f>
        <v>-20</v>
      </c>
      <c r="R80" s="2">
        <v>2123</v>
      </c>
      <c r="S80" s="2">
        <v>4505</v>
      </c>
      <c r="T80" s="2">
        <v>71027</v>
      </c>
      <c r="U80" s="2">
        <v>48715</v>
      </c>
      <c r="V80" s="2">
        <v>2</v>
      </c>
      <c r="W80" s="2">
        <v>1</v>
      </c>
      <c r="X80" s="2">
        <v>271</v>
      </c>
      <c r="Y80" s="2">
        <f>Data[[#This Row],[Open issues]]+Data[[#This Row],[Closed issues]]</f>
        <v>273</v>
      </c>
      <c r="Z80" s="2">
        <v>0</v>
      </c>
      <c r="AA80" s="2">
        <v>176</v>
      </c>
      <c r="AB80" s="2">
        <f>Data[[#This Row],[Open pull requests]]+Data[[#This Row],[Closed pull requests]]</f>
        <v>176</v>
      </c>
      <c r="AC80" s="2">
        <v>159</v>
      </c>
      <c r="AD80" s="2">
        <v>164</v>
      </c>
      <c r="AE80" s="2">
        <v>7</v>
      </c>
      <c r="AF80" s="2">
        <v>0</v>
      </c>
      <c r="AG80" s="2">
        <v>135</v>
      </c>
      <c r="AH80" s="2">
        <v>1053</v>
      </c>
      <c r="AI80" s="2">
        <v>7</v>
      </c>
      <c r="AJ80" s="2"/>
      <c r="AK80" s="2">
        <f>SUM(Data[[#This Row],[Running]:[GH runs]])</f>
        <v>1195</v>
      </c>
    </row>
    <row r="81" spans="1:37" x14ac:dyDescent="0.2">
      <c r="A81" s="1">
        <v>45230</v>
      </c>
      <c r="B81">
        <v>345</v>
      </c>
      <c r="C81">
        <v>129</v>
      </c>
      <c r="D81" s="2">
        <v>113</v>
      </c>
      <c r="E81" s="2">
        <v>281</v>
      </c>
      <c r="F81" s="2">
        <v>232</v>
      </c>
      <c r="G81" s="2">
        <v>5728</v>
      </c>
      <c r="H81" s="3">
        <f>Data[[#This Row],[LoC]]-G80</f>
        <v>15</v>
      </c>
      <c r="I81" s="2">
        <v>6867</v>
      </c>
      <c r="J81" s="2">
        <v>1967</v>
      </c>
      <c r="K81" s="2">
        <v>567</v>
      </c>
      <c r="L81" s="2">
        <v>290</v>
      </c>
      <c r="M81" s="2">
        <v>134</v>
      </c>
      <c r="N81" s="2">
        <v>60</v>
      </c>
      <c r="O81" s="2">
        <v>16</v>
      </c>
      <c r="P81" s="2">
        <f>SUM(Data[[#This Row],[Shell]:[Bash]])</f>
        <v>9885</v>
      </c>
      <c r="Q81" s="3">
        <f>Data[[#This Row],[Total]]-P80</f>
        <v>34</v>
      </c>
      <c r="R81" s="2">
        <v>2136</v>
      </c>
      <c r="S81" s="2">
        <v>4536</v>
      </c>
      <c r="T81" s="2">
        <v>71120</v>
      </c>
      <c r="U81" s="2">
        <v>48752</v>
      </c>
      <c r="V81" s="2">
        <v>2</v>
      </c>
      <c r="W81" s="2">
        <v>1</v>
      </c>
      <c r="X81" s="2">
        <v>274</v>
      </c>
      <c r="Y81" s="2">
        <f>Data[[#This Row],[Open issues]]+Data[[#This Row],[Closed issues]]</f>
        <v>276</v>
      </c>
      <c r="Z81" s="2">
        <v>0</v>
      </c>
      <c r="AA81" s="2">
        <v>176</v>
      </c>
      <c r="AB81" s="2">
        <f>Data[[#This Row],[Open pull requests]]+Data[[#This Row],[Closed pull requests]]</f>
        <v>176</v>
      </c>
      <c r="AC81" s="2">
        <v>159</v>
      </c>
      <c r="AD81" s="2">
        <v>165</v>
      </c>
      <c r="AE81" s="2">
        <v>7</v>
      </c>
      <c r="AF81" s="2">
        <v>0</v>
      </c>
      <c r="AG81" s="2">
        <v>127</v>
      </c>
      <c r="AH81" s="2">
        <v>994</v>
      </c>
      <c r="AI81" s="2">
        <v>7</v>
      </c>
      <c r="AJ81" s="2"/>
      <c r="AK81" s="2">
        <f>SUM(Data[[#This Row],[Running]:[GH runs]])</f>
        <v>1128</v>
      </c>
    </row>
    <row r="82" spans="1:37" x14ac:dyDescent="0.2">
      <c r="A82" s="1">
        <v>45253</v>
      </c>
      <c r="B82" s="4">
        <v>346</v>
      </c>
      <c r="C82" s="4">
        <v>129</v>
      </c>
      <c r="D82" s="2">
        <v>114</v>
      </c>
      <c r="E82" s="2">
        <v>282</v>
      </c>
      <c r="F82" s="2">
        <v>233</v>
      </c>
      <c r="G82" s="2">
        <v>5743</v>
      </c>
      <c r="H82" s="3">
        <f>Data[[#This Row],[LoC]]-G81</f>
        <v>15</v>
      </c>
      <c r="I82" s="2">
        <v>6906</v>
      </c>
      <c r="J82" s="2">
        <v>1970</v>
      </c>
      <c r="K82" s="2">
        <v>563</v>
      </c>
      <c r="L82" s="2">
        <v>288</v>
      </c>
      <c r="M82" s="2">
        <v>134</v>
      </c>
      <c r="N82" s="2">
        <v>60</v>
      </c>
      <c r="O82" s="2">
        <v>16</v>
      </c>
      <c r="P82" s="2">
        <f>SUM(Data[[#This Row],[Shell]:[Bash]])</f>
        <v>9921</v>
      </c>
      <c r="Q82" s="3">
        <f>Data[[#This Row],[Total]]-P81</f>
        <v>36</v>
      </c>
      <c r="R82" s="2">
        <v>2152</v>
      </c>
      <c r="S82" s="2">
        <v>4569</v>
      </c>
      <c r="T82" s="2">
        <v>71357</v>
      </c>
      <c r="U82" s="2">
        <v>48933</v>
      </c>
      <c r="V82" s="2">
        <v>4</v>
      </c>
      <c r="W82" s="2">
        <v>3</v>
      </c>
      <c r="X82" s="2">
        <v>280</v>
      </c>
      <c r="Y82" s="2">
        <f>Data[[#This Row],[Open issues]]+Data[[#This Row],[Closed issues]]</f>
        <v>284</v>
      </c>
      <c r="Z82" s="2">
        <v>0</v>
      </c>
      <c r="AA82" s="2">
        <v>178</v>
      </c>
      <c r="AB82" s="2">
        <f>Data[[#This Row],[Open pull requests]]+Data[[#This Row],[Closed pull requests]]</f>
        <v>178</v>
      </c>
      <c r="AC82" s="2">
        <v>159</v>
      </c>
      <c r="AD82" s="2">
        <v>165</v>
      </c>
      <c r="AE82" s="2">
        <v>7</v>
      </c>
      <c r="AF82" s="2">
        <v>0</v>
      </c>
      <c r="AG82" s="2">
        <v>118</v>
      </c>
      <c r="AH82" s="2">
        <v>914</v>
      </c>
      <c r="AI82" s="2">
        <v>20</v>
      </c>
      <c r="AJ82" s="2"/>
      <c r="AK82" s="2">
        <f>SUM(Data[[#This Row],[Running]:[GH runs]])</f>
        <v>1052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 Matteo (ID)</cp:lastModifiedBy>
  <dcterms:created xsi:type="dcterms:W3CDTF">2022-01-13T09:44:09Z</dcterms:created>
  <dcterms:modified xsi:type="dcterms:W3CDTF">2023-11-23T13:49:30Z</dcterms:modified>
</cp:coreProperties>
</file>