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Теория игр\"/>
    </mc:Choice>
  </mc:AlternateContent>
  <xr:revisionPtr revIDLastSave="0" documentId="13_ncr:1_{2AB1F923-DD4F-482F-A968-5F83A9B3B2C4}" xr6:coauthVersionLast="47" xr6:coauthVersionMax="47" xr10:uidLastSave="{00000000-0000-0000-0000-000000000000}"/>
  <bookViews>
    <workbookView xWindow="-108" yWindow="-108" windowWidth="23256" windowHeight="12576" activeTab="2" xr2:uid="{A79CDB55-061C-4BC3-B3D4-A3779D7F4A0B}"/>
  </bookViews>
  <sheets>
    <sheet name="Теория" sheetId="1" r:id="rId1"/>
    <sheet name="Пример" sheetId="2" r:id="rId2"/>
    <sheet name="Задание семинара" sheetId="3" r:id="rId3"/>
  </sheets>
  <definedNames>
    <definedName name="solver_adj" localSheetId="2" hidden="1">'Задание семинара'!$K$1:$P$1</definedName>
    <definedName name="solver_adj" localSheetId="1" hidden="1">Пример!$E$3:$E$7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2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'Задание семинара'!$J$11:$J$15</definedName>
    <definedName name="solver_lhs1" localSheetId="1" hidden="1">Пример!$G$18:$H$18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'Задание семинара'!$M$11</definedName>
    <definedName name="solver_opt" localSheetId="1" hidden="1">Пример!$K$18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2</definedName>
    <definedName name="solver_rel1" localSheetId="2" hidden="1">1</definedName>
    <definedName name="solver_rel1" localSheetId="1" hidden="1">3</definedName>
    <definedName name="solver_rhs1" localSheetId="2" hidden="1">1</definedName>
    <definedName name="solver_rhs1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3" l="1"/>
  <c r="N39" i="3" s="1"/>
  <c r="T26" i="3" s="1"/>
  <c r="Z57" i="3"/>
  <c r="AA57" i="3"/>
  <c r="AB57" i="3"/>
  <c r="AC57" i="3"/>
  <c r="AD57" i="3"/>
  <c r="Y57" i="3"/>
  <c r="X59" i="3"/>
  <c r="X60" i="3"/>
  <c r="X61" i="3"/>
  <c r="X62" i="3"/>
  <c r="X58" i="3"/>
  <c r="N61" i="3"/>
  <c r="N59" i="3"/>
  <c r="N56" i="3"/>
  <c r="R57" i="3"/>
  <c r="S57" i="3"/>
  <c r="T57" i="3"/>
  <c r="U57" i="3"/>
  <c r="V57" i="3"/>
  <c r="Q57" i="3"/>
  <c r="K57" i="3"/>
  <c r="K58" i="3"/>
  <c r="K59" i="3"/>
  <c r="K60" i="3"/>
  <c r="K56" i="3"/>
  <c r="W48" i="3"/>
  <c r="T61" i="3"/>
  <c r="AB52" i="3"/>
  <c r="AA52" i="3"/>
  <c r="Z52" i="3"/>
  <c r="Y52" i="3"/>
  <c r="X52" i="3"/>
  <c r="W52" i="3"/>
  <c r="AB51" i="3"/>
  <c r="AA51" i="3"/>
  <c r="Z51" i="3"/>
  <c r="Y51" i="3"/>
  <c r="X51" i="3"/>
  <c r="W51" i="3"/>
  <c r="AB50" i="3"/>
  <c r="AA50" i="3"/>
  <c r="Z50" i="3"/>
  <c r="Y50" i="3"/>
  <c r="X50" i="3"/>
  <c r="W50" i="3"/>
  <c r="AB49" i="3"/>
  <c r="AA49" i="3"/>
  <c r="Z49" i="3"/>
  <c r="Y49" i="3"/>
  <c r="X49" i="3"/>
  <c r="W49" i="3"/>
  <c r="AB48" i="3"/>
  <c r="AA48" i="3"/>
  <c r="Z48" i="3"/>
  <c r="Y48" i="3"/>
  <c r="X48" i="3"/>
  <c r="T39" i="3"/>
  <c r="R35" i="3"/>
  <c r="S35" i="3"/>
  <c r="T35" i="3"/>
  <c r="U35" i="3"/>
  <c r="V35" i="3"/>
  <c r="Q35" i="3"/>
  <c r="K35" i="3"/>
  <c r="K36" i="3"/>
  <c r="K37" i="3"/>
  <c r="K38" i="3"/>
  <c r="K34" i="3"/>
  <c r="S16" i="3"/>
  <c r="U12" i="3"/>
  <c r="T12" i="3"/>
  <c r="S12" i="3"/>
  <c r="R12" i="3"/>
  <c r="Q12" i="3"/>
  <c r="P12" i="3"/>
  <c r="M11" i="3"/>
  <c r="M16" i="3" s="1"/>
  <c r="J11" i="3"/>
  <c r="J12" i="3"/>
  <c r="J13" i="3"/>
  <c r="J14" i="3"/>
  <c r="J15" i="3"/>
  <c r="K24" i="2"/>
  <c r="H24" i="2"/>
  <c r="G24" i="2"/>
  <c r="E26" i="2"/>
  <c r="E25" i="2"/>
  <c r="E27" i="2"/>
  <c r="E28" i="2"/>
  <c r="E24" i="2"/>
  <c r="K21" i="2"/>
  <c r="H18" i="2"/>
  <c r="G18" i="2"/>
  <c r="K18" i="2"/>
  <c r="I11" i="2"/>
  <c r="F12" i="2"/>
  <c r="F13" i="2"/>
  <c r="F14" i="2"/>
  <c r="F15" i="2"/>
  <c r="F11" i="2"/>
  <c r="H7" i="2"/>
  <c r="G7" i="2"/>
  <c r="H6" i="2"/>
  <c r="G6" i="2"/>
  <c r="H5" i="2"/>
  <c r="G5" i="2"/>
  <c r="H4" i="2"/>
  <c r="G4" i="2"/>
  <c r="H3" i="2"/>
  <c r="G3" i="2"/>
  <c r="V2" i="3" l="1"/>
  <c r="T6" i="3"/>
  <c r="U25" i="3"/>
  <c r="Z25" i="3"/>
  <c r="T27" i="3"/>
  <c r="T29" i="3"/>
  <c r="V25" i="3"/>
  <c r="W25" i="3"/>
  <c r="X25" i="3"/>
  <c r="Y25" i="3"/>
  <c r="T28" i="3"/>
  <c r="T30" i="3"/>
  <c r="T7" i="3"/>
  <c r="T8" i="3"/>
  <c r="T5" i="3"/>
  <c r="U2" i="3"/>
  <c r="Z2" i="3"/>
  <c r="Y2" i="3"/>
  <c r="X2" i="3"/>
  <c r="T4" i="3"/>
  <c r="W2" i="3"/>
</calcChain>
</file>

<file path=xl/sharedStrings.xml><?xml version="1.0" encoding="utf-8"?>
<sst xmlns="http://schemas.openxmlformats.org/spreadsheetml/2006/main" count="301" uniqueCount="81">
  <si>
    <t>F(A1,Y) = a11*y1 + a12*y2 +…+a1m*ym&lt;=V</t>
  </si>
  <si>
    <t>F(X,B1) = a11*x1 + a21*x2 +…+an1*xn &gt;= V</t>
  </si>
  <si>
    <t>F(A2,Y) = a21*y1 + a22*y2 +…+a2m*ym&lt;=V</t>
  </si>
  <si>
    <t>F(X,B2) = a12*x1 + a22*x2 +…+an2*xn &gt;= V</t>
  </si>
  <si>
    <t>…</t>
  </si>
  <si>
    <t>F(An,Y) = an1*y1 + an2*y2 +…+anm*ym&lt;=V</t>
  </si>
  <si>
    <t>F(X,Bm) = a1m*x1 + a2m*x2 +…+anm*xn &gt;= V</t>
  </si>
  <si>
    <t>Разделим всё на V</t>
  </si>
  <si>
    <t>Сделаем замену yj/V = yj`</t>
  </si>
  <si>
    <t>Сделаем замену xi/V = xi`</t>
  </si>
  <si>
    <t>F(A1,Y)/V = a11*y`1 + a12*y`2 +…+a1m*y`m&lt;=1</t>
  </si>
  <si>
    <t>F(X,B1)/V = a11*x`1 + a21*x`2 +…+an1*x`n &gt;= 1</t>
  </si>
  <si>
    <t>F(A2,Y)/V = a21*y`1 + a22*y`2 +…+a2m*y`m&lt;=1</t>
  </si>
  <si>
    <t>F(X,B2)/V = a12*x`1 + a22*x`2 +…+an2*x`n &gt;= 1</t>
  </si>
  <si>
    <t>F(An,Y)/V = an1*y`1 + an2*y`2 +…+anm*y`m&lt;=1</t>
  </si>
  <si>
    <t>F(X,Bm)/V = a1m*x`1 + a2m*x`2 +…+anm*x`n &gt;= 1</t>
  </si>
  <si>
    <t>Целевая функция</t>
  </si>
  <si>
    <t>y1+y2+ … + ym =1</t>
  </si>
  <si>
    <t>x1+x2+ … + xn =1</t>
  </si>
  <si>
    <t>Разделим на V</t>
  </si>
  <si>
    <t>y`1 + y`2 +…+ y`m = 1/V</t>
  </si>
  <si>
    <t>x`1 + x`2 +…+ x`n = 1/V</t>
  </si>
  <si>
    <t>Переменные yj выбирает В, для него V - это проигрыш</t>
  </si>
  <si>
    <t>V -&gt; min</t>
  </si>
  <si>
    <t>V -&gt; max</t>
  </si>
  <si>
    <t>1/V -&gt; max</t>
  </si>
  <si>
    <t>1/V -&gt; min</t>
  </si>
  <si>
    <t>Z = y`1 + y`2 +…+ y`m -&gt; max</t>
  </si>
  <si>
    <t>Z = x`1 + x`2 +…+ x`m -&gt; min</t>
  </si>
  <si>
    <t>Решаем задачу</t>
  </si>
  <si>
    <t>Z, y`j</t>
  </si>
  <si>
    <t>Z, x`i</t>
  </si>
  <si>
    <t xml:space="preserve">Возвращаемся к исходным переменным </t>
  </si>
  <si>
    <t>V = 1/Z</t>
  </si>
  <si>
    <t>yj = V*y`j</t>
  </si>
  <si>
    <t>xi = V*x`i</t>
  </si>
  <si>
    <t>Замечание , еслти V отрицательна, то при деление нужно менять знак неравенства</t>
  </si>
  <si>
    <t xml:space="preserve">Но мы не можем гарантировать, чтобы V была меньше нуля </t>
  </si>
  <si>
    <t>Прибавляем константу к элментам матрицы, чтобы избавиться от отриц. Значений</t>
  </si>
  <si>
    <t>Тогда в ответе будет V = V - C</t>
  </si>
  <si>
    <t>Y</t>
  </si>
  <si>
    <t>B1</t>
  </si>
  <si>
    <t>B2</t>
  </si>
  <si>
    <t>X</t>
  </si>
  <si>
    <t>A1</t>
  </si>
  <si>
    <t>A2</t>
  </si>
  <si>
    <t>A3</t>
  </si>
  <si>
    <t>A4</t>
  </si>
  <si>
    <t>A5</t>
  </si>
  <si>
    <t>F(A1,Y)/V=</t>
  </si>
  <si>
    <t>&lt;=1</t>
  </si>
  <si>
    <t>Z=</t>
  </si>
  <si>
    <t>F(A2,Y)/V=</t>
  </si>
  <si>
    <t>F(A3,Y)/V=</t>
  </si>
  <si>
    <t>F(A4,Y)/V=</t>
  </si>
  <si>
    <t>F(A5,Y)/V=</t>
  </si>
  <si>
    <t>F(X,B1)/V</t>
  </si>
  <si>
    <t>F(X,B2)/V</t>
  </si>
  <si>
    <t>к -&gt; min</t>
  </si>
  <si>
    <t>&gt;=1</t>
  </si>
  <si>
    <t>V=</t>
  </si>
  <si>
    <t xml:space="preserve"> =&gt;(+4)</t>
  </si>
  <si>
    <t xml:space="preserve"> -&gt; max</t>
  </si>
  <si>
    <t xml:space="preserve">V = </t>
  </si>
  <si>
    <t>Ответ: X =(0; 0; 1; 0; 0), Y = (0,375; 0,625), V - оптимальные стратегии, V = 5 - цена игры</t>
  </si>
  <si>
    <t>B3</t>
  </si>
  <si>
    <t>B4</t>
  </si>
  <si>
    <t>B5</t>
  </si>
  <si>
    <t>B6</t>
  </si>
  <si>
    <t>F(X,B3)/V</t>
  </si>
  <si>
    <t>F(X,B4)/V</t>
  </si>
  <si>
    <t>F(X,B5)/V</t>
  </si>
  <si>
    <t>F(X,B6)/V</t>
  </si>
  <si>
    <t xml:space="preserve">  -&gt; max</t>
  </si>
  <si>
    <t xml:space="preserve"> -&gt; min</t>
  </si>
  <si>
    <t>Ответ:  X = (0; 0; 0,5;0,5; 0), Y = (0,1667; 0,8333; 0; 0; 0)- оптимальные стратегии, V = 4,5 - цена игры</t>
  </si>
  <si>
    <t>###</t>
  </si>
  <si>
    <t>Ответ: X =(0,235294118; 0,029411765; 0,058823529; 0,676470588; 0), Y = (0; 0,411764706; 0,529411765; 0; 0; 0,058823529)  - оптимальные стратегии, V = 4,470588 - цена игры</t>
  </si>
  <si>
    <t xml:space="preserve"> -&gt;(+10)</t>
  </si>
  <si>
    <t>V+10 =</t>
  </si>
  <si>
    <t>Ответ: X =(0,384615385; 0,384615385; 0; 0,230769231; 0), Y = (0,442307692; 0; 0; 0,307692308; 0; 0,25)  - оптимальные стратегии, V = -5,538461538  - цена игры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</si>
</sst>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0" fontId="3" fillId="0" borderId="0" xfId="0" applyFont="1" applyFill="1"/>
    <xf numFmtId="0" fontId="3" fillId="0" borderId="3" xfId="1" applyFont="1" applyFill="1" applyBorder="1"/>
    <xf numFmtId="0" fontId="3" fillId="0" borderId="4" xfId="1" applyFont="1" applyFill="1" applyBorder="1"/>
    <xf numFmtId="0" fontId="3" fillId="0" borderId="5" xfId="1" applyFont="1" applyFill="1" applyBorder="1"/>
    <xf numFmtId="0" fontId="3" fillId="0" borderId="2" xfId="1" applyFont="1" applyFill="1" applyBorder="1" applyAlignment="1">
      <alignment horizontal="center"/>
    </xf>
    <xf numFmtId="0" fontId="3" fillId="0" borderId="2" xfId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2" fillId="0" borderId="0" xfId="1" applyFont="1" applyFill="1" applyBorder="1"/>
    <xf numFmtId="0" fontId="2" fillId="0" borderId="7" xfId="1" applyFont="1" applyFill="1" applyBorder="1"/>
    <xf numFmtId="0" fontId="2" fillId="0" borderId="8" xfId="1" applyFont="1" applyFill="1" applyBorder="1"/>
    <xf numFmtId="0" fontId="2" fillId="0" borderId="9" xfId="1" applyFont="1" applyFill="1" applyBorder="1"/>
    <xf numFmtId="0" fontId="2" fillId="0" borderId="10" xfId="1" applyFont="1" applyFill="1" applyBorder="1"/>
    <xf numFmtId="0" fontId="2" fillId="0" borderId="11" xfId="1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2" fillId="0" borderId="18" xfId="1" applyFont="1" applyFill="1" applyBorder="1"/>
    <xf numFmtId="0" fontId="0" fillId="0" borderId="19" xfId="0" applyFont="1" applyFill="1" applyBorder="1"/>
    <xf numFmtId="0" fontId="0" fillId="0" borderId="6" xfId="0" applyFont="1" applyFill="1" applyBorder="1"/>
    <xf numFmtId="0" fontId="0" fillId="3" borderId="0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11" xfId="0" applyFont="1" applyFill="1" applyBorder="1"/>
    <xf numFmtId="0" fontId="4" fillId="0" borderId="0" xfId="0" applyFont="1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457201</xdr:colOff>
      <xdr:row>0</xdr:row>
      <xdr:rowOff>0</xdr:rowOff>
    </xdr:from>
    <xdr:to>
      <xdr:col>8</xdr:col>
      <xdr:colOff>137160</xdr:colOff>
      <xdr:row>11</xdr:row>
      <xdr:rowOff>32750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C992597-799B-4221-BF25-D9B30136D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1" y="0"/>
          <a:ext cx="4838699" cy="2044430"/>
        </a:xfrm>
        <a:prstGeom prst="rect">
          <a:avLst/>
        </a:prstGeom>
      </xdr:spPr>
    </xdr:pic>
    <xdr:clientData/>
  </xdr:twoCellAnchor>
  <xdr:twoCellAnchor editAs="oneCell">
    <xdr:from>
      <xdr:col>5</xdr:col>
      <xdr:colOff>83820</xdr:colOff>
      <xdr:row>47</xdr:row>
      <xdr:rowOff>160020</xdr:rowOff>
    </xdr:from>
    <xdr:to>
      <xdr:col>9</xdr:col>
      <xdr:colOff>231245</xdr:colOff>
      <xdr:row>68</xdr:row>
      <xdr:rowOff>72914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DDAB620-CD42-462C-91B0-71FE921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1820" y="8801100"/>
          <a:ext cx="5306165" cy="3753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554510</xdr:colOff>
      <xdr:row>11</xdr:row>
      <xdr:rowOff>129540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655EF45-D0B3-4172-9767-A7B164FD9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21710" cy="2141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175260</xdr:rowOff>
    </xdr:from>
    <xdr:to>
      <xdr:col>8</xdr:col>
      <xdr:colOff>77345</xdr:colOff>
      <xdr:row>32</xdr:row>
      <xdr:rowOff>177038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DD5000A-98B1-4CAB-8CE9-F6AEB1739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55720"/>
          <a:ext cx="4954145" cy="219633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43</xdr:row>
      <xdr:rowOff>114300</xdr:rowOff>
    </xdr:from>
    <xdr:to>
      <xdr:col>8</xdr:col>
      <xdr:colOff>480060</xdr:colOff>
      <xdr:row>57</xdr:row>
      <xdr:rowOff>15118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08A2DA4-1133-4C9E-BF60-116E66EE4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" y="8031480"/>
          <a:ext cx="5341620" cy="2491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2D5D-BD2E-47F7-A0B4-C261F3BCE417}">
  <dimension ref="F13:K48"/>
  <sheetViews>
    <sheetView topLeftCell="A40" workbookViewId="0">
      <selection activeCell="F53" sqref="F53"/>
    </sheetView>
  </sheetViews>
  <sheetFormatPr defaultRowHeight="14.4" x14ac:dyDescent="0.3"/>
  <cols>
    <col min="1" max="5" width="8.88671875" style="1"/>
    <col min="6" max="6" width="48.5546875" style="1" bestFit="1" customWidth="1"/>
    <col min="7" max="10" width="8.88671875" style="1"/>
    <col min="11" max="11" width="42.33203125" style="1" bestFit="1" customWidth="1"/>
    <col min="12" max="16384" width="8.88671875" style="1"/>
  </cols>
  <sheetData>
    <row r="13" spans="6:11" x14ac:dyDescent="0.3">
      <c r="F13" s="1" t="s">
        <v>0</v>
      </c>
      <c r="K13" s="1" t="s">
        <v>1</v>
      </c>
    </row>
    <row r="14" spans="6:11" x14ac:dyDescent="0.3">
      <c r="F14" s="1" t="s">
        <v>2</v>
      </c>
      <c r="K14" s="1" t="s">
        <v>3</v>
      </c>
    </row>
    <row r="15" spans="6:11" x14ac:dyDescent="0.3">
      <c r="F15" s="1" t="s">
        <v>4</v>
      </c>
      <c r="K15" s="1" t="s">
        <v>4</v>
      </c>
    </row>
    <row r="16" spans="6:11" x14ac:dyDescent="0.3">
      <c r="F16" s="1" t="s">
        <v>5</v>
      </c>
      <c r="K16" s="1" t="s">
        <v>6</v>
      </c>
    </row>
    <row r="18" spans="6:11" x14ac:dyDescent="0.3">
      <c r="F18" s="1" t="s">
        <v>7</v>
      </c>
      <c r="K18" s="1" t="s">
        <v>7</v>
      </c>
    </row>
    <row r="19" spans="6:11" x14ac:dyDescent="0.3">
      <c r="F19" s="1" t="s">
        <v>8</v>
      </c>
      <c r="K19" s="1" t="s">
        <v>9</v>
      </c>
    </row>
    <row r="20" spans="6:11" ht="15" thickBot="1" x14ac:dyDescent="0.35"/>
    <row r="21" spans="6:11" x14ac:dyDescent="0.3">
      <c r="F21" s="2" t="s">
        <v>10</v>
      </c>
      <c r="K21" s="1" t="s">
        <v>11</v>
      </c>
    </row>
    <row r="22" spans="6:11" x14ac:dyDescent="0.3">
      <c r="F22" s="3" t="s">
        <v>12</v>
      </c>
      <c r="K22" s="1" t="s">
        <v>13</v>
      </c>
    </row>
    <row r="23" spans="6:11" x14ac:dyDescent="0.3">
      <c r="F23" s="3" t="s">
        <v>4</v>
      </c>
      <c r="K23" s="1" t="s">
        <v>4</v>
      </c>
    </row>
    <row r="24" spans="6:11" ht="15" thickBot="1" x14ac:dyDescent="0.35">
      <c r="F24" s="4" t="s">
        <v>14</v>
      </c>
      <c r="K24" s="1" t="s">
        <v>15</v>
      </c>
    </row>
    <row r="26" spans="6:11" ht="15" thickBot="1" x14ac:dyDescent="0.35"/>
    <row r="27" spans="6:11" ht="15" thickBot="1" x14ac:dyDescent="0.35">
      <c r="F27" s="5" t="s">
        <v>16</v>
      </c>
      <c r="K27" s="5" t="s">
        <v>16</v>
      </c>
    </row>
    <row r="28" spans="6:11" x14ac:dyDescent="0.3">
      <c r="F28" s="1" t="s">
        <v>17</v>
      </c>
      <c r="K28" s="1" t="s">
        <v>18</v>
      </c>
    </row>
    <row r="29" spans="6:11" x14ac:dyDescent="0.3">
      <c r="F29" s="1" t="s">
        <v>19</v>
      </c>
      <c r="K29" s="1" t="s">
        <v>19</v>
      </c>
    </row>
    <row r="30" spans="6:11" x14ac:dyDescent="0.3">
      <c r="F30" s="1" t="s">
        <v>20</v>
      </c>
      <c r="K30" s="1" t="s">
        <v>21</v>
      </c>
    </row>
    <row r="31" spans="6:11" x14ac:dyDescent="0.3">
      <c r="F31" s="1" t="s">
        <v>22</v>
      </c>
    </row>
    <row r="32" spans="6:11" x14ac:dyDescent="0.3">
      <c r="F32" s="1" t="s">
        <v>23</v>
      </c>
      <c r="K32" s="1" t="s">
        <v>24</v>
      </c>
    </row>
    <row r="33" spans="6:11" x14ac:dyDescent="0.3">
      <c r="F33" s="1" t="s">
        <v>25</v>
      </c>
      <c r="K33" s="1" t="s">
        <v>26</v>
      </c>
    </row>
    <row r="34" spans="6:11" ht="15" thickBot="1" x14ac:dyDescent="0.35"/>
    <row r="35" spans="6:11" ht="15" thickBot="1" x14ac:dyDescent="0.35">
      <c r="F35" s="6" t="s">
        <v>27</v>
      </c>
      <c r="K35" s="6" t="s">
        <v>28</v>
      </c>
    </row>
    <row r="37" spans="6:11" x14ac:dyDescent="0.3">
      <c r="F37" s="1" t="s">
        <v>29</v>
      </c>
      <c r="K37" s="1" t="s">
        <v>29</v>
      </c>
    </row>
    <row r="38" spans="6:11" x14ac:dyDescent="0.3">
      <c r="F38" s="1" t="s">
        <v>30</v>
      </c>
      <c r="K38" s="1" t="s">
        <v>31</v>
      </c>
    </row>
    <row r="40" spans="6:11" x14ac:dyDescent="0.3">
      <c r="F40" s="1" t="s">
        <v>32</v>
      </c>
      <c r="K40" s="1" t="s">
        <v>32</v>
      </c>
    </row>
    <row r="41" spans="6:11" x14ac:dyDescent="0.3">
      <c r="F41" s="1" t="s">
        <v>33</v>
      </c>
      <c r="K41" s="1" t="s">
        <v>33</v>
      </c>
    </row>
    <row r="42" spans="6:11" x14ac:dyDescent="0.3">
      <c r="F42" s="1" t="s">
        <v>34</v>
      </c>
      <c r="K42" s="1" t="s">
        <v>35</v>
      </c>
    </row>
    <row r="45" spans="6:11" x14ac:dyDescent="0.3">
      <c r="G45" s="1" t="s">
        <v>36</v>
      </c>
    </row>
    <row r="46" spans="6:11" x14ac:dyDescent="0.3">
      <c r="G46" s="1" t="s">
        <v>37</v>
      </c>
    </row>
    <row r="47" spans="6:11" x14ac:dyDescent="0.3">
      <c r="G47" s="1" t="s">
        <v>38</v>
      </c>
    </row>
    <row r="48" spans="6:11" x14ac:dyDescent="0.3">
      <c r="G48" s="1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23B7-24BE-440C-9008-D4E4619E6A64}">
  <dimension ref="A1:L28"/>
  <sheetViews>
    <sheetView workbookViewId="0">
      <selection activeCell="L19" sqref="L19"/>
    </sheetView>
  </sheetViews>
  <sheetFormatPr defaultRowHeight="14.4" x14ac:dyDescent="0.3"/>
  <cols>
    <col min="1" max="16384" width="8.88671875" style="7"/>
  </cols>
  <sheetData>
    <row r="1" spans="1:10" ht="15" thickBot="1" x14ac:dyDescent="0.35">
      <c r="F1" s="7" t="s">
        <v>40</v>
      </c>
      <c r="G1" s="13">
        <v>4.1666666666666699E-2</v>
      </c>
      <c r="H1" s="14">
        <v>6.944444444444442E-2</v>
      </c>
    </row>
    <row r="2" spans="1:10" ht="15" thickBot="1" x14ac:dyDescent="0.35">
      <c r="B2" s="7" t="s">
        <v>41</v>
      </c>
      <c r="C2" s="7" t="s">
        <v>42</v>
      </c>
      <c r="E2" s="7" t="s">
        <v>43</v>
      </c>
      <c r="G2" s="7" t="s">
        <v>41</v>
      </c>
      <c r="H2" s="7" t="s">
        <v>42</v>
      </c>
    </row>
    <row r="3" spans="1:10" x14ac:dyDescent="0.3">
      <c r="A3" s="7" t="s">
        <v>44</v>
      </c>
      <c r="B3" s="7">
        <v>-2</v>
      </c>
      <c r="C3" s="7">
        <v>6</v>
      </c>
      <c r="D3" s="7" t="s">
        <v>61</v>
      </c>
      <c r="E3" s="10">
        <v>0</v>
      </c>
      <c r="F3" s="7" t="s">
        <v>44</v>
      </c>
      <c r="G3" s="15">
        <f t="shared" ref="G3:H7" si="0">B3+4</f>
        <v>2</v>
      </c>
      <c r="H3" s="16">
        <f t="shared" si="0"/>
        <v>10</v>
      </c>
    </row>
    <row r="4" spans="1:10" x14ac:dyDescent="0.3">
      <c r="A4" s="7" t="s">
        <v>45</v>
      </c>
      <c r="B4" s="7">
        <v>0</v>
      </c>
      <c r="C4" s="7">
        <v>3</v>
      </c>
      <c r="D4" s="7" t="s">
        <v>61</v>
      </c>
      <c r="E4" s="11">
        <v>0</v>
      </c>
      <c r="F4" s="7" t="s">
        <v>45</v>
      </c>
      <c r="G4" s="17">
        <f t="shared" si="0"/>
        <v>4</v>
      </c>
      <c r="H4" s="18">
        <f t="shared" si="0"/>
        <v>7</v>
      </c>
    </row>
    <row r="5" spans="1:10" x14ac:dyDescent="0.3">
      <c r="A5" s="7" t="s">
        <v>46</v>
      </c>
      <c r="B5" s="7">
        <v>5</v>
      </c>
      <c r="C5" s="7">
        <v>5</v>
      </c>
      <c r="D5" s="7" t="s">
        <v>61</v>
      </c>
      <c r="E5" s="11">
        <v>0.1111111111111111</v>
      </c>
      <c r="F5" s="7" t="s">
        <v>46</v>
      </c>
      <c r="G5" s="17">
        <f t="shared" si="0"/>
        <v>9</v>
      </c>
      <c r="H5" s="18">
        <f t="shared" si="0"/>
        <v>9</v>
      </c>
    </row>
    <row r="6" spans="1:10" x14ac:dyDescent="0.3">
      <c r="A6" s="7" t="s">
        <v>47</v>
      </c>
      <c r="B6" s="7">
        <v>14</v>
      </c>
      <c r="C6" s="7">
        <v>-3</v>
      </c>
      <c r="D6" s="7" t="s">
        <v>61</v>
      </c>
      <c r="E6" s="11">
        <v>0</v>
      </c>
      <c r="F6" s="7" t="s">
        <v>47</v>
      </c>
      <c r="G6" s="17">
        <f t="shared" si="0"/>
        <v>18</v>
      </c>
      <c r="H6" s="18">
        <f t="shared" si="0"/>
        <v>1</v>
      </c>
    </row>
    <row r="7" spans="1:10" ht="15" thickBot="1" x14ac:dyDescent="0.35">
      <c r="A7" s="7" t="s">
        <v>48</v>
      </c>
      <c r="B7" s="7">
        <v>10</v>
      </c>
      <c r="C7" s="7">
        <v>2</v>
      </c>
      <c r="D7" s="7" t="s">
        <v>61</v>
      </c>
      <c r="E7" s="12">
        <v>0</v>
      </c>
      <c r="F7" s="7" t="s">
        <v>48</v>
      </c>
      <c r="G7" s="19">
        <f t="shared" si="0"/>
        <v>14</v>
      </c>
      <c r="H7" s="20">
        <f t="shared" si="0"/>
        <v>6</v>
      </c>
    </row>
    <row r="11" spans="1:10" x14ac:dyDescent="0.3">
      <c r="E11" s="7" t="s">
        <v>49</v>
      </c>
      <c r="F11" s="7">
        <f>SUMPRODUCT(G3:H3,$G$1:$H$1)</f>
        <v>0.77777777777777757</v>
      </c>
      <c r="G11" s="7" t="s">
        <v>50</v>
      </c>
      <c r="H11" s="7" t="s">
        <v>51</v>
      </c>
      <c r="I11" s="7">
        <f>SUM((G1:H1))</f>
        <v>0.11111111111111112</v>
      </c>
      <c r="J11" s="7" t="s">
        <v>62</v>
      </c>
    </row>
    <row r="12" spans="1:10" x14ac:dyDescent="0.3">
      <c r="E12" s="7" t="s">
        <v>52</v>
      </c>
      <c r="F12" s="7">
        <f t="shared" ref="F12:F15" si="1">SUMPRODUCT(G4:H4,$G$1:$H$1)</f>
        <v>0.65277777777777768</v>
      </c>
      <c r="G12" s="7" t="s">
        <v>50</v>
      </c>
    </row>
    <row r="13" spans="1:10" x14ac:dyDescent="0.3">
      <c r="E13" s="7" t="s">
        <v>53</v>
      </c>
      <c r="F13" s="7">
        <f t="shared" si="1"/>
        <v>1</v>
      </c>
      <c r="G13" s="7" t="s">
        <v>50</v>
      </c>
    </row>
    <row r="14" spans="1:10" x14ac:dyDescent="0.3">
      <c r="E14" s="7" t="s">
        <v>54</v>
      </c>
      <c r="F14" s="7">
        <f t="shared" si="1"/>
        <v>0.81944444444444497</v>
      </c>
      <c r="G14" s="7" t="s">
        <v>50</v>
      </c>
    </row>
    <row r="15" spans="1:10" x14ac:dyDescent="0.3">
      <c r="E15" s="7" t="s">
        <v>55</v>
      </c>
      <c r="F15" s="7">
        <f t="shared" si="1"/>
        <v>1.0000000000000004</v>
      </c>
      <c r="G15" s="7" t="s">
        <v>50</v>
      </c>
    </row>
    <row r="17" spans="5:12" x14ac:dyDescent="0.3">
      <c r="G17" s="7" t="s">
        <v>56</v>
      </c>
      <c r="H17" s="7" t="s">
        <v>57</v>
      </c>
    </row>
    <row r="18" spans="5:12" x14ac:dyDescent="0.3">
      <c r="G18" s="7">
        <f>SUMPRODUCT($E3:$E7,G3:G7)</f>
        <v>1</v>
      </c>
      <c r="H18" s="7">
        <f>SUMPRODUCT($E3:$E7,H3:H7)</f>
        <v>1</v>
      </c>
      <c r="J18" s="7" t="s">
        <v>51</v>
      </c>
      <c r="K18" s="8">
        <f>SUM(E3:E7)</f>
        <v>0.1111111111111111</v>
      </c>
      <c r="L18" s="7" t="s">
        <v>74</v>
      </c>
    </row>
    <row r="19" spans="5:12" x14ac:dyDescent="0.3">
      <c r="G19" s="7" t="s">
        <v>59</v>
      </c>
      <c r="H19" s="7" t="s">
        <v>59</v>
      </c>
    </row>
    <row r="21" spans="5:12" x14ac:dyDescent="0.3">
      <c r="J21" s="7" t="s">
        <v>60</v>
      </c>
      <c r="K21" s="7">
        <f>1/I11</f>
        <v>9</v>
      </c>
    </row>
    <row r="23" spans="5:12" x14ac:dyDescent="0.3">
      <c r="E23" s="7" t="s">
        <v>43</v>
      </c>
      <c r="G23" s="7" t="s">
        <v>40</v>
      </c>
    </row>
    <row r="24" spans="5:12" x14ac:dyDescent="0.3">
      <c r="E24" s="7">
        <f>E3/SUM(E$3:E$7)</f>
        <v>0</v>
      </c>
      <c r="G24" s="7">
        <f>G1/SUM($G$1:$H$1)</f>
        <v>0.37500000000000028</v>
      </c>
      <c r="H24" s="7">
        <f>H1/SUM($G$1:$H$1)</f>
        <v>0.62499999999999978</v>
      </c>
      <c r="J24" s="7" t="s">
        <v>63</v>
      </c>
      <c r="K24" s="7">
        <f>K21 - 4</f>
        <v>5</v>
      </c>
    </row>
    <row r="25" spans="5:12" x14ac:dyDescent="0.3">
      <c r="E25" s="7">
        <f t="shared" ref="E25:E28" si="2">E4/SUM(E$3:E$7)</f>
        <v>0</v>
      </c>
    </row>
    <row r="26" spans="5:12" x14ac:dyDescent="0.3">
      <c r="E26" s="7">
        <f>E5/SUM(E$3:E$7)</f>
        <v>1</v>
      </c>
      <c r="G26" s="7" t="s">
        <v>64</v>
      </c>
    </row>
    <row r="27" spans="5:12" x14ac:dyDescent="0.3">
      <c r="E27" s="7">
        <f t="shared" si="2"/>
        <v>0</v>
      </c>
    </row>
    <row r="28" spans="5:12" x14ac:dyDescent="0.3">
      <c r="E28" s="7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F866-EB35-4E68-BEFF-D6891464E97A}">
  <dimension ref="A1:AD63"/>
  <sheetViews>
    <sheetView tabSelected="1" workbookViewId="0">
      <selection activeCell="M11" sqref="M11"/>
    </sheetView>
  </sheetViews>
  <sheetFormatPr defaultRowHeight="14.4" x14ac:dyDescent="0.3"/>
  <cols>
    <col min="1" max="12" width="8.88671875" style="7"/>
    <col min="13" max="13" width="8.88671875" style="7" customWidth="1"/>
    <col min="14" max="16384" width="8.88671875" style="7"/>
  </cols>
  <sheetData>
    <row r="1" spans="9:26" x14ac:dyDescent="0.3">
      <c r="J1" s="7" t="s">
        <v>40</v>
      </c>
      <c r="K1" s="9">
        <v>3.7037037037037049E-2</v>
      </c>
      <c r="L1" s="9">
        <v>0.18518518518518517</v>
      </c>
      <c r="M1" s="9">
        <v>0</v>
      </c>
      <c r="N1" s="9">
        <v>0</v>
      </c>
      <c r="O1" s="9">
        <v>0</v>
      </c>
      <c r="P1" s="9">
        <v>0</v>
      </c>
      <c r="U1" s="7" t="s">
        <v>40</v>
      </c>
    </row>
    <row r="2" spans="9:26" x14ac:dyDescent="0.3">
      <c r="I2" s="7" t="s">
        <v>43</v>
      </c>
      <c r="K2" s="7" t="s">
        <v>41</v>
      </c>
      <c r="L2" s="7" t="s">
        <v>42</v>
      </c>
      <c r="M2" s="7" t="s">
        <v>65</v>
      </c>
      <c r="N2" s="7" t="s">
        <v>66</v>
      </c>
      <c r="O2" s="7" t="s">
        <v>67</v>
      </c>
      <c r="P2" s="7" t="s">
        <v>68</v>
      </c>
      <c r="T2" s="24"/>
      <c r="U2" s="7">
        <f t="shared" ref="U2:Z2" si="0">$M$16*K1</f>
        <v>0.16666666666666671</v>
      </c>
      <c r="V2" s="7">
        <f t="shared" si="0"/>
        <v>0.83333333333333326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</row>
    <row r="3" spans="9:26" x14ac:dyDescent="0.3">
      <c r="I3" s="9">
        <v>0</v>
      </c>
      <c r="J3" s="7" t="s">
        <v>44</v>
      </c>
      <c r="K3" s="7">
        <v>5</v>
      </c>
      <c r="L3" s="7">
        <v>3</v>
      </c>
      <c r="M3" s="7">
        <v>0</v>
      </c>
      <c r="N3" s="7">
        <v>3</v>
      </c>
      <c r="O3" s="7">
        <v>6</v>
      </c>
      <c r="P3" s="7">
        <v>5</v>
      </c>
      <c r="T3" s="7" t="s">
        <v>43</v>
      </c>
    </row>
    <row r="4" spans="9:26" x14ac:dyDescent="0.3">
      <c r="I4" s="9">
        <v>0</v>
      </c>
      <c r="J4" s="7" t="s">
        <v>45</v>
      </c>
      <c r="K4" s="7">
        <v>5</v>
      </c>
      <c r="L4" s="7">
        <v>4</v>
      </c>
      <c r="M4" s="7">
        <v>6</v>
      </c>
      <c r="N4" s="7">
        <v>4</v>
      </c>
      <c r="O4" s="7">
        <v>5</v>
      </c>
      <c r="P4" s="7">
        <v>2</v>
      </c>
      <c r="T4" s="7">
        <f xml:space="preserve"> $M$16*I3</f>
        <v>0</v>
      </c>
    </row>
    <row r="5" spans="9:26" x14ac:dyDescent="0.3">
      <c r="I5" s="9">
        <v>0.11111111111111105</v>
      </c>
      <c r="J5" s="7" t="s">
        <v>46</v>
      </c>
      <c r="K5" s="7">
        <v>2</v>
      </c>
      <c r="L5" s="7">
        <v>5</v>
      </c>
      <c r="M5" s="7">
        <v>10</v>
      </c>
      <c r="N5" s="7">
        <v>3</v>
      </c>
      <c r="O5" s="7">
        <v>4</v>
      </c>
      <c r="P5" s="7">
        <v>1</v>
      </c>
      <c r="T5" s="7">
        <f xml:space="preserve"> $M$16*I4</f>
        <v>0</v>
      </c>
    </row>
    <row r="6" spans="9:26" x14ac:dyDescent="0.3">
      <c r="I6" s="9">
        <v>0.11111111111111112</v>
      </c>
      <c r="J6" s="7" t="s">
        <v>47</v>
      </c>
      <c r="K6" s="7">
        <v>7</v>
      </c>
      <c r="L6" s="7">
        <v>4</v>
      </c>
      <c r="M6" s="7">
        <v>8</v>
      </c>
      <c r="N6" s="7">
        <v>7</v>
      </c>
      <c r="O6" s="7">
        <v>9</v>
      </c>
      <c r="P6" s="7">
        <v>8</v>
      </c>
      <c r="T6" s="7">
        <f xml:space="preserve"> $M$16*I5</f>
        <v>0.49999999999999972</v>
      </c>
    </row>
    <row r="7" spans="9:26" x14ac:dyDescent="0.3">
      <c r="I7" s="9">
        <v>0</v>
      </c>
      <c r="J7" s="7" t="s">
        <v>48</v>
      </c>
      <c r="K7" s="7">
        <v>10</v>
      </c>
      <c r="L7" s="7">
        <v>3</v>
      </c>
      <c r="M7" s="7">
        <v>9</v>
      </c>
      <c r="N7" s="7">
        <v>10</v>
      </c>
      <c r="O7" s="7">
        <v>7</v>
      </c>
      <c r="P7" s="7">
        <v>5</v>
      </c>
      <c r="T7" s="7">
        <f xml:space="preserve"> $M$16*I6</f>
        <v>0.5</v>
      </c>
    </row>
    <row r="8" spans="9:26" x14ac:dyDescent="0.3">
      <c r="T8" s="7">
        <f xml:space="preserve"> $M$16*I7</f>
        <v>0</v>
      </c>
    </row>
    <row r="11" spans="9:26" x14ac:dyDescent="0.3">
      <c r="I11" s="7" t="s">
        <v>49</v>
      </c>
      <c r="J11" s="7">
        <f>SUMPRODUCT($K$1:$P$1,K3:P3)</f>
        <v>0.74074074074074081</v>
      </c>
      <c r="K11" s="7" t="s">
        <v>50</v>
      </c>
      <c r="L11" s="7" t="s">
        <v>51</v>
      </c>
      <c r="M11" s="7">
        <f>SUM(K1:P1)</f>
        <v>0.22222222222222221</v>
      </c>
      <c r="N11" s="7" t="s">
        <v>73</v>
      </c>
      <c r="P11" s="7" t="s">
        <v>56</v>
      </c>
      <c r="Q11" s="7" t="s">
        <v>57</v>
      </c>
      <c r="R11" s="7" t="s">
        <v>69</v>
      </c>
      <c r="S11" s="7" t="s">
        <v>70</v>
      </c>
      <c r="T11" s="7" t="s">
        <v>71</v>
      </c>
      <c r="U11" s="7" t="s">
        <v>72</v>
      </c>
    </row>
    <row r="12" spans="9:26" x14ac:dyDescent="0.3">
      <c r="I12" s="7" t="s">
        <v>52</v>
      </c>
      <c r="J12" s="7">
        <f t="shared" ref="J12:J15" si="1">SUMPRODUCT($K$1:$P$1,K4:P4)</f>
        <v>0.92592592592592593</v>
      </c>
      <c r="K12" s="7" t="s">
        <v>50</v>
      </c>
      <c r="P12" s="7">
        <f t="shared" ref="P12:U12" si="2">SUMPRODUCT($I$3:$I$7,K3:K7)</f>
        <v>0.99999999999999989</v>
      </c>
      <c r="Q12" s="7">
        <f t="shared" si="2"/>
        <v>0.99999999999999978</v>
      </c>
      <c r="R12" s="7">
        <f t="shared" si="2"/>
        <v>1.9999999999999996</v>
      </c>
      <c r="S12" s="7">
        <f t="shared" si="2"/>
        <v>1.1111111111111109</v>
      </c>
      <c r="T12" s="7">
        <f t="shared" si="2"/>
        <v>1.4444444444444442</v>
      </c>
      <c r="U12" s="7">
        <f t="shared" si="2"/>
        <v>1</v>
      </c>
    </row>
    <row r="13" spans="9:26" x14ac:dyDescent="0.3">
      <c r="I13" s="7" t="s">
        <v>53</v>
      </c>
      <c r="J13" s="7">
        <f t="shared" si="1"/>
        <v>0.99999999999999989</v>
      </c>
      <c r="K13" s="7" t="s">
        <v>50</v>
      </c>
      <c r="P13" s="7" t="s">
        <v>59</v>
      </c>
      <c r="Q13" s="7" t="s">
        <v>59</v>
      </c>
      <c r="R13" s="7" t="s">
        <v>59</v>
      </c>
      <c r="S13" s="7" t="s">
        <v>59</v>
      </c>
      <c r="T13" s="7" t="s">
        <v>59</v>
      </c>
      <c r="U13" s="7" t="s">
        <v>59</v>
      </c>
    </row>
    <row r="14" spans="9:26" x14ac:dyDescent="0.3">
      <c r="I14" s="7" t="s">
        <v>54</v>
      </c>
      <c r="J14" s="7">
        <f t="shared" si="1"/>
        <v>1</v>
      </c>
      <c r="K14" s="7" t="s">
        <v>50</v>
      </c>
    </row>
    <row r="15" spans="9:26" x14ac:dyDescent="0.3">
      <c r="I15" s="7" t="s">
        <v>55</v>
      </c>
      <c r="J15" s="7">
        <f t="shared" si="1"/>
        <v>0.92592592592592604</v>
      </c>
      <c r="K15" s="7" t="s">
        <v>50</v>
      </c>
    </row>
    <row r="16" spans="9:26" x14ac:dyDescent="0.3">
      <c r="L16" s="7" t="s">
        <v>63</v>
      </c>
      <c r="M16" s="7">
        <f>1/M11</f>
        <v>4.5</v>
      </c>
      <c r="R16" s="7" t="s">
        <v>51</v>
      </c>
      <c r="S16" s="8">
        <f>SUM(I3:I7)</f>
        <v>0.22222222222222215</v>
      </c>
      <c r="T16" s="7" t="s">
        <v>58</v>
      </c>
    </row>
    <row r="18" spans="1:30" x14ac:dyDescent="0.3">
      <c r="L18" s="28" t="s">
        <v>75</v>
      </c>
    </row>
    <row r="19" spans="1:30" ht="15" thickBot="1" x14ac:dyDescent="0.35"/>
    <row r="20" spans="1:30" ht="15" thickBot="1" x14ac:dyDescent="0.35">
      <c r="A20" s="25" t="s">
        <v>76</v>
      </c>
      <c r="B20" s="26" t="s">
        <v>76</v>
      </c>
      <c r="C20" s="26" t="s">
        <v>76</v>
      </c>
      <c r="D20" s="26" t="s">
        <v>76</v>
      </c>
      <c r="E20" s="26" t="s">
        <v>76</v>
      </c>
      <c r="F20" s="26" t="s">
        <v>76</v>
      </c>
      <c r="G20" s="26" t="s">
        <v>76</v>
      </c>
      <c r="H20" s="26" t="s">
        <v>76</v>
      </c>
      <c r="I20" s="26" t="s">
        <v>76</v>
      </c>
      <c r="J20" s="26" t="s">
        <v>76</v>
      </c>
      <c r="K20" s="26" t="s">
        <v>76</v>
      </c>
      <c r="L20" s="26" t="s">
        <v>76</v>
      </c>
      <c r="M20" s="26" t="s">
        <v>76</v>
      </c>
      <c r="N20" s="26" t="s">
        <v>76</v>
      </c>
      <c r="O20" s="26" t="s">
        <v>76</v>
      </c>
      <c r="P20" s="26" t="s">
        <v>76</v>
      </c>
      <c r="Q20" s="26" t="s">
        <v>76</v>
      </c>
      <c r="R20" s="26" t="s">
        <v>76</v>
      </c>
      <c r="S20" s="26" t="s">
        <v>76</v>
      </c>
      <c r="T20" s="26" t="s">
        <v>76</v>
      </c>
      <c r="U20" s="26" t="s">
        <v>76</v>
      </c>
      <c r="V20" s="26" t="s">
        <v>76</v>
      </c>
      <c r="W20" s="26" t="s">
        <v>76</v>
      </c>
      <c r="X20" s="26" t="s">
        <v>76</v>
      </c>
      <c r="Y20" s="26" t="s">
        <v>76</v>
      </c>
      <c r="Z20" s="26" t="s">
        <v>76</v>
      </c>
      <c r="AA20" s="26" t="s">
        <v>76</v>
      </c>
      <c r="AB20" s="26" t="s">
        <v>76</v>
      </c>
      <c r="AC20" s="26" t="s">
        <v>76</v>
      </c>
      <c r="AD20" s="27" t="s">
        <v>76</v>
      </c>
    </row>
    <row r="24" spans="1:30" x14ac:dyDescent="0.3">
      <c r="K24" s="7" t="s">
        <v>40</v>
      </c>
      <c r="L24" s="9">
        <v>0</v>
      </c>
      <c r="M24" s="9">
        <v>9.2105263157894746E-2</v>
      </c>
      <c r="N24" s="9">
        <v>0.11842105263157895</v>
      </c>
      <c r="O24" s="9">
        <v>0</v>
      </c>
      <c r="P24" s="9">
        <v>0</v>
      </c>
      <c r="Q24" s="9">
        <v>1.3157894736842101E-2</v>
      </c>
      <c r="T24" s="24"/>
      <c r="U24" s="7" t="s">
        <v>40</v>
      </c>
    </row>
    <row r="25" spans="1:30" x14ac:dyDescent="0.3">
      <c r="J25" s="7" t="s">
        <v>43</v>
      </c>
      <c r="L25" s="7" t="s">
        <v>41</v>
      </c>
      <c r="M25" s="7" t="s">
        <v>42</v>
      </c>
      <c r="N25" s="7" t="s">
        <v>65</v>
      </c>
      <c r="O25" s="7" t="s">
        <v>66</v>
      </c>
      <c r="P25" s="7" t="s">
        <v>67</v>
      </c>
      <c r="Q25" s="7" t="s">
        <v>68</v>
      </c>
      <c r="T25" s="7" t="s">
        <v>43</v>
      </c>
      <c r="U25" s="7">
        <f>$N$39*L24</f>
        <v>0</v>
      </c>
      <c r="V25" s="7">
        <f t="shared" ref="V25:Z25" si="3">$N$39*M24</f>
        <v>0.41176470588235298</v>
      </c>
      <c r="W25" s="7">
        <f t="shared" si="3"/>
        <v>0.52941176470588236</v>
      </c>
      <c r="X25" s="7">
        <f t="shared" si="3"/>
        <v>0</v>
      </c>
      <c r="Y25" s="7">
        <f t="shared" si="3"/>
        <v>0</v>
      </c>
      <c r="Z25" s="7">
        <f t="shared" si="3"/>
        <v>5.8823529411764691E-2</v>
      </c>
    </row>
    <row r="26" spans="1:30" x14ac:dyDescent="0.3">
      <c r="J26" s="9">
        <v>5.263157894736846E-2</v>
      </c>
      <c r="K26" s="7" t="s">
        <v>44</v>
      </c>
      <c r="L26" s="7">
        <v>9</v>
      </c>
      <c r="M26" s="7">
        <v>7</v>
      </c>
      <c r="N26" s="7">
        <v>2</v>
      </c>
      <c r="O26" s="7">
        <v>8</v>
      </c>
      <c r="P26" s="7">
        <v>7</v>
      </c>
      <c r="Q26" s="7">
        <v>9</v>
      </c>
      <c r="T26" s="7">
        <f>$N$39*J26</f>
        <v>0.23529411764705901</v>
      </c>
    </row>
    <row r="27" spans="1:30" x14ac:dyDescent="0.3">
      <c r="J27" s="9">
        <v>6.578947368421015E-3</v>
      </c>
      <c r="K27" s="7" t="s">
        <v>45</v>
      </c>
      <c r="L27" s="7">
        <v>7</v>
      </c>
      <c r="M27" s="7">
        <v>4</v>
      </c>
      <c r="N27" s="7">
        <v>5</v>
      </c>
      <c r="O27" s="7">
        <v>9</v>
      </c>
      <c r="P27" s="7">
        <v>3</v>
      </c>
      <c r="Q27" s="7">
        <v>3</v>
      </c>
      <c r="T27" s="7">
        <f t="shared" ref="T27:T30" si="4">$N$39*J27</f>
        <v>2.9411764705882186E-2</v>
      </c>
    </row>
    <row r="28" spans="1:30" x14ac:dyDescent="0.3">
      <c r="J28" s="9">
        <v>1.3157894736842115E-2</v>
      </c>
      <c r="K28" s="7" t="s">
        <v>46</v>
      </c>
      <c r="L28" s="7">
        <v>8</v>
      </c>
      <c r="M28" s="7">
        <v>0</v>
      </c>
      <c r="N28" s="7">
        <v>8</v>
      </c>
      <c r="O28" s="7">
        <v>5</v>
      </c>
      <c r="P28" s="7">
        <v>1</v>
      </c>
      <c r="Q28" s="7">
        <v>4</v>
      </c>
      <c r="T28" s="7">
        <f t="shared" si="4"/>
        <v>5.8823529411764754E-2</v>
      </c>
    </row>
    <row r="29" spans="1:30" x14ac:dyDescent="0.3">
      <c r="J29" s="9">
        <v>0.15131578947368424</v>
      </c>
      <c r="K29" s="7" t="s">
        <v>47</v>
      </c>
      <c r="L29" s="7">
        <v>7</v>
      </c>
      <c r="M29" s="7">
        <v>4</v>
      </c>
      <c r="N29" s="7">
        <v>5</v>
      </c>
      <c r="O29" s="7">
        <v>3</v>
      </c>
      <c r="P29" s="7">
        <v>9</v>
      </c>
      <c r="Q29" s="7">
        <v>3</v>
      </c>
      <c r="T29" s="7">
        <f t="shared" si="4"/>
        <v>0.67647058823529427</v>
      </c>
    </row>
    <row r="30" spans="1:30" x14ac:dyDescent="0.3">
      <c r="J30" s="9">
        <v>0</v>
      </c>
      <c r="K30" s="7" t="s">
        <v>48</v>
      </c>
      <c r="L30" s="7">
        <v>4</v>
      </c>
      <c r="M30" s="7">
        <v>2</v>
      </c>
      <c r="N30" s="7">
        <v>1</v>
      </c>
      <c r="O30" s="7">
        <v>8</v>
      </c>
      <c r="P30" s="7">
        <v>5</v>
      </c>
      <c r="Q30" s="7">
        <v>3</v>
      </c>
      <c r="T30" s="7">
        <f t="shared" si="4"/>
        <v>0</v>
      </c>
    </row>
    <row r="34" spans="1:30" x14ac:dyDescent="0.3">
      <c r="J34" s="7" t="s">
        <v>49</v>
      </c>
      <c r="K34" s="7">
        <f>SUMPRODUCT($L$24:$Q$24,L26:Q26)</f>
        <v>1.0000000000000002</v>
      </c>
      <c r="L34" s="7" t="s">
        <v>50</v>
      </c>
      <c r="M34" s="7" t="s">
        <v>51</v>
      </c>
      <c r="N34" s="7">
        <f>SUM(L24:Q24)</f>
        <v>0.22368421052631579</v>
      </c>
      <c r="O34" s="7" t="s">
        <v>62</v>
      </c>
      <c r="Q34" s="7" t="s">
        <v>56</v>
      </c>
      <c r="R34" s="7" t="s">
        <v>57</v>
      </c>
      <c r="S34" s="7" t="s">
        <v>69</v>
      </c>
      <c r="T34" s="7" t="s">
        <v>70</v>
      </c>
      <c r="U34" s="7" t="s">
        <v>71</v>
      </c>
      <c r="V34" s="7" t="s">
        <v>72</v>
      </c>
    </row>
    <row r="35" spans="1:30" x14ac:dyDescent="0.3">
      <c r="J35" s="7" t="s">
        <v>52</v>
      </c>
      <c r="K35" s="7">
        <f t="shared" ref="K35:K38" si="5">SUMPRODUCT($L$24:$Q$24,L27:Q27)</f>
        <v>1</v>
      </c>
      <c r="L35" s="7" t="s">
        <v>50</v>
      </c>
      <c r="Q35" s="7">
        <f>SUMPRODUCT($J$26:$J$30,L26:L30)</f>
        <v>1.6842105263157898</v>
      </c>
      <c r="R35" s="7">
        <f t="shared" ref="R35:V35" si="6">SUMPRODUCT($J$26:$J$30,M26:M30)</f>
        <v>1.0000000000000002</v>
      </c>
      <c r="S35" s="7">
        <f t="shared" si="6"/>
        <v>1.0000000000000002</v>
      </c>
      <c r="T35" s="7">
        <f t="shared" si="6"/>
        <v>1.0000000000000002</v>
      </c>
      <c r="U35" s="7">
        <f t="shared" si="6"/>
        <v>1.7631578947368425</v>
      </c>
      <c r="V35" s="7">
        <f t="shared" si="6"/>
        <v>1.0000000000000004</v>
      </c>
    </row>
    <row r="36" spans="1:30" x14ac:dyDescent="0.3">
      <c r="J36" s="7" t="s">
        <v>53</v>
      </c>
      <c r="K36" s="7">
        <f t="shared" si="5"/>
        <v>1</v>
      </c>
      <c r="L36" s="7" t="s">
        <v>50</v>
      </c>
      <c r="Q36" s="7" t="s">
        <v>59</v>
      </c>
      <c r="R36" s="7" t="s">
        <v>59</v>
      </c>
      <c r="S36" s="7" t="s">
        <v>59</v>
      </c>
      <c r="T36" s="7" t="s">
        <v>59</v>
      </c>
      <c r="U36" s="7" t="s">
        <v>59</v>
      </c>
      <c r="V36" s="7" t="s">
        <v>59</v>
      </c>
    </row>
    <row r="37" spans="1:30" x14ac:dyDescent="0.3">
      <c r="J37" s="7" t="s">
        <v>54</v>
      </c>
      <c r="K37" s="7">
        <f t="shared" si="5"/>
        <v>1</v>
      </c>
      <c r="L37" s="7" t="s">
        <v>50</v>
      </c>
    </row>
    <row r="38" spans="1:30" x14ac:dyDescent="0.3">
      <c r="J38" s="7" t="s">
        <v>55</v>
      </c>
      <c r="K38" s="7">
        <f t="shared" si="5"/>
        <v>0.3421052631578948</v>
      </c>
      <c r="L38" s="7" t="s">
        <v>50</v>
      </c>
    </row>
    <row r="39" spans="1:30" x14ac:dyDescent="0.3">
      <c r="M39" s="7" t="s">
        <v>63</v>
      </c>
      <c r="N39" s="7">
        <f>1/N34</f>
        <v>4.4705882352941178</v>
      </c>
      <c r="S39" s="7" t="s">
        <v>51</v>
      </c>
      <c r="T39" s="8">
        <f>SUM(J26:J30)</f>
        <v>0.22368421052631582</v>
      </c>
      <c r="U39" s="7" t="s">
        <v>74</v>
      </c>
    </row>
    <row r="41" spans="1:30" x14ac:dyDescent="0.3">
      <c r="M41" s="28" t="s">
        <v>77</v>
      </c>
    </row>
    <row r="42" spans="1:30" ht="15" thickBot="1" x14ac:dyDescent="0.35"/>
    <row r="43" spans="1:30" ht="15" thickBot="1" x14ac:dyDescent="0.35">
      <c r="A43" s="25" t="s">
        <v>76</v>
      </c>
      <c r="B43" s="26" t="s">
        <v>76</v>
      </c>
      <c r="C43" s="26" t="s">
        <v>76</v>
      </c>
      <c r="D43" s="26" t="s">
        <v>76</v>
      </c>
      <c r="E43" s="26" t="s">
        <v>76</v>
      </c>
      <c r="F43" s="26" t="s">
        <v>76</v>
      </c>
      <c r="G43" s="26" t="s">
        <v>76</v>
      </c>
      <c r="H43" s="26" t="s">
        <v>76</v>
      </c>
      <c r="I43" s="26" t="s">
        <v>76</v>
      </c>
      <c r="J43" s="26" t="s">
        <v>76</v>
      </c>
      <c r="K43" s="26" t="s">
        <v>76</v>
      </c>
      <c r="L43" s="26" t="s">
        <v>76</v>
      </c>
      <c r="M43" s="26" t="s">
        <v>76</v>
      </c>
      <c r="N43" s="26" t="s">
        <v>76</v>
      </c>
      <c r="O43" s="26" t="s">
        <v>76</v>
      </c>
      <c r="P43" s="26" t="s">
        <v>76</v>
      </c>
      <c r="Q43" s="26" t="s">
        <v>76</v>
      </c>
      <c r="R43" s="26" t="s">
        <v>76</v>
      </c>
      <c r="S43" s="26" t="s">
        <v>76</v>
      </c>
      <c r="T43" s="26" t="s">
        <v>76</v>
      </c>
      <c r="U43" s="26" t="s">
        <v>76</v>
      </c>
      <c r="V43" s="26" t="s">
        <v>76</v>
      </c>
      <c r="W43" s="26" t="s">
        <v>76</v>
      </c>
      <c r="X43" s="26" t="s">
        <v>76</v>
      </c>
      <c r="Y43" s="26" t="s">
        <v>76</v>
      </c>
      <c r="Z43" s="26" t="s">
        <v>76</v>
      </c>
      <c r="AA43" s="26" t="s">
        <v>76</v>
      </c>
      <c r="AB43" s="26" t="s">
        <v>76</v>
      </c>
      <c r="AC43" s="26" t="s">
        <v>76</v>
      </c>
      <c r="AD43" s="27" t="s">
        <v>76</v>
      </c>
    </row>
    <row r="45" spans="1:30" ht="15" thickBot="1" x14ac:dyDescent="0.35"/>
    <row r="46" spans="1:30" ht="15" thickBot="1" x14ac:dyDescent="0.35">
      <c r="K46" s="7" t="s">
        <v>40</v>
      </c>
      <c r="L46" s="13">
        <v>0</v>
      </c>
      <c r="M46" s="21">
        <v>0</v>
      </c>
      <c r="N46" s="21">
        <v>0</v>
      </c>
      <c r="O46" s="21">
        <v>0</v>
      </c>
      <c r="P46" s="21">
        <v>0</v>
      </c>
      <c r="Q46" s="14">
        <v>0</v>
      </c>
      <c r="V46" s="7" t="s">
        <v>40</v>
      </c>
      <c r="W46" s="13">
        <v>9.9137931034482749E-2</v>
      </c>
      <c r="X46" s="21">
        <v>0</v>
      </c>
      <c r="Y46" s="21">
        <v>0</v>
      </c>
      <c r="Z46" s="21">
        <v>6.8965517241379323E-2</v>
      </c>
      <c r="AA46" s="21">
        <v>0</v>
      </c>
      <c r="AB46" s="14">
        <v>5.6034482758620704E-2</v>
      </c>
    </row>
    <row r="47" spans="1:30" ht="15" thickBot="1" x14ac:dyDescent="0.35">
      <c r="J47" s="7" t="s">
        <v>43</v>
      </c>
      <c r="L47" s="7" t="s">
        <v>41</v>
      </c>
      <c r="M47" s="7" t="s">
        <v>42</v>
      </c>
      <c r="N47" s="7" t="s">
        <v>65</v>
      </c>
      <c r="O47" s="7" t="s">
        <v>66</v>
      </c>
      <c r="P47" s="7" t="s">
        <v>67</v>
      </c>
      <c r="Q47" s="7" t="s">
        <v>68</v>
      </c>
      <c r="U47" s="7" t="s">
        <v>43</v>
      </c>
      <c r="W47" s="7" t="s">
        <v>41</v>
      </c>
      <c r="X47" s="7" t="s">
        <v>42</v>
      </c>
      <c r="Y47" s="7" t="s">
        <v>65</v>
      </c>
      <c r="Z47" s="7" t="s">
        <v>66</v>
      </c>
      <c r="AA47" s="7" t="s">
        <v>67</v>
      </c>
      <c r="AB47" s="7" t="s">
        <v>68</v>
      </c>
    </row>
    <row r="48" spans="1:30" x14ac:dyDescent="0.3">
      <c r="J48" s="10">
        <v>0</v>
      </c>
      <c r="K48" s="7" t="s">
        <v>44</v>
      </c>
      <c r="L48" s="15">
        <v>-9</v>
      </c>
      <c r="M48" s="22">
        <v>-6</v>
      </c>
      <c r="N48" s="22">
        <v>-8</v>
      </c>
      <c r="O48" s="22">
        <v>-1</v>
      </c>
      <c r="P48" s="22">
        <v>-1</v>
      </c>
      <c r="Q48" s="16">
        <v>-5</v>
      </c>
      <c r="S48" s="7" t="s">
        <v>78</v>
      </c>
      <c r="U48" s="10">
        <v>8.6206896551724144E-2</v>
      </c>
      <c r="V48" s="7" t="s">
        <v>44</v>
      </c>
      <c r="W48" s="15">
        <f>10+L48</f>
        <v>1</v>
      </c>
      <c r="X48" s="22">
        <f t="shared" ref="X48:AB52" si="7">10+M48</f>
        <v>4</v>
      </c>
      <c r="Y48" s="22">
        <f t="shared" si="7"/>
        <v>2</v>
      </c>
      <c r="Z48" s="22">
        <f t="shared" si="7"/>
        <v>9</v>
      </c>
      <c r="AA48" s="22">
        <f t="shared" si="7"/>
        <v>9</v>
      </c>
      <c r="AB48" s="16">
        <f t="shared" si="7"/>
        <v>5</v>
      </c>
    </row>
    <row r="49" spans="10:30" x14ac:dyDescent="0.3">
      <c r="J49" s="11">
        <v>0</v>
      </c>
      <c r="K49" s="7" t="s">
        <v>45</v>
      </c>
      <c r="L49" s="17">
        <v>-3</v>
      </c>
      <c r="M49" s="7">
        <v>-2</v>
      </c>
      <c r="N49" s="7">
        <v>0</v>
      </c>
      <c r="O49" s="7">
        <v>-8</v>
      </c>
      <c r="P49" s="7">
        <v>-3</v>
      </c>
      <c r="Q49" s="18">
        <v>-7</v>
      </c>
      <c r="S49" s="7" t="s">
        <v>78</v>
      </c>
      <c r="U49" s="11">
        <v>8.6206896551724144E-2</v>
      </c>
      <c r="V49" s="7" t="s">
        <v>45</v>
      </c>
      <c r="W49" s="17">
        <f t="shared" ref="W49:W52" si="8">10+L49</f>
        <v>7</v>
      </c>
      <c r="X49" s="7">
        <f t="shared" si="7"/>
        <v>8</v>
      </c>
      <c r="Y49" s="7">
        <f t="shared" si="7"/>
        <v>10</v>
      </c>
      <c r="Z49" s="7">
        <f t="shared" si="7"/>
        <v>2</v>
      </c>
      <c r="AA49" s="7">
        <f t="shared" si="7"/>
        <v>7</v>
      </c>
      <c r="AB49" s="18">
        <f t="shared" si="7"/>
        <v>3</v>
      </c>
    </row>
    <row r="50" spans="10:30" x14ac:dyDescent="0.3">
      <c r="J50" s="11">
        <v>0</v>
      </c>
      <c r="K50" s="7" t="s">
        <v>46</v>
      </c>
      <c r="L50" s="17">
        <v>-6</v>
      </c>
      <c r="M50" s="7">
        <v>-8</v>
      </c>
      <c r="N50" s="7">
        <v>-2</v>
      </c>
      <c r="O50" s="7">
        <v>-8</v>
      </c>
      <c r="P50" s="7">
        <v>-3</v>
      </c>
      <c r="Q50" s="18">
        <v>-3</v>
      </c>
      <c r="S50" s="7" t="s">
        <v>78</v>
      </c>
      <c r="U50" s="11">
        <v>0</v>
      </c>
      <c r="V50" s="7" t="s">
        <v>46</v>
      </c>
      <c r="W50" s="17">
        <f t="shared" si="8"/>
        <v>4</v>
      </c>
      <c r="X50" s="7">
        <f t="shared" si="7"/>
        <v>2</v>
      </c>
      <c r="Y50" s="7">
        <f t="shared" si="7"/>
        <v>8</v>
      </c>
      <c r="Z50" s="7">
        <f t="shared" si="7"/>
        <v>2</v>
      </c>
      <c r="AA50" s="7">
        <f t="shared" si="7"/>
        <v>7</v>
      </c>
      <c r="AB50" s="18">
        <f t="shared" si="7"/>
        <v>7</v>
      </c>
    </row>
    <row r="51" spans="10:30" x14ac:dyDescent="0.3">
      <c r="J51" s="11">
        <v>0</v>
      </c>
      <c r="K51" s="7" t="s">
        <v>47</v>
      </c>
      <c r="L51" s="17">
        <v>-4</v>
      </c>
      <c r="M51" s="7">
        <v>-3</v>
      </c>
      <c r="N51" s="7">
        <v>-7</v>
      </c>
      <c r="O51" s="7">
        <v>-9</v>
      </c>
      <c r="P51" s="7">
        <v>-8</v>
      </c>
      <c r="Q51" s="18">
        <v>-4</v>
      </c>
      <c r="S51" s="7" t="s">
        <v>78</v>
      </c>
      <c r="U51" s="11">
        <v>5.1724137931034461E-2</v>
      </c>
      <c r="V51" s="7" t="s">
        <v>47</v>
      </c>
      <c r="W51" s="17">
        <f t="shared" si="8"/>
        <v>6</v>
      </c>
      <c r="X51" s="7">
        <f t="shared" si="7"/>
        <v>7</v>
      </c>
      <c r="Y51" s="7">
        <f t="shared" si="7"/>
        <v>3</v>
      </c>
      <c r="Z51" s="7">
        <f t="shared" si="7"/>
        <v>1</v>
      </c>
      <c r="AA51" s="7">
        <f t="shared" si="7"/>
        <v>2</v>
      </c>
      <c r="AB51" s="18">
        <f t="shared" si="7"/>
        <v>6</v>
      </c>
    </row>
    <row r="52" spans="10:30" ht="15" thickBot="1" x14ac:dyDescent="0.35">
      <c r="J52" s="12">
        <v>0</v>
      </c>
      <c r="K52" s="7" t="s">
        <v>48</v>
      </c>
      <c r="L52" s="19">
        <v>-8</v>
      </c>
      <c r="M52" s="23">
        <v>-1</v>
      </c>
      <c r="N52" s="23">
        <v>-3</v>
      </c>
      <c r="O52" s="23">
        <v>-5</v>
      </c>
      <c r="P52" s="23">
        <v>-8</v>
      </c>
      <c r="Q52" s="20">
        <v>-7</v>
      </c>
      <c r="S52" s="7" t="s">
        <v>78</v>
      </c>
      <c r="U52" s="12">
        <v>0</v>
      </c>
      <c r="V52" s="7" t="s">
        <v>48</v>
      </c>
      <c r="W52" s="19">
        <f t="shared" si="8"/>
        <v>2</v>
      </c>
      <c r="X52" s="23">
        <f t="shared" si="7"/>
        <v>9</v>
      </c>
      <c r="Y52" s="23">
        <f t="shared" si="7"/>
        <v>7</v>
      </c>
      <c r="Z52" s="23">
        <f t="shared" si="7"/>
        <v>5</v>
      </c>
      <c r="AA52" s="23">
        <f t="shared" si="7"/>
        <v>2</v>
      </c>
      <c r="AB52" s="20">
        <f t="shared" si="7"/>
        <v>3</v>
      </c>
    </row>
    <row r="56" spans="10:30" x14ac:dyDescent="0.3">
      <c r="J56" s="7" t="s">
        <v>49</v>
      </c>
      <c r="K56" s="7">
        <f>SUMPRODUCT($W$46:$AB$46,W48:AB48)</f>
        <v>1.0000000000000002</v>
      </c>
      <c r="L56" s="7" t="s">
        <v>50</v>
      </c>
      <c r="M56" s="7" t="s">
        <v>51</v>
      </c>
      <c r="N56" s="7">
        <f>SUM(W46:AB46)</f>
        <v>0.22413793103448276</v>
      </c>
      <c r="O56" s="7" t="s">
        <v>62</v>
      </c>
      <c r="Q56" s="7" t="s">
        <v>56</v>
      </c>
      <c r="R56" s="7" t="s">
        <v>57</v>
      </c>
      <c r="S56" s="7" t="s">
        <v>69</v>
      </c>
      <c r="T56" s="7" t="s">
        <v>70</v>
      </c>
      <c r="U56" s="7" t="s">
        <v>71</v>
      </c>
      <c r="V56" s="7" t="s">
        <v>72</v>
      </c>
      <c r="X56" s="24"/>
      <c r="Y56" s="7" t="s">
        <v>40</v>
      </c>
    </row>
    <row r="57" spans="10:30" x14ac:dyDescent="0.3">
      <c r="J57" s="7" t="s">
        <v>52</v>
      </c>
      <c r="K57" s="7">
        <f t="shared" ref="K57:K60" si="9">SUMPRODUCT($W$46:$AB$46,W49:AB49)</f>
        <v>1</v>
      </c>
      <c r="L57" s="7" t="s">
        <v>50</v>
      </c>
      <c r="Q57" s="7">
        <f>SUMPRODUCT($U$48:$U$52,W48:W52)</f>
        <v>0.99999999999999989</v>
      </c>
      <c r="R57" s="7">
        <f t="shared" ref="R57:V57" si="10">SUMPRODUCT($U$48:$U$52,X48:X52)</f>
        <v>1.396551724137931</v>
      </c>
      <c r="S57" s="7">
        <f t="shared" si="10"/>
        <v>1.1896551724137931</v>
      </c>
      <c r="T57" s="7">
        <f t="shared" si="10"/>
        <v>1</v>
      </c>
      <c r="U57" s="7">
        <f t="shared" si="10"/>
        <v>1.4827586206896552</v>
      </c>
      <c r="V57" s="7">
        <f t="shared" si="10"/>
        <v>0.99999999999999989</v>
      </c>
      <c r="X57" s="7" t="s">
        <v>43</v>
      </c>
      <c r="Y57" s="7">
        <f t="shared" ref="Y57:AD57" si="11">$N$59*W46</f>
        <v>0.44230769230769229</v>
      </c>
      <c r="Z57" s="7">
        <f t="shared" si="11"/>
        <v>0</v>
      </c>
      <c r="AA57" s="7">
        <f t="shared" si="11"/>
        <v>0</v>
      </c>
      <c r="AB57" s="7">
        <f t="shared" si="11"/>
        <v>0.30769230769230776</v>
      </c>
      <c r="AC57" s="7">
        <f t="shared" si="11"/>
        <v>0</v>
      </c>
      <c r="AD57" s="7">
        <f t="shared" si="11"/>
        <v>0.25000000000000006</v>
      </c>
    </row>
    <row r="58" spans="10:30" x14ac:dyDescent="0.3">
      <c r="J58" s="7" t="s">
        <v>53</v>
      </c>
      <c r="K58" s="7">
        <f t="shared" si="9"/>
        <v>0.92672413793103448</v>
      </c>
      <c r="L58" s="7" t="s">
        <v>50</v>
      </c>
      <c r="Q58" s="7" t="s">
        <v>59</v>
      </c>
      <c r="R58" s="7" t="s">
        <v>59</v>
      </c>
      <c r="S58" s="7" t="s">
        <v>59</v>
      </c>
      <c r="T58" s="7" t="s">
        <v>59</v>
      </c>
      <c r="U58" s="7" t="s">
        <v>59</v>
      </c>
      <c r="V58" s="7" t="s">
        <v>59</v>
      </c>
      <c r="X58" s="7">
        <f>$N$59*U48</f>
        <v>0.38461538461538464</v>
      </c>
    </row>
    <row r="59" spans="10:30" x14ac:dyDescent="0.3">
      <c r="J59" s="7" t="s">
        <v>54</v>
      </c>
      <c r="K59" s="7">
        <f t="shared" si="9"/>
        <v>1</v>
      </c>
      <c r="L59" s="7" t="s">
        <v>50</v>
      </c>
      <c r="M59" s="7" t="s">
        <v>79</v>
      </c>
      <c r="N59" s="7">
        <f>1/T61</f>
        <v>4.4615384615384617</v>
      </c>
      <c r="X59" s="7">
        <f t="shared" ref="X59:X62" si="12">$N$59*U49</f>
        <v>0.38461538461538464</v>
      </c>
    </row>
    <row r="60" spans="10:30" x14ac:dyDescent="0.3">
      <c r="J60" s="7" t="s">
        <v>55</v>
      </c>
      <c r="K60" s="7">
        <f t="shared" si="9"/>
        <v>0.7112068965517242</v>
      </c>
      <c r="L60" s="7" t="s">
        <v>50</v>
      </c>
      <c r="X60" s="7">
        <f t="shared" si="12"/>
        <v>0</v>
      </c>
    </row>
    <row r="61" spans="10:30" x14ac:dyDescent="0.3">
      <c r="M61" s="7" t="s">
        <v>63</v>
      </c>
      <c r="N61" s="7">
        <f>N59 -10</f>
        <v>-5.5384615384615383</v>
      </c>
      <c r="S61" s="7" t="s">
        <v>51</v>
      </c>
      <c r="T61" s="8">
        <f>SUM(U48:U52)</f>
        <v>0.22413793103448276</v>
      </c>
      <c r="U61" s="7" t="s">
        <v>74</v>
      </c>
      <c r="X61" s="7">
        <f t="shared" si="12"/>
        <v>0.23076923076923067</v>
      </c>
    </row>
    <row r="62" spans="10:30" x14ac:dyDescent="0.3">
      <c r="X62" s="7">
        <f t="shared" si="12"/>
        <v>0</v>
      </c>
    </row>
    <row r="63" spans="10:30" x14ac:dyDescent="0.3">
      <c r="M63" s="28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Теория</vt:lpstr>
      <vt:lpstr>Пример</vt:lpstr>
      <vt:lpstr>Задание семинара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2022-03-24T11:08:08Z</dcterms:created>
  <dcterms:modified xsi:type="dcterms:W3CDTF">2022-03-25T12:16:50Z</dcterms:modified>
</cp:coreProperties>
</file>