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Прога\Excel\"/>
    </mc:Choice>
  </mc:AlternateContent>
  <xr:revisionPtr revIDLastSave="0" documentId="13_ncr:1_{8A497F6D-BF76-4789-B6A1-AFB8F364B9B9}" xr6:coauthVersionLast="47" xr6:coauthVersionMax="47" xr10:uidLastSave="{00000000-0000-0000-0000-000000000000}"/>
  <bookViews>
    <workbookView xWindow="-108" yWindow="-108" windowWidth="23256" windowHeight="12576" activeTab="3" xr2:uid="{A99336DA-4D84-427A-956E-0F0E75CF5A6D}"/>
  </bookViews>
  <sheets>
    <sheet name="Упражнение 5.1, 5.2" sheetId="1" r:id="rId1"/>
    <sheet name="Упражнение 5.3" sheetId="2" r:id="rId2"/>
    <sheet name="Упражнение 10.1, 10.2" sheetId="3" r:id="rId3"/>
    <sheet name="Упражнение 10.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9" i="4" l="1"/>
  <c r="D130" i="4"/>
  <c r="D120" i="4"/>
  <c r="D107" i="4"/>
  <c r="D94" i="4"/>
  <c r="D84" i="4"/>
  <c r="D75" i="4"/>
  <c r="F2" i="4"/>
  <c r="B5" i="4"/>
  <c r="D65" i="4"/>
  <c r="D52" i="4"/>
  <c r="D39" i="4"/>
  <c r="D30" i="4"/>
  <c r="B33" i="4"/>
  <c r="A13" i="4"/>
  <c r="E2" i="3"/>
  <c r="B5" i="3"/>
  <c r="D3" i="2"/>
  <c r="E3" i="2" s="1"/>
  <c r="F15" i="1"/>
  <c r="F4" i="1"/>
  <c r="F5" i="1"/>
  <c r="F6" i="1"/>
  <c r="F7" i="1"/>
  <c r="F8" i="1"/>
  <c r="F9" i="1"/>
  <c r="F10" i="1"/>
  <c r="F11" i="1"/>
  <c r="F12" i="1"/>
  <c r="F13" i="1"/>
  <c r="F14" i="1"/>
  <c r="F3" i="1"/>
  <c r="K1" i="1" a="1"/>
  <c r="K1" i="1" s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D15" i="1"/>
  <c r="D4" i="1"/>
  <c r="D5" i="1"/>
  <c r="D6" i="1"/>
  <c r="D7" i="1"/>
  <c r="D8" i="1"/>
  <c r="D9" i="1"/>
  <c r="D10" i="1"/>
  <c r="D11" i="1"/>
  <c r="D12" i="1"/>
  <c r="D13" i="1"/>
  <c r="D14" i="1"/>
  <c r="D3" i="1"/>
  <c r="F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<sst xmlns="http://schemas.openxmlformats.org/spreadsheetml/2006/main" count="153" uniqueCount="71">
  <si>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Таблица 1</t>
  </si>
  <si>
    <t>Таблица 2</t>
  </si>
  <si>
    <t>№</t>
  </si>
  <si>
    <t>Дебитор</t>
  </si>
  <si>
    <t>Вид вклада</t>
  </si>
  <si>
    <t>Процентная ставка</t>
  </si>
  <si>
    <t>Макеев</t>
  </si>
  <si>
    <t>Николенко</t>
  </si>
  <si>
    <t>Маковеев</t>
  </si>
  <si>
    <t>Иванов</t>
  </si>
  <si>
    <t>Сафронов</t>
  </si>
  <si>
    <t>Самойленко</t>
  </si>
  <si>
    <t>Карпов</t>
  </si>
  <si>
    <t>Сайкин</t>
  </si>
  <si>
    <t>Дмитренко</t>
  </si>
  <si>
    <t>Сидоров</t>
  </si>
  <si>
    <t>Николаев</t>
  </si>
  <si>
    <t>Старков</t>
  </si>
  <si>
    <t>Щпат</t>
  </si>
  <si>
    <t>Долгосрочный</t>
  </si>
  <si>
    <t>Краткосрочный</t>
  </si>
  <si>
    <t>Новогодний</t>
  </si>
  <si>
    <t>Пенсионный</t>
  </si>
  <si>
    <t>В этой версии работает и без упорядочивания таблицы</t>
  </si>
  <si>
    <t>Процентная ставка(через просмотр)</t>
  </si>
  <si>
    <t>Процентная ставка(через ВПР)</t>
  </si>
  <si>
    <t>Процентная ставка(через ГПР)</t>
  </si>
  <si>
    <t>Числовой эквивалент</t>
  </si>
  <si>
    <t>Месяц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</si>
  <si>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</si>
  <si>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</si>
  <si>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</si>
  <si>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</si>
  <si>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</si>
  <si>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</si>
  <si>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</si>
  <si>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</si>
  <si>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</si>
  <si>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</si>
  <si>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</si>
  <si>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</si>
  <si>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Случайное число</t>
  </si>
  <si>
    <t>Месяц (через просмотр)</t>
  </si>
  <si>
    <t>Месяц через ВПР)</t>
  </si>
  <si>
    <t>Ставка</t>
  </si>
  <si>
    <t>Период</t>
  </si>
  <si>
    <t>Выплаты</t>
  </si>
  <si>
    <t>Начальный взнос</t>
  </si>
  <si>
    <t>БС</t>
  </si>
  <si>
    <t>Сроки выплат</t>
  </si>
  <si>
    <t>Год ставка</t>
  </si>
  <si>
    <t>Срок(в месяцах)</t>
  </si>
  <si>
    <t>Начальный вклад (в евро)</t>
  </si>
  <si>
    <t>Начисление процентов (раз во сколько месяцев)</t>
  </si>
  <si>
    <t>Годовая ставка</t>
  </si>
  <si>
    <t>Начальное значение вклада</t>
  </si>
  <si>
    <t>Итговое значение вклада</t>
  </si>
  <si>
    <t>Срок вклада</t>
  </si>
  <si>
    <t>Годовая процентная ставка</t>
  </si>
  <si>
    <t>ПС</t>
  </si>
  <si>
    <t>№1</t>
  </si>
  <si>
    <t>Срок выплат</t>
  </si>
  <si>
    <t>Уплата взносов</t>
  </si>
  <si>
    <t>№2</t>
  </si>
  <si>
    <t>№3</t>
  </si>
  <si>
    <t>№4</t>
  </si>
  <si>
    <t>№5</t>
  </si>
  <si>
    <t>Задание 5</t>
  </si>
  <si>
    <t>Задание 4</t>
  </si>
  <si>
    <t>Задание 3</t>
  </si>
  <si>
    <t>Задание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</si>
</sst>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#,##0.00\ &quot;₽&quot;;[Red]\-#,##0.00\ &quot;₽&quot;"/>
    <numFmt numFmtId="168" formatCode="0.0%"/>
    <numFmt numFmtId="169" formatCode="#,##0.00\ [$€-1]"/>
    <numFmt numFmtId="170" formatCode="#,##0.00\ [$€-1];[Red]\-#,##0.00\ [$€-1]"/>
    <numFmt numFmtId="171" formatCode="_-[$$-409]* #,##0.00_ ;_-[$$-409]* \-#,##0.00\ ;_-[$$-409]* &quot;-&quot;??_ ;_-@_ "/>
    <numFmt numFmtId="172" formatCode="[$$-409]#,##0.00_ ;[Red]\-[$$-409]#,##0.00\ "/>
    <numFmt numFmtId="173" formatCode="[$$-409]#,##0.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8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  <xf numFmtId="0" fontId="0" fillId="0" borderId="1" xfId="0" applyBorder="1" applyAlignment="1">
      <alignment wrapText="1"/>
    </xf>
    <xf numFmtId="170" fontId="0" fillId="0" borderId="1" xfId="0" applyNumberFormat="1" applyBorder="1"/>
    <xf numFmtId="0" fontId="0" fillId="0" borderId="0" xfId="0" applyBorder="1"/>
    <xf numFmtId="171" fontId="0" fillId="0" borderId="0" xfId="0" applyNumberFormat="1"/>
    <xf numFmtId="172" fontId="0" fillId="0" borderId="0" xfId="0" applyNumberFormat="1"/>
    <xf numFmtId="0" fontId="0" fillId="3" borderId="1" xfId="0" applyFill="1" applyBorder="1" applyAlignment="1"/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/>
    <xf numFmtId="0" fontId="0" fillId="0" borderId="0" xfId="0" applyFill="1" applyBorder="1" applyAlignment="1"/>
    <xf numFmtId="0" fontId="0" fillId="0" borderId="0" xfId="0" applyNumberFormat="1" applyFill="1" applyBorder="1"/>
    <xf numFmtId="0" fontId="0" fillId="0" borderId="0" xfId="0" applyFill="1" applyBorder="1"/>
    <xf numFmtId="0" fontId="0" fillId="3" borderId="3" xfId="0" applyFill="1" applyBorder="1"/>
    <xf numFmtId="168" fontId="0" fillId="0" borderId="3" xfId="0" applyNumberFormat="1" applyBorder="1"/>
    <xf numFmtId="0" fontId="0" fillId="3" borderId="0" xfId="0" applyFill="1" applyBorder="1" applyAlignment="1">
      <alignment horizontal="center"/>
    </xf>
    <xf numFmtId="172" fontId="0" fillId="0" borderId="3" xfId="0" applyNumberFormat="1" applyBorder="1"/>
    <xf numFmtId="173" fontId="0" fillId="0" borderId="1" xfId="0" applyNumberFormat="1" applyBorder="1"/>
    <xf numFmtId="0" fontId="0" fillId="5" borderId="1" xfId="0" applyFill="1" applyBorder="1"/>
    <xf numFmtId="0" fontId="0" fillId="3" borderId="3" xfId="0" applyFill="1" applyBorder="1" applyAlignment="1"/>
    <xf numFmtId="0" fontId="0" fillId="3" borderId="5" xfId="0" applyFill="1" applyBorder="1" applyAlignment="1"/>
    <xf numFmtId="9" fontId="0" fillId="0" borderId="0" xfId="0" applyNumberFormat="1" applyBorder="1"/>
    <xf numFmtId="0" fontId="0" fillId="0" borderId="1" xfId="0" applyFill="1" applyBorder="1"/>
    <xf numFmtId="0" fontId="0" fillId="3" borderId="4" xfId="0" applyFill="1" applyBorder="1"/>
    <xf numFmtId="9" fontId="0" fillId="0" borderId="1" xfId="0" applyNumberFormat="1" applyFill="1" applyBorder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6AB7-58B3-4021-8306-07486C05B2AB}">
  <dimension ref="A1:N15"/>
  <sheetViews>
    <sheetView topLeftCell="D1" workbookViewId="0">
      <selection activeCell="G21" sqref="G21"/>
    </sheetView>
  </sheetViews>
  <sheetFormatPr defaultRowHeight="14.4" x14ac:dyDescent="0.3"/>
  <cols>
    <col min="2" max="2" width="11.77734375" bestFit="1" customWidth="1"/>
    <col min="3" max="3" width="14.44140625" bestFit="1" customWidth="1"/>
    <col min="4" max="4" width="33.77734375" bestFit="1" customWidth="1"/>
    <col min="5" max="5" width="28.33203125" bestFit="1" customWidth="1"/>
    <col min="6" max="6" width="28.109375" bestFit="1" customWidth="1"/>
    <col min="7" max="7" width="17.6640625" bestFit="1" customWidth="1"/>
    <col min="8" max="8" width="16" customWidth="1"/>
    <col min="9" max="9" width="17.88671875" bestFit="1" customWidth="1"/>
    <col min="11" max="11" width="13.77734375" bestFit="1" customWidth="1"/>
    <col min="12" max="12" width="14.44140625" bestFit="1" customWidth="1"/>
    <col min="13" max="13" width="11.6640625" bestFit="1" customWidth="1"/>
    <col min="14" max="14" width="12.109375" bestFit="1" customWidth="1"/>
  </cols>
  <sheetData>
    <row r="1" spans="1:14" x14ac:dyDescent="0.3">
      <c r="A1" s="2" t="s">
        <v>0</v>
      </c>
      <c r="B1" s="2"/>
      <c r="C1" s="2"/>
      <c r="D1" s="2"/>
      <c r="E1" s="2"/>
      <c r="H1" s="6" t="s">
        <v>1</v>
      </c>
      <c r="I1" s="7"/>
      <c r="K1" t="str" cm="1">
        <f t="array" ref="K1:N2">TRANSPOSE(H3:I6)</f>
        <v>Долгосрочный</v>
      </c>
      <c r="L1" t="str">
        <v>Краткосрочный</v>
      </c>
      <c r="M1" t="str">
        <v>Новогодний</v>
      </c>
      <c r="N1" t="str">
        <v>Пенсионный</v>
      </c>
    </row>
    <row r="2" spans="1:14" x14ac:dyDescent="0.3">
      <c r="A2" s="3" t="s">
        <v>2</v>
      </c>
      <c r="B2" s="3" t="s">
        <v>3</v>
      </c>
      <c r="C2" s="3" t="s">
        <v>4</v>
      </c>
      <c r="D2" s="3" t="s">
        <v>24</v>
      </c>
      <c r="E2" s="3" t="s">
        <v>25</v>
      </c>
      <c r="F2" s="3" t="s">
        <v>26</v>
      </c>
      <c r="H2" s="3" t="s">
        <v>4</v>
      </c>
      <c r="I2" s="3" t="s">
        <v>5</v>
      </c>
      <c r="K2" s="8">
        <v>0.17</v>
      </c>
      <c r="L2" s="8">
        <v>0.09</v>
      </c>
      <c r="M2" s="8">
        <v>0.13</v>
      </c>
      <c r="N2" s="8">
        <v>0.15</v>
      </c>
    </row>
    <row r="3" spans="1:14" x14ac:dyDescent="0.3">
      <c r="A3" s="4">
        <v>1</v>
      </c>
      <c r="B3" s="4" t="s">
        <v>6</v>
      </c>
      <c r="C3" s="4" t="s">
        <v>22</v>
      </c>
      <c r="D3" s="5">
        <f>LOOKUP(C3,$H$3:$H$6,$I$3:$I$6)</f>
        <v>0.15</v>
      </c>
      <c r="E3" s="5">
        <f>VLOOKUP(C3,$H$3:$I$6,2)</f>
        <v>0.15</v>
      </c>
      <c r="F3" s="5">
        <f>HLOOKUP(C3,$K$1:$N$2,2)</f>
        <v>0.15</v>
      </c>
      <c r="H3" s="4" t="s">
        <v>19</v>
      </c>
      <c r="I3" s="5">
        <v>0.17</v>
      </c>
    </row>
    <row r="4" spans="1:14" x14ac:dyDescent="0.3">
      <c r="A4" s="4">
        <v>2</v>
      </c>
      <c r="B4" s="4" t="s">
        <v>7</v>
      </c>
      <c r="C4" s="4" t="s">
        <v>20</v>
      </c>
      <c r="D4" s="5">
        <f>LOOKUP(C4,$H$3:$H$6,$I$3:$I$6)</f>
        <v>0.09</v>
      </c>
      <c r="E4" s="5">
        <f>VLOOKUP(C4,$H$3:$I$6,2)</f>
        <v>0.09</v>
      </c>
      <c r="F4" s="5">
        <f t="shared" ref="F4:F14" si="0">HLOOKUP(C4,$K$1:$N$2,2)</f>
        <v>0.09</v>
      </c>
      <c r="H4" s="4" t="s">
        <v>20</v>
      </c>
      <c r="I4" s="5">
        <v>0.09</v>
      </c>
    </row>
    <row r="5" spans="1:14" x14ac:dyDescent="0.3">
      <c r="A5" s="4">
        <v>3</v>
      </c>
      <c r="B5" s="4" t="s">
        <v>8</v>
      </c>
      <c r="C5" s="4" t="s">
        <v>21</v>
      </c>
      <c r="D5" s="5">
        <f>LOOKUP(C5,$H$3:$H$6,$I$3:$I$6)</f>
        <v>0.13</v>
      </c>
      <c r="E5" s="5">
        <f>VLOOKUP(C5,$H$3:$I$6,2)</f>
        <v>0.13</v>
      </c>
      <c r="F5" s="5">
        <f t="shared" si="0"/>
        <v>0.13</v>
      </c>
      <c r="H5" s="4" t="s">
        <v>21</v>
      </c>
      <c r="I5" s="5">
        <v>0.13</v>
      </c>
    </row>
    <row r="6" spans="1:14" x14ac:dyDescent="0.3">
      <c r="A6" s="4">
        <v>4</v>
      </c>
      <c r="B6" s="4" t="s">
        <v>10</v>
      </c>
      <c r="C6" s="4" t="s">
        <v>20</v>
      </c>
      <c r="D6" s="5">
        <f>LOOKUP(C6,$H$3:$H$6,$I$3:$I$6)</f>
        <v>0.09</v>
      </c>
      <c r="E6" s="5">
        <f>VLOOKUP(C6,$H$3:$I$6,2)</f>
        <v>0.09</v>
      </c>
      <c r="F6" s="5">
        <f t="shared" si="0"/>
        <v>0.09</v>
      </c>
      <c r="H6" s="4" t="s">
        <v>22</v>
      </c>
      <c r="I6" s="5">
        <v>0.15</v>
      </c>
    </row>
    <row r="7" spans="1:14" x14ac:dyDescent="0.3">
      <c r="A7" s="4">
        <v>5</v>
      </c>
      <c r="B7" s="4" t="s">
        <v>11</v>
      </c>
      <c r="C7" s="4" t="s">
        <v>19</v>
      </c>
      <c r="D7" s="5">
        <f>LOOKUP(C7,$H$3:$H$6,$I$3:$I$6)</f>
        <v>0.17</v>
      </c>
      <c r="E7" s="5">
        <f>VLOOKUP(C7,$H$3:$I$6,2)</f>
        <v>0.17</v>
      </c>
      <c r="F7" s="5">
        <f t="shared" si="0"/>
        <v>0.17</v>
      </c>
    </row>
    <row r="8" spans="1:14" x14ac:dyDescent="0.3">
      <c r="A8" s="4">
        <v>6</v>
      </c>
      <c r="B8" s="4" t="s">
        <v>9</v>
      </c>
      <c r="C8" s="4" t="s">
        <v>22</v>
      </c>
      <c r="D8" s="5">
        <f>LOOKUP(C8,$H$3:$H$6,$I$3:$I$6)</f>
        <v>0.15</v>
      </c>
      <c r="E8" s="5">
        <f>VLOOKUP(C8,$H$3:$I$6,2)</f>
        <v>0.15</v>
      </c>
      <c r="F8" s="5">
        <f t="shared" si="0"/>
        <v>0.15</v>
      </c>
    </row>
    <row r="9" spans="1:14" x14ac:dyDescent="0.3">
      <c r="A9" s="4">
        <v>7</v>
      </c>
      <c r="B9" s="4" t="s">
        <v>12</v>
      </c>
      <c r="C9" s="4" t="s">
        <v>21</v>
      </c>
      <c r="D9" s="5">
        <f>LOOKUP(C9,$H$3:$H$6,$I$3:$I$6)</f>
        <v>0.13</v>
      </c>
      <c r="E9" s="5">
        <f>VLOOKUP(C9,$H$3:$I$6,2)</f>
        <v>0.13</v>
      </c>
      <c r="F9" s="5">
        <f t="shared" si="0"/>
        <v>0.13</v>
      </c>
      <c r="H9" t="s">
        <v>23</v>
      </c>
    </row>
    <row r="10" spans="1:14" x14ac:dyDescent="0.3">
      <c r="A10" s="4">
        <v>8</v>
      </c>
      <c r="B10" s="4" t="s">
        <v>13</v>
      </c>
      <c r="C10" s="4" t="s">
        <v>19</v>
      </c>
      <c r="D10" s="5">
        <f>LOOKUP(C10,$H$3:$H$6,$I$3:$I$6)</f>
        <v>0.17</v>
      </c>
      <c r="E10" s="5">
        <f>VLOOKUP(C10,$H$3:$I$6,2)</f>
        <v>0.17</v>
      </c>
      <c r="F10" s="5">
        <f t="shared" si="0"/>
        <v>0.17</v>
      </c>
    </row>
    <row r="11" spans="1:14" x14ac:dyDescent="0.3">
      <c r="A11" s="4">
        <v>9</v>
      </c>
      <c r="B11" s="4" t="s">
        <v>14</v>
      </c>
      <c r="C11" s="4" t="s">
        <v>22</v>
      </c>
      <c r="D11" s="5">
        <f>LOOKUP(C11,$H$3:$H$6,$I$3:$I$6)</f>
        <v>0.15</v>
      </c>
      <c r="E11" s="5">
        <f>VLOOKUP(C11,$H$3:$I$6,2)</f>
        <v>0.15</v>
      </c>
      <c r="F11" s="5">
        <f t="shared" si="0"/>
        <v>0.15</v>
      </c>
    </row>
    <row r="12" spans="1:14" x14ac:dyDescent="0.3">
      <c r="A12" s="4">
        <v>10</v>
      </c>
      <c r="B12" s="4" t="s">
        <v>15</v>
      </c>
      <c r="C12" s="4" t="s">
        <v>22</v>
      </c>
      <c r="D12" s="5">
        <f>LOOKUP(C12,$H$3:$H$6,$I$3:$I$6)</f>
        <v>0.15</v>
      </c>
      <c r="E12" s="5">
        <f>VLOOKUP(C12,$H$3:$I$6,2)</f>
        <v>0.15</v>
      </c>
      <c r="F12" s="5">
        <f t="shared" si="0"/>
        <v>0.15</v>
      </c>
    </row>
    <row r="13" spans="1:14" x14ac:dyDescent="0.3">
      <c r="A13" s="4">
        <v>11</v>
      </c>
      <c r="B13" s="4" t="s">
        <v>16</v>
      </c>
      <c r="C13" s="4" t="s">
        <v>21</v>
      </c>
      <c r="D13" s="5">
        <f>LOOKUP(C13,$H$3:$H$6,$I$3:$I$6)</f>
        <v>0.13</v>
      </c>
      <c r="E13" s="5">
        <f>VLOOKUP(C13,$H$3:$I$6,2)</f>
        <v>0.13</v>
      </c>
      <c r="F13" s="5">
        <f t="shared" si="0"/>
        <v>0.13</v>
      </c>
    </row>
    <row r="14" spans="1:14" x14ac:dyDescent="0.3">
      <c r="A14" s="4">
        <v>12</v>
      </c>
      <c r="B14" s="4" t="s">
        <v>17</v>
      </c>
      <c r="C14" s="4" t="s">
        <v>19</v>
      </c>
      <c r="D14" s="5">
        <f>LOOKUP(C14,$H$3:$H$6,$I$3:$I$6)</f>
        <v>0.17</v>
      </c>
      <c r="E14" s="5">
        <f>VLOOKUP(C14,$H$3:$I$6,2)</f>
        <v>0.17</v>
      </c>
      <c r="F14" s="5">
        <f t="shared" si="0"/>
        <v>0.17</v>
      </c>
    </row>
    <row r="15" spans="1:14" x14ac:dyDescent="0.3">
      <c r="A15" s="4">
        <v>13</v>
      </c>
      <c r="B15" s="4" t="s">
        <v>18</v>
      </c>
      <c r="C15" s="4" t="s">
        <v>20</v>
      </c>
      <c r="D15" s="5">
        <f>LOOKUP(C15,$H$3:$H$6,$I$3:$I$6)</f>
        <v>0.09</v>
      </c>
      <c r="E15" s="5">
        <f>VLOOKUP(C15,$H$3:$I$6,2)</f>
        <v>0.09</v>
      </c>
      <c r="F15" s="5">
        <f>HLOOKUP(C15,$K$1:$N$2,2)</f>
        <v>0.09</v>
      </c>
    </row>
  </sheetData>
  <mergeCells count="2">
    <mergeCell ref="A1:E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6CCD-0E57-475B-B20F-7191AEADAFD8}">
  <dimension ref="A1:F13"/>
  <sheetViews>
    <sheetView workbookViewId="0">
      <selection sqref="A1:B1"/>
    </sheetView>
  </sheetViews>
  <sheetFormatPr defaultRowHeight="14.4" x14ac:dyDescent="0.3"/>
  <cols>
    <col min="1" max="1" width="19.88671875" bestFit="1" customWidth="1"/>
    <col min="2" max="2" width="11.77734375" bestFit="1" customWidth="1"/>
    <col min="3" max="3" width="14.44140625" bestFit="1" customWidth="1"/>
    <col min="4" max="4" width="17.88671875" bestFit="1" customWidth="1"/>
    <col min="5" max="5" width="22" bestFit="1" customWidth="1"/>
    <col min="6" max="6" width="16.33203125" bestFit="1" customWidth="1"/>
    <col min="7" max="7" width="20.6640625" customWidth="1"/>
  </cols>
  <sheetData>
    <row r="1" spans="1:6" x14ac:dyDescent="0.3">
      <c r="A1" s="10" t="s">
        <v>27</v>
      </c>
      <c r="B1" s="10" t="s">
        <v>28</v>
      </c>
    </row>
    <row r="2" spans="1:6" x14ac:dyDescent="0.3">
      <c r="A2" s="4">
        <v>1</v>
      </c>
      <c r="B2" s="4" t="s">
        <v>29</v>
      </c>
      <c r="D2" s="9" t="s">
        <v>41</v>
      </c>
      <c r="E2" s="9" t="s">
        <v>42</v>
      </c>
      <c r="F2" s="9" t="s">
        <v>43</v>
      </c>
    </row>
    <row r="3" spans="1:6" x14ac:dyDescent="0.3">
      <c r="A3" s="4">
        <v>2</v>
      </c>
      <c r="B3" s="4" t="s">
        <v>30</v>
      </c>
      <c r="D3" s="4">
        <f ca="1">RANDBETWEEN(1,12)</f>
        <v>7</v>
      </c>
      <c r="E3" s="4" t="str">
        <f ca="1">LOOKUP(D3,A2:A13,B2:B13)</f>
        <v>июл</v>
      </c>
      <c r="F3" s="4" t="str">
        <f ca="1">VLOOKUP(D3,A2:B13,2)</f>
        <v>июл</v>
      </c>
    </row>
    <row r="4" spans="1:6" x14ac:dyDescent="0.3">
      <c r="A4" s="4">
        <v>3</v>
      </c>
      <c r="B4" s="4" t="s">
        <v>31</v>
      </c>
    </row>
    <row r="5" spans="1:6" x14ac:dyDescent="0.3">
      <c r="A5" s="4">
        <v>4</v>
      </c>
      <c r="B5" s="4" t="s">
        <v>32</v>
      </c>
    </row>
    <row r="6" spans="1:6" x14ac:dyDescent="0.3">
      <c r="A6" s="4">
        <v>5</v>
      </c>
      <c r="B6" s="4" t="s">
        <v>33</v>
      </c>
    </row>
    <row r="7" spans="1:6" x14ac:dyDescent="0.3">
      <c r="A7" s="4">
        <v>6</v>
      </c>
      <c r="B7" s="4" t="s">
        <v>34</v>
      </c>
    </row>
    <row r="8" spans="1:6" x14ac:dyDescent="0.3">
      <c r="A8" s="4">
        <v>7</v>
      </c>
      <c r="B8" s="4" t="s">
        <v>35</v>
      </c>
    </row>
    <row r="9" spans="1:6" x14ac:dyDescent="0.3">
      <c r="A9" s="4">
        <v>8</v>
      </c>
      <c r="B9" s="4" t="s">
        <v>36</v>
      </c>
    </row>
    <row r="10" spans="1:6" x14ac:dyDescent="0.3">
      <c r="A10" s="4">
        <v>9</v>
      </c>
      <c r="B10" s="4" t="s">
        <v>37</v>
      </c>
    </row>
    <row r="11" spans="1:6" x14ac:dyDescent="0.3">
      <c r="A11" s="4">
        <v>10</v>
      </c>
      <c r="B11" s="4" t="s">
        <v>38</v>
      </c>
    </row>
    <row r="12" spans="1:6" x14ac:dyDescent="0.3">
      <c r="A12" s="4">
        <v>11</v>
      </c>
      <c r="B12" s="4" t="s">
        <v>39</v>
      </c>
    </row>
    <row r="13" spans="1:6" x14ac:dyDescent="0.3">
      <c r="A13" s="4">
        <v>12</v>
      </c>
      <c r="B13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AFA2-4D75-4F9F-942D-FE0359CB29BF}">
  <dimension ref="A1:K6"/>
  <sheetViews>
    <sheetView workbookViewId="0">
      <selection activeCell="E1" sqref="E1:K6"/>
    </sheetView>
  </sheetViews>
  <sheetFormatPr defaultRowHeight="14.4" x14ac:dyDescent="0.3"/>
  <cols>
    <col min="1" max="1" width="16.109375" bestFit="1" customWidth="1"/>
    <col min="2" max="2" width="10.33203125" bestFit="1" customWidth="1"/>
    <col min="5" max="5" width="17.6640625" bestFit="1" customWidth="1"/>
    <col min="6" max="6" width="10.33203125" bestFit="1" customWidth="1"/>
  </cols>
  <sheetData>
    <row r="1" spans="1:11" x14ac:dyDescent="0.3">
      <c r="A1" s="4" t="s">
        <v>44</v>
      </c>
      <c r="B1" s="5">
        <v>0.12</v>
      </c>
      <c r="E1" s="9" t="s">
        <v>5</v>
      </c>
      <c r="F1" s="12" t="s">
        <v>49</v>
      </c>
      <c r="G1" s="12"/>
      <c r="H1" s="12"/>
      <c r="I1" s="12"/>
      <c r="J1" s="12"/>
      <c r="K1" s="12"/>
    </row>
    <row r="2" spans="1:11" x14ac:dyDescent="0.3">
      <c r="A2" s="4" t="s">
        <v>45</v>
      </c>
      <c r="B2" s="4">
        <v>6</v>
      </c>
      <c r="E2" s="11">
        <f>FV(B1,B2,B3,B4,1)</f>
        <v>18958.125154304013</v>
      </c>
      <c r="F2" s="13">
        <v>7</v>
      </c>
      <c r="G2" s="4">
        <v>8</v>
      </c>
      <c r="H2" s="13">
        <v>9</v>
      </c>
      <c r="I2" s="4">
        <v>10</v>
      </c>
      <c r="J2" s="13">
        <v>11</v>
      </c>
      <c r="K2" s="13">
        <v>12</v>
      </c>
    </row>
    <row r="3" spans="1:11" x14ac:dyDescent="0.3">
      <c r="A3" s="4" t="s">
        <v>46</v>
      </c>
      <c r="B3" s="4">
        <v>-1000</v>
      </c>
      <c r="E3" s="5">
        <v>0.08</v>
      </c>
      <c r="F3" s="4">
        <f t="dataTable" ref="F3:K6" dt2D="1" dtr="1" r1="B2" r2="B1"/>
        <v>18205.748972421134</v>
      </c>
      <c r="G3" s="4">
        <v>20742.208890214824</v>
      </c>
      <c r="H3" s="4">
        <v>23481.585601432012</v>
      </c>
      <c r="I3" s="4">
        <v>26440.112449546577</v>
      </c>
      <c r="J3" s="4">
        <v>29635.321445510297</v>
      </c>
      <c r="K3" s="4">
        <v>33086.14716115113</v>
      </c>
    </row>
    <row r="4" spans="1:11" x14ac:dyDescent="0.3">
      <c r="A4" s="4" t="s">
        <v>47</v>
      </c>
      <c r="B4" s="4">
        <v>-5000</v>
      </c>
      <c r="E4" s="5">
        <v>0.09</v>
      </c>
      <c r="F4" s="4">
        <v>19168.669400641156</v>
      </c>
      <c r="G4" s="4">
        <v>21983.849646698858</v>
      </c>
      <c r="H4" s="4">
        <v>25052.39611490176</v>
      </c>
      <c r="I4" s="4">
        <v>28397.111765242924</v>
      </c>
      <c r="J4" s="4">
        <v>32042.851824114783</v>
      </c>
      <c r="K4" s="4">
        <v>36016.708488285112</v>
      </c>
    </row>
    <row r="5" spans="1:11" x14ac:dyDescent="0.3">
      <c r="A5" s="4" t="s">
        <v>48</v>
      </c>
      <c r="B5" s="11">
        <f>FV(B1,B2,B3,B4,1)</f>
        <v>18958.125154304013</v>
      </c>
      <c r="E5" s="5">
        <v>0.1</v>
      </c>
      <c r="F5" s="4">
        <v>20179.473600000019</v>
      </c>
      <c r="G5" s="4">
        <v>23297.420960000018</v>
      </c>
      <c r="H5" s="4">
        <v>26727.163056000027</v>
      </c>
      <c r="I5" s="4">
        <v>30499.879361600033</v>
      </c>
      <c r="J5" s="4">
        <v>34649.867297760044</v>
      </c>
      <c r="K5" s="4">
        <v>39214.854027536043</v>
      </c>
    </row>
    <row r="6" spans="1:11" x14ac:dyDescent="0.3">
      <c r="E6" s="5">
        <v>0.11</v>
      </c>
      <c r="F6" s="4">
        <v>21240.235034653273</v>
      </c>
      <c r="G6" s="4">
        <v>24686.660888465143</v>
      </c>
      <c r="H6" s="4">
        <v>28512.193586196314</v>
      </c>
      <c r="I6" s="4">
        <v>32758.534880677907</v>
      </c>
      <c r="J6" s="4">
        <v>37471.973717552479</v>
      </c>
      <c r="K6" s="4">
        <v>42703.890826483257</v>
      </c>
    </row>
  </sheetData>
  <mergeCells count="1">
    <mergeCell ref="F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EFB0-8A3F-4B4E-BED1-E3B20A9C0542}">
  <dimension ref="A1:M147"/>
  <sheetViews>
    <sheetView tabSelected="1" workbookViewId="0">
      <selection activeCell="I6" sqref="I6"/>
    </sheetView>
  </sheetViews>
  <sheetFormatPr defaultRowHeight="14.4" x14ac:dyDescent="0.3"/>
  <cols>
    <col min="1" max="1" width="23.44140625" bestFit="1" customWidth="1"/>
    <col min="2" max="2" width="12.6640625" bestFit="1" customWidth="1"/>
    <col min="4" max="4" width="17.6640625" bestFit="1" customWidth="1"/>
    <col min="5" max="5" width="14.44140625" bestFit="1" customWidth="1"/>
    <col min="6" max="6" width="10.44140625" bestFit="1" customWidth="1"/>
    <col min="7" max="8" width="10.88671875" bestFit="1" customWidth="1"/>
  </cols>
  <sheetData>
    <row r="1" spans="1:13" x14ac:dyDescent="0.3">
      <c r="A1" s="4" t="s">
        <v>50</v>
      </c>
      <c r="B1" s="14">
        <v>9.5000000000000001E-2</v>
      </c>
      <c r="E1" s="4" t="s">
        <v>54</v>
      </c>
      <c r="F1" s="4" t="s">
        <v>46</v>
      </c>
    </row>
    <row r="2" spans="1:13" x14ac:dyDescent="0.3">
      <c r="A2" s="4" t="s">
        <v>51</v>
      </c>
      <c r="B2" s="4">
        <v>32</v>
      </c>
      <c r="E2" s="4"/>
      <c r="F2" s="15">
        <f>FV(B1,INT(B2/B4),0,B3)</f>
        <v>37173.414201879699</v>
      </c>
    </row>
    <row r="3" spans="1:13" x14ac:dyDescent="0.3">
      <c r="A3" s="4" t="s">
        <v>52</v>
      </c>
      <c r="B3" s="15">
        <v>-15000</v>
      </c>
      <c r="E3" s="5">
        <v>0.09</v>
      </c>
      <c r="F3" s="15">
        <f t="dataTable" ref="F3:F9" dt2D="0" dtr="0" r1="B1"/>
        <v>35510.455118881779</v>
      </c>
    </row>
    <row r="4" spans="1:13" ht="32.4" customHeight="1" x14ac:dyDescent="0.3">
      <c r="A4" s="16" t="s">
        <v>53</v>
      </c>
      <c r="B4" s="4">
        <v>3</v>
      </c>
      <c r="E4" s="5">
        <v>0.1</v>
      </c>
      <c r="F4" s="15">
        <v>38906.136901500031</v>
      </c>
    </row>
    <row r="5" spans="1:13" x14ac:dyDescent="0.3">
      <c r="A5" s="16" t="s">
        <v>48</v>
      </c>
      <c r="B5" s="17">
        <f>FV(B1,INT(B2/B4),0,B3)</f>
        <v>37173.414201879699</v>
      </c>
      <c r="E5" s="5">
        <v>0.11</v>
      </c>
      <c r="F5" s="15">
        <v>42591.314791035271</v>
      </c>
    </row>
    <row r="6" spans="1:13" x14ac:dyDescent="0.3">
      <c r="E6" s="5">
        <v>0.12</v>
      </c>
      <c r="F6" s="15">
        <v>46587.723125163167</v>
      </c>
    </row>
    <row r="7" spans="1:13" x14ac:dyDescent="0.3">
      <c r="E7" s="5">
        <v>0.13</v>
      </c>
      <c r="F7" s="15">
        <v>50918.510848833292</v>
      </c>
    </row>
    <row r="8" spans="1:13" x14ac:dyDescent="0.3">
      <c r="E8" s="5">
        <v>0.14000000000000001</v>
      </c>
      <c r="F8" s="15">
        <v>55608.31971177856</v>
      </c>
    </row>
    <row r="9" spans="1:13" x14ac:dyDescent="0.3">
      <c r="E9" s="5">
        <v>0.15</v>
      </c>
      <c r="F9" s="15">
        <v>60683.366035618601</v>
      </c>
    </row>
    <row r="11" spans="1:13" x14ac:dyDescent="0.3">
      <c r="A11" s="41" t="s">
        <v>70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</row>
    <row r="12" spans="1:13" x14ac:dyDescent="0.3">
      <c r="A12">
        <v>1</v>
      </c>
      <c r="B12">
        <v>1</v>
      </c>
    </row>
    <row r="13" spans="1:13" x14ac:dyDescent="0.3">
      <c r="A13" s="4">
        <f>A12*B12</f>
        <v>1</v>
      </c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  <c r="K13" s="4">
        <v>10</v>
      </c>
      <c r="L13" s="4">
        <v>11</v>
      </c>
      <c r="M13" s="4">
        <v>12</v>
      </c>
    </row>
    <row r="14" spans="1:13" x14ac:dyDescent="0.3">
      <c r="A14" s="4">
        <v>1</v>
      </c>
      <c r="B14" s="4">
        <f t="dataTable" ref="B14:M25" dt2D="1" dtr="1" r1="A12" r2="B12"/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  <c r="M14" s="4">
        <v>12</v>
      </c>
    </row>
    <row r="15" spans="1:13" x14ac:dyDescent="0.3">
      <c r="A15" s="4">
        <v>2</v>
      </c>
      <c r="B15" s="4">
        <v>2</v>
      </c>
      <c r="C15" s="4">
        <v>4</v>
      </c>
      <c r="D15" s="4">
        <v>6</v>
      </c>
      <c r="E15" s="4">
        <v>8</v>
      </c>
      <c r="F15" s="4">
        <v>10</v>
      </c>
      <c r="G15" s="4">
        <v>12</v>
      </c>
      <c r="H15" s="4">
        <v>14</v>
      </c>
      <c r="I15" s="4">
        <v>16</v>
      </c>
      <c r="J15" s="4">
        <v>18</v>
      </c>
      <c r="K15" s="4">
        <v>20</v>
      </c>
      <c r="L15" s="4">
        <v>22</v>
      </c>
      <c r="M15" s="4">
        <v>24</v>
      </c>
    </row>
    <row r="16" spans="1:13" x14ac:dyDescent="0.3">
      <c r="A16" s="4">
        <v>3</v>
      </c>
      <c r="B16" s="4">
        <v>3</v>
      </c>
      <c r="C16" s="4">
        <v>6</v>
      </c>
      <c r="D16" s="4">
        <v>9</v>
      </c>
      <c r="E16" s="4">
        <v>12</v>
      </c>
      <c r="F16" s="4">
        <v>15</v>
      </c>
      <c r="G16" s="4">
        <v>18</v>
      </c>
      <c r="H16" s="4">
        <v>21</v>
      </c>
      <c r="I16" s="4">
        <v>24</v>
      </c>
      <c r="J16" s="4">
        <v>27</v>
      </c>
      <c r="K16" s="4">
        <v>30</v>
      </c>
      <c r="L16" s="4">
        <v>33</v>
      </c>
      <c r="M16" s="4">
        <v>36</v>
      </c>
    </row>
    <row r="17" spans="1:13" x14ac:dyDescent="0.3">
      <c r="A17" s="4">
        <v>4</v>
      </c>
      <c r="B17" s="4">
        <v>4</v>
      </c>
      <c r="C17" s="4">
        <v>8</v>
      </c>
      <c r="D17" s="4">
        <v>12</v>
      </c>
      <c r="E17" s="4">
        <v>16</v>
      </c>
      <c r="F17" s="4">
        <v>20</v>
      </c>
      <c r="G17" s="4">
        <v>24</v>
      </c>
      <c r="H17" s="4">
        <v>28</v>
      </c>
      <c r="I17" s="4">
        <v>32</v>
      </c>
      <c r="J17" s="4">
        <v>36</v>
      </c>
      <c r="K17" s="4">
        <v>40</v>
      </c>
      <c r="L17" s="4">
        <v>44</v>
      </c>
      <c r="M17" s="4">
        <v>48</v>
      </c>
    </row>
    <row r="18" spans="1:13" x14ac:dyDescent="0.3">
      <c r="A18" s="4">
        <v>5</v>
      </c>
      <c r="B18" s="4">
        <v>5</v>
      </c>
      <c r="C18" s="4">
        <v>10</v>
      </c>
      <c r="D18" s="4">
        <v>15</v>
      </c>
      <c r="E18" s="4">
        <v>20</v>
      </c>
      <c r="F18" s="4">
        <v>25</v>
      </c>
      <c r="G18" s="4">
        <v>30</v>
      </c>
      <c r="H18" s="4">
        <v>35</v>
      </c>
      <c r="I18" s="4">
        <v>40</v>
      </c>
      <c r="J18" s="4">
        <v>45</v>
      </c>
      <c r="K18" s="4">
        <v>50</v>
      </c>
      <c r="L18" s="4">
        <v>55</v>
      </c>
      <c r="M18" s="4">
        <v>60</v>
      </c>
    </row>
    <row r="19" spans="1:13" x14ac:dyDescent="0.3">
      <c r="A19" s="4">
        <v>6</v>
      </c>
      <c r="B19" s="4">
        <v>6</v>
      </c>
      <c r="C19" s="4">
        <v>12</v>
      </c>
      <c r="D19" s="4">
        <v>18</v>
      </c>
      <c r="E19" s="4">
        <v>24</v>
      </c>
      <c r="F19" s="4">
        <v>30</v>
      </c>
      <c r="G19" s="4">
        <v>36</v>
      </c>
      <c r="H19" s="4">
        <v>42</v>
      </c>
      <c r="I19" s="4">
        <v>48</v>
      </c>
      <c r="J19" s="4">
        <v>54</v>
      </c>
      <c r="K19" s="4">
        <v>60</v>
      </c>
      <c r="L19" s="4">
        <v>66</v>
      </c>
      <c r="M19" s="4">
        <v>72</v>
      </c>
    </row>
    <row r="20" spans="1:13" x14ac:dyDescent="0.3">
      <c r="A20" s="4">
        <v>7</v>
      </c>
      <c r="B20" s="4">
        <v>7</v>
      </c>
      <c r="C20" s="4">
        <v>14</v>
      </c>
      <c r="D20" s="4">
        <v>21</v>
      </c>
      <c r="E20" s="4">
        <v>28</v>
      </c>
      <c r="F20" s="4">
        <v>35</v>
      </c>
      <c r="G20" s="4">
        <v>42</v>
      </c>
      <c r="H20" s="4">
        <v>49</v>
      </c>
      <c r="I20" s="4">
        <v>56</v>
      </c>
      <c r="J20" s="4">
        <v>63</v>
      </c>
      <c r="K20" s="4">
        <v>70</v>
      </c>
      <c r="L20" s="4">
        <v>77</v>
      </c>
      <c r="M20" s="4">
        <v>84</v>
      </c>
    </row>
    <row r="21" spans="1:13" x14ac:dyDescent="0.3">
      <c r="A21" s="4">
        <v>8</v>
      </c>
      <c r="B21" s="4">
        <v>8</v>
      </c>
      <c r="C21" s="4">
        <v>16</v>
      </c>
      <c r="D21" s="4">
        <v>24</v>
      </c>
      <c r="E21" s="4">
        <v>32</v>
      </c>
      <c r="F21" s="4">
        <v>40</v>
      </c>
      <c r="G21" s="4">
        <v>48</v>
      </c>
      <c r="H21" s="4">
        <v>56</v>
      </c>
      <c r="I21" s="4">
        <v>64</v>
      </c>
      <c r="J21" s="4">
        <v>72</v>
      </c>
      <c r="K21" s="4">
        <v>80</v>
      </c>
      <c r="L21" s="4">
        <v>88</v>
      </c>
      <c r="M21" s="4">
        <v>96</v>
      </c>
    </row>
    <row r="22" spans="1:13" x14ac:dyDescent="0.3">
      <c r="A22" s="4">
        <v>9</v>
      </c>
      <c r="B22" s="4">
        <v>9</v>
      </c>
      <c r="C22" s="4">
        <v>18</v>
      </c>
      <c r="D22" s="4">
        <v>27</v>
      </c>
      <c r="E22" s="4">
        <v>36</v>
      </c>
      <c r="F22" s="4">
        <v>45</v>
      </c>
      <c r="G22" s="4">
        <v>54</v>
      </c>
      <c r="H22" s="4">
        <v>63</v>
      </c>
      <c r="I22" s="4">
        <v>72</v>
      </c>
      <c r="J22" s="4">
        <v>81</v>
      </c>
      <c r="K22" s="4">
        <v>90</v>
      </c>
      <c r="L22" s="4">
        <v>99</v>
      </c>
      <c r="M22" s="4">
        <v>108</v>
      </c>
    </row>
    <row r="23" spans="1:13" x14ac:dyDescent="0.3">
      <c r="A23" s="4">
        <v>10</v>
      </c>
      <c r="B23" s="4">
        <v>10</v>
      </c>
      <c r="C23" s="4">
        <v>20</v>
      </c>
      <c r="D23" s="4">
        <v>30</v>
      </c>
      <c r="E23" s="4">
        <v>40</v>
      </c>
      <c r="F23" s="4">
        <v>50</v>
      </c>
      <c r="G23" s="4">
        <v>60</v>
      </c>
      <c r="H23" s="4">
        <v>70</v>
      </c>
      <c r="I23" s="4">
        <v>80</v>
      </c>
      <c r="J23" s="4">
        <v>90</v>
      </c>
      <c r="K23" s="4">
        <v>100</v>
      </c>
      <c r="L23" s="4">
        <v>110</v>
      </c>
      <c r="M23" s="4">
        <v>120</v>
      </c>
    </row>
    <row r="24" spans="1:13" x14ac:dyDescent="0.3">
      <c r="A24" s="4">
        <v>11</v>
      </c>
      <c r="B24" s="4">
        <v>11</v>
      </c>
      <c r="C24" s="4">
        <v>22</v>
      </c>
      <c r="D24" s="4">
        <v>33</v>
      </c>
      <c r="E24" s="4">
        <v>44</v>
      </c>
      <c r="F24" s="4">
        <v>55</v>
      </c>
      <c r="G24" s="4">
        <v>66</v>
      </c>
      <c r="H24" s="4">
        <v>77</v>
      </c>
      <c r="I24" s="4">
        <v>88</v>
      </c>
      <c r="J24" s="4">
        <v>99</v>
      </c>
      <c r="K24" s="4">
        <v>110</v>
      </c>
      <c r="L24" s="4">
        <v>121</v>
      </c>
      <c r="M24" s="4">
        <v>132</v>
      </c>
    </row>
    <row r="25" spans="1:13" x14ac:dyDescent="0.3">
      <c r="A25" s="4">
        <v>12</v>
      </c>
      <c r="B25" s="4">
        <v>12</v>
      </c>
      <c r="C25" s="4">
        <v>24</v>
      </c>
      <c r="D25" s="4">
        <v>36</v>
      </c>
      <c r="E25" s="4">
        <v>48</v>
      </c>
      <c r="F25" s="4">
        <v>60</v>
      </c>
      <c r="G25" s="4">
        <v>72</v>
      </c>
      <c r="H25" s="4">
        <v>84</v>
      </c>
      <c r="I25" s="4">
        <v>96</v>
      </c>
      <c r="J25" s="4">
        <v>108</v>
      </c>
      <c r="K25" s="4">
        <v>120</v>
      </c>
      <c r="L25" s="4">
        <v>132</v>
      </c>
      <c r="M25" s="4">
        <v>144</v>
      </c>
    </row>
    <row r="26" spans="1:13" x14ac:dyDescent="0.3">
      <c r="A26" s="18"/>
    </row>
    <row r="27" spans="1:13" x14ac:dyDescent="0.3">
      <c r="A27" s="41" t="s">
        <v>69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</row>
    <row r="29" spans="1:13" x14ac:dyDescent="0.3">
      <c r="A29" t="s">
        <v>55</v>
      </c>
      <c r="B29" s="19">
        <v>-45000</v>
      </c>
      <c r="D29" s="29" t="s">
        <v>5</v>
      </c>
      <c r="E29" s="12" t="s">
        <v>49</v>
      </c>
      <c r="F29" s="12"/>
      <c r="G29" s="12"/>
      <c r="H29" s="12"/>
      <c r="I29" s="26"/>
      <c r="J29" s="26"/>
    </row>
    <row r="30" spans="1:13" x14ac:dyDescent="0.3">
      <c r="A30" t="s">
        <v>56</v>
      </c>
      <c r="B30" s="19">
        <v>120000</v>
      </c>
      <c r="D30" s="32">
        <f>PV(B32,B31 * 2,B29,B30,1) / 12 / 4</f>
        <v>4254.2612939248929</v>
      </c>
      <c r="E30" s="33">
        <v>80000</v>
      </c>
      <c r="F30" s="33">
        <v>90000</v>
      </c>
      <c r="G30" s="33">
        <v>100000</v>
      </c>
      <c r="H30" s="33">
        <v>110000</v>
      </c>
      <c r="I30" s="27"/>
      <c r="J30" s="27"/>
    </row>
    <row r="31" spans="1:13" x14ac:dyDescent="0.3">
      <c r="A31" t="s">
        <v>57</v>
      </c>
      <c r="B31">
        <v>4</v>
      </c>
      <c r="D31" s="30">
        <v>0.1</v>
      </c>
      <c r="E31" s="33">
        <f t="dataTable" ref="E31:H34" dt2D="1" dtr="1" r1="B30" r2="B32"/>
        <v>4724.1303412375719</v>
      </c>
      <c r="F31" s="33">
        <v>4626.9413036938768</v>
      </c>
      <c r="G31" s="33">
        <v>4529.7522661501825</v>
      </c>
      <c r="H31" s="33">
        <v>4432.5632286064883</v>
      </c>
      <c r="I31" s="28"/>
      <c r="J31" s="28"/>
    </row>
    <row r="32" spans="1:13" x14ac:dyDescent="0.3">
      <c r="A32" t="s">
        <v>58</v>
      </c>
      <c r="B32" s="1">
        <v>0.1125</v>
      </c>
      <c r="D32" s="30">
        <v>0.105</v>
      </c>
      <c r="E32" s="33">
        <v>4677.662413292458</v>
      </c>
      <c r="F32" s="33">
        <v>4583.9363149519349</v>
      </c>
      <c r="G32" s="33">
        <v>4490.2102166114119</v>
      </c>
      <c r="H32" s="33">
        <v>4396.4841182708878</v>
      </c>
      <c r="I32" s="28"/>
      <c r="J32" s="28"/>
    </row>
    <row r="33" spans="1:13" x14ac:dyDescent="0.3">
      <c r="A33" t="s">
        <v>59</v>
      </c>
      <c r="B33" s="20">
        <f>PV(B32,B31 * 2,B29,B30,1) / 12 / 4</f>
        <v>4254.2612939248929</v>
      </c>
      <c r="D33" s="30">
        <v>0.12</v>
      </c>
      <c r="E33" s="33">
        <v>4542.8830418815733</v>
      </c>
      <c r="F33" s="33">
        <v>4458.7407027192039</v>
      </c>
      <c r="G33" s="33">
        <v>4374.5983635568355</v>
      </c>
      <c r="H33" s="33">
        <v>4290.456024394467</v>
      </c>
      <c r="I33" s="28"/>
      <c r="J33" s="28"/>
    </row>
    <row r="34" spans="1:13" x14ac:dyDescent="0.3">
      <c r="D34" s="30">
        <v>0.125</v>
      </c>
      <c r="E34" s="33">
        <v>4499.4581996346096</v>
      </c>
      <c r="F34" s="33">
        <v>4418.2614614827462</v>
      </c>
      <c r="G34" s="33">
        <v>4337.0647233308819</v>
      </c>
      <c r="H34" s="33">
        <v>4255.8679851790184</v>
      </c>
      <c r="I34" s="28"/>
      <c r="J34" s="28"/>
    </row>
    <row r="36" spans="1:13" x14ac:dyDescent="0.3">
      <c r="A36" s="41" t="s">
        <v>68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</row>
    <row r="38" spans="1:13" x14ac:dyDescent="0.3">
      <c r="A38" s="34" t="s">
        <v>60</v>
      </c>
      <c r="B38" s="4"/>
      <c r="D38" s="9" t="s">
        <v>5</v>
      </c>
      <c r="E38" s="22" t="s">
        <v>61</v>
      </c>
      <c r="F38" s="23"/>
      <c r="G38" s="23"/>
      <c r="H38" s="23"/>
      <c r="I38" s="23"/>
      <c r="J38" s="24"/>
    </row>
    <row r="39" spans="1:13" x14ac:dyDescent="0.3">
      <c r="A39" s="4" t="s">
        <v>61</v>
      </c>
      <c r="B39" s="4">
        <v>4</v>
      </c>
      <c r="D39" s="11">
        <f>PMT(B40,B39*B42,,B41,1)</f>
        <v>5026.7730457349717</v>
      </c>
      <c r="E39" s="4">
        <v>4</v>
      </c>
      <c r="F39" s="4">
        <v>5</v>
      </c>
      <c r="G39" s="4">
        <v>6</v>
      </c>
      <c r="H39" s="4">
        <v>7</v>
      </c>
      <c r="I39" s="4">
        <v>8</v>
      </c>
      <c r="J39" s="4">
        <v>9</v>
      </c>
    </row>
    <row r="40" spans="1:13" x14ac:dyDescent="0.3">
      <c r="A40" s="4" t="s">
        <v>5</v>
      </c>
      <c r="B40" s="5">
        <v>7.0000000000000007E-2</v>
      </c>
      <c r="D40" s="5">
        <v>7.0000000000000007E-2</v>
      </c>
      <c r="E40" s="4">
        <f t="dataTable" ref="E40:J47" dt2D="1" dtr="1" r1="B39" r2="B40"/>
        <v>5026.7730457349717</v>
      </c>
      <c r="F40" s="4">
        <v>3419.5690294283668</v>
      </c>
      <c r="G40" s="4">
        <v>2409.6758038935222</v>
      </c>
      <c r="H40" s="4">
        <v>1737.186210728825</v>
      </c>
      <c r="I40" s="4">
        <v>1271.9040418200375</v>
      </c>
      <c r="J40" s="4">
        <v>941.39855485186411</v>
      </c>
    </row>
    <row r="41" spans="1:13" x14ac:dyDescent="0.3">
      <c r="A41" s="4" t="s">
        <v>48</v>
      </c>
      <c r="B41" s="4">
        <v>-150000</v>
      </c>
      <c r="D41" s="5">
        <v>0.08</v>
      </c>
      <c r="E41" s="4">
        <v>4580.1211094753617</v>
      </c>
      <c r="F41" s="4">
        <v>3035.029003215363</v>
      </c>
      <c r="G41" s="4">
        <v>2080.2724449374168</v>
      </c>
      <c r="H41" s="4">
        <v>1456.7924646957695</v>
      </c>
      <c r="I41" s="4">
        <v>1034.8351703954954</v>
      </c>
      <c r="J41" s="4">
        <v>742.3158440099171</v>
      </c>
    </row>
    <row r="42" spans="1:13" x14ac:dyDescent="0.3">
      <c r="A42" s="4" t="s">
        <v>62</v>
      </c>
      <c r="B42" s="4">
        <v>4</v>
      </c>
      <c r="D42" s="5">
        <v>0.09</v>
      </c>
      <c r="E42" s="4">
        <v>4169.7123450801109</v>
      </c>
      <c r="F42" s="4">
        <v>2689.881881866409</v>
      </c>
      <c r="G42" s="4">
        <v>1792.0955062861972</v>
      </c>
      <c r="H42" s="4">
        <v>1218.1716470987328</v>
      </c>
      <c r="I42" s="4">
        <v>838.92469495083787</v>
      </c>
      <c r="J42" s="4">
        <v>582.80504219140118</v>
      </c>
    </row>
    <row r="43" spans="1:13" x14ac:dyDescent="0.3">
      <c r="D43" s="5">
        <v>0.1</v>
      </c>
      <c r="E43" s="4">
        <v>3793.1755504458879</v>
      </c>
      <c r="F43" s="4">
        <v>2380.8579235289708</v>
      </c>
      <c r="G43" s="4">
        <v>1540.878593275612</v>
      </c>
      <c r="H43" s="4">
        <v>1016.0472489565013</v>
      </c>
      <c r="I43" s="4">
        <v>677.96136991102094</v>
      </c>
      <c r="J43" s="4">
        <v>455.87233886908774</v>
      </c>
    </row>
    <row r="44" spans="1:13" x14ac:dyDescent="0.3">
      <c r="D44" s="5">
        <v>0.11</v>
      </c>
      <c r="E44" s="4">
        <v>3448.2090535908364</v>
      </c>
      <c r="F44" s="4">
        <v>2104.8157942084072</v>
      </c>
      <c r="G44" s="4">
        <v>1322.5961183222396</v>
      </c>
      <c r="H44" s="4">
        <v>845.56019328793036</v>
      </c>
      <c r="I44" s="4">
        <v>546.38992069260394</v>
      </c>
      <c r="J44" s="4">
        <v>355.46498584663982</v>
      </c>
    </row>
    <row r="45" spans="1:13" x14ac:dyDescent="0.3">
      <c r="D45" s="5">
        <v>0.12</v>
      </c>
      <c r="E45" s="4">
        <v>3132.5917008875431</v>
      </c>
      <c r="F45" s="4">
        <v>1858.7651838831266</v>
      </c>
      <c r="G45" s="4">
        <v>1133.4966621716292</v>
      </c>
      <c r="H45" s="4">
        <v>702.30389522558312</v>
      </c>
      <c r="I45" s="4">
        <v>439.32941917252066</v>
      </c>
      <c r="J45" s="4">
        <v>276.4474053557434</v>
      </c>
    </row>
    <row r="46" spans="1:13" x14ac:dyDescent="0.3">
      <c r="D46" s="5">
        <v>0.13</v>
      </c>
      <c r="E46" s="4">
        <v>2844.1917434499173</v>
      </c>
      <c r="F46" s="4">
        <v>1639.8834214793076</v>
      </c>
      <c r="G46" s="4">
        <v>970.12308107092019</v>
      </c>
      <c r="H46" s="4">
        <v>582.33571684010849</v>
      </c>
      <c r="I46" s="4">
        <v>352.55695756941066</v>
      </c>
      <c r="J46" s="4">
        <v>214.53496169474749</v>
      </c>
    </row>
    <row r="47" spans="1:13" x14ac:dyDescent="0.3">
      <c r="D47" s="5">
        <v>0.14000000000000001</v>
      </c>
      <c r="E47" s="4">
        <v>2580.9736873768343</v>
      </c>
      <c r="F47" s="4">
        <v>1445.5265250583609</v>
      </c>
      <c r="G47" s="4">
        <v>829.32113650615895</v>
      </c>
      <c r="H47" s="4">
        <v>482.1698019737031</v>
      </c>
      <c r="I47" s="4">
        <v>282.46725069511308</v>
      </c>
      <c r="J47" s="4">
        <v>166.2036815997879</v>
      </c>
    </row>
    <row r="51" spans="1:10" x14ac:dyDescent="0.3">
      <c r="A51" s="34" t="s">
        <v>63</v>
      </c>
      <c r="B51" s="4"/>
      <c r="D51" s="9" t="s">
        <v>5</v>
      </c>
      <c r="E51" s="22" t="s">
        <v>61</v>
      </c>
      <c r="F51" s="23"/>
      <c r="G51" s="23"/>
      <c r="H51" s="23"/>
      <c r="I51" s="23"/>
      <c r="J51" s="26"/>
    </row>
    <row r="52" spans="1:10" x14ac:dyDescent="0.3">
      <c r="A52" s="4" t="s">
        <v>61</v>
      </c>
      <c r="B52" s="4">
        <v>6</v>
      </c>
      <c r="D52" s="11">
        <f>PMT(B53,B52*B55,,B54,1)</f>
        <v>3416.3297112043833</v>
      </c>
      <c r="E52" s="4">
        <v>6</v>
      </c>
      <c r="F52" s="4">
        <v>7</v>
      </c>
      <c r="G52" s="4">
        <v>8</v>
      </c>
      <c r="H52" s="4">
        <v>9</v>
      </c>
      <c r="I52" s="4">
        <v>10</v>
      </c>
      <c r="J52" s="18"/>
    </row>
    <row r="53" spans="1:10" x14ac:dyDescent="0.3">
      <c r="A53" s="4" t="s">
        <v>5</v>
      </c>
      <c r="B53" s="5">
        <v>0.09</v>
      </c>
      <c r="D53" s="5">
        <v>0.09</v>
      </c>
      <c r="E53" s="4">
        <f t="dataTable" ref="E53:I60" dt2D="1" dtr="1" r1="B52" r2="B53"/>
        <v>3416.3297112043833</v>
      </c>
      <c r="F53" s="4">
        <v>2644.4843820107362</v>
      </c>
      <c r="G53" s="4">
        <v>2084.8561725400555</v>
      </c>
      <c r="H53" s="4">
        <v>1665.9833030050393</v>
      </c>
      <c r="I53" s="4">
        <v>1344.9409409332045</v>
      </c>
      <c r="J53" s="18"/>
    </row>
    <row r="54" spans="1:10" x14ac:dyDescent="0.3">
      <c r="A54" s="4" t="s">
        <v>48</v>
      </c>
      <c r="B54" s="4">
        <v>-75000</v>
      </c>
      <c r="D54" s="5">
        <v>0.1</v>
      </c>
      <c r="E54" s="4">
        <v>3188.4078477468629</v>
      </c>
      <c r="F54" s="4">
        <v>2437.2424929979579</v>
      </c>
      <c r="G54" s="4">
        <v>1896.5877752229439</v>
      </c>
      <c r="H54" s="4">
        <v>1495.2424242447689</v>
      </c>
      <c r="I54" s="4">
        <v>1190.4289617644854</v>
      </c>
      <c r="J54" s="18"/>
    </row>
    <row r="55" spans="1:10" x14ac:dyDescent="0.3">
      <c r="A55" s="4" t="s">
        <v>62</v>
      </c>
      <c r="B55" s="4">
        <v>2</v>
      </c>
      <c r="D55" s="5">
        <v>0.11</v>
      </c>
      <c r="E55" s="4">
        <v>2974.8166489857172</v>
      </c>
      <c r="F55" s="4">
        <v>2245.1487509512676</v>
      </c>
      <c r="G55" s="4">
        <v>1724.1045267954182</v>
      </c>
      <c r="H55" s="4">
        <v>1340.7344635756024</v>
      </c>
      <c r="I55" s="4">
        <v>1052.4078971042036</v>
      </c>
      <c r="J55" s="18"/>
    </row>
    <row r="56" spans="1:10" x14ac:dyDescent="0.3">
      <c r="D56" s="5">
        <v>0.12</v>
      </c>
      <c r="E56" s="4">
        <v>2774.7862228122171</v>
      </c>
      <c r="F56" s="4">
        <v>2067.2709447108264</v>
      </c>
      <c r="G56" s="4">
        <v>1566.2958504437715</v>
      </c>
      <c r="H56" s="4">
        <v>1201.1592483319259</v>
      </c>
      <c r="I56" s="4">
        <v>929.38259194156331</v>
      </c>
      <c r="J56" s="18"/>
    </row>
    <row r="57" spans="1:10" x14ac:dyDescent="0.3">
      <c r="D57" s="5">
        <v>0.13</v>
      </c>
      <c r="E57" s="4">
        <v>2587.5719930009773</v>
      </c>
      <c r="F57" s="4">
        <v>1902.7099043086407</v>
      </c>
      <c r="G57" s="4">
        <v>1422.0958717249587</v>
      </c>
      <c r="H57" s="4">
        <v>1075.2779719626246</v>
      </c>
      <c r="I57" s="4">
        <v>819.94171073965379</v>
      </c>
      <c r="J57" s="18"/>
    </row>
    <row r="58" spans="1:10" x14ac:dyDescent="0.3">
      <c r="D58" s="5">
        <v>0.14000000000000001</v>
      </c>
      <c r="E58" s="4">
        <v>2412.4557186324078</v>
      </c>
      <c r="F58" s="4">
        <v>1750.6016297324254</v>
      </c>
      <c r="G58" s="4">
        <v>1290.4868436884171</v>
      </c>
      <c r="H58" s="4">
        <v>961.91786678160724</v>
      </c>
      <c r="I58" s="4">
        <v>722.76326252918045</v>
      </c>
      <c r="J58" s="18"/>
    </row>
    <row r="59" spans="1:10" x14ac:dyDescent="0.3">
      <c r="D59" s="5">
        <v>0.15</v>
      </c>
      <c r="E59" s="4">
        <v>2248.7462694025767</v>
      </c>
      <c r="F59" s="4">
        <v>1610.1189022070719</v>
      </c>
      <c r="G59" s="4">
        <v>1170.5016108863631</v>
      </c>
      <c r="H59" s="4">
        <v>859.97526209727346</v>
      </c>
      <c r="I59" s="4">
        <v>636.61763515720861</v>
      </c>
      <c r="J59" s="18"/>
    </row>
    <row r="60" spans="1:10" x14ac:dyDescent="0.3">
      <c r="D60" s="5">
        <v>0.16</v>
      </c>
      <c r="E60" s="4">
        <v>2095.7801686533776</v>
      </c>
      <c r="F60" s="4">
        <v>1480.4724087623422</v>
      </c>
      <c r="G60" s="4">
        <v>1061.2251872029376</v>
      </c>
      <c r="H60" s="4">
        <v>768.41719422927167</v>
      </c>
      <c r="I60" s="4">
        <v>560.36847305573235</v>
      </c>
      <c r="J60" s="18"/>
    </row>
    <row r="64" spans="1:10" x14ac:dyDescent="0.3">
      <c r="A64" s="34" t="s">
        <v>64</v>
      </c>
      <c r="B64" s="4"/>
      <c r="D64" s="9" t="s">
        <v>5</v>
      </c>
      <c r="E64" s="35" t="s">
        <v>61</v>
      </c>
      <c r="F64" s="36"/>
      <c r="G64" s="21"/>
      <c r="H64" s="26"/>
      <c r="I64" s="26"/>
      <c r="J64" s="26"/>
    </row>
    <row r="65" spans="1:11" x14ac:dyDescent="0.3">
      <c r="A65" s="4" t="s">
        <v>61</v>
      </c>
      <c r="B65" s="4">
        <v>2</v>
      </c>
      <c r="D65" s="11">
        <f>PMT(B66,B65*B68,,B67,1)</f>
        <v>276.44037883538573</v>
      </c>
      <c r="E65" s="4">
        <v>2</v>
      </c>
      <c r="F65" s="25">
        <v>3</v>
      </c>
      <c r="G65" s="4">
        <v>4</v>
      </c>
      <c r="H65" s="18"/>
      <c r="I65" s="18"/>
      <c r="J65" s="18"/>
    </row>
    <row r="66" spans="1:11" x14ac:dyDescent="0.3">
      <c r="A66" s="4" t="s">
        <v>5</v>
      </c>
      <c r="B66" s="5">
        <v>0.14000000000000001</v>
      </c>
      <c r="D66" s="5">
        <v>0.14000000000000001</v>
      </c>
      <c r="E66" s="4">
        <f t="dataTable" ref="E66:G70" dt2D="1" dtr="1" r1="B65" r2="B66"/>
        <v>276.44037883538573</v>
      </c>
      <c r="F66" s="25">
        <v>55.401227199928705</v>
      </c>
      <c r="G66" s="4">
        <v>11.417397039211401</v>
      </c>
      <c r="H66" s="18"/>
      <c r="I66" s="18"/>
      <c r="J66" s="18"/>
    </row>
    <row r="67" spans="1:11" x14ac:dyDescent="0.3">
      <c r="A67" s="4" t="s">
        <v>48</v>
      </c>
      <c r="B67" s="4">
        <v>-50000</v>
      </c>
      <c r="D67" s="5">
        <v>0.15</v>
      </c>
      <c r="E67" s="4">
        <v>236.07954878965961</v>
      </c>
      <c r="F67" s="25">
        <v>42.863356886308196</v>
      </c>
      <c r="G67" s="4">
        <v>7.9688825229807305</v>
      </c>
      <c r="H67" s="18"/>
      <c r="I67" s="18"/>
      <c r="J67" s="18"/>
    </row>
    <row r="68" spans="1:11" x14ac:dyDescent="0.3">
      <c r="A68" s="4" t="s">
        <v>62</v>
      </c>
      <c r="B68" s="4">
        <v>12</v>
      </c>
      <c r="D68" s="5">
        <v>0.16</v>
      </c>
      <c r="E68" s="4">
        <v>201.43906168124622</v>
      </c>
      <c r="F68" s="25">
        <v>33.130325013800757</v>
      </c>
      <c r="G68" s="4">
        <v>5.5590226111857319</v>
      </c>
      <c r="H68" s="18"/>
      <c r="I68" s="18"/>
      <c r="J68" s="18"/>
    </row>
    <row r="69" spans="1:11" x14ac:dyDescent="0.3">
      <c r="D69" s="5">
        <v>0.17</v>
      </c>
      <c r="E69" s="4">
        <v>171.75941585870251</v>
      </c>
      <c r="F69" s="25">
        <v>25.58993029147118</v>
      </c>
      <c r="G69" s="4">
        <v>3.877425198065009</v>
      </c>
      <c r="H69" s="18"/>
      <c r="I69" s="18"/>
      <c r="J69" s="18"/>
    </row>
    <row r="70" spans="1:11" x14ac:dyDescent="0.3">
      <c r="D70" s="5">
        <v>0.18</v>
      </c>
      <c r="E70" s="4">
        <v>146.36852993539947</v>
      </c>
      <c r="F70" s="4">
        <v>19.757490986137938</v>
      </c>
      <c r="G70" s="4">
        <v>2.7050677886470993</v>
      </c>
      <c r="H70" s="18"/>
      <c r="I70" s="18"/>
      <c r="J70" s="18"/>
    </row>
    <row r="71" spans="1:11" x14ac:dyDescent="0.3">
      <c r="D71" s="37"/>
      <c r="E71" s="18"/>
      <c r="F71" s="18"/>
      <c r="G71" s="18"/>
      <c r="H71" s="18"/>
      <c r="I71" s="18"/>
      <c r="J71" s="18"/>
    </row>
    <row r="72" spans="1:11" x14ac:dyDescent="0.3">
      <c r="D72" s="37"/>
      <c r="E72" s="18"/>
      <c r="F72" s="18"/>
      <c r="G72" s="18"/>
      <c r="H72" s="18"/>
      <c r="I72" s="18"/>
      <c r="J72" s="18"/>
    </row>
    <row r="73" spans="1:11" x14ac:dyDescent="0.3">
      <c r="D73" s="37"/>
      <c r="E73" s="18"/>
      <c r="F73" s="18"/>
      <c r="G73" s="18"/>
      <c r="H73" s="18"/>
      <c r="I73" s="18"/>
      <c r="J73" s="18"/>
    </row>
    <row r="74" spans="1:11" x14ac:dyDescent="0.3">
      <c r="A74" s="34" t="s">
        <v>65</v>
      </c>
      <c r="B74" s="4"/>
      <c r="D74" s="9" t="s">
        <v>5</v>
      </c>
      <c r="E74" s="22" t="s">
        <v>61</v>
      </c>
      <c r="F74" s="23"/>
      <c r="G74" s="23"/>
      <c r="H74" s="23"/>
      <c r="I74" s="23"/>
      <c r="J74" s="23"/>
      <c r="K74" s="24"/>
    </row>
    <row r="75" spans="1:11" x14ac:dyDescent="0.3">
      <c r="A75" s="4" t="s">
        <v>61</v>
      </c>
      <c r="B75" s="4">
        <v>12</v>
      </c>
      <c r="D75" s="11">
        <f>PMT(B76,B75*B78,,B77,1)</f>
        <v>607.82063794376495</v>
      </c>
      <c r="E75" s="4">
        <v>12</v>
      </c>
      <c r="F75" s="4">
        <v>13</v>
      </c>
      <c r="G75" s="4">
        <v>14</v>
      </c>
      <c r="H75" s="4">
        <v>15</v>
      </c>
      <c r="I75" s="4">
        <v>16</v>
      </c>
      <c r="J75" s="4">
        <v>17</v>
      </c>
      <c r="K75" s="4">
        <v>18</v>
      </c>
    </row>
    <row r="76" spans="1:11" x14ac:dyDescent="0.3">
      <c r="A76" s="4" t="s">
        <v>5</v>
      </c>
      <c r="B76" s="5">
        <v>0.05</v>
      </c>
      <c r="D76" s="5">
        <v>0.05</v>
      </c>
      <c r="E76" s="4">
        <f t="dataTable" ref="E76:K79" dt2D="1" dtr="1" r1="B75" r2="B76"/>
        <v>607.82063794376495</v>
      </c>
      <c r="F76" s="4">
        <v>490.79960648805718</v>
      </c>
      <c r="G76" s="4">
        <v>397.72545886899889</v>
      </c>
      <c r="H76" s="4">
        <v>323.22108882769919</v>
      </c>
      <c r="I76" s="4">
        <v>263.27451427089926</v>
      </c>
      <c r="J76" s="4">
        <v>214.84163136242256</v>
      </c>
      <c r="K76" s="4">
        <v>175.58033982710774</v>
      </c>
    </row>
    <row r="77" spans="1:11" x14ac:dyDescent="0.3">
      <c r="A77" s="4" t="s">
        <v>48</v>
      </c>
      <c r="B77" s="4">
        <v>-120000</v>
      </c>
      <c r="D77" s="5">
        <v>0.06</v>
      </c>
      <c r="E77" s="4">
        <v>441.24395406516766</v>
      </c>
      <c r="F77" s="4">
        <v>344.84908206420857</v>
      </c>
      <c r="G77" s="4">
        <v>270.29968115683084</v>
      </c>
      <c r="H77" s="4">
        <v>212.34583206812081</v>
      </c>
      <c r="I77" s="4">
        <v>167.11163370782108</v>
      </c>
      <c r="J77" s="4">
        <v>131.69444570101342</v>
      </c>
      <c r="K77" s="4">
        <v>103.89553710618654</v>
      </c>
    </row>
    <row r="78" spans="1:11" x14ac:dyDescent="0.3">
      <c r="A78" s="4" t="s">
        <v>62</v>
      </c>
      <c r="B78" s="4">
        <v>4</v>
      </c>
      <c r="D78" s="5">
        <v>7.0000000000000007E-2</v>
      </c>
      <c r="E78" s="4">
        <v>317.46115771872627</v>
      </c>
      <c r="F78" s="4">
        <v>239.88949761477087</v>
      </c>
      <c r="G78" s="4">
        <v>181.69412170725653</v>
      </c>
      <c r="H78" s="4">
        <v>137.85706542274141</v>
      </c>
      <c r="I78" s="4">
        <v>104.73441806989973</v>
      </c>
      <c r="J78" s="4">
        <v>79.649434588784132</v>
      </c>
      <c r="K78" s="4">
        <v>60.618347417638553</v>
      </c>
    </row>
    <row r="79" spans="1:11" x14ac:dyDescent="0.3">
      <c r="D79" s="5">
        <v>0.08</v>
      </c>
      <c r="E79" s="4">
        <v>226.69622442446416</v>
      </c>
      <c r="F79" s="4">
        <v>165.51003854717902</v>
      </c>
      <c r="G79" s="4">
        <v>121.05755613186543</v>
      </c>
      <c r="H79" s="4">
        <v>88.660973738406838</v>
      </c>
      <c r="I79" s="4">
        <v>64.996682255615099</v>
      </c>
      <c r="J79" s="4">
        <v>47.682117911144069</v>
      </c>
      <c r="K79" s="4">
        <v>34.998035196855199</v>
      </c>
    </row>
    <row r="80" spans="1:11" x14ac:dyDescent="0.3">
      <c r="D80" s="37"/>
      <c r="E80" s="18"/>
      <c r="F80" s="18"/>
      <c r="G80" s="18"/>
    </row>
    <row r="81" spans="1:12" x14ac:dyDescent="0.3">
      <c r="D81" s="18"/>
      <c r="E81" s="18"/>
      <c r="F81" s="18"/>
      <c r="G81" s="18"/>
    </row>
    <row r="83" spans="1:12" x14ac:dyDescent="0.3">
      <c r="A83" s="34" t="s">
        <v>66</v>
      </c>
      <c r="B83" s="4"/>
      <c r="D83" s="9" t="s">
        <v>5</v>
      </c>
      <c r="E83" s="22" t="s">
        <v>61</v>
      </c>
      <c r="F83" s="23"/>
      <c r="G83" s="23"/>
      <c r="H83" s="23"/>
      <c r="I83" s="24"/>
    </row>
    <row r="84" spans="1:12" x14ac:dyDescent="0.3">
      <c r="A84" s="4" t="s">
        <v>61</v>
      </c>
      <c r="B84" s="4">
        <v>2</v>
      </c>
      <c r="D84" s="11">
        <f>PMT(B85,B84*B87,,B86,1)</f>
        <v>6590.6101595829341</v>
      </c>
      <c r="E84" s="4">
        <v>2</v>
      </c>
      <c r="F84" s="4">
        <v>3</v>
      </c>
      <c r="G84" s="4">
        <v>4</v>
      </c>
      <c r="H84" s="4">
        <v>5</v>
      </c>
      <c r="I84" s="4">
        <v>6</v>
      </c>
    </row>
    <row r="85" spans="1:12" x14ac:dyDescent="0.3">
      <c r="A85" s="4" t="s">
        <v>5</v>
      </c>
      <c r="B85" s="5">
        <v>0.06</v>
      </c>
      <c r="D85" s="5">
        <v>0.06</v>
      </c>
      <c r="E85" s="4">
        <f t="dataTable" ref="E85:I89" dt2D="1" dtr="1" r1="B84" r2="B85"/>
        <v>6590.6101595829341</v>
      </c>
      <c r="F85" s="4">
        <v>2811.4777012284158</v>
      </c>
      <c r="G85" s="4">
        <v>1305.346697442787</v>
      </c>
      <c r="H85" s="4">
        <v>628.18975320152208</v>
      </c>
      <c r="I85" s="4">
        <v>307.3576306058028</v>
      </c>
    </row>
    <row r="86" spans="1:12" x14ac:dyDescent="0.3">
      <c r="A86" s="4" t="s">
        <v>48</v>
      </c>
      <c r="B86" s="4">
        <v>-355000</v>
      </c>
      <c r="D86" s="5">
        <v>7.0000000000000007E-2</v>
      </c>
      <c r="E86" s="4">
        <v>5702.8994025480042</v>
      </c>
      <c r="F86" s="4">
        <v>2227.9765798160774</v>
      </c>
      <c r="G86" s="4">
        <v>939.15592491789835</v>
      </c>
      <c r="H86" s="4">
        <v>407.82715187560677</v>
      </c>
      <c r="I86" s="4">
        <v>179.32927777718157</v>
      </c>
    </row>
    <row r="87" spans="1:12" x14ac:dyDescent="0.3">
      <c r="A87" s="4" t="s">
        <v>62</v>
      </c>
      <c r="B87" s="4">
        <v>12</v>
      </c>
      <c r="D87" s="5">
        <v>0.08</v>
      </c>
      <c r="E87" s="4">
        <v>4923.311453018553</v>
      </c>
      <c r="F87" s="4">
        <v>1756.8141641568054</v>
      </c>
      <c r="G87" s="4">
        <v>670.64299725570402</v>
      </c>
      <c r="H87" s="4">
        <v>262.28871397611994</v>
      </c>
      <c r="I87" s="4">
        <v>103.5358541240286</v>
      </c>
    </row>
    <row r="88" spans="1:12" x14ac:dyDescent="0.3">
      <c r="D88" s="5">
        <v>0.09</v>
      </c>
      <c r="E88" s="4">
        <v>4241.2926982106665</v>
      </c>
      <c r="F88" s="4">
        <v>1379.3052665196496</v>
      </c>
      <c r="G88" s="4">
        <v>475.9570318298733</v>
      </c>
      <c r="H88" s="4">
        <v>167.46677852415911</v>
      </c>
      <c r="I88" s="4">
        <v>59.321832061313742</v>
      </c>
    </row>
    <row r="89" spans="1:12" x14ac:dyDescent="0.3">
      <c r="D89" s="5">
        <v>0.1</v>
      </c>
      <c r="E89" s="4">
        <v>3646.7460040856122</v>
      </c>
      <c r="F89" s="4">
        <v>1078.8978686568444</v>
      </c>
      <c r="G89" s="4">
        <v>336.11390372935091</v>
      </c>
      <c r="H89" s="4">
        <v>106.34161368540531</v>
      </c>
      <c r="I89" s="4">
        <v>33.80781089653663</v>
      </c>
    </row>
    <row r="91" spans="1:12" x14ac:dyDescent="0.3">
      <c r="A91" s="41" t="s">
        <v>67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</row>
    <row r="93" spans="1:12" x14ac:dyDescent="0.3">
      <c r="A93" s="34" t="s">
        <v>60</v>
      </c>
      <c r="B93" s="4"/>
      <c r="D93" s="9" t="s">
        <v>5</v>
      </c>
      <c r="E93" s="12" t="s">
        <v>61</v>
      </c>
      <c r="F93" s="12"/>
      <c r="G93" s="12"/>
      <c r="H93" s="12"/>
      <c r="I93" s="12"/>
      <c r="J93" s="12"/>
      <c r="K93" s="12"/>
    </row>
    <row r="94" spans="1:12" x14ac:dyDescent="0.3">
      <c r="A94" s="4" t="s">
        <v>61</v>
      </c>
      <c r="B94" s="4">
        <v>2</v>
      </c>
      <c r="D94" s="11">
        <f>PV(B95,B94*B97,,B96,1)</f>
        <v>31601.235188638329</v>
      </c>
      <c r="E94" s="4">
        <v>2</v>
      </c>
      <c r="F94" s="4">
        <v>3</v>
      </c>
      <c r="G94" s="4">
        <v>4</v>
      </c>
      <c r="H94" s="4">
        <v>5</v>
      </c>
      <c r="I94" s="4">
        <v>6</v>
      </c>
      <c r="J94" s="4">
        <v>7</v>
      </c>
      <c r="K94" s="4">
        <v>8</v>
      </c>
    </row>
    <row r="95" spans="1:12" x14ac:dyDescent="0.3">
      <c r="A95" s="4" t="s">
        <v>5</v>
      </c>
      <c r="B95" s="5">
        <v>0.09</v>
      </c>
      <c r="D95" s="5">
        <v>0.09</v>
      </c>
      <c r="E95" s="4">
        <f t="dataTable" ref="E95:K100" dt2D="1" dtr="1" r1="B94" r2="B95"/>
        <v>31601.235188638329</v>
      </c>
      <c r="F95" s="4">
        <v>11235.336465729446</v>
      </c>
      <c r="G95" s="4">
        <v>3994.5522617905335</v>
      </c>
      <c r="H95" s="4">
        <v>1420.2020403080032</v>
      </c>
      <c r="I95" s="4">
        <v>504.93114199259941</v>
      </c>
      <c r="J95" s="4">
        <v>179.52055476462891</v>
      </c>
      <c r="K95" s="4">
        <v>63.825791088703468</v>
      </c>
    </row>
    <row r="96" spans="1:12" x14ac:dyDescent="0.3">
      <c r="A96" s="4" t="s">
        <v>48</v>
      </c>
      <c r="B96" s="4">
        <v>-250000</v>
      </c>
      <c r="D96" s="5">
        <v>0.1</v>
      </c>
      <c r="E96" s="4">
        <v>25381.399498692619</v>
      </c>
      <c r="F96" s="4">
        <v>8087.2960769016627</v>
      </c>
      <c r="G96" s="4">
        <v>2576.8617620489354</v>
      </c>
      <c r="H96" s="4">
        <v>821.06757036820261</v>
      </c>
      <c r="I96" s="4">
        <v>261.61743134187611</v>
      </c>
      <c r="J96" s="4">
        <v>83.359376075745047</v>
      </c>
      <c r="K96" s="4">
        <v>26.560866162839776</v>
      </c>
    </row>
    <row r="97" spans="1:11" x14ac:dyDescent="0.3">
      <c r="A97" s="4" t="s">
        <v>62</v>
      </c>
      <c r="B97" s="4">
        <v>12</v>
      </c>
      <c r="D97" s="5">
        <v>0.11</v>
      </c>
      <c r="E97" s="4">
        <v>20426.244111042735</v>
      </c>
      <c r="F97" s="4">
        <v>5838.6544400353951</v>
      </c>
      <c r="G97" s="4">
        <v>1668.9257939356321</v>
      </c>
      <c r="H97" s="4">
        <v>477.04712348874597</v>
      </c>
      <c r="I97" s="4">
        <v>136.35954268058012</v>
      </c>
      <c r="J97" s="4">
        <v>38.977123987407502</v>
      </c>
      <c r="K97" s="4">
        <v>11.14125322265472</v>
      </c>
    </row>
    <row r="98" spans="1:11" x14ac:dyDescent="0.3">
      <c r="D98" s="5">
        <v>0.12</v>
      </c>
      <c r="E98" s="4">
        <v>16470.525834631022</v>
      </c>
      <c r="F98" s="4">
        <v>4227.5737494633477</v>
      </c>
      <c r="G98" s="4">
        <v>1085.1128850769912</v>
      </c>
      <c r="H98" s="4">
        <v>278.52145063337593</v>
      </c>
      <c r="I98" s="4">
        <v>71.489519228606341</v>
      </c>
      <c r="J98" s="4">
        <v>18.349578992623709</v>
      </c>
      <c r="K98" s="4">
        <v>4.7098798934404469</v>
      </c>
    </row>
    <row r="99" spans="1:11" x14ac:dyDescent="0.3">
      <c r="D99" s="5">
        <v>0.13</v>
      </c>
      <c r="E99" s="4">
        <v>13306.301665882123</v>
      </c>
      <c r="F99" s="4">
        <v>3069.8421391026136</v>
      </c>
      <c r="G99" s="4">
        <v>708.23065609382934</v>
      </c>
      <c r="H99" s="4">
        <v>163.39298227814501</v>
      </c>
      <c r="I99" s="4">
        <v>37.695723036040448</v>
      </c>
      <c r="J99" s="4">
        <v>8.6966252491245157</v>
      </c>
      <c r="K99" s="4">
        <v>2.0063626489243842</v>
      </c>
    </row>
    <row r="100" spans="1:11" x14ac:dyDescent="0.3">
      <c r="D100" s="5">
        <v>0.14000000000000001</v>
      </c>
      <c r="E100" s="4">
        <v>10770.195250456309</v>
      </c>
      <c r="F100" s="4">
        <v>2235.4520591877736</v>
      </c>
      <c r="G100" s="4">
        <v>463.98842293180661</v>
      </c>
      <c r="H100" s="4">
        <v>96.305020601947732</v>
      </c>
      <c r="I100" s="4">
        <v>19.988983635707427</v>
      </c>
      <c r="J100" s="4">
        <v>4.148895501928779</v>
      </c>
      <c r="K100" s="4">
        <v>0.86114102645898016</v>
      </c>
    </row>
    <row r="101" spans="1:11" x14ac:dyDescent="0.3">
      <c r="D101" s="37"/>
      <c r="E101" s="18"/>
      <c r="F101" s="18"/>
      <c r="G101" s="18"/>
      <c r="H101" s="18"/>
      <c r="I101" s="18"/>
      <c r="J101" s="18"/>
    </row>
    <row r="102" spans="1:11" x14ac:dyDescent="0.3">
      <c r="D102" s="37"/>
      <c r="E102" s="18"/>
      <c r="F102" s="18"/>
      <c r="G102" s="18"/>
      <c r="H102" s="18"/>
      <c r="I102" s="18"/>
      <c r="J102" s="18"/>
    </row>
    <row r="106" spans="1:11" x14ac:dyDescent="0.3">
      <c r="A106" s="34" t="s">
        <v>63</v>
      </c>
      <c r="B106" s="4"/>
      <c r="D106" s="9" t="s">
        <v>5</v>
      </c>
      <c r="E106" s="12" t="s">
        <v>61</v>
      </c>
      <c r="F106" s="12"/>
      <c r="G106" s="12"/>
      <c r="H106" s="12"/>
      <c r="I106" s="12"/>
      <c r="J106" s="12"/>
      <c r="K106" s="12"/>
    </row>
    <row r="107" spans="1:11" x14ac:dyDescent="0.3">
      <c r="A107" s="4" t="s">
        <v>61</v>
      </c>
      <c r="B107" s="4">
        <v>6</v>
      </c>
      <c r="D107" s="11">
        <f>PV(B108,B107*B110,,B109,1)</f>
        <v>23109.75713173957</v>
      </c>
      <c r="E107" s="4">
        <v>6</v>
      </c>
      <c r="F107" s="4">
        <v>7</v>
      </c>
      <c r="G107" s="4">
        <v>8</v>
      </c>
      <c r="H107" s="4">
        <v>9</v>
      </c>
      <c r="I107" s="4">
        <v>10</v>
      </c>
      <c r="J107" s="38">
        <v>11</v>
      </c>
      <c r="K107" s="38">
        <v>12</v>
      </c>
    </row>
    <row r="108" spans="1:11" x14ac:dyDescent="0.3">
      <c r="A108" s="4" t="s">
        <v>5</v>
      </c>
      <c r="B108" s="5">
        <v>0.09</v>
      </c>
      <c r="D108" s="5">
        <v>0.09</v>
      </c>
      <c r="E108" s="4">
        <f t="dataTable" ref="E108:K115" dt2D="1" dtr="1" r1="B107" r2="B108"/>
        <v>23109.75713173957</v>
      </c>
      <c r="F108" s="4">
        <v>19451.020227034394</v>
      </c>
      <c r="G108" s="4">
        <v>16371.534573718031</v>
      </c>
      <c r="H108" s="4">
        <v>13779.593109770245</v>
      </c>
      <c r="I108" s="4">
        <v>11598.007835847358</v>
      </c>
      <c r="J108" s="4">
        <v>9761.8111571815116</v>
      </c>
      <c r="K108" s="4">
        <v>8216.3211490459653</v>
      </c>
    </row>
    <row r="109" spans="1:11" x14ac:dyDescent="0.3">
      <c r="A109" s="4" t="s">
        <v>48</v>
      </c>
      <c r="B109" s="4">
        <v>-65000</v>
      </c>
      <c r="D109" s="5">
        <v>0.1</v>
      </c>
      <c r="E109" s="4">
        <v>20711.003151173176</v>
      </c>
      <c r="F109" s="4">
        <v>17116.531529895183</v>
      </c>
      <c r="G109" s="4">
        <v>14145.893826359656</v>
      </c>
      <c r="H109" s="4">
        <v>11690.821344098887</v>
      </c>
      <c r="I109" s="4">
        <v>9661.8358215693261</v>
      </c>
      <c r="J109" s="4">
        <v>7984.9882822886975</v>
      </c>
      <c r="K109" s="4">
        <v>6599.1638696600812</v>
      </c>
    </row>
    <row r="110" spans="1:11" x14ac:dyDescent="0.3">
      <c r="A110" s="4" t="s">
        <v>62</v>
      </c>
      <c r="B110" s="4">
        <v>2</v>
      </c>
      <c r="D110" s="5">
        <v>0.11</v>
      </c>
      <c r="E110" s="4">
        <v>18579.653534891931</v>
      </c>
      <c r="F110" s="4">
        <v>15079.663610820493</v>
      </c>
      <c r="G110" s="4">
        <v>12238.993272315956</v>
      </c>
      <c r="H110" s="4">
        <v>9933.4415001346933</v>
      </c>
      <c r="I110" s="4">
        <v>8062.2039608267924</v>
      </c>
      <c r="J110" s="4">
        <v>6543.4655959960974</v>
      </c>
      <c r="K110" s="4">
        <v>5310.8234688711109</v>
      </c>
    </row>
    <row r="111" spans="1:11" x14ac:dyDescent="0.3">
      <c r="D111" s="5">
        <v>0.12</v>
      </c>
      <c r="E111" s="4">
        <v>16683.881041450288</v>
      </c>
      <c r="F111" s="4">
        <v>13300.287820033707</v>
      </c>
      <c r="G111" s="4">
        <v>10602.908019797278</v>
      </c>
      <c r="H111" s="4">
        <v>8452.5733576190014</v>
      </c>
      <c r="I111" s="4">
        <v>6738.3397302447393</v>
      </c>
      <c r="J111" s="4">
        <v>5371.7631778098994</v>
      </c>
      <c r="K111" s="4">
        <v>4282.3367170040656</v>
      </c>
    </row>
    <row r="112" spans="1:11" x14ac:dyDescent="0.3">
      <c r="D112" s="5">
        <v>0.13</v>
      </c>
      <c r="E112" s="4">
        <v>14995.882706710128</v>
      </c>
      <c r="F112" s="4">
        <v>11743.975806022503</v>
      </c>
      <c r="G112" s="4">
        <v>9197.255702108625</v>
      </c>
      <c r="H112" s="4">
        <v>7202.8002992471047</v>
      </c>
      <c r="I112" s="4">
        <v>5640.8491653591564</v>
      </c>
      <c r="J112" s="4">
        <v>4417.6123152628688</v>
      </c>
      <c r="K112" s="4">
        <v>3459.6384331293521</v>
      </c>
    </row>
    <row r="113" spans="1:11" x14ac:dyDescent="0.3">
      <c r="D113" s="5">
        <v>0.14000000000000001</v>
      </c>
      <c r="E113" s="4">
        <v>13491.341657993529</v>
      </c>
      <c r="F113" s="4">
        <v>10381.149321324659</v>
      </c>
      <c r="G113" s="4">
        <v>7987.9573109608009</v>
      </c>
      <c r="H113" s="4">
        <v>6146.4737695912581</v>
      </c>
      <c r="I113" s="4">
        <v>4729.5119802949039</v>
      </c>
      <c r="J113" s="4">
        <v>3639.2058943481866</v>
      </c>
      <c r="K113" s="4">
        <v>2800.2507651186402</v>
      </c>
    </row>
    <row r="114" spans="1:11" x14ac:dyDescent="0.3">
      <c r="D114" s="5">
        <v>0.15</v>
      </c>
      <c r="E114" s="4">
        <v>12148.964762133297</v>
      </c>
      <c r="F114" s="4">
        <v>9186.3627690989015</v>
      </c>
      <c r="G114" s="4">
        <v>6946.2100333451081</v>
      </c>
      <c r="H114" s="4">
        <v>5252.3327284273037</v>
      </c>
      <c r="I114" s="4">
        <v>3971.5181311359584</v>
      </c>
      <c r="J114" s="4">
        <v>3003.038284412823</v>
      </c>
      <c r="K114" s="4">
        <v>2270.7283814085622</v>
      </c>
    </row>
    <row r="115" spans="1:11" x14ac:dyDescent="0.3">
      <c r="D115" s="5">
        <v>0.16</v>
      </c>
      <c r="E115" s="4">
        <v>10950.084887070672</v>
      </c>
      <c r="F115" s="4">
        <v>8137.6968542439599</v>
      </c>
      <c r="G115" s="4">
        <v>6047.6344041646553</v>
      </c>
      <c r="H115" s="4">
        <v>4494.3775298488827</v>
      </c>
      <c r="I115" s="4">
        <v>3340.0546446558287</v>
      </c>
      <c r="J115" s="4">
        <v>2482.2047002495751</v>
      </c>
      <c r="K115" s="4">
        <v>1844.6824466777462</v>
      </c>
    </row>
    <row r="119" spans="1:11" x14ac:dyDescent="0.3">
      <c r="A119" s="34" t="s">
        <v>64</v>
      </c>
      <c r="B119" s="4"/>
      <c r="D119" s="9" t="s">
        <v>5</v>
      </c>
      <c r="E119" s="22" t="s">
        <v>61</v>
      </c>
      <c r="F119" s="23"/>
      <c r="G119" s="23"/>
      <c r="H119" s="23"/>
      <c r="I119" s="24"/>
      <c r="J119" s="26"/>
    </row>
    <row r="120" spans="1:11" x14ac:dyDescent="0.3">
      <c r="A120" s="4" t="s">
        <v>61</v>
      </c>
      <c r="B120" s="4">
        <v>3</v>
      </c>
      <c r="D120" s="11">
        <f>PV(B121,B120*B123,,B122,1)</f>
        <v>144121.11543733015</v>
      </c>
      <c r="E120" s="4">
        <v>3</v>
      </c>
      <c r="F120" s="4">
        <v>4</v>
      </c>
      <c r="G120" s="4">
        <v>5</v>
      </c>
      <c r="H120" s="4">
        <v>6</v>
      </c>
      <c r="I120" s="4">
        <v>7</v>
      </c>
      <c r="J120" s="18"/>
    </row>
    <row r="121" spans="1:11" x14ac:dyDescent="0.3">
      <c r="A121" s="4" t="s">
        <v>5</v>
      </c>
      <c r="B121" s="5">
        <v>0.06</v>
      </c>
      <c r="D121" s="5">
        <v>0.06</v>
      </c>
      <c r="E121" s="4">
        <f t="dataTable" ref="E121:I126" dt2D="1" dtr="1" r1="B120" r2="B121"/>
        <v>144121.11543733015</v>
      </c>
      <c r="F121" s="4">
        <v>114157.42227670447</v>
      </c>
      <c r="G121" s="4">
        <v>90423.370796964446</v>
      </c>
      <c r="H121" s="4">
        <v>71623.779016897402</v>
      </c>
      <c r="I121" s="4">
        <v>56732.741496444723</v>
      </c>
      <c r="J121" s="18"/>
    </row>
    <row r="122" spans="1:11" x14ac:dyDescent="0.3">
      <c r="A122" s="4" t="s">
        <v>48</v>
      </c>
      <c r="B122" s="4">
        <v>-290000</v>
      </c>
      <c r="D122" s="5">
        <v>7.0000000000000007E-2</v>
      </c>
      <c r="E122" s="4">
        <v>128763.46817981324</v>
      </c>
      <c r="F122" s="4">
        <v>98233.033361013382</v>
      </c>
      <c r="G122" s="4">
        <v>74941.510816021924</v>
      </c>
      <c r="H122" s="4">
        <v>57172.519785150944</v>
      </c>
      <c r="I122" s="4">
        <v>43616.641604784061</v>
      </c>
      <c r="J122" s="18"/>
    </row>
    <row r="123" spans="1:11" x14ac:dyDescent="0.3">
      <c r="A123" s="4" t="s">
        <v>62</v>
      </c>
      <c r="B123" s="4">
        <v>4</v>
      </c>
      <c r="D123" s="5">
        <v>0.08</v>
      </c>
      <c r="E123" s="4">
        <v>115162.99000733747</v>
      </c>
      <c r="F123" s="4">
        <v>84648.235592692683</v>
      </c>
      <c r="G123" s="4">
        <v>62218.980147176393</v>
      </c>
      <c r="H123" s="4">
        <v>45732.807818724512</v>
      </c>
      <c r="I123" s="4">
        <v>33614.978998965569</v>
      </c>
      <c r="J123" s="18"/>
    </row>
    <row r="124" spans="1:11" x14ac:dyDescent="0.3">
      <c r="D124" s="5">
        <v>0.09</v>
      </c>
      <c r="E124" s="4">
        <v>103105.07028006885</v>
      </c>
      <c r="F124" s="4">
        <v>73042.231175049674</v>
      </c>
      <c r="G124" s="4">
        <v>51744.958036857439</v>
      </c>
      <c r="H124" s="4">
        <v>36657.43281882046</v>
      </c>
      <c r="I124" s="4">
        <v>25969.049581781146</v>
      </c>
      <c r="J124" s="18"/>
    </row>
    <row r="125" spans="1:11" x14ac:dyDescent="0.3">
      <c r="D125" s="5">
        <v>0.1</v>
      </c>
      <c r="E125" s="4">
        <v>92402.937136003398</v>
      </c>
      <c r="F125" s="4">
        <v>63112.449379143072</v>
      </c>
      <c r="G125" s="4">
        <v>43106.652127001609</v>
      </c>
      <c r="H125" s="4">
        <v>29442.423418483439</v>
      </c>
      <c r="I125" s="4">
        <v>20109.571353379841</v>
      </c>
      <c r="J125" s="18"/>
    </row>
    <row r="126" spans="1:11" x14ac:dyDescent="0.3">
      <c r="D126" s="5">
        <v>0.11</v>
      </c>
      <c r="E126" s="4">
        <v>82893.838847979379</v>
      </c>
      <c r="F126" s="4">
        <v>54604.739214948117</v>
      </c>
      <c r="G126" s="4">
        <v>35969.83305599646</v>
      </c>
      <c r="H126" s="4">
        <v>23694.443168809572</v>
      </c>
      <c r="I126" s="4">
        <v>15608.263630413272</v>
      </c>
      <c r="J126" s="18"/>
    </row>
    <row r="127" spans="1:11" x14ac:dyDescent="0.3">
      <c r="D127" s="37"/>
      <c r="E127" s="18"/>
      <c r="F127" s="18"/>
      <c r="G127" s="18"/>
      <c r="H127" s="18"/>
      <c r="I127" s="18"/>
      <c r="J127" s="18"/>
    </row>
    <row r="128" spans="1:11" x14ac:dyDescent="0.3">
      <c r="D128" s="37"/>
      <c r="E128" s="18"/>
      <c r="F128" s="18"/>
      <c r="G128" s="18"/>
      <c r="H128" s="18"/>
      <c r="I128" s="18"/>
      <c r="J128" s="18"/>
    </row>
    <row r="129" spans="1:11" x14ac:dyDescent="0.3">
      <c r="A129" s="34" t="s">
        <v>65</v>
      </c>
      <c r="B129" s="4"/>
      <c r="D129" s="39" t="s">
        <v>5</v>
      </c>
      <c r="E129" s="31" t="s">
        <v>61</v>
      </c>
      <c r="F129" s="31"/>
      <c r="G129" s="31"/>
      <c r="H129" s="31"/>
      <c r="I129" s="31"/>
      <c r="J129" s="31"/>
      <c r="K129" s="26"/>
    </row>
    <row r="130" spans="1:11" x14ac:dyDescent="0.3">
      <c r="A130" s="4" t="s">
        <v>61</v>
      </c>
      <c r="B130" s="4">
        <v>2</v>
      </c>
      <c r="D130" s="11">
        <f>PV(B131,B130*B133,,B132,1)</f>
        <v>600961.53846153838</v>
      </c>
      <c r="E130" s="4">
        <v>2</v>
      </c>
      <c r="F130" s="4">
        <v>3</v>
      </c>
      <c r="G130" s="4">
        <v>4</v>
      </c>
      <c r="H130" s="4">
        <v>5</v>
      </c>
      <c r="I130" s="4">
        <v>6</v>
      </c>
      <c r="J130" s="4">
        <v>7</v>
      </c>
      <c r="K130" s="18"/>
    </row>
    <row r="131" spans="1:11" x14ac:dyDescent="0.3">
      <c r="A131" s="4" t="s">
        <v>5</v>
      </c>
      <c r="B131" s="5">
        <v>0.04</v>
      </c>
      <c r="D131" s="5">
        <v>0.04</v>
      </c>
      <c r="E131" s="4">
        <f t="dataTable" ref="E131:J136" dt2D="1" dtr="1" r1="B130" r2="B131"/>
        <v>600961.53846153838</v>
      </c>
      <c r="F131" s="4">
        <v>577847.63313609466</v>
      </c>
      <c r="G131" s="4">
        <v>555622.72416932171</v>
      </c>
      <c r="H131" s="4">
        <v>534252.6193935785</v>
      </c>
      <c r="I131" s="4">
        <v>513704.44172459474</v>
      </c>
      <c r="J131" s="4">
        <v>493946.57858134113</v>
      </c>
      <c r="K131" s="18"/>
    </row>
    <row r="132" spans="1:11" x14ac:dyDescent="0.3">
      <c r="A132" s="4" t="s">
        <v>48</v>
      </c>
      <c r="B132" s="4">
        <v>-650000</v>
      </c>
      <c r="D132" s="5">
        <v>0.05</v>
      </c>
      <c r="E132" s="4">
        <v>589569.16099773243</v>
      </c>
      <c r="F132" s="4">
        <v>561494.43904545938</v>
      </c>
      <c r="G132" s="4">
        <v>534756.60861472331</v>
      </c>
      <c r="H132" s="4">
        <v>509292.00820449833</v>
      </c>
      <c r="I132" s="4">
        <v>485040.00781380798</v>
      </c>
      <c r="J132" s="4">
        <v>461942.86458457896</v>
      </c>
      <c r="K132" s="18"/>
    </row>
    <row r="133" spans="1:11" x14ac:dyDescent="0.3">
      <c r="A133" s="4" t="s">
        <v>62</v>
      </c>
      <c r="B133" s="4">
        <v>1</v>
      </c>
      <c r="D133" s="5">
        <v>0.06</v>
      </c>
      <c r="E133" s="4">
        <v>578497.68600925594</v>
      </c>
      <c r="F133" s="4">
        <v>545752.53397099604</v>
      </c>
      <c r="G133" s="4">
        <v>514860.88110471325</v>
      </c>
      <c r="H133" s="4">
        <v>485717.81236293697</v>
      </c>
      <c r="I133" s="4">
        <v>458224.35128578957</v>
      </c>
      <c r="J133" s="4">
        <v>432287.1238545184</v>
      </c>
      <c r="K133" s="18"/>
    </row>
    <row r="134" spans="1:11" x14ac:dyDescent="0.3">
      <c r="D134" s="5">
        <v>7.0000000000000007E-2</v>
      </c>
      <c r="E134" s="4">
        <v>567735.17337758758</v>
      </c>
      <c r="F134" s="4">
        <v>530593.61997905374</v>
      </c>
      <c r="G134" s="4">
        <v>495881.88783089141</v>
      </c>
      <c r="H134" s="4">
        <v>463441.01666438446</v>
      </c>
      <c r="I134" s="4">
        <v>433122.44548073312</v>
      </c>
      <c r="J134" s="4">
        <v>404787.33222498425</v>
      </c>
      <c r="K134" s="18"/>
    </row>
    <row r="135" spans="1:11" x14ac:dyDescent="0.3">
      <c r="D135" s="5">
        <v>0.08</v>
      </c>
      <c r="E135" s="4">
        <v>557270.23319615913</v>
      </c>
      <c r="F135" s="4">
        <v>515990.95666311024</v>
      </c>
      <c r="G135" s="4">
        <v>477769.4043176946</v>
      </c>
      <c r="H135" s="4">
        <v>442379.07807193947</v>
      </c>
      <c r="I135" s="4">
        <v>409610.25747401797</v>
      </c>
      <c r="J135" s="4">
        <v>379268.75692038698</v>
      </c>
    </row>
    <row r="136" spans="1:11" x14ac:dyDescent="0.3">
      <c r="D136" s="40">
        <v>0.09</v>
      </c>
      <c r="E136" s="4">
        <v>547091.995623264</v>
      </c>
      <c r="F136" s="4">
        <v>501919.26203969168</v>
      </c>
      <c r="G136" s="4">
        <v>460476.3871923777</v>
      </c>
      <c r="H136" s="4">
        <v>422455.40109392442</v>
      </c>
      <c r="I136" s="4">
        <v>387573.76247149031</v>
      </c>
      <c r="J136" s="4">
        <v>355572.25914815621</v>
      </c>
    </row>
    <row r="138" spans="1:11" x14ac:dyDescent="0.3">
      <c r="A138" s="34" t="s">
        <v>66</v>
      </c>
      <c r="B138" s="4"/>
      <c r="D138" s="9" t="s">
        <v>5</v>
      </c>
      <c r="E138" s="12" t="s">
        <v>61</v>
      </c>
      <c r="F138" s="12"/>
      <c r="G138" s="12"/>
      <c r="H138" s="12"/>
      <c r="I138" s="12"/>
    </row>
    <row r="139" spans="1:11" x14ac:dyDescent="0.3">
      <c r="A139" s="4" t="s">
        <v>61</v>
      </c>
      <c r="B139" s="4">
        <v>2</v>
      </c>
      <c r="D139" s="11">
        <f>PV(B140,B139*B142,,B141,1)</f>
        <v>159927.66862482403</v>
      </c>
      <c r="E139" s="4">
        <v>2</v>
      </c>
      <c r="F139" s="4">
        <v>3</v>
      </c>
      <c r="G139" s="4">
        <v>4</v>
      </c>
      <c r="H139" s="4">
        <v>5</v>
      </c>
      <c r="I139" s="4">
        <v>6</v>
      </c>
    </row>
    <row r="140" spans="1:11" x14ac:dyDescent="0.3">
      <c r="A140" s="4" t="s">
        <v>5</v>
      </c>
      <c r="B140" s="5">
        <v>0.03</v>
      </c>
      <c r="D140" s="5">
        <v>0.03</v>
      </c>
      <c r="E140" s="4">
        <f t="dataTable" ref="E140:I147" dt2D="1" dtr="1" r1="B139" r2="B140"/>
        <v>159927.66862482403</v>
      </c>
      <c r="F140" s="4">
        <v>150747.1662030578</v>
      </c>
      <c r="G140" s="4">
        <v>142093.66217650843</v>
      </c>
      <c r="H140" s="4">
        <v>133936.90468141052</v>
      </c>
      <c r="I140" s="4">
        <v>126248.37843473518</v>
      </c>
    </row>
    <row r="141" spans="1:11" x14ac:dyDescent="0.3">
      <c r="A141" s="4" t="s">
        <v>48</v>
      </c>
      <c r="B141" s="4">
        <v>-180000</v>
      </c>
      <c r="D141" s="5">
        <v>0.04</v>
      </c>
      <c r="E141" s="4">
        <v>153864.75438535062</v>
      </c>
      <c r="F141" s="4">
        <v>142256.61463142623</v>
      </c>
      <c r="G141" s="4">
        <v>131524.23690035709</v>
      </c>
      <c r="H141" s="4">
        <v>121601.55038864374</v>
      </c>
      <c r="I141" s="4">
        <v>112427.46892441172</v>
      </c>
    </row>
    <row r="142" spans="1:11" x14ac:dyDescent="0.3">
      <c r="A142" s="4" t="s">
        <v>62</v>
      </c>
      <c r="B142" s="4">
        <v>2</v>
      </c>
      <c r="D142" s="5">
        <v>0.05</v>
      </c>
      <c r="E142" s="4">
        <v>148086.44546253874</v>
      </c>
      <c r="F142" s="4">
        <v>134318.77139459297</v>
      </c>
      <c r="G142" s="4">
        <v>121831.08516516369</v>
      </c>
      <c r="H142" s="4">
        <v>110504.38563733667</v>
      </c>
      <c r="I142" s="4">
        <v>100230.73527196072</v>
      </c>
    </row>
    <row r="143" spans="1:11" x14ac:dyDescent="0.3">
      <c r="D143" s="5">
        <v>0.06</v>
      </c>
      <c r="E143" s="4">
        <v>142576.85938284369</v>
      </c>
      <c r="F143" s="4">
        <v>126892.89727914173</v>
      </c>
      <c r="G143" s="4">
        <v>112934.22684152877</v>
      </c>
      <c r="H143" s="4">
        <v>100511.05984472121</v>
      </c>
      <c r="I143" s="4">
        <v>89454.485443860089</v>
      </c>
    </row>
    <row r="144" spans="1:11" x14ac:dyDescent="0.3">
      <c r="D144" s="5">
        <v>7.0000000000000007E-2</v>
      </c>
      <c r="E144" s="4">
        <v>137321.13816855455</v>
      </c>
      <c r="F144" s="4">
        <v>119941.60028697226</v>
      </c>
      <c r="G144" s="4">
        <v>104761.63882170692</v>
      </c>
      <c r="H144" s="4">
        <v>91502.872584249199</v>
      </c>
      <c r="I144" s="4">
        <v>79922.152663332352</v>
      </c>
    </row>
    <row r="145" spans="4:9" x14ac:dyDescent="0.3">
      <c r="D145" s="5">
        <v>0.08</v>
      </c>
      <c r="E145" s="4">
        <v>132305.3735033616</v>
      </c>
      <c r="F145" s="4">
        <v>113430.53283895882</v>
      </c>
      <c r="G145" s="4">
        <v>97248.399210355637</v>
      </c>
      <c r="H145" s="4">
        <v>83374.827855243173</v>
      </c>
      <c r="I145" s="4">
        <v>71480.476556278431</v>
      </c>
    </row>
    <row r="146" spans="4:9" x14ac:dyDescent="0.3">
      <c r="D146" s="5">
        <v>0.09</v>
      </c>
      <c r="E146" s="4">
        <v>127516.53799173536</v>
      </c>
      <c r="F146" s="4">
        <v>107328.11883825884</v>
      </c>
      <c r="G146" s="4">
        <v>90335.930341098254</v>
      </c>
      <c r="H146" s="4">
        <v>76033.945241224006</v>
      </c>
      <c r="I146" s="4">
        <v>63996.250518663423</v>
      </c>
    </row>
    <row r="147" spans="4:9" x14ac:dyDescent="0.3">
      <c r="D147" s="5">
        <v>0.1</v>
      </c>
      <c r="E147" s="4">
        <v>122942.4219657127</v>
      </c>
      <c r="F147" s="4">
        <v>101605.3074096799</v>
      </c>
      <c r="G147" s="4">
        <v>83971.328437751974</v>
      </c>
      <c r="H147" s="4">
        <v>69397.792097315658</v>
      </c>
      <c r="I147" s="4">
        <v>57353.547187864177</v>
      </c>
    </row>
  </sheetData>
  <mergeCells count="14">
    <mergeCell ref="A91:L91"/>
    <mergeCell ref="A36:M36"/>
    <mergeCell ref="A27:M27"/>
    <mergeCell ref="A11:M11"/>
    <mergeCell ref="E74:K74"/>
    <mergeCell ref="E83:I83"/>
    <mergeCell ref="E138:I138"/>
    <mergeCell ref="E93:K93"/>
    <mergeCell ref="E106:K106"/>
    <mergeCell ref="E119:I119"/>
    <mergeCell ref="E129:J129"/>
    <mergeCell ref="E29:H29"/>
    <mergeCell ref="E38:J38"/>
    <mergeCell ref="E51:I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Упражнение 5.1, 5.2</vt:lpstr>
      <vt:lpstr>Упражнение 5.3</vt:lpstr>
      <vt:lpstr>Упражнение 10.1, 10.2</vt:lpstr>
      <vt:lpstr>Упражнение 10.3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2021-11-07T18:38:12Z</dcterms:created>
  <dcterms:modified xsi:type="dcterms:W3CDTF">2021-11-07T20:35:38Z</dcterms:modified>
</cp:coreProperties>
</file>