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Вячеслав\Desktop\Прога\Excel\"/>
    </mc:Choice>
  </mc:AlternateContent>
  <xr:revisionPtr revIDLastSave="0" documentId="13_ncr:1_{3B416680-46DA-4DA5-9403-DF919D5F86B7}" xr6:coauthVersionLast="47" xr6:coauthVersionMax="47" xr10:uidLastSave="{00000000-0000-0000-0000-000000000000}"/>
  <workbookProtection workbookAlgorithmName="SHA-512" workbookHashValue="jOUeUUuPXBa7lLnDecI7RejpKf+CN59JRso4YJyhlcTn1Y4IaOh/hapHXOl3HrOCXalMRfUyVSD572s4wEgMTg==" workbookSaltValue="T4/uvVdos2MeRvzhAVEHRA==" workbookSpinCount="100000" lockStructure="1"/>
  <bookViews>
    <workbookView xWindow="-108" yWindow="-108" windowWidth="23256" windowHeight="12576" tabRatio="861" firstSheet="1" activeTab="18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  <sheet name="Лист15" sheetId="15" r:id="rId15"/>
    <sheet name="Лист16" sheetId="16" r:id="rId16"/>
    <sheet name="Лист18" sheetId="18" r:id="rId17"/>
    <sheet name="Лист19" sheetId="19" r:id="rId18"/>
    <sheet name="Лист20" sheetId="20" r:id="rId19"/>
    <sheet name="name" sheetId="21" state="hidden" r:id="rId20"/>
  </sheets>
  <definedNames>
    <definedName name="_FilterDatabase" localSheetId="9" hidden="1">Лист10!$B$1:$B$32</definedName>
    <definedName name="_FilterDatabase" localSheetId="7" hidden="1">Лист8!$A$1:$C$32</definedName>
    <definedName name="Extract" localSheetId="9">Лист10!$H$22</definedName>
    <definedName name="solver_adj" localSheetId="15" hidden="1">Лист16!$B$2</definedName>
    <definedName name="solver_cvg" localSheetId="15" hidden="1">0.0001</definedName>
    <definedName name="solver_drv" localSheetId="15" hidden="1">1</definedName>
    <definedName name="solver_eng" localSheetId="15" hidden="1">2</definedName>
    <definedName name="solver_est" localSheetId="15" hidden="1">1</definedName>
    <definedName name="solver_itr" localSheetId="15" hidden="1">2147483647</definedName>
    <definedName name="solver_lhs1" localSheetId="15" hidden="1">Лист16!$B$2</definedName>
    <definedName name="solver_lhs2" localSheetId="15" hidden="1">Лист16!$D$2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15" hidden="1">1</definedName>
    <definedName name="solver_nod" localSheetId="15" hidden="1">2147483647</definedName>
    <definedName name="solver_num" localSheetId="15" hidden="1">2</definedName>
    <definedName name="solver_nwt" localSheetId="15" hidden="1">1</definedName>
    <definedName name="solver_opt" localSheetId="15" hidden="1">Лист16!$D$2</definedName>
    <definedName name="solver_pre" localSheetId="15" hidden="1">0.000001</definedName>
    <definedName name="solver_rbv" localSheetId="15" hidden="1">1</definedName>
    <definedName name="solver_rel1" localSheetId="15" hidden="1">4</definedName>
    <definedName name="solver_rel2" localSheetId="15" hidden="1">1</definedName>
    <definedName name="solver_rhs1" localSheetId="15" hidden="1">"целое"</definedName>
    <definedName name="solver_rhs2" localSheetId="15" hidden="1">8000</definedName>
    <definedName name="solver_rlx" localSheetId="15" hidden="1">2</definedName>
    <definedName name="solver_rsd" localSheetId="15" hidden="1">0</definedName>
    <definedName name="solver_scl" localSheetId="15" hidden="1">1</definedName>
    <definedName name="solver_sho" localSheetId="15" hidden="1">2</definedName>
    <definedName name="solver_ssz" localSheetId="15" hidden="1">100</definedName>
    <definedName name="solver_tim" localSheetId="15" hidden="1">2147483647</definedName>
    <definedName name="solver_tol" localSheetId="15" hidden="1">0.01</definedName>
    <definedName name="solver_typ" localSheetId="15" hidden="1">3</definedName>
    <definedName name="solver_val" localSheetId="15" hidden="1">8000</definedName>
    <definedName name="solver_ver" localSheetId="15" hidden="1">3</definedName>
    <definedName name="Курс">Лист18!$A$2</definedName>
    <definedName name="_xlnm.Print_Area" localSheetId="12">Лист13!$B$2:$F$16</definedName>
  </definedNames>
  <calcPr calcId="191029"/>
  <pivotCaches>
    <pivotCache cacheId="3" r:id="rId21"/>
    <pivotCache cacheId="9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0" l="1"/>
  <c r="H8" i="20"/>
  <c r="I8" i="20"/>
  <c r="H9" i="20"/>
  <c r="I9" i="20"/>
  <c r="H10" i="20"/>
  <c r="I10" i="20"/>
  <c r="G10" i="20"/>
  <c r="G9" i="20"/>
  <c r="H7" i="20"/>
  <c r="I7" i="20"/>
  <c r="G7" i="20"/>
  <c r="D6" i="18"/>
  <c r="D7" i="18"/>
  <c r="D8" i="18"/>
  <c r="D9" i="18"/>
  <c r="D10" i="18"/>
  <c r="D11" i="18"/>
  <c r="D12" i="18"/>
  <c r="D13" i="18"/>
  <c r="D14" i="18"/>
  <c r="D15" i="18"/>
  <c r="D16" i="18"/>
  <c r="D5" i="18"/>
  <c r="D2" i="16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" i="14"/>
  <c r="J28" i="11"/>
  <c r="J29" i="11"/>
  <c r="J30" i="11"/>
  <c r="J31" i="11"/>
  <c r="J32" i="11"/>
  <c r="J33" i="11"/>
  <c r="J34" i="11"/>
  <c r="J27" i="11"/>
  <c r="I24" i="10"/>
  <c r="I25" i="10"/>
  <c r="I26" i="10"/>
  <c r="I23" i="10"/>
  <c r="B33" i="8"/>
  <c r="C33" i="8"/>
  <c r="K6" i="6"/>
  <c r="K7" i="6"/>
  <c r="K5" i="6"/>
  <c r="E21" i="3"/>
  <c r="E22" i="3"/>
  <c r="E20" i="3"/>
  <c r="C35" i="1"/>
  <c r="B18" i="2"/>
  <c r="B17" i="2"/>
</calcChain>
</file>

<file path=xl/sharedStrings.xml><?xml version="1.0" encoding="utf-8"?>
<sst xmlns="http://schemas.openxmlformats.org/spreadsheetml/2006/main" count="502" uniqueCount="105">
  <si>
    <t>Дата</t>
  </si>
  <si>
    <t>Наименование</t>
  </si>
  <si>
    <t>Сумма</t>
  </si>
  <si>
    <t>яблоки</t>
  </si>
  <si>
    <t>груши</t>
  </si>
  <si>
    <t>апельсины</t>
  </si>
  <si>
    <t>мандарины</t>
  </si>
  <si>
    <t>Поставка фруктов</t>
  </si>
  <si>
    <t>Компания "Свежие фрукты"</t>
  </si>
  <si>
    <t>месяц</t>
  </si>
  <si>
    <t>количество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</si>
  <si>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</si>
  <si>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</si>
  <si>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</si>
  <si>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</si>
  <si>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</si>
  <si>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</si>
  <si>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</si>
  <si>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</si>
  <si>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</si>
  <si>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</si>
  <si>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</si>
  <si>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</si>
  <si>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реконструкция</t>
  </si>
  <si>
    <t>Производство продукции в 2009 году</t>
  </si>
  <si>
    <t>модернизация</t>
  </si>
  <si>
    <t>Всего за год</t>
  </si>
  <si>
    <t>В среднем за месяц</t>
  </si>
  <si>
    <t>Курс доллара</t>
  </si>
  <si>
    <t>Вес, кг</t>
  </si>
  <si>
    <t>анис</t>
  </si>
  <si>
    <t>антоновка</t>
  </si>
  <si>
    <t>мелба</t>
  </si>
  <si>
    <t>ренет</t>
  </si>
  <si>
    <t>Доходы</t>
  </si>
  <si>
    <t>реклама</t>
  </si>
  <si>
    <t>производство</t>
  </si>
  <si>
    <t>Годовой процент по вкладу</t>
  </si>
  <si>
    <t>Срок вклада, месяцы</t>
  </si>
  <si>
    <t>Иванов</t>
  </si>
  <si>
    <t>Петров</t>
  </si>
  <si>
    <t>Сидоров</t>
  </si>
  <si>
    <t>Клиент</t>
  </si>
  <si>
    <t>Процент по вкладу</t>
  </si>
  <si>
    <t>Поставщик</t>
  </si>
  <si>
    <t>Компания "Fruit"</t>
  </si>
  <si>
    <t>ООО "Витамин"</t>
  </si>
  <si>
    <t>ФИО</t>
  </si>
  <si>
    <t>Пол</t>
  </si>
  <si>
    <t>Возраст</t>
  </si>
  <si>
    <t>Петрова</t>
  </si>
  <si>
    <t>Иванова</t>
  </si>
  <si>
    <t>Сидорова</t>
  </si>
  <si>
    <t>Место жительства</t>
  </si>
  <si>
    <t>Московская область</t>
  </si>
  <si>
    <t>Москва</t>
  </si>
  <si>
    <t>Регион</t>
  </si>
  <si>
    <t>№</t>
  </si>
  <si>
    <t>Оклад</t>
  </si>
  <si>
    <t>Премия</t>
  </si>
  <si>
    <t>Тихов  Иван  Андреевич</t>
  </si>
  <si>
    <t>Абаев  Альберт  Павлович</t>
  </si>
  <si>
    <t>Носов  Юрий  Игоревич</t>
  </si>
  <si>
    <t>Деева   Ольга  Олеговна</t>
  </si>
  <si>
    <t>Розов  Игорь  Юрьевич</t>
  </si>
  <si>
    <t>Яковлев   Лев  Семенович</t>
  </si>
  <si>
    <t>Борисов  Игорь  Витальевич</t>
  </si>
  <si>
    <t>Смирнов  Михаил  Карпович</t>
  </si>
  <si>
    <t>Кротов  Степан  Борисович</t>
  </si>
  <si>
    <t>Дроздова  Пелагея  Карповна</t>
  </si>
  <si>
    <t>Фролова  Анжела  Марковна</t>
  </si>
  <si>
    <t xml:space="preserve">Лыков  Петр  Степанович </t>
  </si>
  <si>
    <t>Глазков  Олег  Витальевич</t>
  </si>
  <si>
    <t xml:space="preserve">Чистова  Диана  Викторовна   </t>
  </si>
  <si>
    <t>Всего</t>
  </si>
  <si>
    <t>Сумма заказа</t>
  </si>
  <si>
    <t>Скидка</t>
  </si>
  <si>
    <t>Ставка годовых, %</t>
  </si>
  <si>
    <t>Сумма кредита, руб.</t>
  </si>
  <si>
    <t>Срок кредита, месяцы</t>
  </si>
  <si>
    <t>Ежемесячные выплаты, руб.</t>
  </si>
  <si>
    <t>Сумма, руб.</t>
  </si>
  <si>
    <t>Сумма, $</t>
  </si>
  <si>
    <t>Изделие 1</t>
  </si>
  <si>
    <t>Изделие 2</t>
  </si>
  <si>
    <t>Изделие 3</t>
  </si>
  <si>
    <t>Изделие 4</t>
  </si>
  <si>
    <t>Изделие 5</t>
  </si>
  <si>
    <t>Цех 1</t>
  </si>
  <si>
    <t>Цех 2</t>
  </si>
  <si>
    <t>Цех 3</t>
  </si>
  <si>
    <t>Квартал 1</t>
  </si>
  <si>
    <t>Квартал 2</t>
  </si>
  <si>
    <t>Квартал 3</t>
  </si>
  <si>
    <t>Квартал 4</t>
  </si>
  <si>
    <t>202099@edu.fa.ru</t>
  </si>
  <si>
    <t>Есаков Вячеслав Александрович</t>
  </si>
  <si>
    <t>Итог</t>
  </si>
  <si>
    <t>Названия строк</t>
  </si>
  <si>
    <t>Общий итог</t>
  </si>
  <si>
    <t>Сумма по полю Вес, кг</t>
  </si>
  <si>
    <t>Сумма по полю Сумма</t>
  </si>
  <si>
    <t>мужской</t>
  </si>
  <si>
    <t>женский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</si>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</sst>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3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8"/>
      <color theme="3"/>
      <name val="Cambria"/>
      <family val="2"/>
      <charset val="204"/>
      <scheme val="major"/>
    </font>
    <font>
      <b/>
      <sz val="14"/>
      <color theme="3"/>
      <name val="Cambria"/>
      <family val="2"/>
      <charset val="204"/>
      <scheme val="maj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0070C0"/>
      </left>
      <right style="double">
        <color rgb="FF0070C0"/>
      </right>
      <top style="double">
        <color rgb="FF0070C0"/>
      </top>
      <bottom style="double">
        <color rgb="FF0070C0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56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0" xfId="1"/>
    <xf numFmtId="0" fontId="1" fillId="0" borderId="0" xfId="1" applyFill="1" applyBorder="1"/>
    <xf numFmtId="0" fontId="3" fillId="0" borderId="0" xfId="1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Border="1"/>
    <xf numFmtId="14" fontId="0" fillId="0" borderId="5" xfId="0" applyNumberFormat="1" applyBorder="1"/>
    <xf numFmtId="0" fontId="4" fillId="0" borderId="0" xfId="0" applyFont="1"/>
    <xf numFmtId="0" fontId="0" fillId="3" borderId="5" xfId="0" applyFill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0" fillId="0" borderId="13" xfId="0" applyBorder="1"/>
    <xf numFmtId="0" fontId="5" fillId="0" borderId="5" xfId="0" applyFont="1" applyBorder="1"/>
    <xf numFmtId="3" fontId="0" fillId="0" borderId="5" xfId="0" applyNumberFormat="1" applyBorder="1"/>
    <xf numFmtId="3" fontId="0" fillId="0" borderId="9" xfId="0" applyNumberFormat="1" applyBorder="1"/>
    <xf numFmtId="3" fontId="0" fillId="0" borderId="13" xfId="0" applyNumberFormat="1" applyBorder="1"/>
    <xf numFmtId="3" fontId="0" fillId="0" borderId="11" xfId="0" applyNumberFormat="1" applyBorder="1"/>
    <xf numFmtId="0" fontId="0" fillId="4" borderId="6" xfId="0" applyFill="1" applyBorder="1"/>
    <xf numFmtId="0" fontId="0" fillId="4" borderId="12" xfId="0" applyFill="1" applyBorder="1"/>
    <xf numFmtId="0" fontId="0" fillId="4" borderId="7" xfId="0" applyFill="1" applyBorder="1"/>
    <xf numFmtId="3" fontId="0" fillId="0" borderId="0" xfId="0" applyNumberFormat="1"/>
    <xf numFmtId="0" fontId="6" fillId="0" borderId="0" xfId="0" applyFont="1"/>
    <xf numFmtId="0" fontId="7" fillId="0" borderId="0" xfId="2"/>
    <xf numFmtId="0" fontId="8" fillId="0" borderId="0" xfId="3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0" borderId="14" xfId="0" applyBorder="1"/>
    <xf numFmtId="10" fontId="0" fillId="0" borderId="14" xfId="0" applyNumberFormat="1" applyBorder="1"/>
    <xf numFmtId="8" fontId="0" fillId="0" borderId="0" xfId="0" applyNumberFormat="1"/>
    <xf numFmtId="0" fontId="0" fillId="4" borderId="7" xfId="0" applyFill="1" applyBorder="1" applyProtection="1"/>
    <xf numFmtId="3" fontId="0" fillId="0" borderId="9" xfId="0" applyNumberFormat="1" applyBorder="1" applyProtection="1"/>
    <xf numFmtId="3" fontId="0" fillId="0" borderId="11" xfId="0" applyNumberFormat="1" applyBorder="1" applyProtection="1"/>
    <xf numFmtId="0" fontId="0" fillId="4" borderId="6" xfId="0" applyFill="1" applyBorder="1" applyProtection="1"/>
    <xf numFmtId="0" fontId="0" fillId="4" borderId="12" xfId="0" applyFill="1" applyBorder="1" applyProtection="1"/>
    <xf numFmtId="0" fontId="0" fillId="0" borderId="8" xfId="0" applyBorder="1" applyProtection="1"/>
    <xf numFmtId="0" fontId="0" fillId="0" borderId="5" xfId="0" applyBorder="1" applyProtection="1"/>
    <xf numFmtId="0" fontId="0" fillId="0" borderId="10" xfId="0" applyBorder="1" applyProtection="1"/>
    <xf numFmtId="0" fontId="0" fillId="0" borderId="13" xfId="0" applyBorder="1" applyProtection="1"/>
    <xf numFmtId="3" fontId="0" fillId="0" borderId="5" xfId="0" applyNumberFormat="1" applyBorder="1" applyProtection="1">
      <protection locked="0"/>
    </xf>
    <xf numFmtId="3" fontId="0" fillId="0" borderId="13" xfId="0" applyNumberFormat="1" applyBorder="1" applyProtection="1">
      <protection locked="0"/>
    </xf>
  </cellXfs>
  <cellStyles count="4">
    <cellStyle name="Заголовок 4" xfId="1" builtinId="19"/>
    <cellStyle name="Название" xfId="2" builtinId="15"/>
    <cellStyle name="Обычный" xfId="0" builtinId="0"/>
    <cellStyle name="Подзаголовок" xfId="3" xr:uid="{54CDB2F7-2F74-48C0-937F-76399247D040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9" formatCode="dd/mm/yyyy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Лист5!$A$9:$A$14</c:f>
              <c:strCache>
                <c:ptCount val="6"/>
                <c:pt idx="0">
                  <c:v>июл</c:v>
                </c:pt>
                <c:pt idx="1">
                  <c:v>авг</c:v>
                </c:pt>
                <c:pt idx="2">
                  <c:v>сен</c:v>
                </c:pt>
                <c:pt idx="3">
                  <c:v>окт</c:v>
                </c:pt>
                <c:pt idx="4">
                  <c:v>ноя</c:v>
                </c:pt>
                <c:pt idx="5">
                  <c:v>дек</c:v>
                </c:pt>
              </c:strCache>
            </c:strRef>
          </c:cat>
          <c:val>
            <c:numRef>
              <c:f>Лист5!$B$9:$B$14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E-4FAF-AE56-D1DADA17AFD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Лист5!$A$9:$A$14</c:f>
              <c:strCache>
                <c:ptCount val="6"/>
                <c:pt idx="0">
                  <c:v>июл</c:v>
                </c:pt>
                <c:pt idx="1">
                  <c:v>авг</c:v>
                </c:pt>
                <c:pt idx="2">
                  <c:v>сен</c:v>
                </c:pt>
                <c:pt idx="3">
                  <c:v>окт</c:v>
                </c:pt>
                <c:pt idx="4">
                  <c:v>ноя</c:v>
                </c:pt>
                <c:pt idx="5">
                  <c:v>дек</c:v>
                </c:pt>
              </c:strCache>
            </c:strRef>
          </c:cat>
          <c:val>
            <c:numRef>
              <c:f>Лист5!$C$9:$C$14</c:f>
              <c:numCache>
                <c:formatCode>General</c:formatCode>
                <c:ptCount val="6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26</c:v>
                </c:pt>
                <c:pt idx="4">
                  <c:v>28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E-4FAF-AE56-D1DADA17AF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150208"/>
        <c:axId val="73153120"/>
      </c:barChart>
      <c:catAx>
        <c:axId val="731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53120"/>
        <c:crosses val="autoZero"/>
        <c:auto val="1"/>
        <c:lblAlgn val="ctr"/>
        <c:lblOffset val="100"/>
        <c:noMultiLvlLbl val="0"/>
      </c:catAx>
      <c:valAx>
        <c:axId val="731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[Контрольная работа1_202099.xlsx]Лист7!Сводная таблица2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Лист7!$B$5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Лист7!$A$6:$A$10</c:f>
              <c:strCache>
                <c:ptCount val="4"/>
                <c:pt idx="0">
                  <c:v>апельсины</c:v>
                </c:pt>
                <c:pt idx="1">
                  <c:v>груши</c:v>
                </c:pt>
                <c:pt idx="2">
                  <c:v>мандарины</c:v>
                </c:pt>
                <c:pt idx="3">
                  <c:v>яблоки</c:v>
                </c:pt>
              </c:strCache>
            </c:strRef>
          </c:cat>
          <c:val>
            <c:numRef>
              <c:f>Лист7!$B$6:$B$10</c:f>
              <c:numCache>
                <c:formatCode>General</c:formatCode>
                <c:ptCount val="4"/>
                <c:pt idx="0">
                  <c:v>53800</c:v>
                </c:pt>
                <c:pt idx="1">
                  <c:v>48800</c:v>
                </c:pt>
                <c:pt idx="2">
                  <c:v>30200</c:v>
                </c:pt>
                <c:pt idx="3">
                  <c:v>22400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E-4A8B-8B40-986A82091CB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2</xdr:row>
      <xdr:rowOff>0</xdr:rowOff>
    </xdr:from>
    <xdr:to>
      <xdr:col>12</xdr:col>
      <xdr:colOff>428624</xdr:colOff>
      <xdr:row>20</xdr:row>
      <xdr:rowOff>95250</xdr:rowOff>
    </xdr:to>
    <xdr:grpSp>
      <xdr:nvGrpSpPr>
        <xdr:cNvPr id="10" name="Групп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3735705" y="510540"/>
          <a:ext cx="4556759" cy="3387090"/>
          <a:chOff x="3438525" y="381000"/>
          <a:chExt cx="4610099" cy="3524250"/>
        </a:xfrm>
      </xdr:grpSpPr>
      <xdr:sp macro="" textlink="">
        <xdr:nvSpPr>
          <xdr:cNvPr id="4" name="Прямоугольник с двумя скругленными противолежащими углами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3438525" y="3810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Примените для ячейки </a:t>
            </a:r>
            <a:r>
              <a:rPr lang="en-US" sz="1200" baseline="0"/>
              <a:t>A1 </a:t>
            </a:r>
            <a:r>
              <a:rPr lang="ru-RU" sz="1200" baseline="0"/>
              <a:t>стиль ячейки Название</a:t>
            </a:r>
            <a:endParaRPr lang="en-US" sz="1200" baseline="0"/>
          </a:p>
          <a:p>
            <a:pPr lvl="0" algn="l"/>
            <a:r>
              <a:rPr lang="ru-RU" sz="1200" baseline="0"/>
              <a:t>Создайте и примените для ячейки </a:t>
            </a:r>
            <a:r>
              <a:rPr lang="en-US" sz="1200" baseline="0"/>
              <a:t>A2 </a:t>
            </a:r>
            <a:r>
              <a:rPr lang="ru-RU" sz="1200" baseline="0"/>
              <a:t>стиль с именем Подзаголовок и следующими параметрами:</a:t>
            </a:r>
          </a:p>
          <a:p>
            <a:pPr lvl="1" algn="l"/>
            <a:r>
              <a:rPr lang="ru-RU" sz="1200" baseline="0"/>
              <a:t>шрифт: </a:t>
            </a:r>
            <a:r>
              <a:rPr lang="en-US" sz="1200" baseline="0"/>
              <a:t>Cambria</a:t>
            </a:r>
          </a:p>
          <a:p>
            <a:pPr lvl="1" algn="l"/>
            <a:r>
              <a:rPr lang="ru-RU" sz="1200" baseline="0"/>
              <a:t>размер шрифта: 14 пт</a:t>
            </a:r>
          </a:p>
          <a:p>
            <a:pPr lvl="1" algn="l"/>
            <a:r>
              <a:rPr lang="ru-RU" sz="1200" baseline="0"/>
              <a:t>начертание: полужирный</a:t>
            </a:r>
          </a:p>
          <a:p>
            <a:pPr lvl="0" algn="l"/>
            <a:r>
              <a:rPr lang="ru-RU" sz="1200" baseline="0"/>
              <a:t>Преобразуйте диапазон </a:t>
            </a:r>
            <a:r>
              <a:rPr lang="en-US" sz="1200" baseline="0"/>
              <a:t>A3:C34 </a:t>
            </a:r>
            <a:r>
              <a:rPr lang="ru-RU" sz="1200" baseline="0"/>
              <a:t>в таблицу с заголовками:</a:t>
            </a:r>
          </a:p>
          <a:p>
            <a:pPr lvl="1" algn="l"/>
            <a:r>
              <a:rPr lang="ru-RU" sz="1200" baseline="0"/>
              <a:t>стиль: светлый 9</a:t>
            </a:r>
          </a:p>
          <a:p>
            <a:pPr lvl="1" algn="l"/>
            <a:r>
              <a:rPr lang="ru-RU" sz="1200" baseline="0"/>
              <a:t>имя таблицы: Поставки</a:t>
            </a:r>
          </a:p>
          <a:p>
            <a:pPr lvl="0" algn="l"/>
            <a:r>
              <a:rPr lang="ru-RU" sz="1200" baseline="0"/>
              <a:t>Включите для таблицы Поставки строку итогов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3476625" y="4381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</a:t>
            </a:r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4371975" y="5619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4371975" y="7620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4371975" y="18669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4371975" y="26098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9525</xdr:rowOff>
    </xdr:from>
    <xdr:to>
      <xdr:col>12</xdr:col>
      <xdr:colOff>419099</xdr:colOff>
      <xdr:row>19</xdr:row>
      <xdr:rowOff>104775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pSpPr/>
      </xdr:nvGrpSpPr>
      <xdr:grpSpPr>
        <a:xfrm>
          <a:off x="5625465" y="192405"/>
          <a:ext cx="4615814" cy="3387090"/>
          <a:chOff x="5524500" y="20002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5524500" y="20002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Выполните расчеты в диапазоне ячеек </a:t>
            </a:r>
            <a:r>
              <a:rPr lang="en-US" sz="1200" baseline="0"/>
              <a:t>I23:I26</a:t>
            </a:r>
            <a:r>
              <a:rPr lang="ru-RU" sz="1200" baseline="0"/>
              <a:t>, используя данные в диапазоне </a:t>
            </a:r>
            <a:r>
              <a:rPr lang="en-US" sz="1200" baseline="0"/>
              <a:t>A1:D32</a:t>
            </a:r>
            <a:r>
              <a:rPr lang="ru-RU" sz="1200" baseline="0"/>
              <a:t>:</a:t>
            </a:r>
          </a:p>
          <a:p>
            <a:pPr lvl="1" algn="l"/>
            <a:r>
              <a:rPr lang="ru-RU" sz="1200" baseline="0"/>
              <a:t>рассчитайте сумму по каждому наименованию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/>
        </xdr:nvSpPr>
        <xdr:spPr>
          <a:xfrm>
            <a:off x="5562600" y="25717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10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/>
        </xdr:nvSpPr>
        <xdr:spPr>
          <a:xfrm>
            <a:off x="6457950" y="3810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1</xdr:row>
      <xdr:rowOff>180975</xdr:rowOff>
    </xdr:from>
    <xdr:to>
      <xdr:col>12</xdr:col>
      <xdr:colOff>85724</xdr:colOff>
      <xdr:row>20</xdr:row>
      <xdr:rowOff>85725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pSpPr/>
      </xdr:nvGrpSpPr>
      <xdr:grpSpPr>
        <a:xfrm>
          <a:off x="5779770" y="363855"/>
          <a:ext cx="4653914" cy="3379470"/>
          <a:chOff x="5686425" y="3714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SpPr/>
        </xdr:nvSpPr>
        <xdr:spPr>
          <a:xfrm>
            <a:off x="5686425" y="3714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Выполните расчеты в диапазоне ячеек </a:t>
            </a:r>
            <a:r>
              <a:rPr lang="en-US" sz="1200" baseline="0"/>
              <a:t>J27:J34</a:t>
            </a:r>
            <a:r>
              <a:rPr lang="ru-RU" sz="1200" baseline="0"/>
              <a:t>, используя данные в диапазоне </a:t>
            </a:r>
            <a:r>
              <a:rPr lang="en-US" sz="1200" baseline="0"/>
              <a:t>A1:D32:</a:t>
            </a:r>
          </a:p>
          <a:p>
            <a:pPr lvl="1" algn="l"/>
            <a:r>
              <a:rPr lang="ru-RU" sz="1200" baseline="0"/>
              <a:t>рассчитайте сумму по каждому наименованию и поставщику фруктов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SpPr/>
        </xdr:nvSpPr>
        <xdr:spPr>
          <a:xfrm>
            <a:off x="5724525" y="4286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11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/>
        </xdr:nvSpPr>
        <xdr:spPr>
          <a:xfrm>
            <a:off x="6619875" y="5524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104775</xdr:rowOff>
    </xdr:from>
    <xdr:to>
      <xdr:col>12</xdr:col>
      <xdr:colOff>466724</xdr:colOff>
      <xdr:row>20</xdr:row>
      <xdr:rowOff>9525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pSpPr/>
      </xdr:nvGrpSpPr>
      <xdr:grpSpPr>
        <a:xfrm>
          <a:off x="3933825" y="287655"/>
          <a:ext cx="4556759" cy="3379470"/>
          <a:chOff x="6600825" y="9429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SpPr/>
        </xdr:nvSpPr>
        <xdr:spPr>
          <a:xfrm>
            <a:off x="6600825" y="9429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Задайте условие на значения в диапазоне </a:t>
            </a:r>
            <a:r>
              <a:rPr lang="en-US" sz="1200" baseline="0"/>
              <a:t>B2:B7</a:t>
            </a:r>
            <a:r>
              <a:rPr lang="ru-RU" sz="1200" baseline="0"/>
              <a:t>:</a:t>
            </a:r>
          </a:p>
          <a:p>
            <a:pPr lvl="1" algn="l"/>
            <a:r>
              <a:rPr lang="ru-RU" sz="1200" baseline="0"/>
              <a:t>допустимые значения:</a:t>
            </a:r>
          </a:p>
          <a:p>
            <a:pPr lvl="2" algn="l"/>
            <a:r>
              <a:rPr lang="ru-RU" sz="1200" baseline="0"/>
              <a:t>мужской</a:t>
            </a:r>
          </a:p>
          <a:p>
            <a:pPr lvl="2" algn="l"/>
            <a:r>
              <a:rPr lang="ru-RU" sz="1200" baseline="0"/>
              <a:t>женский</a:t>
            </a:r>
          </a:p>
          <a:p>
            <a:pPr lvl="0" algn="l"/>
            <a:r>
              <a:rPr lang="ru-RU" sz="1200" baseline="0"/>
              <a:t>Задайте условие на значения в диапазоне </a:t>
            </a:r>
            <a:r>
              <a:rPr lang="en-US" sz="1200" baseline="0"/>
              <a:t>C2:C7:</a:t>
            </a:r>
            <a:endParaRPr lang="ru-RU" sz="1200" baseline="0"/>
          </a:p>
          <a:p>
            <a:pPr lvl="1" algn="l"/>
            <a:r>
              <a:rPr lang="ru-RU" sz="1200" baseline="0"/>
              <a:t>допустимые значения:</a:t>
            </a:r>
          </a:p>
          <a:p>
            <a:pPr lvl="2" algn="l"/>
            <a:r>
              <a:rPr lang="ru-RU" sz="1200" baseline="0"/>
              <a:t>целые числа в диапазоне от 1 до 120</a:t>
            </a:r>
          </a:p>
          <a:p>
            <a:pPr lvl="0" algn="l"/>
            <a:r>
              <a:rPr lang="ru-RU" sz="1200" baseline="0"/>
              <a:t>Задайте условие на значения в диапазоне </a:t>
            </a:r>
            <a:r>
              <a:rPr lang="en-US" sz="1200" baseline="0"/>
              <a:t>D2:D7:</a:t>
            </a:r>
          </a:p>
          <a:p>
            <a:pPr lvl="1" algn="l"/>
            <a:r>
              <a:rPr lang="ru-RU" sz="1200" baseline="0"/>
              <a:t>допустимые значения:</a:t>
            </a:r>
          </a:p>
          <a:p>
            <a:pPr lvl="2" algn="l"/>
            <a:r>
              <a:rPr lang="ru-RU" sz="1200" baseline="0"/>
              <a:t>значения из диапазона ячеек </a:t>
            </a:r>
            <a:r>
              <a:rPr lang="en-US" sz="1200" baseline="0"/>
              <a:t>D14:D15</a:t>
            </a:r>
            <a:endParaRPr lang="ru-RU" sz="1200" baseline="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SpPr/>
        </xdr:nvSpPr>
        <xdr:spPr>
          <a:xfrm>
            <a:off x="6638925" y="10001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12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/>
        </xdr:nvSpPr>
        <xdr:spPr>
          <a:xfrm>
            <a:off x="7534275" y="11239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/>
        </xdr:nvSpPr>
        <xdr:spPr>
          <a:xfrm>
            <a:off x="7534275" y="18637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SpPr/>
        </xdr:nvSpPr>
        <xdr:spPr>
          <a:xfrm>
            <a:off x="7534275" y="24320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0</xdr:rowOff>
    </xdr:from>
    <xdr:to>
      <xdr:col>14</xdr:col>
      <xdr:colOff>419099</xdr:colOff>
      <xdr:row>20</xdr:row>
      <xdr:rowOff>95250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pSpPr/>
      </xdr:nvGrpSpPr>
      <xdr:grpSpPr>
        <a:xfrm>
          <a:off x="6858000" y="373380"/>
          <a:ext cx="4556759" cy="3394710"/>
          <a:chOff x="7362825" y="600075"/>
          <a:chExt cx="4610099" cy="3533775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SpPr/>
        </xdr:nvSpPr>
        <xdr:spPr>
          <a:xfrm>
            <a:off x="7362825" y="600075"/>
            <a:ext cx="4610099" cy="3533775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Задайте для данного листа следующие параметры:</a:t>
            </a:r>
          </a:p>
          <a:p>
            <a:pPr lvl="1" algn="l"/>
            <a:r>
              <a:rPr lang="ru-RU" sz="1200" baseline="0"/>
              <a:t>все поля: 2 см</a:t>
            </a:r>
          </a:p>
          <a:p>
            <a:pPr lvl="1" algn="l"/>
            <a:r>
              <a:rPr lang="ru-RU" sz="1200" baseline="0"/>
              <a:t>ориентация листа: альбомная</a:t>
            </a:r>
          </a:p>
          <a:p>
            <a:pPr lvl="1" algn="l"/>
            <a:r>
              <a:rPr lang="ru-RU" sz="1200" baseline="0"/>
              <a:t>область печати: диапазон ячеек </a:t>
            </a:r>
            <a:r>
              <a:rPr lang="en-US" sz="1200" baseline="0"/>
              <a:t>B2:F16</a:t>
            </a:r>
          </a:p>
          <a:p>
            <a:pPr lvl="0" algn="l"/>
            <a:r>
              <a:rPr lang="ru-RU" sz="1200" baseline="0"/>
              <a:t>Создайте для данного листа колонтитулы:</a:t>
            </a:r>
          </a:p>
          <a:p>
            <a:pPr lvl="1" algn="l"/>
            <a:r>
              <a:rPr lang="ru-RU" sz="1200" baseline="0"/>
              <a:t>верхний колонтитул, слева: Зарплата</a:t>
            </a:r>
          </a:p>
          <a:p>
            <a:pPr lvl="1" algn="l"/>
            <a:r>
              <a:rPr lang="ru-RU" sz="1200" baseline="0"/>
              <a:t>нижний колонтитул, слева: текущая дата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SpPr/>
        </xdr:nvSpPr>
        <xdr:spPr>
          <a:xfrm>
            <a:off x="7400925" y="657379"/>
            <a:ext cx="714375" cy="716306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13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/>
        </xdr:nvSpPr>
        <xdr:spPr>
          <a:xfrm>
            <a:off x="8296275" y="781539"/>
            <a:ext cx="104775" cy="105058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SpPr/>
        </xdr:nvSpPr>
        <xdr:spPr>
          <a:xfrm>
            <a:off x="8296275" y="1712398"/>
            <a:ext cx="104775" cy="105058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1</xdr:row>
      <xdr:rowOff>104775</xdr:rowOff>
    </xdr:from>
    <xdr:to>
      <xdr:col>12</xdr:col>
      <xdr:colOff>219074</xdr:colOff>
      <xdr:row>20</xdr:row>
      <xdr:rowOff>9525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pSpPr/>
      </xdr:nvGrpSpPr>
      <xdr:grpSpPr>
        <a:xfrm>
          <a:off x="3206115" y="287655"/>
          <a:ext cx="4549139" cy="3379470"/>
          <a:chOff x="4152900" y="2952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SpPr/>
        </xdr:nvSpPr>
        <xdr:spPr>
          <a:xfrm>
            <a:off x="4152900" y="2952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диапазон ячеек </a:t>
            </a:r>
            <a:r>
              <a:rPr lang="en-US" sz="1200" baseline="0"/>
              <a:t>B</a:t>
            </a:r>
            <a:r>
              <a:rPr lang="ru-RU" sz="1200" baseline="0"/>
              <a:t>2</a:t>
            </a:r>
            <a:r>
              <a:rPr lang="en-US" sz="1200" baseline="0"/>
              <a:t>:B21 </a:t>
            </a:r>
            <a:r>
              <a:rPr lang="ru-RU" sz="1200" baseline="0"/>
              <a:t>следующим образом:</a:t>
            </a:r>
          </a:p>
          <a:p>
            <a:pPr lvl="1" algn="l"/>
            <a:r>
              <a:rPr lang="ru-RU" sz="1200" baseline="0"/>
              <a:t>скидка составляет 5% от суммы заказа при условии, что сумма заказа составляет не менее 3000</a:t>
            </a:r>
          </a:p>
          <a:p>
            <a:pPr lvl="0" algn="l"/>
            <a:r>
              <a:rPr lang="ru-RU" sz="1200" baseline="0"/>
              <a:t>Выделите в диапазоне </a:t>
            </a:r>
            <a:r>
              <a:rPr lang="en-US" sz="1200" baseline="0"/>
              <a:t>A2:A21 </a:t>
            </a:r>
            <a:r>
              <a:rPr lang="ru-RU" sz="1200" baseline="0"/>
              <a:t>ячейки со значениями не менее 3000:</a:t>
            </a:r>
          </a:p>
          <a:p>
            <a:pPr lvl="1" algn="l"/>
            <a:r>
              <a:rPr lang="ru-RU" sz="1200" baseline="0"/>
              <a:t>формат: </a:t>
            </a:r>
            <a:r>
              <a:rPr lang="en-US" sz="1200" baseline="0"/>
              <a:t> </a:t>
            </a:r>
            <a:r>
              <a:rPr lang="ru-RU" sz="1200" baseline="0"/>
              <a:t>Красный текст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SpPr/>
        </xdr:nvSpPr>
        <xdr:spPr>
          <a:xfrm>
            <a:off x="4191000" y="3524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14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SpPr/>
        </xdr:nvSpPr>
        <xdr:spPr>
          <a:xfrm>
            <a:off x="5086350" y="4762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D00-000006000000}"/>
              </a:ext>
            </a:extLst>
          </xdr:cNvPr>
          <xdr:cNvSpPr/>
        </xdr:nvSpPr>
        <xdr:spPr>
          <a:xfrm>
            <a:off x="5086350" y="14065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38100</xdr:rowOff>
    </xdr:from>
    <xdr:to>
      <xdr:col>15</xdr:col>
      <xdr:colOff>257174</xdr:colOff>
      <xdr:row>20</xdr:row>
      <xdr:rowOff>133350</xdr:rowOff>
    </xdr:to>
    <xdr:grpSp>
      <xdr:nvGrpSpPr>
        <xdr:cNvPr id="20" name="Группа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GrpSpPr/>
      </xdr:nvGrpSpPr>
      <xdr:grpSpPr>
        <a:xfrm>
          <a:off x="4737735" y="403860"/>
          <a:ext cx="4549139" cy="3387090"/>
          <a:chOff x="6067425" y="8286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E00-000003000000}"/>
              </a:ext>
            </a:extLst>
          </xdr:cNvPr>
          <xdr:cNvSpPr/>
        </xdr:nvSpPr>
        <xdr:spPr>
          <a:xfrm>
            <a:off x="6067425" y="8286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Заполните нижнюю фигуру на листе следующим текстом:</a:t>
            </a:r>
          </a:p>
          <a:p>
            <a:pPr lvl="1" algn="l"/>
            <a:r>
              <a:rPr lang="ru-RU" sz="1200" baseline="0"/>
              <a:t>Решение</a:t>
            </a:r>
          </a:p>
          <a:p>
            <a:pPr lvl="0" algn="l"/>
            <a:r>
              <a:rPr lang="ru-RU" sz="1200" baseline="0"/>
              <a:t>Соедините фигуры стрелкой толщиной 1,5 пт</a:t>
            </a:r>
          </a:p>
          <a:p>
            <a:pPr lvl="0" algn="l"/>
            <a:r>
              <a:rPr lang="ru-RU" sz="1200" baseline="0"/>
              <a:t>Выберите для прямоугольников стиль: Слабый эффект - Акцент 1</a:t>
            </a:r>
          </a:p>
          <a:p>
            <a:pPr lvl="0" algn="l"/>
            <a:r>
              <a:rPr lang="ru-RU" sz="1200" baseline="0"/>
              <a:t>Измените фигуру с текстом Решение: замените прямоугольник на овал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SpPr/>
        </xdr:nvSpPr>
        <xdr:spPr>
          <a:xfrm>
            <a:off x="6105525" y="8858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15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SpPr/>
        </xdr:nvSpPr>
        <xdr:spPr>
          <a:xfrm>
            <a:off x="7000875" y="10096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SpPr/>
        </xdr:nvSpPr>
        <xdr:spPr>
          <a:xfrm>
            <a:off x="7000875" y="15684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E00-000007000000}"/>
              </a:ext>
            </a:extLst>
          </xdr:cNvPr>
          <xdr:cNvSpPr/>
        </xdr:nvSpPr>
        <xdr:spPr>
          <a:xfrm>
            <a:off x="7000875" y="17557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00000000-0008-0000-0E00-000008000000}"/>
              </a:ext>
            </a:extLst>
          </xdr:cNvPr>
          <xdr:cNvSpPr/>
        </xdr:nvSpPr>
        <xdr:spPr>
          <a:xfrm>
            <a:off x="7000875" y="21240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  <xdr:twoCellAnchor>
    <xdr:from>
      <xdr:col>2</xdr:col>
      <xdr:colOff>576263</xdr:colOff>
      <xdr:row>3</xdr:row>
      <xdr:rowOff>28575</xdr:rowOff>
    </xdr:from>
    <xdr:to>
      <xdr:col>6</xdr:col>
      <xdr:colOff>14288</xdr:colOff>
      <xdr:row>7</xdr:row>
      <xdr:rowOff>171450</xdr:rowOff>
    </xdr:to>
    <xdr:sp macro="" textlink="">
      <xdr:nvSpPr>
        <xdr:cNvPr id="11" name="Скругленный прямоугольник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1795463" y="600075"/>
          <a:ext cx="1876425" cy="90487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ru-RU" sz="1100"/>
            <a:t>Анализ данных</a:t>
          </a:r>
        </a:p>
      </xdr:txBody>
    </xdr:sp>
    <xdr:clientData/>
  </xdr:twoCellAnchor>
  <xdr:twoCellAnchor>
    <xdr:from>
      <xdr:col>2</xdr:col>
      <xdr:colOff>576263</xdr:colOff>
      <xdr:row>12</xdr:row>
      <xdr:rowOff>104775</xdr:rowOff>
    </xdr:from>
    <xdr:to>
      <xdr:col>6</xdr:col>
      <xdr:colOff>14288</xdr:colOff>
      <xdr:row>17</xdr:row>
      <xdr:rowOff>57150</xdr:rowOff>
    </xdr:to>
    <xdr:sp macro="" textlink="">
      <xdr:nvSpPr>
        <xdr:cNvPr id="15" name="Скругленный прямоугольник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795463" y="2390775"/>
          <a:ext cx="1876425" cy="904875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ru-RU" sz="1100"/>
            <a:t>Решение</a:t>
          </a:r>
        </a:p>
        <a:p>
          <a:pPr algn="ctr"/>
          <a:endParaRPr lang="ru-RU" sz="1100"/>
        </a:p>
      </xdr:txBody>
    </xdr:sp>
    <xdr:clientData/>
  </xdr:twoCellAnchor>
  <xdr:twoCellAnchor>
    <xdr:from>
      <xdr:col>4</xdr:col>
      <xdr:colOff>295276</xdr:colOff>
      <xdr:row>7</xdr:row>
      <xdr:rowOff>171450</xdr:rowOff>
    </xdr:from>
    <xdr:to>
      <xdr:col>4</xdr:col>
      <xdr:colOff>295276</xdr:colOff>
      <xdr:row>12</xdr:row>
      <xdr:rowOff>104775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DF5DECBA-2747-487B-9F64-47D74E668D4D}"/>
            </a:ext>
          </a:extLst>
        </xdr:cNvPr>
        <xdr:cNvCxnSpPr>
          <a:stCxn id="11" idx="2"/>
        </xdr:cNvCxnSpPr>
      </xdr:nvCxnSpPr>
      <xdr:spPr>
        <a:xfrm>
          <a:off x="2703196" y="1451610"/>
          <a:ext cx="0" cy="8477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257175</xdr:colOff>
      <xdr:row>1</xdr:row>
      <xdr:rowOff>47625</xdr:rowOff>
    </xdr:from>
    <xdr:to>
      <xdr:col>11</xdr:col>
      <xdr:colOff>600074</xdr:colOff>
      <xdr:row>19</xdr:row>
      <xdr:rowOff>142875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pSpPr/>
      </xdr:nvGrpSpPr>
      <xdr:grpSpPr>
        <a:xfrm>
          <a:off x="6216015" y="230505"/>
          <a:ext cx="4556759" cy="3387090"/>
          <a:chOff x="6248400" y="2857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SpPr/>
        </xdr:nvSpPr>
        <xdr:spPr>
          <a:xfrm>
            <a:off x="6248400" y="2857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в ячейке </a:t>
            </a:r>
            <a:r>
              <a:rPr lang="en-US" sz="1200" baseline="0"/>
              <a:t>D2 </a:t>
            </a:r>
            <a:r>
              <a:rPr lang="ru-RU" sz="1200" baseline="0"/>
              <a:t>размер ежемесячных выплат по кредиту, используя данные из диапазона </a:t>
            </a:r>
            <a:r>
              <a:rPr lang="en-US" sz="1200" baseline="0"/>
              <a:t>A2:C2</a:t>
            </a:r>
            <a:r>
              <a:rPr lang="ru-RU" sz="1200" baseline="0"/>
              <a:t>, при условии полного погашения кредита за указанный срок и выплат в конце каждого периода</a:t>
            </a:r>
          </a:p>
          <a:p>
            <a:pPr lvl="0" algn="l"/>
            <a:r>
              <a:rPr lang="ru-RU" sz="1200" baseline="0"/>
              <a:t>Определите срок кредита при условии, что размер ежемесячных выплат не должен превышать 8000 руб.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SpPr/>
        </xdr:nvSpPr>
        <xdr:spPr>
          <a:xfrm>
            <a:off x="6286500" y="3429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16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F00-000005000000}"/>
              </a:ext>
            </a:extLst>
          </xdr:cNvPr>
          <xdr:cNvSpPr/>
        </xdr:nvSpPr>
        <xdr:spPr>
          <a:xfrm>
            <a:off x="7181850" y="4667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F00-000006000000}"/>
              </a:ext>
            </a:extLst>
          </xdr:cNvPr>
          <xdr:cNvSpPr/>
        </xdr:nvSpPr>
        <xdr:spPr>
          <a:xfrm>
            <a:off x="7181850" y="13970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104775</xdr:rowOff>
    </xdr:from>
    <xdr:to>
      <xdr:col>13</xdr:col>
      <xdr:colOff>76199</xdr:colOff>
      <xdr:row>21</xdr:row>
      <xdr:rowOff>9525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GrpSpPr/>
      </xdr:nvGrpSpPr>
      <xdr:grpSpPr>
        <a:xfrm>
          <a:off x="3886200" y="470535"/>
          <a:ext cx="4549139" cy="3379470"/>
          <a:chOff x="5295900" y="53340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SpPr/>
        </xdr:nvSpPr>
        <xdr:spPr>
          <a:xfrm>
            <a:off x="5295900" y="5334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Присвойте ячейке с адресом </a:t>
            </a:r>
            <a:r>
              <a:rPr lang="en-US" sz="1200" baseline="0"/>
              <a:t>A2 </a:t>
            </a:r>
            <a:r>
              <a:rPr lang="ru-RU" sz="1200" baseline="0"/>
              <a:t>имя Курс</a:t>
            </a:r>
          </a:p>
          <a:p>
            <a:pPr lvl="0" algn="l"/>
            <a:r>
              <a:rPr lang="ru-RU" sz="1200" baseline="0"/>
              <a:t>Рассчитайте диапазон ячеек </a:t>
            </a:r>
            <a:r>
              <a:rPr lang="en-US" sz="1200" baseline="0"/>
              <a:t>D5:D16</a:t>
            </a:r>
            <a:r>
              <a:rPr lang="ru-RU" sz="1200" baseline="0"/>
              <a:t>, используя ранее созданное имя Курс</a:t>
            </a:r>
          </a:p>
          <a:p>
            <a:pPr lvl="0" algn="l"/>
            <a:r>
              <a:rPr lang="ru-RU" sz="1200" baseline="0"/>
              <a:t>Удалите имя Курс_доллара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SpPr/>
        </xdr:nvSpPr>
        <xdr:spPr>
          <a:xfrm>
            <a:off x="5334000" y="5905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18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SpPr/>
        </xdr:nvSpPr>
        <xdr:spPr>
          <a:xfrm>
            <a:off x="6229350" y="7143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1100-000006000000}"/>
              </a:ext>
            </a:extLst>
          </xdr:cNvPr>
          <xdr:cNvSpPr/>
        </xdr:nvSpPr>
        <xdr:spPr>
          <a:xfrm>
            <a:off x="6229350" y="9112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1100-000007000000}"/>
              </a:ext>
            </a:extLst>
          </xdr:cNvPr>
          <xdr:cNvSpPr/>
        </xdr:nvSpPr>
        <xdr:spPr>
          <a:xfrm>
            <a:off x="6229350" y="12795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114300</xdr:rowOff>
    </xdr:from>
    <xdr:to>
      <xdr:col>13</xdr:col>
      <xdr:colOff>95249</xdr:colOff>
      <xdr:row>20</xdr:row>
      <xdr:rowOff>19050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pSpPr/>
      </xdr:nvGrpSpPr>
      <xdr:grpSpPr>
        <a:xfrm>
          <a:off x="5017770" y="297180"/>
          <a:ext cx="4549139" cy="3387090"/>
          <a:chOff x="6124575" y="638175"/>
          <a:chExt cx="4610099" cy="3533775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1200-000003000000}"/>
              </a:ext>
            </a:extLst>
          </xdr:cNvPr>
          <xdr:cNvSpPr/>
        </xdr:nvSpPr>
        <xdr:spPr>
          <a:xfrm>
            <a:off x="6124575" y="638175"/>
            <a:ext cx="4610099" cy="3533775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Включите защиту текущего листа, которая позволяла бы выделение только диапазона ячеек </a:t>
            </a:r>
            <a:r>
              <a:rPr lang="en-US" sz="1200" baseline="0"/>
              <a:t>C2:D15</a:t>
            </a:r>
            <a:endParaRPr lang="ru-RU" sz="1200" baseline="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1200-000004000000}"/>
              </a:ext>
            </a:extLst>
          </xdr:cNvPr>
          <xdr:cNvSpPr/>
        </xdr:nvSpPr>
        <xdr:spPr>
          <a:xfrm>
            <a:off x="6162675" y="695479"/>
            <a:ext cx="714375" cy="716306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19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1200-000005000000}"/>
              </a:ext>
            </a:extLst>
          </xdr:cNvPr>
          <xdr:cNvSpPr/>
        </xdr:nvSpPr>
        <xdr:spPr>
          <a:xfrm flipH="1">
            <a:off x="7016844" y="803127"/>
            <a:ext cx="41181" cy="121570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</xdr:row>
      <xdr:rowOff>57150</xdr:rowOff>
    </xdr:from>
    <xdr:to>
      <xdr:col>17</xdr:col>
      <xdr:colOff>142874</xdr:colOff>
      <xdr:row>19</xdr:row>
      <xdr:rowOff>152400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GrpSpPr/>
      </xdr:nvGrpSpPr>
      <xdr:grpSpPr>
        <a:xfrm>
          <a:off x="6055995" y="255270"/>
          <a:ext cx="4549139" cy="3493770"/>
          <a:chOff x="7639050" y="495300"/>
          <a:chExt cx="4610099" cy="354330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1300-000003000000}"/>
              </a:ext>
            </a:extLst>
          </xdr:cNvPr>
          <xdr:cNvSpPr/>
        </xdr:nvSpPr>
        <xdr:spPr>
          <a:xfrm>
            <a:off x="7639050" y="495300"/>
            <a:ext cx="4610099" cy="354330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Консолидируйте данные 4-х таблиц (Квартал 1 - Квартал 4) и разместите итоговую таблицу, начиная с ячейки </a:t>
            </a:r>
            <a:r>
              <a:rPr lang="en-US" sz="1200" baseline="0"/>
              <a:t>F2</a:t>
            </a:r>
            <a:r>
              <a:rPr lang="ru-RU" sz="1200" baseline="0"/>
              <a:t>, без связи с исходными данными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1300-000004000000}"/>
              </a:ext>
            </a:extLst>
          </xdr:cNvPr>
          <xdr:cNvSpPr/>
        </xdr:nvSpPr>
        <xdr:spPr>
          <a:xfrm>
            <a:off x="7677150" y="552759"/>
            <a:ext cx="714375" cy="718236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20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1300-000005000000}"/>
              </a:ext>
            </a:extLst>
          </xdr:cNvPr>
          <xdr:cNvSpPr/>
        </xdr:nvSpPr>
        <xdr:spPr>
          <a:xfrm>
            <a:off x="8572500" y="677253"/>
            <a:ext cx="104775" cy="105341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2</xdr:row>
      <xdr:rowOff>180975</xdr:rowOff>
    </xdr:from>
    <xdr:to>
      <xdr:col>11</xdr:col>
      <xdr:colOff>95249</xdr:colOff>
      <xdr:row>21</xdr:row>
      <xdr:rowOff>85725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3905250" y="561975"/>
          <a:ext cx="4549139" cy="3379470"/>
          <a:chOff x="7124700" y="76200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7124700" y="7620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в ячейке </a:t>
            </a:r>
            <a:r>
              <a:rPr lang="en-US" sz="1200" baseline="0"/>
              <a:t>B17 </a:t>
            </a:r>
            <a:r>
              <a:rPr lang="ru-RU" sz="1200" baseline="0"/>
              <a:t>объем продукции за 2009 год</a:t>
            </a:r>
          </a:p>
          <a:p>
            <a:pPr lvl="0" algn="l"/>
            <a:r>
              <a:rPr lang="ru-RU" sz="1200" baseline="0"/>
              <a:t>Рассчитайте в ячейке </a:t>
            </a:r>
            <a:r>
              <a:rPr lang="en-US" sz="1200" baseline="0"/>
              <a:t>B18 </a:t>
            </a:r>
            <a:r>
              <a:rPr lang="ru-RU" sz="1200" baseline="0"/>
              <a:t>среднемесячный выпуск продукции за 2009 год</a:t>
            </a:r>
            <a:endParaRPr lang="en-US" sz="1200" baseline="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7162800" y="8191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2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8058150" y="9429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8058150" y="13144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2</xdr:row>
      <xdr:rowOff>19050</xdr:rowOff>
    </xdr:from>
    <xdr:to>
      <xdr:col>13</xdr:col>
      <xdr:colOff>228599</xdr:colOff>
      <xdr:row>20</xdr:row>
      <xdr:rowOff>114300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4328160" y="384810"/>
          <a:ext cx="4549139" cy="3387090"/>
          <a:chOff x="4248150" y="4000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4248150" y="4000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в диапазоне </a:t>
            </a:r>
            <a:r>
              <a:rPr lang="en-US" sz="1200" baseline="0"/>
              <a:t>E20:E22 </a:t>
            </a:r>
            <a:r>
              <a:rPr lang="ru-RU" sz="1200" baseline="0"/>
              <a:t>курс доллара для заданных дат из диапазона </a:t>
            </a:r>
            <a:r>
              <a:rPr lang="en-US" sz="1200" baseline="0"/>
              <a:t>D20:D22</a:t>
            </a:r>
            <a:r>
              <a:rPr lang="ru-RU" sz="1200" baseline="0"/>
              <a:t>, используя данные таблицы </a:t>
            </a:r>
            <a:r>
              <a:rPr lang="en-US" sz="1200" baseline="0"/>
              <a:t>A1:B17</a:t>
            </a:r>
            <a:endParaRPr lang="ru-RU" sz="1200" baseline="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286250" y="4572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3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5181600" y="5810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342900</xdr:colOff>
      <xdr:row>1</xdr:row>
      <xdr:rowOff>133350</xdr:rowOff>
    </xdr:from>
    <xdr:to>
      <xdr:col>12</xdr:col>
      <xdr:colOff>76199</xdr:colOff>
      <xdr:row>20</xdr:row>
      <xdr:rowOff>38100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3299460" y="316230"/>
          <a:ext cx="4549139" cy="3379470"/>
          <a:chOff x="3295650" y="3238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3295650" y="3238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Преобразуйте таблицу Урожай в обычный диапазон</a:t>
            </a:r>
          </a:p>
          <a:p>
            <a:pPr lvl="0" algn="l"/>
            <a:r>
              <a:rPr lang="ru-RU" sz="1200" baseline="0"/>
              <a:t>Удалите все форматы в диапазоне ячеек </a:t>
            </a:r>
            <a:r>
              <a:rPr lang="en-US" sz="1200" baseline="0"/>
              <a:t>A1:B31</a:t>
            </a:r>
          </a:p>
          <a:p>
            <a:pPr lvl="0" algn="l"/>
            <a:r>
              <a:rPr lang="ru-RU" sz="1200" baseline="0"/>
              <a:t>Рассчитайте вес каждого сорта яблок, а также суммарный вес всех яблок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3333750" y="3810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n-US" sz="2400"/>
              <a:t>4</a:t>
            </a:r>
            <a:endParaRPr lang="ru-RU" sz="2400"/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4229100" y="5048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4229100" y="8636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4229100" y="10699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247650</xdr:rowOff>
    </xdr:from>
    <xdr:to>
      <xdr:col>14</xdr:col>
      <xdr:colOff>104774</xdr:colOff>
      <xdr:row>19</xdr:row>
      <xdr:rowOff>76200</xdr:rowOff>
    </xdr:to>
    <xdr:grpSp>
      <xdr:nvGrpSpPr>
        <xdr:cNvPr id="14" name="Группа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/>
      </xdr:nvGrpSpPr>
      <xdr:grpSpPr>
        <a:xfrm>
          <a:off x="4821555" y="247650"/>
          <a:ext cx="4549139" cy="3387090"/>
          <a:chOff x="4772025" y="2476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4772025" y="2476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Постройте на данном листе гистограмму с накоплением, отображающую данные из таблицы Доходы за второе полугодие</a:t>
            </a:r>
          </a:p>
          <a:p>
            <a:pPr lvl="0" algn="l"/>
            <a:r>
              <a:rPr lang="ru-RU" sz="1200" baseline="0"/>
              <a:t>Задайте следующие параметры для диаграммы:</a:t>
            </a:r>
          </a:p>
          <a:p>
            <a:pPr lvl="1" algn="l"/>
            <a:r>
              <a:rPr lang="ru-RU" sz="1200" baseline="0"/>
              <a:t>макет: Макет 2</a:t>
            </a:r>
          </a:p>
          <a:p>
            <a:pPr lvl="1" algn="l"/>
            <a:r>
              <a:rPr lang="ru-RU" sz="1200" baseline="0"/>
              <a:t>название диаграммы: Доходы</a:t>
            </a:r>
          </a:p>
          <a:p>
            <a:pPr lvl="1" algn="l"/>
            <a:r>
              <a:rPr lang="ru-RU" sz="1200" baseline="0"/>
              <a:t>стиль диаграммы: Стиль 26</a:t>
            </a:r>
          </a:p>
          <a:p>
            <a:pPr lvl="1" algn="l"/>
            <a:r>
              <a:rPr lang="ru-RU" sz="1200" baseline="0"/>
              <a:t>высота диаграммы: 9 см</a:t>
            </a:r>
          </a:p>
          <a:p>
            <a:pPr lvl="1" algn="l"/>
            <a:r>
              <a:rPr lang="ru-RU" sz="1200" baseline="0"/>
              <a:t>ширина диаграммы: 12 см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4810125" y="3048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5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/>
        </xdr:nvSpPr>
        <xdr:spPr>
          <a:xfrm>
            <a:off x="5705475" y="4286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5705475" y="9937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  <xdr:twoCellAnchor>
    <xdr:from>
      <xdr:col>14</xdr:col>
      <xdr:colOff>381000</xdr:colOff>
      <xdr:row>3</xdr:row>
      <xdr:rowOff>26670</xdr:rowOff>
    </xdr:from>
    <xdr:to>
      <xdr:col>21</xdr:col>
      <xdr:colOff>487140</xdr:colOff>
      <xdr:row>20</xdr:row>
      <xdr:rowOff>157710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B5EF37-23F7-442C-824B-C0615EC50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333375</xdr:colOff>
      <xdr:row>0</xdr:row>
      <xdr:rowOff>304800</xdr:rowOff>
    </xdr:from>
    <xdr:to>
      <xdr:col>20</xdr:col>
      <xdr:colOff>66674</xdr:colOff>
      <xdr:row>14</xdr:row>
      <xdr:rowOff>125730</xdr:rowOff>
    </xdr:to>
    <xdr:grpSp>
      <xdr:nvGrpSpPr>
        <xdr:cNvPr id="15" name="Группа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pSpPr/>
      </xdr:nvGrpSpPr>
      <xdr:grpSpPr>
        <a:xfrm>
          <a:off x="8258175" y="304800"/>
          <a:ext cx="4549139" cy="3371850"/>
          <a:chOff x="7610475" y="419100"/>
          <a:chExt cx="4610099" cy="3524250"/>
        </a:xfrm>
      </xdr:grpSpPr>
      <xdr:sp macro="" textlink="">
        <xdr:nvSpPr>
          <xdr:cNvPr id="10" name="Прямоугольник с двумя скругленными противолежащими углами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7610475" y="4191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в диапазоне ячеек </a:t>
            </a:r>
            <a:r>
              <a:rPr lang="en-US" sz="1200" baseline="0"/>
              <a:t>K5:K7 </a:t>
            </a:r>
            <a:r>
              <a:rPr lang="ru-RU" sz="1200" baseline="0"/>
              <a:t>процент по вкладу, используя данные из таблицы в диапазоне </a:t>
            </a:r>
            <a:r>
              <a:rPr lang="en-US" sz="1200" baseline="0"/>
              <a:t>A1:G2</a:t>
            </a:r>
          </a:p>
          <a:p>
            <a:pPr lvl="0" algn="l"/>
            <a:r>
              <a:rPr lang="ru-RU" sz="1200" baseline="0"/>
              <a:t>Выполните форматирование для диапазона </a:t>
            </a:r>
            <a:r>
              <a:rPr lang="en-US" sz="1200" baseline="0"/>
              <a:t>I4:K4</a:t>
            </a:r>
            <a:r>
              <a:rPr lang="ru-RU" sz="1200" baseline="0"/>
              <a:t>:</a:t>
            </a:r>
          </a:p>
          <a:p>
            <a:pPr lvl="1" algn="l"/>
            <a:r>
              <a:rPr lang="ru-RU" sz="1200" baseline="0"/>
              <a:t>перенос текста</a:t>
            </a:r>
          </a:p>
          <a:p>
            <a:pPr lvl="1" algn="l"/>
            <a:r>
              <a:rPr lang="ru-RU" sz="1200" baseline="0"/>
              <a:t>выравнивание текста по центру</a:t>
            </a:r>
          </a:p>
          <a:p>
            <a:pPr lvl="1" algn="l"/>
            <a:r>
              <a:rPr lang="ru-RU" sz="1200" baseline="0"/>
              <a:t>выравнивание текста по середине</a:t>
            </a:r>
          </a:p>
          <a:p>
            <a:pPr lvl="1" algn="l"/>
            <a:r>
              <a:rPr lang="ru-RU" sz="1200" baseline="0"/>
              <a:t>ширина столбцов: 10</a:t>
            </a:r>
          </a:p>
          <a:p>
            <a:pPr lvl="1" algn="l"/>
            <a:r>
              <a:rPr lang="ru-RU" sz="1200" baseline="0"/>
              <a:t>цвет ячеек: Светло-коричневый, Фон 2</a:t>
            </a:r>
          </a:p>
          <a:p>
            <a:pPr lvl="0" algn="l"/>
            <a:r>
              <a:rPr lang="ru-RU" sz="1200" baseline="0"/>
              <a:t>Выполните форматирование для диапазона </a:t>
            </a:r>
            <a:r>
              <a:rPr lang="en-US" sz="1200" baseline="0"/>
              <a:t>I4:K7:</a:t>
            </a:r>
          </a:p>
          <a:p>
            <a:pPr lvl="1" algn="l"/>
            <a:r>
              <a:rPr lang="ru-RU" sz="1200" baseline="0"/>
              <a:t>граница в виде двойной линии</a:t>
            </a:r>
          </a:p>
          <a:p>
            <a:pPr lvl="1" algn="l"/>
            <a:r>
              <a:rPr lang="ru-RU" sz="1200" baseline="0"/>
              <a:t>цвет границы: Синий, Акцент 1</a:t>
            </a:r>
          </a:p>
        </xdr:txBody>
      </xdr:sp>
      <xdr:sp macro="" textlink="">
        <xdr:nvSpPr>
          <xdr:cNvPr id="11" name="Овал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/>
        </xdr:nvSpPr>
        <xdr:spPr>
          <a:xfrm>
            <a:off x="7648575" y="4762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n-US" sz="2400"/>
              <a:t>6</a:t>
            </a:r>
            <a:endParaRPr lang="ru-RU" sz="2400"/>
          </a:p>
        </xdr:txBody>
      </xdr:sp>
      <xdr:sp macro="" textlink="">
        <xdr:nvSpPr>
          <xdr:cNvPr id="12" name="Овал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8543925" y="6000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8543925" y="11652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14" name="Овал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8543925" y="22796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2</xdr:row>
      <xdr:rowOff>180975</xdr:rowOff>
    </xdr:from>
    <xdr:to>
      <xdr:col>17</xdr:col>
      <xdr:colOff>333374</xdr:colOff>
      <xdr:row>21</xdr:row>
      <xdr:rowOff>85725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pSpPr/>
      </xdr:nvGrpSpPr>
      <xdr:grpSpPr>
        <a:xfrm>
          <a:off x="7465695" y="546735"/>
          <a:ext cx="4549139" cy="3379470"/>
          <a:chOff x="8743950" y="5619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/>
        </xdr:nvSpPr>
        <xdr:spPr>
          <a:xfrm>
            <a:off x="8743950" y="5619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Добавьте на данный лист, начиная с ячейки </a:t>
            </a:r>
            <a:r>
              <a:rPr lang="en-US" sz="1200" baseline="0"/>
              <a:t>A5</a:t>
            </a:r>
            <a:r>
              <a:rPr lang="ru-RU" sz="1200" baseline="0"/>
              <a:t>, сводную таблицу, используя диапазон данных </a:t>
            </a:r>
            <a:r>
              <a:rPr lang="en-US" sz="1200" baseline="0"/>
              <a:t>A3:C34 </a:t>
            </a:r>
            <a:r>
              <a:rPr lang="ru-RU" sz="1200" baseline="0"/>
              <a:t>на листе Лист1 :</a:t>
            </a:r>
          </a:p>
          <a:p>
            <a:pPr lvl="1" algn="l"/>
            <a:r>
              <a:rPr lang="ru-RU" sz="1200" baseline="0"/>
              <a:t>названия строк: Наименование</a:t>
            </a:r>
          </a:p>
          <a:p>
            <a:pPr lvl="1" algn="l"/>
            <a:r>
              <a:rPr lang="ru-RU" sz="1200" baseline="0"/>
              <a:t>значения: Сумма по полю Сумма</a:t>
            </a:r>
          </a:p>
          <a:p>
            <a:pPr lvl="0" algn="l"/>
            <a:r>
              <a:rPr lang="ru-RU" sz="1200" baseline="0"/>
              <a:t>Используя данные сводной таблицы, добавьте на данный лист круговую диаграмму:</a:t>
            </a:r>
          </a:p>
          <a:p>
            <a:pPr lvl="1" algn="l"/>
            <a:r>
              <a:rPr lang="ru-RU" sz="1200" baseline="0"/>
              <a:t>макет: Макет 4</a:t>
            </a:r>
          </a:p>
          <a:p>
            <a:pPr lvl="1" algn="l"/>
            <a:r>
              <a:rPr lang="ru-RU" sz="1200" baseline="0"/>
              <a:t>высота диаграммы: 8 см</a:t>
            </a:r>
          </a:p>
          <a:p>
            <a:pPr lvl="1" algn="l"/>
            <a:r>
              <a:rPr lang="ru-RU" sz="1200" baseline="0"/>
              <a:t>ширина диаграммы: 12 см</a:t>
            </a:r>
          </a:p>
          <a:p>
            <a:pPr lvl="1" algn="l"/>
            <a:r>
              <a:rPr lang="ru-RU" sz="1200" baseline="0"/>
              <a:t>подписи данных: имена категорий и доли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8782050" y="6191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7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/>
        </xdr:nvSpPr>
        <xdr:spPr>
          <a:xfrm>
            <a:off x="9677400" y="7429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/>
        </xdr:nvSpPr>
        <xdr:spPr>
          <a:xfrm>
            <a:off x="9677400" y="16732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  <xdr:twoCellAnchor>
    <xdr:from>
      <xdr:col>2</xdr:col>
      <xdr:colOff>228600</xdr:colOff>
      <xdr:row>8</xdr:row>
      <xdr:rowOff>125730</xdr:rowOff>
    </xdr:from>
    <xdr:to>
      <xdr:col>9</xdr:col>
      <xdr:colOff>334740</xdr:colOff>
      <xdr:row>24</xdr:row>
      <xdr:rowOff>79650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36FE03C-3E67-489D-ACC2-33DC3B325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1</xdr:row>
      <xdr:rowOff>133350</xdr:rowOff>
    </xdr:from>
    <xdr:to>
      <xdr:col>13</xdr:col>
      <xdr:colOff>409574</xdr:colOff>
      <xdr:row>42</xdr:row>
      <xdr:rowOff>87630</xdr:rowOff>
    </xdr:to>
    <xdr:sp macro="" textlink="">
      <xdr:nvSpPr>
        <xdr:cNvPr id="3" name="Прямоугольник с двумя скругленными противолежащими углам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5124450" y="323850"/>
          <a:ext cx="4610099" cy="3524250"/>
        </a:xfrm>
        <a:prstGeom prst="round2DiagRect">
          <a:avLst>
            <a:gd name="adj1" fmla="val 10181"/>
            <a:gd name="adj2" fmla="val 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lIns="972000" rtlCol="0" anchor="t"/>
        <a:lstStyle/>
        <a:p>
          <a:pPr lvl="0" algn="l"/>
          <a:r>
            <a:rPr lang="ru-RU" sz="1200" baseline="0"/>
            <a:t>Преобразуйте диапазон ячеек </a:t>
          </a:r>
          <a:r>
            <a:rPr lang="en-US" sz="1200" baseline="0"/>
            <a:t>A1:C32 </a:t>
          </a:r>
          <a:r>
            <a:rPr lang="ru-RU" sz="1200" baseline="0"/>
            <a:t>в таблицу:</a:t>
          </a:r>
        </a:p>
        <a:p>
          <a:pPr lvl="1" algn="l"/>
          <a:r>
            <a:rPr lang="ru-RU" sz="1200" baseline="0"/>
            <a:t>имя таблицы: Фрукты</a:t>
          </a:r>
        </a:p>
        <a:p>
          <a:pPr lvl="1" algn="l"/>
          <a:r>
            <a:rPr lang="ru-RU" sz="1200" baseline="0"/>
            <a:t>стиль таблицы: светлый 4</a:t>
          </a:r>
        </a:p>
        <a:p>
          <a:pPr lvl="0" algn="l"/>
          <a:r>
            <a:rPr lang="ru-RU" sz="1200" baseline="0"/>
            <a:t>Включите строку итогов и рассчитайте сумму по столбцу Сумма, а также количество по столбцу Наименование</a:t>
          </a:r>
        </a:p>
        <a:p>
          <a:pPr lvl="0" algn="l"/>
          <a:r>
            <a:rPr lang="ru-RU" sz="1200" baseline="0"/>
            <a:t>Отобразите данные только за 2-й квартал</a:t>
          </a:r>
        </a:p>
      </xdr:txBody>
    </xdr:sp>
    <xdr:clientData/>
  </xdr:twoCellAnchor>
  <xdr:twoCellAnchor editAs="oneCell">
    <xdr:from>
      <xdr:col>6</xdr:col>
      <xdr:colOff>104775</xdr:colOff>
      <xdr:row>2</xdr:row>
      <xdr:rowOff>0</xdr:rowOff>
    </xdr:from>
    <xdr:to>
      <xdr:col>7</xdr:col>
      <xdr:colOff>209550</xdr:colOff>
      <xdr:row>13</xdr:row>
      <xdr:rowOff>142875</xdr:rowOff>
    </xdr:to>
    <xdr:sp macro="" textlink="">
      <xdr:nvSpPr>
        <xdr:cNvPr id="4" name="Овал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5162550" y="381000"/>
          <a:ext cx="714375" cy="714375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ru-RU" sz="2400"/>
            <a:t>8</a:t>
          </a:r>
        </a:p>
      </xdr:txBody>
    </xdr:sp>
    <xdr:clientData/>
  </xdr:twoCellAnchor>
  <xdr:twoCellAnchor editAs="oneCell">
    <xdr:from>
      <xdr:col>7</xdr:col>
      <xdr:colOff>390525</xdr:colOff>
      <xdr:row>2</xdr:row>
      <xdr:rowOff>123825</xdr:rowOff>
    </xdr:from>
    <xdr:to>
      <xdr:col>7</xdr:col>
      <xdr:colOff>495300</xdr:colOff>
      <xdr:row>10</xdr:row>
      <xdr:rowOff>97155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6057900" y="504825"/>
          <a:ext cx="104775" cy="104775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 editAs="oneCell">
    <xdr:from>
      <xdr:col>7</xdr:col>
      <xdr:colOff>390525</xdr:colOff>
      <xdr:row>5</xdr:row>
      <xdr:rowOff>111125</xdr:rowOff>
    </xdr:from>
    <xdr:to>
      <xdr:col>7</xdr:col>
      <xdr:colOff>495300</xdr:colOff>
      <xdr:row>10</xdr:row>
      <xdr:rowOff>97155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6057900" y="1063625"/>
          <a:ext cx="104775" cy="104775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 editAs="oneCell">
    <xdr:from>
      <xdr:col>7</xdr:col>
      <xdr:colOff>390525</xdr:colOff>
      <xdr:row>8</xdr:row>
      <xdr:rowOff>95250</xdr:rowOff>
    </xdr:from>
    <xdr:to>
      <xdr:col>7</xdr:col>
      <xdr:colOff>495300</xdr:colOff>
      <xdr:row>10</xdr:row>
      <xdr:rowOff>97155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6057900" y="1619250"/>
          <a:ext cx="104775" cy="104775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2</xdr:row>
      <xdr:rowOff>114300</xdr:rowOff>
    </xdr:from>
    <xdr:to>
      <xdr:col>13</xdr:col>
      <xdr:colOff>285749</xdr:colOff>
      <xdr:row>21</xdr:row>
      <xdr:rowOff>19050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pSpPr/>
      </xdr:nvGrpSpPr>
      <xdr:grpSpPr>
        <a:xfrm>
          <a:off x="5071110" y="480060"/>
          <a:ext cx="4549139" cy="3379470"/>
          <a:chOff x="5000625" y="49530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/>
        </xdr:nvSpPr>
        <xdr:spPr>
          <a:xfrm>
            <a:off x="5000625" y="4953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Отформатируйте диапазон ячеек </a:t>
            </a:r>
            <a:r>
              <a:rPr lang="en-US" sz="1200" baseline="0"/>
              <a:t>C2:C32 </a:t>
            </a:r>
            <a:r>
              <a:rPr lang="ru-RU" sz="1200" baseline="0"/>
              <a:t>следующим образом:</a:t>
            </a:r>
          </a:p>
          <a:p>
            <a:pPr lvl="1" algn="l"/>
            <a:r>
              <a:rPr lang="ru-RU" sz="1200" baseline="0"/>
              <a:t>включите разделитель разрядов</a:t>
            </a:r>
          </a:p>
          <a:p>
            <a:pPr lvl="1" algn="l"/>
            <a:r>
              <a:rPr lang="ru-RU" sz="1200" baseline="0"/>
              <a:t>разрядность: 0 десятичных знаков</a:t>
            </a:r>
          </a:p>
          <a:p>
            <a:pPr lvl="0" algn="l"/>
            <a:r>
              <a:rPr lang="ru-RU" sz="1200" baseline="0"/>
              <a:t>Закрепите на экране первую строку листа</a:t>
            </a:r>
          </a:p>
          <a:p>
            <a:pPr lvl="0" algn="l"/>
            <a:r>
              <a:rPr lang="ru-RU" sz="1200" baseline="0"/>
              <a:t>Выделите в диапазоне </a:t>
            </a:r>
            <a:r>
              <a:rPr lang="en-US" sz="1200" baseline="0"/>
              <a:t>C2:C32 </a:t>
            </a:r>
            <a:r>
              <a:rPr lang="ru-RU" sz="1200" baseline="0"/>
              <a:t>пять наиболее крупных значений:</a:t>
            </a:r>
          </a:p>
          <a:p>
            <a:pPr lvl="1" algn="l"/>
            <a:r>
              <a:rPr lang="ru-RU" sz="1200" baseline="0"/>
              <a:t>формат: Красный текст</a:t>
            </a:r>
          </a:p>
          <a:p>
            <a:pPr lvl="0" algn="l"/>
            <a:r>
              <a:rPr lang="ru-RU" sz="1200" baseline="0"/>
              <a:t>Выделите в диапазоне </a:t>
            </a:r>
            <a:r>
              <a:rPr lang="en-US" sz="1200" baseline="0"/>
              <a:t>B2:B32 </a:t>
            </a:r>
            <a:r>
              <a:rPr lang="ru-RU" sz="1200" baseline="0"/>
              <a:t>только цитрусовые (апельсины и мандарины):</a:t>
            </a:r>
          </a:p>
          <a:p>
            <a:pPr lvl="1" algn="l"/>
            <a:r>
              <a:rPr lang="ru-RU" sz="1200" baseline="0"/>
              <a:t>формат: Красный текст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/>
        </xdr:nvSpPr>
        <xdr:spPr>
          <a:xfrm>
            <a:off x="5038725" y="5524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9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/>
        </xdr:nvSpPr>
        <xdr:spPr>
          <a:xfrm>
            <a:off x="5934075" y="6762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/>
        </xdr:nvSpPr>
        <xdr:spPr>
          <a:xfrm>
            <a:off x="5934075" y="14255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/>
        </xdr:nvSpPr>
        <xdr:spPr>
          <a:xfrm>
            <a:off x="5934075" y="16129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/>
        </xdr:nvSpPr>
        <xdr:spPr>
          <a:xfrm>
            <a:off x="5934075" y="21717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ячеслав" refreshedDate="44530.436520023148" createdVersion="7" refreshedVersion="7" minRefreshableVersion="3" recordCount="30" xr:uid="{A5191A8B-9CCA-4A24-958A-51383CCAB6C0}">
  <cacheSource type="worksheet">
    <worksheetSource ref="A1:B31" sheet="Лист4"/>
  </cacheSource>
  <cacheFields count="2">
    <cacheField name="Наименование" numFmtId="0">
      <sharedItems count="4">
        <s v="ренет"/>
        <s v="мелба"/>
        <s v="антоновка"/>
        <s v="анис"/>
      </sharedItems>
    </cacheField>
    <cacheField name="Вес, кг" numFmtId="0">
      <sharedItems containsSemiMixedTypes="0" containsString="0" containsNumber="1" containsInteger="1" minValue="26" maxValue="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ячеслав" refreshedDate="44530.449360763887" createdVersion="7" refreshedVersion="7" minRefreshableVersion="3" recordCount="31" xr:uid="{22D0093A-7CD0-4292-BF0A-F7CDFE6D6D6E}">
  <cacheSource type="worksheet">
    <worksheetSource name="Поставки"/>
  </cacheSource>
  <cacheFields count="3">
    <cacheField name="Дата" numFmtId="14">
      <sharedItems containsSemiMixedTypes="0" containsNonDate="0" containsDate="1" containsString="0" minDate="2009-01-22T00:00:00" maxDate="2009-12-30T00:00:00"/>
    </cacheField>
    <cacheField name="Наименование" numFmtId="0">
      <sharedItems count="4">
        <s v="апельсины"/>
        <s v="груши"/>
        <s v="мандарины"/>
        <s v="яблоки"/>
      </sharedItems>
    </cacheField>
    <cacheField name="Сумма" numFmtId="0">
      <sharedItems containsSemiMixedTypes="0" containsString="0" containsNumber="1" containsInteger="1" minValue="1400" maxValue="8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73"/>
  </r>
  <r>
    <x v="1"/>
    <n v="56"/>
  </r>
  <r>
    <x v="0"/>
    <n v="60"/>
  </r>
  <r>
    <x v="2"/>
    <n v="26"/>
  </r>
  <r>
    <x v="2"/>
    <n v="54"/>
  </r>
  <r>
    <x v="2"/>
    <n v="70"/>
  </r>
  <r>
    <x v="2"/>
    <n v="71"/>
  </r>
  <r>
    <x v="3"/>
    <n v="65"/>
  </r>
  <r>
    <x v="0"/>
    <n v="53"/>
  </r>
  <r>
    <x v="3"/>
    <n v="56"/>
  </r>
  <r>
    <x v="2"/>
    <n v="51"/>
  </r>
  <r>
    <x v="3"/>
    <n v="26"/>
  </r>
  <r>
    <x v="2"/>
    <n v="30"/>
  </r>
  <r>
    <x v="0"/>
    <n v="40"/>
  </r>
  <r>
    <x v="0"/>
    <n v="41"/>
  </r>
  <r>
    <x v="2"/>
    <n v="65"/>
  </r>
  <r>
    <x v="1"/>
    <n v="36"/>
  </r>
  <r>
    <x v="0"/>
    <n v="68"/>
  </r>
  <r>
    <x v="3"/>
    <n v="43"/>
  </r>
  <r>
    <x v="1"/>
    <n v="62"/>
  </r>
  <r>
    <x v="2"/>
    <n v="26"/>
  </r>
  <r>
    <x v="0"/>
    <n v="35"/>
  </r>
  <r>
    <x v="1"/>
    <n v="26"/>
  </r>
  <r>
    <x v="1"/>
    <n v="37"/>
  </r>
  <r>
    <x v="3"/>
    <n v="39"/>
  </r>
  <r>
    <x v="3"/>
    <n v="42"/>
  </r>
  <r>
    <x v="2"/>
    <n v="56"/>
  </r>
  <r>
    <x v="3"/>
    <n v="36"/>
  </r>
  <r>
    <x v="2"/>
    <n v="27"/>
  </r>
  <r>
    <x v="1"/>
    <n v="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d v="2009-01-22T00:00:00"/>
    <x v="0"/>
    <n v="5600"/>
  </r>
  <r>
    <d v="2009-02-13T00:00:00"/>
    <x v="1"/>
    <n v="1700"/>
  </r>
  <r>
    <d v="2009-02-15T00:00:00"/>
    <x v="1"/>
    <n v="6600"/>
  </r>
  <r>
    <d v="2009-02-23T00:00:00"/>
    <x v="0"/>
    <n v="1400"/>
  </r>
  <r>
    <d v="2009-02-25T00:00:00"/>
    <x v="1"/>
    <n v="7900"/>
  </r>
  <r>
    <d v="2009-03-01T00:00:00"/>
    <x v="2"/>
    <n v="8300"/>
  </r>
  <r>
    <d v="2009-03-08T00:00:00"/>
    <x v="1"/>
    <n v="4200"/>
  </r>
  <r>
    <d v="2009-03-18T00:00:00"/>
    <x v="0"/>
    <n v="6700"/>
  </r>
  <r>
    <d v="2009-03-30T00:00:00"/>
    <x v="3"/>
    <n v="6400"/>
  </r>
  <r>
    <d v="2009-04-21T00:00:00"/>
    <x v="0"/>
    <n v="4300"/>
  </r>
  <r>
    <d v="2009-04-25T00:00:00"/>
    <x v="1"/>
    <n v="1800"/>
  </r>
  <r>
    <d v="2009-05-13T00:00:00"/>
    <x v="0"/>
    <n v="3200"/>
  </r>
  <r>
    <d v="2009-05-20T00:00:00"/>
    <x v="0"/>
    <n v="4300"/>
  </r>
  <r>
    <d v="2009-06-03T00:00:00"/>
    <x v="0"/>
    <n v="3700"/>
  </r>
  <r>
    <d v="2009-06-07T00:00:00"/>
    <x v="2"/>
    <n v="5700"/>
  </r>
  <r>
    <d v="2009-06-14T00:00:00"/>
    <x v="1"/>
    <n v="5800"/>
  </r>
  <r>
    <d v="2009-06-15T00:00:00"/>
    <x v="0"/>
    <n v="6600"/>
  </r>
  <r>
    <d v="2009-07-01T00:00:00"/>
    <x v="0"/>
    <n v="7000"/>
  </r>
  <r>
    <d v="2009-07-04T00:00:00"/>
    <x v="2"/>
    <n v="6700"/>
  </r>
  <r>
    <d v="2009-07-20T00:00:00"/>
    <x v="3"/>
    <n v="1500"/>
  </r>
  <r>
    <d v="2009-08-02T00:00:00"/>
    <x v="3"/>
    <n v="4900"/>
  </r>
  <r>
    <d v="2009-08-06T00:00:00"/>
    <x v="1"/>
    <n v="6400"/>
  </r>
  <r>
    <d v="2009-08-12T00:00:00"/>
    <x v="2"/>
    <n v="3700"/>
  </r>
  <r>
    <d v="2009-09-06T00:00:00"/>
    <x v="1"/>
    <n v="2300"/>
  </r>
  <r>
    <d v="2009-09-11T00:00:00"/>
    <x v="3"/>
    <n v="6700"/>
  </r>
  <r>
    <d v="2009-09-19T00:00:00"/>
    <x v="2"/>
    <n v="5800"/>
  </r>
  <r>
    <d v="2009-10-21T00:00:00"/>
    <x v="1"/>
    <n v="6600"/>
  </r>
  <r>
    <d v="2009-10-26T00:00:00"/>
    <x v="0"/>
    <n v="7400"/>
  </r>
  <r>
    <d v="2009-11-21T00:00:00"/>
    <x v="1"/>
    <n v="5500"/>
  </r>
  <r>
    <d v="2009-12-09T00:00:00"/>
    <x v="3"/>
    <n v="2900"/>
  </r>
  <r>
    <d v="2009-12-29T00:00:00"/>
    <x v="0"/>
    <n v="3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426E2-1D98-427A-8485-C52C8A6222FE}" name="Сводная таблица1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N6:O11" firstHeaderRow="1" firstDataRow="1" firstDataCol="1"/>
  <pivotFields count="2"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умма по полю Вес, кг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00196-CB6A-4F23-B39B-89AE0A5E6852}" name="Сводная таблица2" cacheId="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5:B10" firstHeaderRow="1" firstDataRow="1" firstDataCol="1"/>
  <pivotFields count="3">
    <pivotField numFmtId="14"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умма по полю Сумма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13410-ECD5-4048-94CD-B00A34C52453}" name="Поставки" displayName="Поставки" ref="A3:C35" totalsRowCount="1">
  <autoFilter ref="A3:C34" xr:uid="{72013410-ECD5-4048-94CD-B00A34C52453}"/>
  <tableColumns count="3">
    <tableColumn id="1" xr3:uid="{431F875C-2A75-4243-B51A-4DFF1F37EEA0}" name="Дата" totalsRowLabel="Итог" dataDxfId="5"/>
    <tableColumn id="2" xr3:uid="{F029BA7B-9E0D-4077-8950-4523C4DA9E78}" name="Наименование"/>
    <tableColumn id="3" xr3:uid="{63C49E8B-AC29-4812-8B3B-9930253A3F3D}" name="Сумма" totalsRowFunction="su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0E9CBE-EB46-4BD6-91AC-EDF3522D57F0}" name="Фрукты" displayName="Фрукты" ref="A1:C33" totalsRowCount="1">
  <autoFilter ref="A1:C32" xr:uid="{010E9CBE-EB46-4BD6-91AC-EDF3522D57F0}">
    <filterColumn colId="0">
      <filters>
        <dateGroupItem year="2009" month="4" dateTimeGrouping="month"/>
        <dateGroupItem year="2009" month="5" dateTimeGrouping="month"/>
        <dateGroupItem year="2009" month="6" dateTimeGrouping="month"/>
      </filters>
    </filterColumn>
  </autoFilter>
  <tableColumns count="3">
    <tableColumn id="1" xr3:uid="{682AC38D-04ED-4F5F-87BD-3481EB259280}" name="Дата" totalsRowLabel="Итог" dataDxfId="4"/>
    <tableColumn id="2" xr3:uid="{B7A7B700-B9FC-49A7-91AA-33612D18A2E1}" name="Наименование" totalsRowFunction="custom">
      <totalsRowFormula>COUNTIF(Фрукты[Наименование], "&lt;&gt;0")</totalsRowFormula>
    </tableColumn>
    <tableColumn id="3" xr3:uid="{E2BF2A25-633C-41FA-A4AF-EE470FDCEFE1}" name="Сумма" totalsRowFunction="sum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IP35"/>
  <sheetViews>
    <sheetView workbookViewId="0">
      <selection activeCell="B36" sqref="B36"/>
    </sheetView>
  </sheetViews>
  <sheetFormatPr defaultColWidth="8.77734375" defaultRowHeight="14.4" x14ac:dyDescent="0.3"/>
  <cols>
    <col min="1" max="1" width="11.109375" customWidth="1"/>
    <col min="2" max="2" width="16" customWidth="1"/>
    <col min="3" max="3" width="8.5546875" customWidth="1"/>
  </cols>
  <sheetData>
    <row r="1" spans="1:250" ht="22.8" x14ac:dyDescent="0.4">
      <c r="A1" s="35" t="s">
        <v>8</v>
      </c>
      <c r="IP1" t="s">
        <v>95</v>
      </c>
    </row>
    <row r="2" spans="1:250" ht="17.399999999999999" x14ac:dyDescent="0.3">
      <c r="A2" s="36" t="s">
        <v>7</v>
      </c>
      <c r="IP2" t="s">
        <v>96</v>
      </c>
    </row>
    <row r="3" spans="1:250" x14ac:dyDescent="0.3">
      <c r="A3" t="s">
        <v>0</v>
      </c>
      <c r="B3" t="s">
        <v>1</v>
      </c>
      <c r="C3" t="s">
        <v>2</v>
      </c>
    </row>
    <row r="4" spans="1:250" x14ac:dyDescent="0.3">
      <c r="A4" s="1">
        <v>39835</v>
      </c>
      <c r="B4" t="s">
        <v>5</v>
      </c>
      <c r="C4">
        <v>5600</v>
      </c>
    </row>
    <row r="5" spans="1:250" x14ac:dyDescent="0.3">
      <c r="A5" s="1">
        <v>39857</v>
      </c>
      <c r="B5" t="s">
        <v>4</v>
      </c>
      <c r="C5">
        <v>1700</v>
      </c>
    </row>
    <row r="6" spans="1:250" x14ac:dyDescent="0.3">
      <c r="A6" s="1">
        <v>39859</v>
      </c>
      <c r="B6" t="s">
        <v>4</v>
      </c>
      <c r="C6">
        <v>6600</v>
      </c>
    </row>
    <row r="7" spans="1:250" x14ac:dyDescent="0.3">
      <c r="A7" s="1">
        <v>39867</v>
      </c>
      <c r="B7" t="s">
        <v>5</v>
      </c>
      <c r="C7">
        <v>1400</v>
      </c>
    </row>
    <row r="8" spans="1:250" x14ac:dyDescent="0.3">
      <c r="A8" s="1">
        <v>39869</v>
      </c>
      <c r="B8" t="s">
        <v>4</v>
      </c>
      <c r="C8">
        <v>7900</v>
      </c>
    </row>
    <row r="9" spans="1:250" x14ac:dyDescent="0.3">
      <c r="A9" s="1">
        <v>39873</v>
      </c>
      <c r="B9" t="s">
        <v>6</v>
      </c>
      <c r="C9">
        <v>8300</v>
      </c>
    </row>
    <row r="10" spans="1:250" x14ac:dyDescent="0.3">
      <c r="A10" s="1">
        <v>39880</v>
      </c>
      <c r="B10" t="s">
        <v>4</v>
      </c>
      <c r="C10">
        <v>4200</v>
      </c>
    </row>
    <row r="11" spans="1:250" x14ac:dyDescent="0.3">
      <c r="A11" s="1">
        <v>39890</v>
      </c>
      <c r="B11" t="s">
        <v>5</v>
      </c>
      <c r="C11">
        <v>6700</v>
      </c>
    </row>
    <row r="12" spans="1:250" x14ac:dyDescent="0.3">
      <c r="A12" s="1">
        <v>39902</v>
      </c>
      <c r="B12" t="s">
        <v>3</v>
      </c>
      <c r="C12">
        <v>6400</v>
      </c>
    </row>
    <row r="13" spans="1:250" x14ac:dyDescent="0.3">
      <c r="A13" s="1">
        <v>39924</v>
      </c>
      <c r="B13" t="s">
        <v>5</v>
      </c>
      <c r="C13">
        <v>4300</v>
      </c>
    </row>
    <row r="14" spans="1:250" x14ac:dyDescent="0.3">
      <c r="A14" s="1">
        <v>39928</v>
      </c>
      <c r="B14" t="s">
        <v>4</v>
      </c>
      <c r="C14">
        <v>1800</v>
      </c>
    </row>
    <row r="15" spans="1:250" x14ac:dyDescent="0.3">
      <c r="A15" s="1">
        <v>39946</v>
      </c>
      <c r="B15" t="s">
        <v>5</v>
      </c>
      <c r="C15">
        <v>3200</v>
      </c>
    </row>
    <row r="16" spans="1:250" x14ac:dyDescent="0.3">
      <c r="A16" s="1">
        <v>39953</v>
      </c>
      <c r="B16" t="s">
        <v>5</v>
      </c>
      <c r="C16">
        <v>4300</v>
      </c>
    </row>
    <row r="17" spans="1:3" x14ac:dyDescent="0.3">
      <c r="A17" s="1">
        <v>39967</v>
      </c>
      <c r="B17" t="s">
        <v>5</v>
      </c>
      <c r="C17">
        <v>3700</v>
      </c>
    </row>
    <row r="18" spans="1:3" x14ac:dyDescent="0.3">
      <c r="A18" s="1">
        <v>39971</v>
      </c>
      <c r="B18" t="s">
        <v>6</v>
      </c>
      <c r="C18">
        <v>5700</v>
      </c>
    </row>
    <row r="19" spans="1:3" x14ac:dyDescent="0.3">
      <c r="A19" s="1">
        <v>39978</v>
      </c>
      <c r="B19" t="s">
        <v>4</v>
      </c>
      <c r="C19">
        <v>5800</v>
      </c>
    </row>
    <row r="20" spans="1:3" x14ac:dyDescent="0.3">
      <c r="A20" s="1">
        <v>39979</v>
      </c>
      <c r="B20" t="s">
        <v>5</v>
      </c>
      <c r="C20">
        <v>6600</v>
      </c>
    </row>
    <row r="21" spans="1:3" x14ac:dyDescent="0.3">
      <c r="A21" s="1">
        <v>39995</v>
      </c>
      <c r="B21" t="s">
        <v>5</v>
      </c>
      <c r="C21">
        <v>7000</v>
      </c>
    </row>
    <row r="22" spans="1:3" x14ac:dyDescent="0.3">
      <c r="A22" s="1">
        <v>39998</v>
      </c>
      <c r="B22" t="s">
        <v>6</v>
      </c>
      <c r="C22">
        <v>6700</v>
      </c>
    </row>
    <row r="23" spans="1:3" x14ac:dyDescent="0.3">
      <c r="A23" s="1">
        <v>40014</v>
      </c>
      <c r="B23" t="s">
        <v>3</v>
      </c>
      <c r="C23">
        <v>1500</v>
      </c>
    </row>
    <row r="24" spans="1:3" x14ac:dyDescent="0.3">
      <c r="A24" s="1">
        <v>40027</v>
      </c>
      <c r="B24" t="s">
        <v>3</v>
      </c>
      <c r="C24">
        <v>4900</v>
      </c>
    </row>
    <row r="25" spans="1:3" x14ac:dyDescent="0.3">
      <c r="A25" s="1">
        <v>40031</v>
      </c>
      <c r="B25" t="s">
        <v>4</v>
      </c>
      <c r="C25">
        <v>6400</v>
      </c>
    </row>
    <row r="26" spans="1:3" x14ac:dyDescent="0.3">
      <c r="A26" s="1">
        <v>40037</v>
      </c>
      <c r="B26" t="s">
        <v>6</v>
      </c>
      <c r="C26">
        <v>3700</v>
      </c>
    </row>
    <row r="27" spans="1:3" x14ac:dyDescent="0.3">
      <c r="A27" s="1">
        <v>40062</v>
      </c>
      <c r="B27" t="s">
        <v>4</v>
      </c>
      <c r="C27">
        <v>2300</v>
      </c>
    </row>
    <row r="28" spans="1:3" x14ac:dyDescent="0.3">
      <c r="A28" s="1">
        <v>40067</v>
      </c>
      <c r="B28" t="s">
        <v>3</v>
      </c>
      <c r="C28">
        <v>6700</v>
      </c>
    </row>
    <row r="29" spans="1:3" x14ac:dyDescent="0.3">
      <c r="A29" s="1">
        <v>40075</v>
      </c>
      <c r="B29" t="s">
        <v>6</v>
      </c>
      <c r="C29">
        <v>5800</v>
      </c>
    </row>
    <row r="30" spans="1:3" x14ac:dyDescent="0.3">
      <c r="A30" s="1">
        <v>40107</v>
      </c>
      <c r="B30" t="s">
        <v>4</v>
      </c>
      <c r="C30">
        <v>6600</v>
      </c>
    </row>
    <row r="31" spans="1:3" x14ac:dyDescent="0.3">
      <c r="A31" s="1">
        <v>40112</v>
      </c>
      <c r="B31" t="s">
        <v>5</v>
      </c>
      <c r="C31">
        <v>7400</v>
      </c>
    </row>
    <row r="32" spans="1:3" x14ac:dyDescent="0.3">
      <c r="A32" s="1">
        <v>40138</v>
      </c>
      <c r="B32" t="s">
        <v>4</v>
      </c>
      <c r="C32">
        <v>5500</v>
      </c>
    </row>
    <row r="33" spans="1:3" x14ac:dyDescent="0.3">
      <c r="A33" s="1">
        <v>40156</v>
      </c>
      <c r="B33" t="s">
        <v>3</v>
      </c>
      <c r="C33">
        <v>2900</v>
      </c>
    </row>
    <row r="34" spans="1:3" x14ac:dyDescent="0.3">
      <c r="A34" s="1">
        <v>40176</v>
      </c>
      <c r="B34" t="s">
        <v>5</v>
      </c>
      <c r="C34">
        <v>3600</v>
      </c>
    </row>
    <row r="35" spans="1:3" x14ac:dyDescent="0.3">
      <c r="A35" t="s">
        <v>97</v>
      </c>
      <c r="B35" s="2"/>
      <c r="C35" s="2">
        <f>SUBTOTAL(109,Поставки[Сумма])</f>
        <v>155200</v>
      </c>
    </row>
  </sheetData>
  <sortState xmlns:xlrd2="http://schemas.microsoft.com/office/spreadsheetml/2017/richdata2" ref="A4:A34">
    <sortCondition ref="A4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/>
  <dimension ref="A1:IP32"/>
  <sheetViews>
    <sheetView topLeftCell="A13" workbookViewId="0">
      <selection activeCell="I23" sqref="I23"/>
    </sheetView>
  </sheetViews>
  <sheetFormatPr defaultColWidth="8.77734375" defaultRowHeight="14.4" x14ac:dyDescent="0.3"/>
  <cols>
    <col min="1" max="2" width="16.109375" customWidth="1"/>
    <col min="3" max="3" width="16.44140625" style="2" bestFit="1" customWidth="1"/>
    <col min="4" max="4" width="16.109375" customWidth="1"/>
    <col min="8" max="8" width="14.77734375" bestFit="1" customWidth="1"/>
    <col min="9" max="9" width="11" customWidth="1"/>
  </cols>
  <sheetData>
    <row r="1" spans="1:250" x14ac:dyDescent="0.3">
      <c r="A1" s="20" t="s">
        <v>0</v>
      </c>
      <c r="B1" s="20" t="s">
        <v>1</v>
      </c>
      <c r="C1" s="20" t="s">
        <v>44</v>
      </c>
      <c r="D1" s="20" t="s">
        <v>2</v>
      </c>
      <c r="IP1" t="s">
        <v>95</v>
      </c>
    </row>
    <row r="2" spans="1:250" x14ac:dyDescent="0.3">
      <c r="A2" s="11">
        <v>39835</v>
      </c>
      <c r="B2" s="10" t="s">
        <v>5</v>
      </c>
      <c r="C2" s="10" t="s">
        <v>45</v>
      </c>
      <c r="D2" s="10">
        <v>5600</v>
      </c>
      <c r="IP2" t="s">
        <v>96</v>
      </c>
    </row>
    <row r="3" spans="1:250" x14ac:dyDescent="0.3">
      <c r="A3" s="11">
        <v>39857</v>
      </c>
      <c r="B3" s="10" t="s">
        <v>4</v>
      </c>
      <c r="C3" s="10" t="s">
        <v>45</v>
      </c>
      <c r="D3" s="10">
        <v>1700</v>
      </c>
    </row>
    <row r="4" spans="1:250" x14ac:dyDescent="0.3">
      <c r="A4" s="11">
        <v>39859</v>
      </c>
      <c r="B4" s="10" t="s">
        <v>4</v>
      </c>
      <c r="C4" s="10" t="s">
        <v>46</v>
      </c>
      <c r="D4" s="10">
        <v>6600</v>
      </c>
    </row>
    <row r="5" spans="1:250" x14ac:dyDescent="0.3">
      <c r="A5" s="11">
        <v>39867</v>
      </c>
      <c r="B5" s="10" t="s">
        <v>5</v>
      </c>
      <c r="C5" s="10" t="s">
        <v>45</v>
      </c>
      <c r="D5" s="10">
        <v>1400</v>
      </c>
    </row>
    <row r="6" spans="1:250" x14ac:dyDescent="0.3">
      <c r="A6" s="11">
        <v>39869</v>
      </c>
      <c r="B6" s="10" t="s">
        <v>4</v>
      </c>
      <c r="C6" s="10" t="s">
        <v>46</v>
      </c>
      <c r="D6" s="10">
        <v>7900</v>
      </c>
    </row>
    <row r="7" spans="1:250" x14ac:dyDescent="0.3">
      <c r="A7" s="11">
        <v>39873</v>
      </c>
      <c r="B7" s="10" t="s">
        <v>6</v>
      </c>
      <c r="C7" s="10" t="s">
        <v>45</v>
      </c>
      <c r="D7" s="10">
        <v>8300</v>
      </c>
    </row>
    <row r="8" spans="1:250" x14ac:dyDescent="0.3">
      <c r="A8" s="11">
        <v>39880</v>
      </c>
      <c r="B8" s="10" t="s">
        <v>4</v>
      </c>
      <c r="C8" s="10" t="s">
        <v>46</v>
      </c>
      <c r="D8" s="10">
        <v>4200</v>
      </c>
    </row>
    <row r="9" spans="1:250" x14ac:dyDescent="0.3">
      <c r="A9" s="11">
        <v>39890</v>
      </c>
      <c r="B9" s="10" t="s">
        <v>5</v>
      </c>
      <c r="C9" s="10" t="s">
        <v>46</v>
      </c>
      <c r="D9" s="10">
        <v>6700</v>
      </c>
    </row>
    <row r="10" spans="1:250" x14ac:dyDescent="0.3">
      <c r="A10" s="11">
        <v>39902</v>
      </c>
      <c r="B10" s="10" t="s">
        <v>3</v>
      </c>
      <c r="C10" s="10" t="s">
        <v>46</v>
      </c>
      <c r="D10" s="10">
        <v>6400</v>
      </c>
    </row>
    <row r="11" spans="1:250" x14ac:dyDescent="0.3">
      <c r="A11" s="11">
        <v>39924</v>
      </c>
      <c r="B11" s="10" t="s">
        <v>5</v>
      </c>
      <c r="C11" s="10" t="s">
        <v>45</v>
      </c>
      <c r="D11" s="10">
        <v>4300</v>
      </c>
    </row>
    <row r="12" spans="1:250" x14ac:dyDescent="0.3">
      <c r="A12" s="11">
        <v>39928</v>
      </c>
      <c r="B12" s="10" t="s">
        <v>4</v>
      </c>
      <c r="C12" s="10" t="s">
        <v>46</v>
      </c>
      <c r="D12" s="10">
        <v>1800</v>
      </c>
    </row>
    <row r="13" spans="1:250" x14ac:dyDescent="0.3">
      <c r="A13" s="11">
        <v>39946</v>
      </c>
      <c r="B13" s="10" t="s">
        <v>5</v>
      </c>
      <c r="C13" s="10" t="s">
        <v>46</v>
      </c>
      <c r="D13" s="10">
        <v>3200</v>
      </c>
    </row>
    <row r="14" spans="1:250" x14ac:dyDescent="0.3">
      <c r="A14" s="11">
        <v>39953</v>
      </c>
      <c r="B14" s="10" t="s">
        <v>5</v>
      </c>
      <c r="C14" s="10" t="s">
        <v>45</v>
      </c>
      <c r="D14" s="10">
        <v>4300</v>
      </c>
    </row>
    <row r="15" spans="1:250" x14ac:dyDescent="0.3">
      <c r="A15" s="11">
        <v>39967</v>
      </c>
      <c r="B15" s="10" t="s">
        <v>5</v>
      </c>
      <c r="C15" s="10" t="s">
        <v>45</v>
      </c>
      <c r="D15" s="10">
        <v>3700</v>
      </c>
    </row>
    <row r="16" spans="1:250" x14ac:dyDescent="0.3">
      <c r="A16" s="11">
        <v>39971</v>
      </c>
      <c r="B16" s="10" t="s">
        <v>6</v>
      </c>
      <c r="C16" s="10" t="s">
        <v>46</v>
      </c>
      <c r="D16" s="10">
        <v>5700</v>
      </c>
    </row>
    <row r="17" spans="1:9" x14ac:dyDescent="0.3">
      <c r="A17" s="11">
        <v>39978</v>
      </c>
      <c r="B17" s="10" t="s">
        <v>4</v>
      </c>
      <c r="C17" s="10" t="s">
        <v>46</v>
      </c>
      <c r="D17" s="10">
        <v>5800</v>
      </c>
    </row>
    <row r="18" spans="1:9" x14ac:dyDescent="0.3">
      <c r="A18" s="11">
        <v>39979</v>
      </c>
      <c r="B18" s="10" t="s">
        <v>5</v>
      </c>
      <c r="C18" s="10" t="s">
        <v>45</v>
      </c>
      <c r="D18" s="10">
        <v>6600</v>
      </c>
    </row>
    <row r="19" spans="1:9" x14ac:dyDescent="0.3">
      <c r="A19" s="11">
        <v>39995</v>
      </c>
      <c r="B19" s="10" t="s">
        <v>5</v>
      </c>
      <c r="C19" s="10" t="s">
        <v>45</v>
      </c>
      <c r="D19" s="10">
        <v>7000</v>
      </c>
    </row>
    <row r="20" spans="1:9" x14ac:dyDescent="0.3">
      <c r="A20" s="11">
        <v>39998</v>
      </c>
      <c r="B20" s="10" t="s">
        <v>6</v>
      </c>
      <c r="C20" s="10" t="s">
        <v>46</v>
      </c>
      <c r="D20" s="10">
        <v>6700</v>
      </c>
    </row>
    <row r="21" spans="1:9" ht="15" thickBot="1" x14ac:dyDescent="0.35">
      <c r="A21" s="11">
        <v>40014</v>
      </c>
      <c r="B21" s="10" t="s">
        <v>3</v>
      </c>
      <c r="C21" s="10" t="s">
        <v>46</v>
      </c>
      <c r="D21" s="10">
        <v>1500</v>
      </c>
    </row>
    <row r="22" spans="1:9" x14ac:dyDescent="0.3">
      <c r="A22" s="11">
        <v>40027</v>
      </c>
      <c r="B22" s="10" t="s">
        <v>3</v>
      </c>
      <c r="C22" s="10" t="s">
        <v>45</v>
      </c>
      <c r="D22" s="10">
        <v>4900</v>
      </c>
      <c r="H22" s="21" t="s">
        <v>1</v>
      </c>
      <c r="I22" s="22" t="s">
        <v>2</v>
      </c>
    </row>
    <row r="23" spans="1:9" x14ac:dyDescent="0.3">
      <c r="A23" s="11">
        <v>40031</v>
      </c>
      <c r="B23" s="10" t="s">
        <v>4</v>
      </c>
      <c r="C23" s="10" t="s">
        <v>45</v>
      </c>
      <c r="D23" s="10">
        <v>6400</v>
      </c>
      <c r="H23" s="17" t="s">
        <v>5</v>
      </c>
      <c r="I23" s="18">
        <f>SUMIF(B$2:B$32, H23,D$2:D$32)</f>
        <v>53800</v>
      </c>
    </row>
    <row r="24" spans="1:9" x14ac:dyDescent="0.3">
      <c r="A24" s="11">
        <v>40037</v>
      </c>
      <c r="B24" s="10" t="s">
        <v>6</v>
      </c>
      <c r="C24" s="10" t="s">
        <v>46</v>
      </c>
      <c r="D24" s="10">
        <v>3700</v>
      </c>
      <c r="H24" s="17" t="s">
        <v>4</v>
      </c>
      <c r="I24" s="18">
        <f t="shared" ref="I24:I26" si="0">SUMIF(B$2:B$32, H24,D$2:D$32)</f>
        <v>48800</v>
      </c>
    </row>
    <row r="25" spans="1:9" x14ac:dyDescent="0.3">
      <c r="A25" s="11">
        <v>40062</v>
      </c>
      <c r="B25" s="10" t="s">
        <v>4</v>
      </c>
      <c r="C25" s="10" t="s">
        <v>46</v>
      </c>
      <c r="D25" s="10">
        <v>2300</v>
      </c>
      <c r="H25" s="17" t="s">
        <v>6</v>
      </c>
      <c r="I25" s="18">
        <f t="shared" si="0"/>
        <v>30200</v>
      </c>
    </row>
    <row r="26" spans="1:9" ht="15" thickBot="1" x14ac:dyDescent="0.35">
      <c r="A26" s="11">
        <v>40067</v>
      </c>
      <c r="B26" s="10" t="s">
        <v>3</v>
      </c>
      <c r="C26" s="10" t="s">
        <v>46</v>
      </c>
      <c r="D26" s="10">
        <v>6700</v>
      </c>
      <c r="H26" s="19" t="s">
        <v>3</v>
      </c>
      <c r="I26" s="18">
        <f t="shared" si="0"/>
        <v>22400</v>
      </c>
    </row>
    <row r="27" spans="1:9" x14ac:dyDescent="0.3">
      <c r="A27" s="11">
        <v>40075</v>
      </c>
      <c r="B27" s="10" t="s">
        <v>6</v>
      </c>
      <c r="C27" s="10" t="s">
        <v>45</v>
      </c>
      <c r="D27" s="10">
        <v>5800</v>
      </c>
    </row>
    <row r="28" spans="1:9" x14ac:dyDescent="0.3">
      <c r="A28" s="11">
        <v>40107</v>
      </c>
      <c r="B28" s="10" t="s">
        <v>4</v>
      </c>
      <c r="C28" s="10" t="s">
        <v>46</v>
      </c>
      <c r="D28" s="10">
        <v>6600</v>
      </c>
    </row>
    <row r="29" spans="1:9" x14ac:dyDescent="0.3">
      <c r="A29" s="11">
        <v>40112</v>
      </c>
      <c r="B29" s="10" t="s">
        <v>5</v>
      </c>
      <c r="C29" s="10" t="s">
        <v>46</v>
      </c>
      <c r="D29" s="10">
        <v>7400</v>
      </c>
    </row>
    <row r="30" spans="1:9" x14ac:dyDescent="0.3">
      <c r="A30" s="11">
        <v>40138</v>
      </c>
      <c r="B30" s="10" t="s">
        <v>4</v>
      </c>
      <c r="C30" s="10" t="s">
        <v>45</v>
      </c>
      <c r="D30" s="10">
        <v>5500</v>
      </c>
    </row>
    <row r="31" spans="1:9" x14ac:dyDescent="0.3">
      <c r="A31" s="11">
        <v>40156</v>
      </c>
      <c r="B31" s="10" t="s">
        <v>3</v>
      </c>
      <c r="C31" s="10" t="s">
        <v>45</v>
      </c>
      <c r="D31" s="10">
        <v>2900</v>
      </c>
    </row>
    <row r="32" spans="1:9" x14ac:dyDescent="0.3">
      <c r="A32" s="11">
        <v>40176</v>
      </c>
      <c r="B32" s="10" t="s">
        <v>5</v>
      </c>
      <c r="C32" s="10" t="s">
        <v>45</v>
      </c>
      <c r="D32" s="10">
        <v>3600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/>
  <dimension ref="A1:IP34"/>
  <sheetViews>
    <sheetView topLeftCell="A13" workbookViewId="0">
      <selection activeCell="L31" sqref="L31"/>
    </sheetView>
  </sheetViews>
  <sheetFormatPr defaultColWidth="8.77734375" defaultRowHeight="14.4" x14ac:dyDescent="0.3"/>
  <cols>
    <col min="1" max="2" width="16.109375" customWidth="1"/>
    <col min="3" max="3" width="16.44140625" bestFit="1" customWidth="1"/>
    <col min="4" max="4" width="16.109375" customWidth="1"/>
    <col min="8" max="8" width="16.44140625" bestFit="1" customWidth="1"/>
    <col min="9" max="9" width="14.77734375" bestFit="1" customWidth="1"/>
    <col min="10" max="10" width="11" customWidth="1"/>
  </cols>
  <sheetData>
    <row r="1" spans="1:250" x14ac:dyDescent="0.3">
      <c r="A1" s="20" t="s">
        <v>0</v>
      </c>
      <c r="B1" s="20" t="s">
        <v>1</v>
      </c>
      <c r="C1" s="20" t="s">
        <v>44</v>
      </c>
      <c r="D1" s="20" t="s">
        <v>2</v>
      </c>
      <c r="IP1" t="s">
        <v>95</v>
      </c>
    </row>
    <row r="2" spans="1:250" x14ac:dyDescent="0.3">
      <c r="A2" s="11">
        <v>39835</v>
      </c>
      <c r="B2" s="10" t="s">
        <v>5</v>
      </c>
      <c r="C2" s="10" t="s">
        <v>45</v>
      </c>
      <c r="D2" s="10">
        <v>5600</v>
      </c>
      <c r="IP2" t="s">
        <v>96</v>
      </c>
    </row>
    <row r="3" spans="1:250" x14ac:dyDescent="0.3">
      <c r="A3" s="11">
        <v>39857</v>
      </c>
      <c r="B3" s="10" t="s">
        <v>4</v>
      </c>
      <c r="C3" s="10" t="s">
        <v>45</v>
      </c>
      <c r="D3" s="10">
        <v>1700</v>
      </c>
    </row>
    <row r="4" spans="1:250" x14ac:dyDescent="0.3">
      <c r="A4" s="11">
        <v>39859</v>
      </c>
      <c r="B4" s="10" t="s">
        <v>4</v>
      </c>
      <c r="C4" s="10" t="s">
        <v>46</v>
      </c>
      <c r="D4" s="10">
        <v>6600</v>
      </c>
    </row>
    <row r="5" spans="1:250" x14ac:dyDescent="0.3">
      <c r="A5" s="11">
        <v>39867</v>
      </c>
      <c r="B5" s="10" t="s">
        <v>5</v>
      </c>
      <c r="C5" s="10" t="s">
        <v>45</v>
      </c>
      <c r="D5" s="10">
        <v>1400</v>
      </c>
    </row>
    <row r="6" spans="1:250" x14ac:dyDescent="0.3">
      <c r="A6" s="11">
        <v>39869</v>
      </c>
      <c r="B6" s="10" t="s">
        <v>4</v>
      </c>
      <c r="C6" s="10" t="s">
        <v>46</v>
      </c>
      <c r="D6" s="10">
        <v>7900</v>
      </c>
    </row>
    <row r="7" spans="1:250" x14ac:dyDescent="0.3">
      <c r="A7" s="11">
        <v>39873</v>
      </c>
      <c r="B7" s="10" t="s">
        <v>6</v>
      </c>
      <c r="C7" s="10" t="s">
        <v>45</v>
      </c>
      <c r="D7" s="10">
        <v>8300</v>
      </c>
    </row>
    <row r="8" spans="1:250" x14ac:dyDescent="0.3">
      <c r="A8" s="11">
        <v>39880</v>
      </c>
      <c r="B8" s="10" t="s">
        <v>4</v>
      </c>
      <c r="C8" s="10" t="s">
        <v>46</v>
      </c>
      <c r="D8" s="10">
        <v>4200</v>
      </c>
    </row>
    <row r="9" spans="1:250" x14ac:dyDescent="0.3">
      <c r="A9" s="11">
        <v>39890</v>
      </c>
      <c r="B9" s="10" t="s">
        <v>5</v>
      </c>
      <c r="C9" s="10" t="s">
        <v>46</v>
      </c>
      <c r="D9" s="10">
        <v>6700</v>
      </c>
    </row>
    <row r="10" spans="1:250" x14ac:dyDescent="0.3">
      <c r="A10" s="11">
        <v>39902</v>
      </c>
      <c r="B10" s="10" t="s">
        <v>3</v>
      </c>
      <c r="C10" s="10" t="s">
        <v>46</v>
      </c>
      <c r="D10" s="10">
        <v>6400</v>
      </c>
    </row>
    <row r="11" spans="1:250" x14ac:dyDescent="0.3">
      <c r="A11" s="11">
        <v>39924</v>
      </c>
      <c r="B11" s="10" t="s">
        <v>5</v>
      </c>
      <c r="C11" s="10" t="s">
        <v>45</v>
      </c>
      <c r="D11" s="10">
        <v>4300</v>
      </c>
    </row>
    <row r="12" spans="1:250" x14ac:dyDescent="0.3">
      <c r="A12" s="11">
        <v>39928</v>
      </c>
      <c r="B12" s="10" t="s">
        <v>4</v>
      </c>
      <c r="C12" s="10" t="s">
        <v>46</v>
      </c>
      <c r="D12" s="10">
        <v>1800</v>
      </c>
    </row>
    <row r="13" spans="1:250" x14ac:dyDescent="0.3">
      <c r="A13" s="11">
        <v>39946</v>
      </c>
      <c r="B13" s="10" t="s">
        <v>5</v>
      </c>
      <c r="C13" s="10" t="s">
        <v>46</v>
      </c>
      <c r="D13" s="10">
        <v>3200</v>
      </c>
    </row>
    <row r="14" spans="1:250" x14ac:dyDescent="0.3">
      <c r="A14" s="11">
        <v>39953</v>
      </c>
      <c r="B14" s="10" t="s">
        <v>5</v>
      </c>
      <c r="C14" s="10" t="s">
        <v>45</v>
      </c>
      <c r="D14" s="10">
        <v>4300</v>
      </c>
    </row>
    <row r="15" spans="1:250" x14ac:dyDescent="0.3">
      <c r="A15" s="11">
        <v>39967</v>
      </c>
      <c r="B15" s="10" t="s">
        <v>5</v>
      </c>
      <c r="C15" s="10" t="s">
        <v>45</v>
      </c>
      <c r="D15" s="10">
        <v>3700</v>
      </c>
    </row>
    <row r="16" spans="1:250" x14ac:dyDescent="0.3">
      <c r="A16" s="11">
        <v>39971</v>
      </c>
      <c r="B16" s="10" t="s">
        <v>6</v>
      </c>
      <c r="C16" s="10" t="s">
        <v>46</v>
      </c>
      <c r="D16" s="10">
        <v>5700</v>
      </c>
    </row>
    <row r="17" spans="1:10" x14ac:dyDescent="0.3">
      <c r="A17" s="11">
        <v>39978</v>
      </c>
      <c r="B17" s="10" t="s">
        <v>4</v>
      </c>
      <c r="C17" s="10" t="s">
        <v>46</v>
      </c>
      <c r="D17" s="10">
        <v>5800</v>
      </c>
    </row>
    <row r="18" spans="1:10" x14ac:dyDescent="0.3">
      <c r="A18" s="11">
        <v>39979</v>
      </c>
      <c r="B18" s="10" t="s">
        <v>5</v>
      </c>
      <c r="C18" s="10" t="s">
        <v>45</v>
      </c>
      <c r="D18" s="10">
        <v>6600</v>
      </c>
    </row>
    <row r="19" spans="1:10" x14ac:dyDescent="0.3">
      <c r="A19" s="11">
        <v>39995</v>
      </c>
      <c r="B19" s="10" t="s">
        <v>5</v>
      </c>
      <c r="C19" s="10" t="s">
        <v>45</v>
      </c>
      <c r="D19" s="10">
        <v>7000</v>
      </c>
    </row>
    <row r="20" spans="1:10" x14ac:dyDescent="0.3">
      <c r="A20" s="11">
        <v>39998</v>
      </c>
      <c r="B20" s="10" t="s">
        <v>6</v>
      </c>
      <c r="C20" s="10" t="s">
        <v>46</v>
      </c>
      <c r="D20" s="10">
        <v>6700</v>
      </c>
    </row>
    <row r="21" spans="1:10" x14ac:dyDescent="0.3">
      <c r="A21" s="11">
        <v>40014</v>
      </c>
      <c r="B21" s="10" t="s">
        <v>3</v>
      </c>
      <c r="C21" s="10" t="s">
        <v>46</v>
      </c>
      <c r="D21" s="10">
        <v>1500</v>
      </c>
    </row>
    <row r="22" spans="1:10" x14ac:dyDescent="0.3">
      <c r="A22" s="11">
        <v>40027</v>
      </c>
      <c r="B22" s="10" t="s">
        <v>3</v>
      </c>
      <c r="C22" s="10" t="s">
        <v>45</v>
      </c>
      <c r="D22" s="10">
        <v>4900</v>
      </c>
    </row>
    <row r="23" spans="1:10" x14ac:dyDescent="0.3">
      <c r="A23" s="11">
        <v>40031</v>
      </c>
      <c r="B23" s="10" t="s">
        <v>4</v>
      </c>
      <c r="C23" s="10" t="s">
        <v>45</v>
      </c>
      <c r="D23" s="10">
        <v>6400</v>
      </c>
    </row>
    <row r="24" spans="1:10" x14ac:dyDescent="0.3">
      <c r="A24" s="11">
        <v>40037</v>
      </c>
      <c r="B24" s="10" t="s">
        <v>6</v>
      </c>
      <c r="C24" s="10" t="s">
        <v>46</v>
      </c>
      <c r="D24" s="10">
        <v>3700</v>
      </c>
    </row>
    <row r="25" spans="1:10" ht="15" thickBot="1" x14ac:dyDescent="0.35">
      <c r="A25" s="11">
        <v>40062</v>
      </c>
      <c r="B25" s="10" t="s">
        <v>4</v>
      </c>
      <c r="C25" s="10" t="s">
        <v>46</v>
      </c>
      <c r="D25" s="10">
        <v>2300</v>
      </c>
    </row>
    <row r="26" spans="1:10" x14ac:dyDescent="0.3">
      <c r="A26" s="11">
        <v>40067</v>
      </c>
      <c r="B26" s="10" t="s">
        <v>3</v>
      </c>
      <c r="C26" s="10" t="s">
        <v>46</v>
      </c>
      <c r="D26" s="10">
        <v>6700</v>
      </c>
      <c r="H26" s="21" t="s">
        <v>44</v>
      </c>
      <c r="I26" s="23" t="s">
        <v>1</v>
      </c>
      <c r="J26" s="22" t="s">
        <v>2</v>
      </c>
    </row>
    <row r="27" spans="1:10" x14ac:dyDescent="0.3">
      <c r="A27" s="11">
        <v>40075</v>
      </c>
      <c r="B27" s="10" t="s">
        <v>6</v>
      </c>
      <c r="C27" s="10" t="s">
        <v>45</v>
      </c>
      <c r="D27" s="10">
        <v>5800</v>
      </c>
      <c r="H27" s="17" t="s">
        <v>45</v>
      </c>
      <c r="I27" s="10" t="s">
        <v>5</v>
      </c>
      <c r="J27" s="18">
        <f>SUMIFS(D$2:D$32,B$2:B$32,I27,C$2:C$32,H27)</f>
        <v>36500</v>
      </c>
    </row>
    <row r="28" spans="1:10" x14ac:dyDescent="0.3">
      <c r="A28" s="11">
        <v>40107</v>
      </c>
      <c r="B28" s="10" t="s">
        <v>4</v>
      </c>
      <c r="C28" s="10" t="s">
        <v>46</v>
      </c>
      <c r="D28" s="10">
        <v>6600</v>
      </c>
      <c r="H28" s="17" t="s">
        <v>45</v>
      </c>
      <c r="I28" s="10" t="s">
        <v>4</v>
      </c>
      <c r="J28" s="18">
        <f t="shared" ref="J28:J34" si="0">SUMIFS(D$2:D$32,B$2:B$32,I28,C$2:C$32,H28)</f>
        <v>13600</v>
      </c>
    </row>
    <row r="29" spans="1:10" x14ac:dyDescent="0.3">
      <c r="A29" s="11">
        <v>40112</v>
      </c>
      <c r="B29" s="10" t="s">
        <v>5</v>
      </c>
      <c r="C29" s="10" t="s">
        <v>46</v>
      </c>
      <c r="D29" s="10">
        <v>7400</v>
      </c>
      <c r="H29" s="17" t="s">
        <v>45</v>
      </c>
      <c r="I29" s="10" t="s">
        <v>6</v>
      </c>
      <c r="J29" s="18">
        <f t="shared" si="0"/>
        <v>14100</v>
      </c>
    </row>
    <row r="30" spans="1:10" x14ac:dyDescent="0.3">
      <c r="A30" s="11">
        <v>40138</v>
      </c>
      <c r="B30" s="10" t="s">
        <v>4</v>
      </c>
      <c r="C30" s="10" t="s">
        <v>45</v>
      </c>
      <c r="D30" s="10">
        <v>5500</v>
      </c>
      <c r="H30" s="17" t="s">
        <v>45</v>
      </c>
      <c r="I30" s="10" t="s">
        <v>3</v>
      </c>
      <c r="J30" s="18">
        <f t="shared" si="0"/>
        <v>7800</v>
      </c>
    </row>
    <row r="31" spans="1:10" x14ac:dyDescent="0.3">
      <c r="A31" s="11">
        <v>40156</v>
      </c>
      <c r="B31" s="10" t="s">
        <v>3</v>
      </c>
      <c r="C31" s="10" t="s">
        <v>45</v>
      </c>
      <c r="D31" s="10">
        <v>2900</v>
      </c>
      <c r="H31" s="17" t="s">
        <v>46</v>
      </c>
      <c r="I31" s="10" t="s">
        <v>5</v>
      </c>
      <c r="J31" s="18">
        <f t="shared" si="0"/>
        <v>17300</v>
      </c>
    </row>
    <row r="32" spans="1:10" x14ac:dyDescent="0.3">
      <c r="A32" s="11">
        <v>40176</v>
      </c>
      <c r="B32" s="10" t="s">
        <v>5</v>
      </c>
      <c r="C32" s="10" t="s">
        <v>45</v>
      </c>
      <c r="D32" s="10">
        <v>3600</v>
      </c>
      <c r="H32" s="17" t="s">
        <v>46</v>
      </c>
      <c r="I32" s="10" t="s">
        <v>4</v>
      </c>
      <c r="J32" s="18">
        <f t="shared" si="0"/>
        <v>35200</v>
      </c>
    </row>
    <row r="33" spans="8:10" x14ac:dyDescent="0.3">
      <c r="H33" s="17" t="s">
        <v>46</v>
      </c>
      <c r="I33" s="10" t="s">
        <v>6</v>
      </c>
      <c r="J33" s="18">
        <f t="shared" si="0"/>
        <v>16100</v>
      </c>
    </row>
    <row r="34" spans="8:10" ht="15" thickBot="1" x14ac:dyDescent="0.35">
      <c r="H34" s="19" t="s">
        <v>46</v>
      </c>
      <c r="I34" s="24" t="s">
        <v>3</v>
      </c>
      <c r="J34" s="18">
        <f t="shared" si="0"/>
        <v>14600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IP15"/>
  <sheetViews>
    <sheetView workbookViewId="0">
      <selection activeCell="D22" sqref="D22"/>
    </sheetView>
  </sheetViews>
  <sheetFormatPr defaultColWidth="8.77734375" defaultRowHeight="14.4" x14ac:dyDescent="0.3"/>
  <cols>
    <col min="1" max="1" width="9.77734375" bestFit="1" customWidth="1"/>
    <col min="4" max="4" width="19.44140625" bestFit="1" customWidth="1"/>
  </cols>
  <sheetData>
    <row r="1" spans="1:250" x14ac:dyDescent="0.3">
      <c r="A1" s="25" t="s">
        <v>47</v>
      </c>
      <c r="B1" s="25" t="s">
        <v>48</v>
      </c>
      <c r="C1" s="25" t="s">
        <v>49</v>
      </c>
      <c r="D1" s="25" t="s">
        <v>53</v>
      </c>
      <c r="IP1" t="s">
        <v>95</v>
      </c>
    </row>
    <row r="2" spans="1:250" x14ac:dyDescent="0.3">
      <c r="A2" s="10" t="s">
        <v>39</v>
      </c>
      <c r="B2" s="10"/>
      <c r="C2" s="10"/>
      <c r="D2" s="10"/>
      <c r="IP2" t="s">
        <v>96</v>
      </c>
    </row>
    <row r="3" spans="1:250" x14ac:dyDescent="0.3">
      <c r="A3" s="10" t="s">
        <v>40</v>
      </c>
      <c r="B3" s="10"/>
      <c r="C3" s="10"/>
      <c r="D3" s="10"/>
    </row>
    <row r="4" spans="1:250" x14ac:dyDescent="0.3">
      <c r="A4" s="10" t="s">
        <v>41</v>
      </c>
      <c r="B4" s="10"/>
      <c r="C4" s="10"/>
      <c r="D4" s="10"/>
    </row>
    <row r="5" spans="1:250" x14ac:dyDescent="0.3">
      <c r="A5" s="10" t="s">
        <v>51</v>
      </c>
      <c r="B5" s="10"/>
      <c r="C5" s="10"/>
      <c r="D5" s="10"/>
    </row>
    <row r="6" spans="1:250" x14ac:dyDescent="0.3">
      <c r="A6" s="10" t="s">
        <v>50</v>
      </c>
      <c r="B6" s="10"/>
      <c r="C6" s="10"/>
      <c r="D6" s="10"/>
    </row>
    <row r="7" spans="1:250" x14ac:dyDescent="0.3">
      <c r="A7" s="10" t="s">
        <v>52</v>
      </c>
      <c r="B7" s="10"/>
      <c r="C7" s="10"/>
      <c r="D7" s="10"/>
    </row>
    <row r="10" spans="1:250" x14ac:dyDescent="0.3">
      <c r="A10" t="s">
        <v>102</v>
      </c>
    </row>
    <row r="11" spans="1:250" x14ac:dyDescent="0.3">
      <c r="A11" t="s">
        <v>103</v>
      </c>
    </row>
    <row r="13" spans="1:250" x14ac:dyDescent="0.3">
      <c r="D13" s="25" t="s">
        <v>56</v>
      </c>
    </row>
    <row r="14" spans="1:250" x14ac:dyDescent="0.3">
      <c r="D14" s="10" t="s">
        <v>55</v>
      </c>
    </row>
    <row r="15" spans="1:250" x14ac:dyDescent="0.3">
      <c r="D15" s="10" t="s">
        <v>54</v>
      </c>
    </row>
  </sheetData>
  <dataValidations count="3">
    <dataValidation type="whole" allowBlank="1" showInputMessage="1" showErrorMessage="1" sqref="C2:C7" xr:uid="{022F3234-4A77-47FB-8CE5-BBC817329037}">
      <formula1>1</formula1>
      <formula2>120</formula2>
    </dataValidation>
    <dataValidation type="list" allowBlank="1" showInputMessage="1" showErrorMessage="1" sqref="D2:D7" xr:uid="{0A342C28-D9AF-4CCB-A483-2BE3383A0AC3}">
      <formula1>$D$14:$D$15</formula1>
    </dataValidation>
    <dataValidation type="list" allowBlank="1" showDropDown="1" showInputMessage="1" showErrorMessage="1" sqref="B2:B7" xr:uid="{2BD51EAB-4447-49E0-80D9-E2E3D051ECB0}">
      <formula1>$A$10:$A$11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/>
  <dimension ref="A1:IP16"/>
  <sheetViews>
    <sheetView zoomScaleNormal="100" workbookViewId="0">
      <selection activeCell="D4" sqref="D4"/>
    </sheetView>
  </sheetViews>
  <sheetFormatPr defaultColWidth="8.77734375" defaultRowHeight="14.4" x14ac:dyDescent="0.3"/>
  <cols>
    <col min="1" max="1" width="9.109375" style="2"/>
    <col min="2" max="2" width="5.6640625" customWidth="1"/>
    <col min="3" max="3" width="36.33203125" customWidth="1"/>
    <col min="4" max="6" width="13" customWidth="1"/>
  </cols>
  <sheetData>
    <row r="1" spans="2:250" s="2" customFormat="1" ht="15" thickBot="1" x14ac:dyDescent="0.35">
      <c r="IP1" s="2" t="s">
        <v>95</v>
      </c>
    </row>
    <row r="2" spans="2:250" x14ac:dyDescent="0.3">
      <c r="B2" s="30" t="s">
        <v>57</v>
      </c>
      <c r="C2" s="31" t="s">
        <v>47</v>
      </c>
      <c r="D2" s="31" t="s">
        <v>58</v>
      </c>
      <c r="E2" s="31" t="s">
        <v>59</v>
      </c>
      <c r="F2" s="32" t="s">
        <v>74</v>
      </c>
      <c r="IP2" t="s">
        <v>96</v>
      </c>
    </row>
    <row r="3" spans="2:250" x14ac:dyDescent="0.3">
      <c r="B3" s="17">
        <v>1</v>
      </c>
      <c r="C3" s="10" t="s">
        <v>60</v>
      </c>
      <c r="D3" s="26">
        <v>5000</v>
      </c>
      <c r="E3" s="26">
        <v>500</v>
      </c>
      <c r="F3" s="27">
        <v>5500</v>
      </c>
    </row>
    <row r="4" spans="2:250" x14ac:dyDescent="0.3">
      <c r="B4" s="17">
        <v>2</v>
      </c>
      <c r="C4" s="10" t="s">
        <v>61</v>
      </c>
      <c r="D4" s="26">
        <v>4500</v>
      </c>
      <c r="E4" s="26">
        <v>450</v>
      </c>
      <c r="F4" s="27">
        <v>4950</v>
      </c>
    </row>
    <row r="5" spans="2:250" x14ac:dyDescent="0.3">
      <c r="B5" s="17">
        <v>3</v>
      </c>
      <c r="C5" s="10" t="s">
        <v>62</v>
      </c>
      <c r="D5" s="26">
        <v>3500</v>
      </c>
      <c r="E5" s="26">
        <v>350</v>
      </c>
      <c r="F5" s="27">
        <v>3850</v>
      </c>
    </row>
    <row r="6" spans="2:250" x14ac:dyDescent="0.3">
      <c r="B6" s="17">
        <v>4</v>
      </c>
      <c r="C6" s="10" t="s">
        <v>63</v>
      </c>
      <c r="D6" s="26">
        <v>4700</v>
      </c>
      <c r="E6" s="26">
        <v>470</v>
      </c>
      <c r="F6" s="27">
        <v>5170</v>
      </c>
    </row>
    <row r="7" spans="2:250" x14ac:dyDescent="0.3">
      <c r="B7" s="17">
        <v>5</v>
      </c>
      <c r="C7" s="10" t="s">
        <v>64</v>
      </c>
      <c r="D7" s="26">
        <v>3800</v>
      </c>
      <c r="E7" s="26">
        <v>380</v>
      </c>
      <c r="F7" s="27">
        <v>4180</v>
      </c>
    </row>
    <row r="8" spans="2:250" x14ac:dyDescent="0.3">
      <c r="B8" s="17">
        <v>6</v>
      </c>
      <c r="C8" s="10" t="s">
        <v>65</v>
      </c>
      <c r="D8" s="26">
        <v>3400</v>
      </c>
      <c r="E8" s="26">
        <v>340</v>
      </c>
      <c r="F8" s="27">
        <v>3740</v>
      </c>
    </row>
    <row r="9" spans="2:250" x14ac:dyDescent="0.3">
      <c r="B9" s="17">
        <v>7</v>
      </c>
      <c r="C9" s="10" t="s">
        <v>66</v>
      </c>
      <c r="D9" s="26">
        <v>4500</v>
      </c>
      <c r="E9" s="26">
        <v>450</v>
      </c>
      <c r="F9" s="27">
        <v>4950</v>
      </c>
    </row>
    <row r="10" spans="2:250" x14ac:dyDescent="0.3">
      <c r="B10" s="17">
        <v>8</v>
      </c>
      <c r="C10" s="10" t="s">
        <v>67</v>
      </c>
      <c r="D10" s="26">
        <v>3700</v>
      </c>
      <c r="E10" s="26">
        <v>370</v>
      </c>
      <c r="F10" s="27">
        <v>4070</v>
      </c>
    </row>
    <row r="11" spans="2:250" x14ac:dyDescent="0.3">
      <c r="B11" s="17">
        <v>9</v>
      </c>
      <c r="C11" s="10" t="s">
        <v>68</v>
      </c>
      <c r="D11" s="26">
        <v>2000</v>
      </c>
      <c r="E11" s="26">
        <v>200</v>
      </c>
      <c r="F11" s="27">
        <v>2200</v>
      </c>
    </row>
    <row r="12" spans="2:250" x14ac:dyDescent="0.3">
      <c r="B12" s="17">
        <v>10</v>
      </c>
      <c r="C12" s="10" t="s">
        <v>69</v>
      </c>
      <c r="D12" s="26">
        <v>3100</v>
      </c>
      <c r="E12" s="26">
        <v>310</v>
      </c>
      <c r="F12" s="27">
        <v>3410</v>
      </c>
    </row>
    <row r="13" spans="2:250" x14ac:dyDescent="0.3">
      <c r="B13" s="17">
        <v>11</v>
      </c>
      <c r="C13" s="10" t="s">
        <v>70</v>
      </c>
      <c r="D13" s="26">
        <v>3700</v>
      </c>
      <c r="E13" s="26">
        <v>370</v>
      </c>
      <c r="F13" s="27">
        <v>4070</v>
      </c>
    </row>
    <row r="14" spans="2:250" x14ac:dyDescent="0.3">
      <c r="B14" s="17">
        <v>12</v>
      </c>
      <c r="C14" s="10" t="s">
        <v>71</v>
      </c>
      <c r="D14" s="26">
        <v>1900</v>
      </c>
      <c r="E14" s="26">
        <v>190</v>
      </c>
      <c r="F14" s="27">
        <v>2090</v>
      </c>
    </row>
    <row r="15" spans="2:250" x14ac:dyDescent="0.3">
      <c r="B15" s="17">
        <v>13</v>
      </c>
      <c r="C15" s="10" t="s">
        <v>72</v>
      </c>
      <c r="D15" s="26">
        <v>2700</v>
      </c>
      <c r="E15" s="26">
        <v>270</v>
      </c>
      <c r="F15" s="27">
        <v>2970</v>
      </c>
    </row>
    <row r="16" spans="2:250" ht="15" thickBot="1" x14ac:dyDescent="0.35">
      <c r="B16" s="19">
        <v>14</v>
      </c>
      <c r="C16" s="24" t="s">
        <v>73</v>
      </c>
      <c r="D16" s="28">
        <v>4800</v>
      </c>
      <c r="E16" s="28">
        <v>480</v>
      </c>
      <c r="F16" s="29">
        <v>5280</v>
      </c>
    </row>
  </sheetData>
  <pageMargins left="0.78740157480314965" right="0.78740157480314965" top="0.78740157480314965" bottom="0.78740157480314965" header="0.78740157480314965" footer="0.78740157480314965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/>
  <dimension ref="A1:IP21"/>
  <sheetViews>
    <sheetView zoomScaleNormal="100" workbookViewId="0">
      <selection activeCell="D22" sqref="D22"/>
    </sheetView>
  </sheetViews>
  <sheetFormatPr defaultColWidth="8.77734375" defaultRowHeight="14.4" x14ac:dyDescent="0.3"/>
  <cols>
    <col min="1" max="1" width="13.33203125" bestFit="1" customWidth="1"/>
  </cols>
  <sheetData>
    <row r="1" spans="1:250" x14ac:dyDescent="0.3">
      <c r="A1" s="2" t="s">
        <v>75</v>
      </c>
      <c r="B1" s="2" t="s">
        <v>76</v>
      </c>
      <c r="IP1" t="s">
        <v>95</v>
      </c>
    </row>
    <row r="2" spans="1:250" x14ac:dyDescent="0.3">
      <c r="A2">
        <v>1300</v>
      </c>
      <c r="B2">
        <f xml:space="preserve"> A2 * IF(A2 &gt;= 3000, 0.05, 0)</f>
        <v>0</v>
      </c>
      <c r="IP2" t="s">
        <v>96</v>
      </c>
    </row>
    <row r="3" spans="1:250" x14ac:dyDescent="0.3">
      <c r="A3">
        <v>1600</v>
      </c>
      <c r="B3" s="2">
        <f t="shared" ref="B3:B21" si="0" xml:space="preserve"> A3 * IF(A3 &gt;= 3000, 0.05, 0)</f>
        <v>0</v>
      </c>
    </row>
    <row r="4" spans="1:250" x14ac:dyDescent="0.3">
      <c r="A4">
        <v>4300</v>
      </c>
      <c r="B4" s="2">
        <f t="shared" si="0"/>
        <v>215</v>
      </c>
    </row>
    <row r="5" spans="1:250" x14ac:dyDescent="0.3">
      <c r="A5">
        <v>4900</v>
      </c>
      <c r="B5" s="2">
        <f t="shared" si="0"/>
        <v>245</v>
      </c>
    </row>
    <row r="6" spans="1:250" x14ac:dyDescent="0.3">
      <c r="A6">
        <v>1200</v>
      </c>
      <c r="B6" s="2">
        <f t="shared" si="0"/>
        <v>0</v>
      </c>
    </row>
    <row r="7" spans="1:250" x14ac:dyDescent="0.3">
      <c r="A7">
        <v>3100</v>
      </c>
      <c r="B7" s="2">
        <f t="shared" si="0"/>
        <v>155</v>
      </c>
    </row>
    <row r="8" spans="1:250" x14ac:dyDescent="0.3">
      <c r="A8">
        <v>1700</v>
      </c>
      <c r="B8" s="2">
        <f t="shared" si="0"/>
        <v>0</v>
      </c>
    </row>
    <row r="9" spans="1:250" x14ac:dyDescent="0.3">
      <c r="A9">
        <v>1800</v>
      </c>
      <c r="B9" s="2">
        <f t="shared" si="0"/>
        <v>0</v>
      </c>
    </row>
    <row r="10" spans="1:250" x14ac:dyDescent="0.3">
      <c r="A10">
        <v>4500</v>
      </c>
      <c r="B10" s="2">
        <f t="shared" si="0"/>
        <v>225</v>
      </c>
    </row>
    <row r="11" spans="1:250" x14ac:dyDescent="0.3">
      <c r="A11">
        <v>2600</v>
      </c>
      <c r="B11" s="2">
        <f t="shared" si="0"/>
        <v>0</v>
      </c>
    </row>
    <row r="12" spans="1:250" x14ac:dyDescent="0.3">
      <c r="A12">
        <v>5400</v>
      </c>
      <c r="B12" s="2">
        <f t="shared" si="0"/>
        <v>270</v>
      </c>
    </row>
    <row r="13" spans="1:250" x14ac:dyDescent="0.3">
      <c r="A13">
        <v>3500</v>
      </c>
      <c r="B13" s="2">
        <f t="shared" si="0"/>
        <v>175</v>
      </c>
    </row>
    <row r="14" spans="1:250" x14ac:dyDescent="0.3">
      <c r="A14">
        <v>1500</v>
      </c>
      <c r="B14" s="2">
        <f t="shared" si="0"/>
        <v>0</v>
      </c>
    </row>
    <row r="15" spans="1:250" x14ac:dyDescent="0.3">
      <c r="A15">
        <v>1400</v>
      </c>
      <c r="B15" s="2">
        <f t="shared" si="0"/>
        <v>0</v>
      </c>
    </row>
    <row r="16" spans="1:250" x14ac:dyDescent="0.3">
      <c r="A16">
        <v>2400</v>
      </c>
      <c r="B16" s="2">
        <f t="shared" si="0"/>
        <v>0</v>
      </c>
    </row>
    <row r="17" spans="1:2" x14ac:dyDescent="0.3">
      <c r="A17">
        <v>5600</v>
      </c>
      <c r="B17" s="2">
        <f t="shared" si="0"/>
        <v>280</v>
      </c>
    </row>
    <row r="18" spans="1:2" x14ac:dyDescent="0.3">
      <c r="A18">
        <v>1800</v>
      </c>
      <c r="B18" s="2">
        <f t="shared" si="0"/>
        <v>0</v>
      </c>
    </row>
    <row r="19" spans="1:2" x14ac:dyDescent="0.3">
      <c r="A19">
        <v>1100</v>
      </c>
      <c r="B19" s="2">
        <f t="shared" si="0"/>
        <v>0</v>
      </c>
    </row>
    <row r="20" spans="1:2" x14ac:dyDescent="0.3">
      <c r="A20">
        <v>4400</v>
      </c>
      <c r="B20" s="2">
        <f t="shared" si="0"/>
        <v>220</v>
      </c>
    </row>
    <row r="21" spans="1:2" x14ac:dyDescent="0.3">
      <c r="A21">
        <v>5400</v>
      </c>
      <c r="B21" s="2">
        <f t="shared" si="0"/>
        <v>270</v>
      </c>
    </row>
  </sheetData>
  <conditionalFormatting sqref="A2:A21">
    <cfRule type="cellIs" dxfId="0" priority="1" operator="greaterThanOrEqual">
      <formula>3000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/>
  <dimension ref="IP1:IP2"/>
  <sheetViews>
    <sheetView workbookViewId="0">
      <selection activeCell="H8" sqref="H8"/>
    </sheetView>
  </sheetViews>
  <sheetFormatPr defaultColWidth="8.77734375" defaultRowHeight="14.4" x14ac:dyDescent="0.3"/>
  <sheetData>
    <row r="1" spans="250:250" x14ac:dyDescent="0.3">
      <c r="IP1" t="s">
        <v>95</v>
      </c>
    </row>
    <row r="2" spans="250:250" x14ac:dyDescent="0.3">
      <c r="IP2" t="s">
        <v>96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/>
  <dimension ref="A1:IP2"/>
  <sheetViews>
    <sheetView workbookViewId="0">
      <selection activeCell="D5" sqref="D5"/>
    </sheetView>
  </sheetViews>
  <sheetFormatPr defaultColWidth="8.77734375" defaultRowHeight="14.4" x14ac:dyDescent="0.3"/>
  <cols>
    <col min="1" max="1" width="20" bestFit="1" customWidth="1"/>
    <col min="2" max="2" width="21.6640625" bestFit="1" customWidth="1"/>
    <col min="3" max="3" width="17.77734375" bestFit="1" customWidth="1"/>
    <col min="4" max="4" width="27.44140625" bestFit="1" customWidth="1"/>
  </cols>
  <sheetData>
    <row r="1" spans="1:250" x14ac:dyDescent="0.3">
      <c r="A1" s="2" t="s">
        <v>78</v>
      </c>
      <c r="B1" s="2" t="s">
        <v>79</v>
      </c>
      <c r="C1" s="2" t="s">
        <v>77</v>
      </c>
      <c r="D1" s="2" t="s">
        <v>80</v>
      </c>
      <c r="IP1" t="s">
        <v>95</v>
      </c>
    </row>
    <row r="2" spans="1:250" x14ac:dyDescent="0.3">
      <c r="A2" s="33">
        <v>-100000</v>
      </c>
      <c r="B2">
        <v>12</v>
      </c>
      <c r="C2">
        <v>15</v>
      </c>
      <c r="D2" s="44">
        <f>PMT(C2 / 100 / 12,B2,A2,0,0)</f>
        <v>9025.8312345156937</v>
      </c>
      <c r="IP2" t="s">
        <v>96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/>
  <dimension ref="A1:IP16"/>
  <sheetViews>
    <sheetView workbookViewId="0">
      <selection activeCell="E15" sqref="E15"/>
    </sheetView>
  </sheetViews>
  <sheetFormatPr defaultColWidth="8.77734375" defaultRowHeight="14.4" x14ac:dyDescent="0.3"/>
  <cols>
    <col min="3" max="4" width="12.6640625" customWidth="1"/>
  </cols>
  <sheetData>
    <row r="1" spans="1:250" x14ac:dyDescent="0.3">
      <c r="A1" s="2" t="s">
        <v>28</v>
      </c>
      <c r="IP1" t="s">
        <v>95</v>
      </c>
    </row>
    <row r="2" spans="1:250" x14ac:dyDescent="0.3">
      <c r="A2">
        <v>30.12</v>
      </c>
      <c r="IP2" t="s">
        <v>96</v>
      </c>
    </row>
    <row r="4" spans="1:250" x14ac:dyDescent="0.3">
      <c r="C4" s="2" t="s">
        <v>81</v>
      </c>
      <c r="D4" s="2" t="s">
        <v>82</v>
      </c>
    </row>
    <row r="5" spans="1:250" x14ac:dyDescent="0.3">
      <c r="C5">
        <v>2420</v>
      </c>
      <c r="D5">
        <f>C5/ Курс</f>
        <v>80.345285524568396</v>
      </c>
    </row>
    <row r="6" spans="1:250" x14ac:dyDescent="0.3">
      <c r="C6">
        <v>1930</v>
      </c>
      <c r="D6" s="2">
        <f>C6/ Курс</f>
        <v>64.077025232403713</v>
      </c>
    </row>
    <row r="7" spans="1:250" x14ac:dyDescent="0.3">
      <c r="C7">
        <v>1490</v>
      </c>
      <c r="D7" s="2">
        <f>C7/ Курс</f>
        <v>49.468791500664011</v>
      </c>
    </row>
    <row r="8" spans="1:250" x14ac:dyDescent="0.3">
      <c r="C8">
        <v>2930</v>
      </c>
      <c r="D8" s="2">
        <f>C8/ Курс</f>
        <v>97.277556440903055</v>
      </c>
    </row>
    <row r="9" spans="1:250" x14ac:dyDescent="0.3">
      <c r="C9">
        <v>3530</v>
      </c>
      <c r="D9" s="2">
        <f>C9/ Курс</f>
        <v>117.19787516600265</v>
      </c>
    </row>
    <row r="10" spans="1:250" x14ac:dyDescent="0.3">
      <c r="C10">
        <v>2600</v>
      </c>
      <c r="D10" s="2">
        <f>C10/ Курс</f>
        <v>86.321381142098275</v>
      </c>
    </row>
    <row r="11" spans="1:250" x14ac:dyDescent="0.3">
      <c r="C11">
        <v>3030</v>
      </c>
      <c r="D11" s="2">
        <f>C11/ Курс</f>
        <v>100.59760956175299</v>
      </c>
    </row>
    <row r="12" spans="1:250" x14ac:dyDescent="0.3">
      <c r="C12">
        <v>1640</v>
      </c>
      <c r="D12" s="2">
        <f>C12/ Курс</f>
        <v>54.448871181938912</v>
      </c>
    </row>
    <row r="13" spans="1:250" x14ac:dyDescent="0.3">
      <c r="C13">
        <v>3510</v>
      </c>
      <c r="D13" s="2">
        <f>C13/ Курс</f>
        <v>116.53386454183267</v>
      </c>
    </row>
    <row r="14" spans="1:250" x14ac:dyDescent="0.3">
      <c r="C14">
        <v>3750</v>
      </c>
      <c r="D14" s="2">
        <f>C14/ Курс</f>
        <v>124.5019920318725</v>
      </c>
    </row>
    <row r="15" spans="1:250" x14ac:dyDescent="0.3">
      <c r="C15">
        <v>1320</v>
      </c>
      <c r="D15" s="2">
        <f>C15/ Курс</f>
        <v>43.82470119521912</v>
      </c>
    </row>
    <row r="16" spans="1:250" x14ac:dyDescent="0.3">
      <c r="C16">
        <v>3380</v>
      </c>
      <c r="D16" s="2">
        <f>C16/ Курс</f>
        <v>112.21779548472776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/>
  <dimension ref="A1:IP15"/>
  <sheetViews>
    <sheetView workbookViewId="0">
      <selection activeCell="D7" sqref="D7"/>
    </sheetView>
  </sheetViews>
  <sheetFormatPr defaultColWidth="8.77734375" defaultRowHeight="14.4" x14ac:dyDescent="0.3"/>
  <cols>
    <col min="1" max="1" width="5.44140625" customWidth="1"/>
    <col min="2" max="2" width="30.109375" customWidth="1"/>
    <col min="3" max="5" width="10.77734375" customWidth="1"/>
  </cols>
  <sheetData>
    <row r="1" spans="1:250" x14ac:dyDescent="0.3">
      <c r="A1" s="48" t="s">
        <v>57</v>
      </c>
      <c r="B1" s="49" t="s">
        <v>47</v>
      </c>
      <c r="C1" s="49" t="s">
        <v>58</v>
      </c>
      <c r="D1" s="49" t="s">
        <v>59</v>
      </c>
      <c r="E1" s="45" t="s">
        <v>74</v>
      </c>
      <c r="IP1" t="s">
        <v>95</v>
      </c>
    </row>
    <row r="2" spans="1:250" x14ac:dyDescent="0.3">
      <c r="A2" s="50">
        <v>1</v>
      </c>
      <c r="B2" s="51" t="s">
        <v>60</v>
      </c>
      <c r="C2" s="54">
        <v>5000</v>
      </c>
      <c r="D2" s="54">
        <v>500</v>
      </c>
      <c r="E2" s="46">
        <v>5500</v>
      </c>
      <c r="IP2" t="s">
        <v>96</v>
      </c>
    </row>
    <row r="3" spans="1:250" x14ac:dyDescent="0.3">
      <c r="A3" s="50">
        <v>2</v>
      </c>
      <c r="B3" s="51" t="s">
        <v>61</v>
      </c>
      <c r="C3" s="54">
        <v>4500</v>
      </c>
      <c r="D3" s="54">
        <v>450</v>
      </c>
      <c r="E3" s="46">
        <v>4950</v>
      </c>
    </row>
    <row r="4" spans="1:250" x14ac:dyDescent="0.3">
      <c r="A4" s="50">
        <v>3</v>
      </c>
      <c r="B4" s="51" t="s">
        <v>62</v>
      </c>
      <c r="C4" s="54">
        <v>3500</v>
      </c>
      <c r="D4" s="54">
        <v>350</v>
      </c>
      <c r="E4" s="46">
        <v>3850</v>
      </c>
    </row>
    <row r="5" spans="1:250" x14ac:dyDescent="0.3">
      <c r="A5" s="50">
        <v>4</v>
      </c>
      <c r="B5" s="51" t="s">
        <v>63</v>
      </c>
      <c r="C5" s="54">
        <v>4700</v>
      </c>
      <c r="D5" s="54">
        <v>470</v>
      </c>
      <c r="E5" s="46">
        <v>5170</v>
      </c>
    </row>
    <row r="6" spans="1:250" x14ac:dyDescent="0.3">
      <c r="A6" s="50">
        <v>5</v>
      </c>
      <c r="B6" s="51" t="s">
        <v>64</v>
      </c>
      <c r="C6" s="54">
        <v>3800</v>
      </c>
      <c r="D6" s="54">
        <v>380</v>
      </c>
      <c r="E6" s="46">
        <v>4180</v>
      </c>
    </row>
    <row r="7" spans="1:250" x14ac:dyDescent="0.3">
      <c r="A7" s="50">
        <v>6</v>
      </c>
      <c r="B7" s="51" t="s">
        <v>65</v>
      </c>
      <c r="C7" s="54">
        <v>3400</v>
      </c>
      <c r="D7" s="54">
        <v>340</v>
      </c>
      <c r="E7" s="46">
        <v>3740</v>
      </c>
    </row>
    <row r="8" spans="1:250" x14ac:dyDescent="0.3">
      <c r="A8" s="50">
        <v>7</v>
      </c>
      <c r="B8" s="51" t="s">
        <v>66</v>
      </c>
      <c r="C8" s="54">
        <v>4500</v>
      </c>
      <c r="D8" s="54">
        <v>450</v>
      </c>
      <c r="E8" s="46">
        <v>4950</v>
      </c>
    </row>
    <row r="9" spans="1:250" x14ac:dyDescent="0.3">
      <c r="A9" s="50">
        <v>8</v>
      </c>
      <c r="B9" s="51" t="s">
        <v>67</v>
      </c>
      <c r="C9" s="54">
        <v>3700</v>
      </c>
      <c r="D9" s="54">
        <v>370</v>
      </c>
      <c r="E9" s="46">
        <v>4070</v>
      </c>
    </row>
    <row r="10" spans="1:250" x14ac:dyDescent="0.3">
      <c r="A10" s="50">
        <v>9</v>
      </c>
      <c r="B10" s="51" t="s">
        <v>68</v>
      </c>
      <c r="C10" s="54">
        <v>2000</v>
      </c>
      <c r="D10" s="54">
        <v>200</v>
      </c>
      <c r="E10" s="46">
        <v>2200</v>
      </c>
    </row>
    <row r="11" spans="1:250" x14ac:dyDescent="0.3">
      <c r="A11" s="50">
        <v>10</v>
      </c>
      <c r="B11" s="51" t="s">
        <v>69</v>
      </c>
      <c r="C11" s="54">
        <v>3100</v>
      </c>
      <c r="D11" s="54">
        <v>310</v>
      </c>
      <c r="E11" s="46">
        <v>3410</v>
      </c>
    </row>
    <row r="12" spans="1:250" x14ac:dyDescent="0.3">
      <c r="A12" s="50">
        <v>11</v>
      </c>
      <c r="B12" s="51" t="s">
        <v>70</v>
      </c>
      <c r="C12" s="54">
        <v>3700</v>
      </c>
      <c r="D12" s="54">
        <v>370</v>
      </c>
      <c r="E12" s="46">
        <v>4070</v>
      </c>
    </row>
    <row r="13" spans="1:250" x14ac:dyDescent="0.3">
      <c r="A13" s="50">
        <v>12</v>
      </c>
      <c r="B13" s="51" t="s">
        <v>71</v>
      </c>
      <c r="C13" s="54">
        <v>1900</v>
      </c>
      <c r="D13" s="54">
        <v>190</v>
      </c>
      <c r="E13" s="46">
        <v>2090</v>
      </c>
    </row>
    <row r="14" spans="1:250" x14ac:dyDescent="0.3">
      <c r="A14" s="50">
        <v>13</v>
      </c>
      <c r="B14" s="51" t="s">
        <v>72</v>
      </c>
      <c r="C14" s="54">
        <v>2700</v>
      </c>
      <c r="D14" s="54">
        <v>270</v>
      </c>
      <c r="E14" s="46">
        <v>2970</v>
      </c>
    </row>
    <row r="15" spans="1:250" ht="15" thickBot="1" x14ac:dyDescent="0.35">
      <c r="A15" s="52">
        <v>14</v>
      </c>
      <c r="B15" s="53" t="s">
        <v>73</v>
      </c>
      <c r="C15" s="55">
        <v>4800</v>
      </c>
      <c r="D15" s="55">
        <v>480</v>
      </c>
      <c r="E15" s="47">
        <v>5280</v>
      </c>
    </row>
  </sheetData>
  <sheetProtection sheet="1" objects="1" scenarios="1" selectLockedCells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/>
  <dimension ref="A1:IP31"/>
  <sheetViews>
    <sheetView tabSelected="1" workbookViewId="0">
      <selection activeCell="H22" sqref="H22"/>
    </sheetView>
  </sheetViews>
  <sheetFormatPr defaultColWidth="8.77734375" defaultRowHeight="14.4" x14ac:dyDescent="0.3"/>
  <cols>
    <col min="1" max="1" width="10.44140625" bestFit="1" customWidth="1"/>
    <col min="6" max="6" width="10.44140625" bestFit="1" customWidth="1"/>
  </cols>
  <sheetData>
    <row r="1" spans="1:250" ht="15.6" x14ac:dyDescent="0.3">
      <c r="A1" s="34" t="s">
        <v>91</v>
      </c>
      <c r="F1" s="34" t="s">
        <v>104</v>
      </c>
      <c r="G1" t="s">
        <v>88</v>
      </c>
      <c r="H1" t="s">
        <v>89</v>
      </c>
      <c r="I1" t="s">
        <v>90</v>
      </c>
      <c r="IP1" t="s">
        <v>95</v>
      </c>
    </row>
    <row r="2" spans="1:250" x14ac:dyDescent="0.3">
      <c r="A2" s="10"/>
      <c r="B2" s="10" t="s">
        <v>88</v>
      </c>
      <c r="C2" s="10" t="s">
        <v>89</v>
      </c>
      <c r="D2" s="10" t="s">
        <v>90</v>
      </c>
      <c r="F2" t="s">
        <v>91</v>
      </c>
      <c r="G2">
        <v>82</v>
      </c>
      <c r="H2">
        <v>69</v>
      </c>
      <c r="I2">
        <v>71</v>
      </c>
      <c r="IP2" t="s">
        <v>96</v>
      </c>
    </row>
    <row r="3" spans="1:250" x14ac:dyDescent="0.3">
      <c r="A3" s="10" t="s">
        <v>83</v>
      </c>
      <c r="B3" s="10">
        <v>16</v>
      </c>
      <c r="C3" s="10">
        <v>12</v>
      </c>
      <c r="D3" s="10">
        <v>17</v>
      </c>
      <c r="F3" t="s">
        <v>92</v>
      </c>
      <c r="G3">
        <v>71</v>
      </c>
      <c r="H3">
        <v>75</v>
      </c>
      <c r="I3">
        <v>78</v>
      </c>
    </row>
    <row r="4" spans="1:250" x14ac:dyDescent="0.3">
      <c r="A4" s="10" t="s">
        <v>84</v>
      </c>
      <c r="B4" s="10">
        <v>16</v>
      </c>
      <c r="C4" s="10">
        <v>16</v>
      </c>
      <c r="D4" s="10">
        <v>10</v>
      </c>
      <c r="F4" s="2" t="s">
        <v>93</v>
      </c>
      <c r="G4">
        <v>76</v>
      </c>
      <c r="H4">
        <v>88</v>
      </c>
      <c r="I4">
        <v>80</v>
      </c>
    </row>
    <row r="5" spans="1:250" x14ac:dyDescent="0.3">
      <c r="A5" s="10" t="s">
        <v>85</v>
      </c>
      <c r="B5" s="10">
        <v>17</v>
      </c>
      <c r="C5" s="10">
        <v>14</v>
      </c>
      <c r="D5" s="10">
        <v>10</v>
      </c>
      <c r="F5" s="2" t="s">
        <v>94</v>
      </c>
      <c r="G5">
        <v>65</v>
      </c>
      <c r="H5">
        <v>77</v>
      </c>
      <c r="I5">
        <v>85</v>
      </c>
    </row>
    <row r="6" spans="1:250" ht="15" thickBot="1" x14ac:dyDescent="0.35">
      <c r="A6" s="10" t="s">
        <v>86</v>
      </c>
      <c r="B6" s="10">
        <v>20</v>
      </c>
      <c r="C6" s="10">
        <v>10</v>
      </c>
      <c r="D6" s="10">
        <v>15</v>
      </c>
    </row>
    <row r="7" spans="1:250" ht="15.6" thickTop="1" thickBot="1" x14ac:dyDescent="0.35">
      <c r="A7" s="10" t="s">
        <v>87</v>
      </c>
      <c r="B7" s="10">
        <v>13</v>
      </c>
      <c r="C7" s="10">
        <v>17</v>
      </c>
      <c r="D7" s="10">
        <v>19</v>
      </c>
      <c r="G7" s="42">
        <f>SUM(B3:B7)</f>
        <v>82</v>
      </c>
      <c r="H7" s="42">
        <f t="shared" ref="H7:I7" si="0">SUM(C3:C7)</f>
        <v>69</v>
      </c>
      <c r="I7" s="42">
        <f t="shared" si="0"/>
        <v>71</v>
      </c>
    </row>
    <row r="8" spans="1:250" ht="15.6" thickTop="1" thickBot="1" x14ac:dyDescent="0.35">
      <c r="G8" s="42">
        <f>SUM(B11:B15)</f>
        <v>71</v>
      </c>
      <c r="H8" s="42">
        <f t="shared" ref="H8:I8" si="1">SUM(C11:C15)</f>
        <v>75</v>
      </c>
      <c r="I8" s="42">
        <f t="shared" si="1"/>
        <v>78</v>
      </c>
    </row>
    <row r="9" spans="1:250" ht="16.8" thickTop="1" thickBot="1" x14ac:dyDescent="0.35">
      <c r="A9" s="34" t="s">
        <v>92</v>
      </c>
      <c r="B9" s="2"/>
      <c r="C9" s="2"/>
      <c r="D9" s="2"/>
      <c r="G9" s="42">
        <f>SUM(B19:B23)</f>
        <v>76</v>
      </c>
      <c r="H9" s="42">
        <f t="shared" ref="H9:I9" si="2">SUM(C19:C23)</f>
        <v>88</v>
      </c>
      <c r="I9" s="42">
        <f t="shared" si="2"/>
        <v>80</v>
      </c>
    </row>
    <row r="10" spans="1:250" ht="15.6" thickTop="1" thickBot="1" x14ac:dyDescent="0.35">
      <c r="A10" s="10"/>
      <c r="B10" s="10" t="s">
        <v>88</v>
      </c>
      <c r="C10" s="10" t="s">
        <v>89</v>
      </c>
      <c r="D10" s="10" t="s">
        <v>90</v>
      </c>
      <c r="G10" s="42">
        <f>SUM(B27:B31)</f>
        <v>65</v>
      </c>
      <c r="H10" s="42">
        <f t="shared" ref="H10:I10" si="3">SUM(C27:C31)</f>
        <v>77</v>
      </c>
      <c r="I10" s="42">
        <f t="shared" si="3"/>
        <v>85</v>
      </c>
    </row>
    <row r="11" spans="1:250" ht="15" thickTop="1" x14ac:dyDescent="0.3">
      <c r="A11" s="10" t="s">
        <v>83</v>
      </c>
      <c r="B11" s="10">
        <v>13</v>
      </c>
      <c r="C11" s="10">
        <v>15</v>
      </c>
      <c r="D11" s="10">
        <v>20</v>
      </c>
    </row>
    <row r="12" spans="1:250" x14ac:dyDescent="0.3">
      <c r="A12" s="10" t="s">
        <v>84</v>
      </c>
      <c r="B12" s="10">
        <v>17</v>
      </c>
      <c r="C12" s="10">
        <v>20</v>
      </c>
      <c r="D12" s="10">
        <v>15</v>
      </c>
    </row>
    <row r="13" spans="1:250" x14ac:dyDescent="0.3">
      <c r="A13" s="10" t="s">
        <v>85</v>
      </c>
      <c r="B13" s="10">
        <v>14</v>
      </c>
      <c r="C13" s="10">
        <v>11</v>
      </c>
      <c r="D13" s="10">
        <v>16</v>
      </c>
    </row>
    <row r="14" spans="1:250" x14ac:dyDescent="0.3">
      <c r="A14" s="10" t="s">
        <v>86</v>
      </c>
      <c r="B14" s="10">
        <v>10</v>
      </c>
      <c r="C14" s="10">
        <v>16</v>
      </c>
      <c r="D14" s="10">
        <v>11</v>
      </c>
    </row>
    <row r="15" spans="1:250" x14ac:dyDescent="0.3">
      <c r="A15" s="10" t="s">
        <v>87</v>
      </c>
      <c r="B15" s="10">
        <v>17</v>
      </c>
      <c r="C15" s="10">
        <v>13</v>
      </c>
      <c r="D15" s="10">
        <v>16</v>
      </c>
    </row>
    <row r="17" spans="1:4" ht="15.6" x14ac:dyDescent="0.3">
      <c r="A17" s="34" t="s">
        <v>93</v>
      </c>
      <c r="B17" s="2"/>
      <c r="C17" s="2"/>
      <c r="D17" s="2"/>
    </row>
    <row r="18" spans="1:4" x14ac:dyDescent="0.3">
      <c r="A18" s="10"/>
      <c r="B18" s="10" t="s">
        <v>88</v>
      </c>
      <c r="C18" s="10" t="s">
        <v>89</v>
      </c>
      <c r="D18" s="10" t="s">
        <v>90</v>
      </c>
    </row>
    <row r="19" spans="1:4" x14ac:dyDescent="0.3">
      <c r="A19" s="10" t="s">
        <v>83</v>
      </c>
      <c r="B19" s="10">
        <v>20</v>
      </c>
      <c r="C19" s="10">
        <v>20</v>
      </c>
      <c r="D19" s="10">
        <v>12</v>
      </c>
    </row>
    <row r="20" spans="1:4" x14ac:dyDescent="0.3">
      <c r="A20" s="10" t="s">
        <v>84</v>
      </c>
      <c r="B20" s="10">
        <v>13</v>
      </c>
      <c r="C20" s="10">
        <v>18</v>
      </c>
      <c r="D20" s="10">
        <v>17</v>
      </c>
    </row>
    <row r="21" spans="1:4" x14ac:dyDescent="0.3">
      <c r="A21" s="10" t="s">
        <v>85</v>
      </c>
      <c r="B21" s="10">
        <v>18</v>
      </c>
      <c r="C21" s="10">
        <v>13</v>
      </c>
      <c r="D21" s="10">
        <v>17</v>
      </c>
    </row>
    <row r="22" spans="1:4" x14ac:dyDescent="0.3">
      <c r="A22" s="10" t="s">
        <v>86</v>
      </c>
      <c r="B22" s="10">
        <v>13</v>
      </c>
      <c r="C22" s="10">
        <v>20</v>
      </c>
      <c r="D22" s="10">
        <v>16</v>
      </c>
    </row>
    <row r="23" spans="1:4" x14ac:dyDescent="0.3">
      <c r="A23" s="10" t="s">
        <v>87</v>
      </c>
      <c r="B23" s="10">
        <v>12</v>
      </c>
      <c r="C23" s="10">
        <v>17</v>
      </c>
      <c r="D23" s="10">
        <v>18</v>
      </c>
    </row>
    <row r="25" spans="1:4" ht="15.6" x14ac:dyDescent="0.3">
      <c r="A25" s="34" t="s">
        <v>94</v>
      </c>
    </row>
    <row r="26" spans="1:4" x14ac:dyDescent="0.3">
      <c r="A26" s="10"/>
      <c r="B26" s="10" t="s">
        <v>88</v>
      </c>
      <c r="C26" s="10" t="s">
        <v>89</v>
      </c>
      <c r="D26" s="10" t="s">
        <v>90</v>
      </c>
    </row>
    <row r="27" spans="1:4" x14ac:dyDescent="0.3">
      <c r="A27" s="10" t="s">
        <v>83</v>
      </c>
      <c r="B27" s="10">
        <v>16</v>
      </c>
      <c r="C27" s="10">
        <v>17</v>
      </c>
      <c r="D27" s="10">
        <v>19</v>
      </c>
    </row>
    <row r="28" spans="1:4" x14ac:dyDescent="0.3">
      <c r="A28" s="10" t="s">
        <v>84</v>
      </c>
      <c r="B28" s="10">
        <v>10</v>
      </c>
      <c r="C28" s="10">
        <v>17</v>
      </c>
      <c r="D28" s="10">
        <v>14</v>
      </c>
    </row>
    <row r="29" spans="1:4" x14ac:dyDescent="0.3">
      <c r="A29" s="10" t="s">
        <v>85</v>
      </c>
      <c r="B29" s="10">
        <v>15</v>
      </c>
      <c r="C29" s="10">
        <v>16</v>
      </c>
      <c r="D29" s="10">
        <v>16</v>
      </c>
    </row>
    <row r="30" spans="1:4" x14ac:dyDescent="0.3">
      <c r="A30" s="10" t="s">
        <v>86</v>
      </c>
      <c r="B30" s="10">
        <v>14</v>
      </c>
      <c r="C30" s="10">
        <v>13</v>
      </c>
      <c r="D30" s="10">
        <v>16</v>
      </c>
    </row>
    <row r="31" spans="1:4" x14ac:dyDescent="0.3">
      <c r="A31" s="10" t="s">
        <v>87</v>
      </c>
      <c r="B31" s="10">
        <v>10</v>
      </c>
      <c r="C31" s="10">
        <v>14</v>
      </c>
      <c r="D31" s="10">
        <v>20</v>
      </c>
    </row>
  </sheetData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IP18"/>
  <sheetViews>
    <sheetView workbookViewId="0">
      <selection activeCell="B17" sqref="B17"/>
    </sheetView>
  </sheetViews>
  <sheetFormatPr defaultColWidth="8.77734375" defaultRowHeight="14.4" x14ac:dyDescent="0.3"/>
  <cols>
    <col min="1" max="2" width="21.44140625" customWidth="1"/>
  </cols>
  <sheetData>
    <row r="1" spans="1:250" ht="15.6" x14ac:dyDescent="0.3">
      <c r="A1" s="5" t="s">
        <v>24</v>
      </c>
      <c r="IP1" t="s">
        <v>95</v>
      </c>
    </row>
    <row r="2" spans="1:250" x14ac:dyDescent="0.3">
      <c r="A2" s="6" t="s">
        <v>9</v>
      </c>
      <c r="B2" s="7" t="s">
        <v>10</v>
      </c>
      <c r="IP2" t="s">
        <v>96</v>
      </c>
    </row>
    <row r="3" spans="1:250" x14ac:dyDescent="0.3">
      <c r="A3" s="8" t="s">
        <v>11</v>
      </c>
      <c r="B3" s="9">
        <v>10</v>
      </c>
    </row>
    <row r="4" spans="1:250" x14ac:dyDescent="0.3">
      <c r="A4" s="8" t="s">
        <v>12</v>
      </c>
      <c r="B4" s="9">
        <v>12</v>
      </c>
    </row>
    <row r="5" spans="1:250" x14ac:dyDescent="0.3">
      <c r="A5" s="8" t="s">
        <v>13</v>
      </c>
      <c r="B5" s="9">
        <v>14</v>
      </c>
    </row>
    <row r="6" spans="1:250" x14ac:dyDescent="0.3">
      <c r="A6" s="8" t="s">
        <v>14</v>
      </c>
      <c r="B6" s="9" t="s">
        <v>23</v>
      </c>
    </row>
    <row r="7" spans="1:250" x14ac:dyDescent="0.3">
      <c r="A7" s="8" t="s">
        <v>15</v>
      </c>
      <c r="B7" s="9">
        <v>15</v>
      </c>
    </row>
    <row r="8" spans="1:250" x14ac:dyDescent="0.3">
      <c r="A8" s="8" t="s">
        <v>16</v>
      </c>
      <c r="B8" s="9">
        <v>18</v>
      </c>
    </row>
    <row r="9" spans="1:250" x14ac:dyDescent="0.3">
      <c r="A9" s="8" t="s">
        <v>17</v>
      </c>
      <c r="B9" s="9">
        <v>20</v>
      </c>
    </row>
    <row r="10" spans="1:250" x14ac:dyDescent="0.3">
      <c r="A10" s="8" t="s">
        <v>18</v>
      </c>
      <c r="B10" s="9" t="s">
        <v>25</v>
      </c>
    </row>
    <row r="11" spans="1:250" x14ac:dyDescent="0.3">
      <c r="A11" s="8" t="s">
        <v>19</v>
      </c>
      <c r="B11" s="9">
        <v>25</v>
      </c>
    </row>
    <row r="12" spans="1:250" x14ac:dyDescent="0.3">
      <c r="A12" s="8" t="s">
        <v>20</v>
      </c>
      <c r="B12" s="9">
        <v>27</v>
      </c>
    </row>
    <row r="13" spans="1:250" x14ac:dyDescent="0.3">
      <c r="A13" s="8" t="s">
        <v>21</v>
      </c>
      <c r="B13" s="9">
        <v>24</v>
      </c>
    </row>
    <row r="14" spans="1:250" x14ac:dyDescent="0.3">
      <c r="A14" s="8" t="s">
        <v>22</v>
      </c>
      <c r="B14" s="9">
        <v>25</v>
      </c>
    </row>
    <row r="17" spans="1:2" x14ac:dyDescent="0.3">
      <c r="A17" s="3" t="s">
        <v>26</v>
      </c>
      <c r="B17" s="3">
        <f>SUMIF(B3:B14, "&gt;0")</f>
        <v>190</v>
      </c>
    </row>
    <row r="18" spans="1:2" x14ac:dyDescent="0.3">
      <c r="A18" s="4" t="s">
        <v>27</v>
      </c>
      <c r="B18" s="3">
        <f>AVERAGEIF(B3:B14, "&gt;= 0")</f>
        <v>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7AAC-E93A-4A47-B67F-7A3CA194595F}">
  <sheetPr codeName="name"/>
  <dimension ref="IP1:IP2"/>
  <sheetViews>
    <sheetView workbookViewId="0">
      <selection activeCell="F10" sqref="F10"/>
    </sheetView>
  </sheetViews>
  <sheetFormatPr defaultColWidth="11.5546875" defaultRowHeight="14.4" x14ac:dyDescent="0.3"/>
  <sheetData>
    <row r="1" spans="250:250" x14ac:dyDescent="0.3">
      <c r="IP1" t="s">
        <v>95</v>
      </c>
    </row>
    <row r="2" spans="250:250" x14ac:dyDescent="0.3">
      <c r="IP2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P22"/>
  <sheetViews>
    <sheetView workbookViewId="0">
      <selection activeCell="E20" sqref="E20:E22"/>
    </sheetView>
  </sheetViews>
  <sheetFormatPr defaultColWidth="8.77734375" defaultRowHeight="14.4" x14ac:dyDescent="0.3"/>
  <cols>
    <col min="1" max="1" width="10.109375" bestFit="1" customWidth="1"/>
    <col min="2" max="2" width="13.44140625" bestFit="1" customWidth="1"/>
    <col min="4" max="4" width="10.109375" bestFit="1" customWidth="1"/>
    <col min="5" max="5" width="13.44140625" bestFit="1" customWidth="1"/>
  </cols>
  <sheetData>
    <row r="1" spans="1:250" x14ac:dyDescent="0.3">
      <c r="A1" s="10" t="s">
        <v>0</v>
      </c>
      <c r="B1" s="10" t="s">
        <v>28</v>
      </c>
      <c r="IP1" t="s">
        <v>95</v>
      </c>
    </row>
    <row r="2" spans="1:250" x14ac:dyDescent="0.3">
      <c r="A2" s="11">
        <v>40179</v>
      </c>
      <c r="B2" s="10">
        <v>30.185099999999998</v>
      </c>
      <c r="IP2" t="s">
        <v>96</v>
      </c>
    </row>
    <row r="3" spans="1:250" x14ac:dyDescent="0.3">
      <c r="A3" s="11">
        <v>40190</v>
      </c>
      <c r="B3" s="10">
        <v>29.4283</v>
      </c>
    </row>
    <row r="4" spans="1:250" x14ac:dyDescent="0.3">
      <c r="A4" s="11">
        <v>40191</v>
      </c>
      <c r="B4" s="10">
        <v>29.377400000000002</v>
      </c>
    </row>
    <row r="5" spans="1:250" x14ac:dyDescent="0.3">
      <c r="A5" s="11">
        <v>40192</v>
      </c>
      <c r="B5" s="10">
        <v>29.640899999999998</v>
      </c>
    </row>
    <row r="6" spans="1:250" x14ac:dyDescent="0.3">
      <c r="A6" s="11">
        <v>40193</v>
      </c>
      <c r="B6" s="10">
        <v>29.4299</v>
      </c>
    </row>
    <row r="7" spans="1:250" x14ac:dyDescent="0.3">
      <c r="A7" s="11">
        <v>40194</v>
      </c>
      <c r="B7" s="10">
        <v>29.560300000000002</v>
      </c>
    </row>
    <row r="8" spans="1:250" x14ac:dyDescent="0.3">
      <c r="A8" s="11">
        <v>40197</v>
      </c>
      <c r="B8" s="10">
        <v>29.596299999999999</v>
      </c>
    </row>
    <row r="9" spans="1:250" x14ac:dyDescent="0.3">
      <c r="A9" s="11">
        <v>40198</v>
      </c>
      <c r="B9" s="10">
        <v>29.5184</v>
      </c>
    </row>
    <row r="10" spans="1:250" x14ac:dyDescent="0.3">
      <c r="A10" s="11">
        <v>40199</v>
      </c>
      <c r="B10" s="10">
        <v>29.694099999999999</v>
      </c>
    </row>
    <row r="11" spans="1:250" x14ac:dyDescent="0.3">
      <c r="A11" s="11">
        <v>40200</v>
      </c>
      <c r="B11" s="10">
        <v>29.7486</v>
      </c>
    </row>
    <row r="12" spans="1:250" x14ac:dyDescent="0.3">
      <c r="A12" s="11">
        <v>40201</v>
      </c>
      <c r="B12" s="10">
        <v>29.745799999999999</v>
      </c>
    </row>
    <row r="13" spans="1:250" x14ac:dyDescent="0.3">
      <c r="A13" s="11">
        <v>40204</v>
      </c>
      <c r="B13" s="10">
        <v>30.0946</v>
      </c>
    </row>
    <row r="14" spans="1:250" x14ac:dyDescent="0.3">
      <c r="A14" s="11">
        <v>40205</v>
      </c>
      <c r="B14" s="10">
        <v>30.313600000000001</v>
      </c>
    </row>
    <row r="15" spans="1:250" x14ac:dyDescent="0.3">
      <c r="A15" s="11">
        <v>40206</v>
      </c>
      <c r="B15" s="10">
        <v>30.292100000000001</v>
      </c>
    </row>
    <row r="16" spans="1:250" x14ac:dyDescent="0.3">
      <c r="A16" s="11">
        <v>40207</v>
      </c>
      <c r="B16" s="10">
        <v>30.363099999999999</v>
      </c>
    </row>
    <row r="17" spans="1:5" x14ac:dyDescent="0.3">
      <c r="A17" s="11">
        <v>40208</v>
      </c>
      <c r="B17" s="10">
        <v>30.4312</v>
      </c>
    </row>
    <row r="19" spans="1:5" x14ac:dyDescent="0.3">
      <c r="D19" s="10" t="s">
        <v>0</v>
      </c>
      <c r="E19" s="10" t="s">
        <v>28</v>
      </c>
    </row>
    <row r="20" spans="1:5" x14ac:dyDescent="0.3">
      <c r="D20" s="11">
        <v>40192</v>
      </c>
      <c r="E20" s="10">
        <f>VLOOKUP(D20,$A$2:$B$17, 2, 1)</f>
        <v>29.640899999999998</v>
      </c>
    </row>
    <row r="21" spans="1:5" x14ac:dyDescent="0.3">
      <c r="D21" s="11">
        <v>40194</v>
      </c>
      <c r="E21" s="10">
        <f t="shared" ref="E21:E22" si="0">VLOOKUP(D21,$A$2:$B$17, 2, 1)</f>
        <v>29.560300000000002</v>
      </c>
    </row>
    <row r="22" spans="1:5" x14ac:dyDescent="0.3">
      <c r="D22" s="11">
        <v>40196</v>
      </c>
      <c r="E22" s="10">
        <f t="shared" si="0"/>
        <v>29.560300000000002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IP31"/>
  <sheetViews>
    <sheetView workbookViewId="0">
      <selection sqref="A1:B31"/>
    </sheetView>
  </sheetViews>
  <sheetFormatPr defaultColWidth="8.77734375" defaultRowHeight="14.4" x14ac:dyDescent="0.3"/>
  <cols>
    <col min="1" max="1" width="16.77734375" customWidth="1"/>
    <col min="14" max="14" width="17" bestFit="1" customWidth="1"/>
    <col min="15" max="15" width="21.33203125" bestFit="1" customWidth="1"/>
  </cols>
  <sheetData>
    <row r="1" spans="1:250" x14ac:dyDescent="0.3">
      <c r="A1" t="s">
        <v>1</v>
      </c>
      <c r="B1" t="s">
        <v>29</v>
      </c>
      <c r="IP1" t="s">
        <v>95</v>
      </c>
    </row>
    <row r="2" spans="1:250" x14ac:dyDescent="0.3">
      <c r="A2" t="s">
        <v>33</v>
      </c>
      <c r="B2">
        <v>73</v>
      </c>
      <c r="IP2" t="s">
        <v>96</v>
      </c>
    </row>
    <row r="3" spans="1:250" x14ac:dyDescent="0.3">
      <c r="A3" t="s">
        <v>32</v>
      </c>
      <c r="B3">
        <v>56</v>
      </c>
    </row>
    <row r="4" spans="1:250" x14ac:dyDescent="0.3">
      <c r="A4" t="s">
        <v>33</v>
      </c>
      <c r="B4">
        <v>60</v>
      </c>
    </row>
    <row r="5" spans="1:250" x14ac:dyDescent="0.3">
      <c r="A5" t="s">
        <v>31</v>
      </c>
      <c r="B5">
        <v>26</v>
      </c>
    </row>
    <row r="6" spans="1:250" x14ac:dyDescent="0.3">
      <c r="A6" t="s">
        <v>31</v>
      </c>
      <c r="B6">
        <v>54</v>
      </c>
      <c r="N6" s="37" t="s">
        <v>98</v>
      </c>
      <c r="O6" t="s">
        <v>100</v>
      </c>
    </row>
    <row r="7" spans="1:250" x14ac:dyDescent="0.3">
      <c r="A7" t="s">
        <v>31</v>
      </c>
      <c r="B7">
        <v>70</v>
      </c>
      <c r="N7" s="38" t="s">
        <v>30</v>
      </c>
      <c r="O7" s="39">
        <v>307</v>
      </c>
    </row>
    <row r="8" spans="1:250" x14ac:dyDescent="0.3">
      <c r="A8" t="s">
        <v>31</v>
      </c>
      <c r="B8">
        <v>71</v>
      </c>
      <c r="E8" s="2"/>
      <c r="N8" s="38" t="s">
        <v>31</v>
      </c>
      <c r="O8" s="39">
        <v>476</v>
      </c>
    </row>
    <row r="9" spans="1:250" x14ac:dyDescent="0.3">
      <c r="A9" t="s">
        <v>30</v>
      </c>
      <c r="B9">
        <v>65</v>
      </c>
      <c r="E9" s="2"/>
      <c r="N9" s="38" t="s">
        <v>32</v>
      </c>
      <c r="O9" s="39">
        <v>243</v>
      </c>
    </row>
    <row r="10" spans="1:250" x14ac:dyDescent="0.3">
      <c r="A10" t="s">
        <v>33</v>
      </c>
      <c r="B10">
        <v>53</v>
      </c>
      <c r="E10" s="2"/>
      <c r="N10" s="38" t="s">
        <v>33</v>
      </c>
      <c r="O10" s="39">
        <v>370</v>
      </c>
    </row>
    <row r="11" spans="1:250" x14ac:dyDescent="0.3">
      <c r="A11" t="s">
        <v>30</v>
      </c>
      <c r="B11">
        <v>56</v>
      </c>
      <c r="N11" s="38" t="s">
        <v>99</v>
      </c>
      <c r="O11" s="39">
        <v>1396</v>
      </c>
    </row>
    <row r="12" spans="1:250" x14ac:dyDescent="0.3">
      <c r="A12" t="s">
        <v>31</v>
      </c>
      <c r="B12">
        <v>51</v>
      </c>
    </row>
    <row r="13" spans="1:250" x14ac:dyDescent="0.3">
      <c r="A13" t="s">
        <v>30</v>
      </c>
      <c r="B13">
        <v>26</v>
      </c>
    </row>
    <row r="14" spans="1:250" x14ac:dyDescent="0.3">
      <c r="A14" t="s">
        <v>31</v>
      </c>
      <c r="B14">
        <v>30</v>
      </c>
    </row>
    <row r="15" spans="1:250" x14ac:dyDescent="0.3">
      <c r="A15" t="s">
        <v>33</v>
      </c>
      <c r="B15">
        <v>40</v>
      </c>
    </row>
    <row r="16" spans="1:250" x14ac:dyDescent="0.3">
      <c r="A16" t="s">
        <v>33</v>
      </c>
      <c r="B16">
        <v>41</v>
      </c>
    </row>
    <row r="17" spans="1:2" x14ac:dyDescent="0.3">
      <c r="A17" t="s">
        <v>31</v>
      </c>
      <c r="B17">
        <v>65</v>
      </c>
    </row>
    <row r="18" spans="1:2" x14ac:dyDescent="0.3">
      <c r="A18" t="s">
        <v>32</v>
      </c>
      <c r="B18">
        <v>36</v>
      </c>
    </row>
    <row r="19" spans="1:2" x14ac:dyDescent="0.3">
      <c r="A19" t="s">
        <v>33</v>
      </c>
      <c r="B19">
        <v>68</v>
      </c>
    </row>
    <row r="20" spans="1:2" x14ac:dyDescent="0.3">
      <c r="A20" t="s">
        <v>30</v>
      </c>
      <c r="B20">
        <v>43</v>
      </c>
    </row>
    <row r="21" spans="1:2" x14ac:dyDescent="0.3">
      <c r="A21" t="s">
        <v>32</v>
      </c>
      <c r="B21">
        <v>62</v>
      </c>
    </row>
    <row r="22" spans="1:2" x14ac:dyDescent="0.3">
      <c r="A22" t="s">
        <v>31</v>
      </c>
      <c r="B22">
        <v>26</v>
      </c>
    </row>
    <row r="23" spans="1:2" x14ac:dyDescent="0.3">
      <c r="A23" t="s">
        <v>33</v>
      </c>
      <c r="B23">
        <v>35</v>
      </c>
    </row>
    <row r="24" spans="1:2" x14ac:dyDescent="0.3">
      <c r="A24" t="s">
        <v>32</v>
      </c>
      <c r="B24">
        <v>26</v>
      </c>
    </row>
    <row r="25" spans="1:2" x14ac:dyDescent="0.3">
      <c r="A25" t="s">
        <v>32</v>
      </c>
      <c r="B25">
        <v>37</v>
      </c>
    </row>
    <row r="26" spans="1:2" x14ac:dyDescent="0.3">
      <c r="A26" t="s">
        <v>30</v>
      </c>
      <c r="B26">
        <v>39</v>
      </c>
    </row>
    <row r="27" spans="1:2" x14ac:dyDescent="0.3">
      <c r="A27" t="s">
        <v>30</v>
      </c>
      <c r="B27">
        <v>42</v>
      </c>
    </row>
    <row r="28" spans="1:2" x14ac:dyDescent="0.3">
      <c r="A28" t="s">
        <v>31</v>
      </c>
      <c r="B28">
        <v>56</v>
      </c>
    </row>
    <row r="29" spans="1:2" x14ac:dyDescent="0.3">
      <c r="A29" t="s">
        <v>30</v>
      </c>
      <c r="B29">
        <v>36</v>
      </c>
    </row>
    <row r="30" spans="1:2" x14ac:dyDescent="0.3">
      <c r="A30" t="s">
        <v>31</v>
      </c>
      <c r="B30">
        <v>27</v>
      </c>
    </row>
    <row r="31" spans="1:2" x14ac:dyDescent="0.3">
      <c r="A31" t="s">
        <v>32</v>
      </c>
      <c r="B31">
        <v>26</v>
      </c>
    </row>
  </sheetData>
  <sortState xmlns:xlrd2="http://schemas.microsoft.com/office/spreadsheetml/2017/richdata2" ref="A2:B31">
    <sortCondition ref="B13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IP14"/>
  <sheetViews>
    <sheetView workbookViewId="0">
      <selection activeCell="A3" sqref="A3:C14"/>
    </sheetView>
  </sheetViews>
  <sheetFormatPr defaultColWidth="8.77734375" defaultRowHeight="14.4" x14ac:dyDescent="0.3"/>
  <cols>
    <col min="1" max="1" width="11.6640625" customWidth="1"/>
    <col min="2" max="3" width="13.44140625" customWidth="1"/>
  </cols>
  <sheetData>
    <row r="1" spans="1:250" ht="21" x14ac:dyDescent="0.4">
      <c r="A1" s="12" t="s">
        <v>34</v>
      </c>
      <c r="IP1" t="s">
        <v>95</v>
      </c>
    </row>
    <row r="2" spans="1:250" x14ac:dyDescent="0.3">
      <c r="A2" s="13" t="s">
        <v>9</v>
      </c>
      <c r="B2" s="13" t="s">
        <v>35</v>
      </c>
      <c r="C2" s="13" t="s">
        <v>36</v>
      </c>
      <c r="IP2" t="s">
        <v>96</v>
      </c>
    </row>
    <row r="3" spans="1:250" x14ac:dyDescent="0.3">
      <c r="A3" s="10" t="s">
        <v>11</v>
      </c>
      <c r="B3" s="10">
        <v>5</v>
      </c>
      <c r="C3" s="10">
        <v>26</v>
      </c>
    </row>
    <row r="4" spans="1:250" x14ac:dyDescent="0.3">
      <c r="A4" s="10" t="s">
        <v>12</v>
      </c>
      <c r="B4" s="10">
        <v>6</v>
      </c>
      <c r="C4" s="10">
        <v>30</v>
      </c>
    </row>
    <row r="5" spans="1:250" x14ac:dyDescent="0.3">
      <c r="A5" s="10" t="s">
        <v>13</v>
      </c>
      <c r="B5" s="10">
        <v>10</v>
      </c>
      <c r="C5" s="10">
        <v>27</v>
      </c>
    </row>
    <row r="6" spans="1:250" x14ac:dyDescent="0.3">
      <c r="A6" s="10" t="s">
        <v>14</v>
      </c>
      <c r="B6" s="10">
        <v>9</v>
      </c>
      <c r="C6" s="10">
        <v>20</v>
      </c>
    </row>
    <row r="7" spans="1:250" x14ac:dyDescent="0.3">
      <c r="A7" s="10" t="s">
        <v>15</v>
      </c>
      <c r="B7" s="10">
        <v>10</v>
      </c>
      <c r="C7" s="10">
        <v>27</v>
      </c>
    </row>
    <row r="8" spans="1:250" x14ac:dyDescent="0.3">
      <c r="A8" s="10" t="s">
        <v>16</v>
      </c>
      <c r="B8" s="10">
        <v>6</v>
      </c>
      <c r="C8" s="10">
        <v>27</v>
      </c>
    </row>
    <row r="9" spans="1:250" x14ac:dyDescent="0.3">
      <c r="A9" s="10" t="s">
        <v>17</v>
      </c>
      <c r="B9" s="10">
        <v>10</v>
      </c>
      <c r="C9" s="10">
        <v>20</v>
      </c>
    </row>
    <row r="10" spans="1:250" x14ac:dyDescent="0.3">
      <c r="A10" s="10" t="s">
        <v>18</v>
      </c>
      <c r="B10" s="10">
        <v>5</v>
      </c>
      <c r="C10" s="10">
        <v>22</v>
      </c>
    </row>
    <row r="11" spans="1:250" x14ac:dyDescent="0.3">
      <c r="A11" s="10" t="s">
        <v>19</v>
      </c>
      <c r="B11" s="10">
        <v>5</v>
      </c>
      <c r="C11" s="10">
        <v>22</v>
      </c>
    </row>
    <row r="12" spans="1:250" x14ac:dyDescent="0.3">
      <c r="A12" s="10" t="s">
        <v>20</v>
      </c>
      <c r="B12" s="10">
        <v>7</v>
      </c>
      <c r="C12" s="10">
        <v>26</v>
      </c>
    </row>
    <row r="13" spans="1:250" x14ac:dyDescent="0.3">
      <c r="A13" s="10" t="s">
        <v>21</v>
      </c>
      <c r="B13" s="10">
        <v>7</v>
      </c>
      <c r="C13" s="10">
        <v>28</v>
      </c>
    </row>
    <row r="14" spans="1:250" x14ac:dyDescent="0.3">
      <c r="A14" s="10" t="s">
        <v>22</v>
      </c>
      <c r="B14" s="10">
        <v>10</v>
      </c>
      <c r="C14" s="10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IP8"/>
  <sheetViews>
    <sheetView workbookViewId="0">
      <selection activeCell="J14" sqref="J14"/>
    </sheetView>
  </sheetViews>
  <sheetFormatPr defaultColWidth="8.77734375" defaultRowHeight="14.4" x14ac:dyDescent="0.3"/>
  <cols>
    <col min="1" max="1" width="12.6640625" customWidth="1"/>
    <col min="8" max="8" width="9.109375" customWidth="1"/>
    <col min="9" max="11" width="10.77734375" customWidth="1"/>
  </cols>
  <sheetData>
    <row r="1" spans="1:250" ht="28.8" x14ac:dyDescent="0.3">
      <c r="A1" s="14" t="s">
        <v>38</v>
      </c>
      <c r="B1" s="15">
        <v>6</v>
      </c>
      <c r="C1" s="15">
        <v>12</v>
      </c>
      <c r="D1" s="15">
        <v>18</v>
      </c>
      <c r="E1" s="15">
        <v>24</v>
      </c>
      <c r="F1" s="15">
        <v>36</v>
      </c>
      <c r="G1" s="15">
        <v>48</v>
      </c>
      <c r="I1" s="40"/>
      <c r="J1" s="40"/>
      <c r="K1" s="40"/>
      <c r="IP1" t="s">
        <v>95</v>
      </c>
    </row>
    <row r="2" spans="1:250" ht="43.2" x14ac:dyDescent="0.3">
      <c r="A2" s="14" t="s">
        <v>37</v>
      </c>
      <c r="B2" s="16">
        <v>2.5000000000000001E-2</v>
      </c>
      <c r="C2" s="16">
        <v>2.75E-2</v>
      </c>
      <c r="D2" s="16">
        <v>0.03</v>
      </c>
      <c r="E2" s="16">
        <v>3.2500000000000001E-2</v>
      </c>
      <c r="F2" s="16">
        <v>3.5000000000000003E-2</v>
      </c>
      <c r="G2" s="16">
        <v>3.7499999999999999E-2</v>
      </c>
      <c r="I2" s="40"/>
      <c r="J2" s="40"/>
      <c r="K2" s="40"/>
      <c r="IP2" t="s">
        <v>96</v>
      </c>
    </row>
    <row r="3" spans="1:250" ht="15" thickBot="1" x14ac:dyDescent="0.35">
      <c r="I3" s="40"/>
      <c r="J3" s="40"/>
      <c r="K3" s="40"/>
    </row>
    <row r="4" spans="1:250" ht="44.4" thickTop="1" thickBot="1" x14ac:dyDescent="0.35">
      <c r="I4" s="41" t="s">
        <v>42</v>
      </c>
      <c r="J4" s="41" t="s">
        <v>38</v>
      </c>
      <c r="K4" s="41" t="s">
        <v>43</v>
      </c>
    </row>
    <row r="5" spans="1:250" ht="15.6" thickTop="1" thickBot="1" x14ac:dyDescent="0.35">
      <c r="I5" s="42" t="s">
        <v>39</v>
      </c>
      <c r="J5" s="42">
        <v>18</v>
      </c>
      <c r="K5" s="43">
        <f>HLOOKUP(J5,$B$1:$G$2,2, 0)</f>
        <v>0.03</v>
      </c>
    </row>
    <row r="6" spans="1:250" ht="15.6" thickTop="1" thickBot="1" x14ac:dyDescent="0.35">
      <c r="I6" s="42" t="s">
        <v>40</v>
      </c>
      <c r="J6" s="42">
        <v>36</v>
      </c>
      <c r="K6" s="43">
        <f t="shared" ref="K6:K7" si="0">HLOOKUP(J6,$B$1:$G$2,2, 0)</f>
        <v>3.5000000000000003E-2</v>
      </c>
    </row>
    <row r="7" spans="1:250" ht="15.6" thickTop="1" thickBot="1" x14ac:dyDescent="0.35">
      <c r="I7" s="42" t="s">
        <v>41</v>
      </c>
      <c r="J7" s="42">
        <v>12</v>
      </c>
      <c r="K7" s="43">
        <f t="shared" si="0"/>
        <v>2.75E-2</v>
      </c>
    </row>
    <row r="8" spans="1:250" ht="15" thickTop="1" x14ac:dyDescent="0.3"/>
  </sheetData>
  <dataValidations disablePrompts="1" count="1">
    <dataValidation type="list" allowBlank="1" showInputMessage="1" showErrorMessage="1" sqref="J5:J7" xr:uid="{00000000-0002-0000-0500-000000000000}">
      <formula1>$B$1:$G$1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/>
  <dimension ref="A1:IP10"/>
  <sheetViews>
    <sheetView workbookViewId="0">
      <selection activeCell="A6" sqref="A6:B9"/>
    </sheetView>
  </sheetViews>
  <sheetFormatPr defaultColWidth="8.77734375" defaultRowHeight="14.4" x14ac:dyDescent="0.3"/>
  <cols>
    <col min="1" max="1" width="17" bestFit="1" customWidth="1"/>
    <col min="2" max="2" width="21.6640625" bestFit="1" customWidth="1"/>
  </cols>
  <sheetData>
    <row r="1" spans="1:250" x14ac:dyDescent="0.3">
      <c r="IP1" t="s">
        <v>95</v>
      </c>
    </row>
    <row r="2" spans="1:250" x14ac:dyDescent="0.3">
      <c r="IP2" t="s">
        <v>96</v>
      </c>
    </row>
    <row r="5" spans="1:250" x14ac:dyDescent="0.3">
      <c r="A5" s="37" t="s">
        <v>98</v>
      </c>
      <c r="B5" t="s">
        <v>101</v>
      </c>
    </row>
    <row r="6" spans="1:250" x14ac:dyDescent="0.3">
      <c r="A6" s="38" t="s">
        <v>5</v>
      </c>
      <c r="B6" s="39">
        <v>53800</v>
      </c>
    </row>
    <row r="7" spans="1:250" x14ac:dyDescent="0.3">
      <c r="A7" s="38" t="s">
        <v>4</v>
      </c>
      <c r="B7" s="39">
        <v>48800</v>
      </c>
    </row>
    <row r="8" spans="1:250" x14ac:dyDescent="0.3">
      <c r="A8" s="38" t="s">
        <v>6</v>
      </c>
      <c r="B8" s="39">
        <v>30200</v>
      </c>
    </row>
    <row r="9" spans="1:250" x14ac:dyDescent="0.3">
      <c r="A9" s="38" t="s">
        <v>3</v>
      </c>
      <c r="B9" s="39">
        <v>22400</v>
      </c>
    </row>
    <row r="10" spans="1:250" x14ac:dyDescent="0.3">
      <c r="A10" s="38" t="s">
        <v>99</v>
      </c>
      <c r="B10" s="39">
        <v>155200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IP33"/>
  <sheetViews>
    <sheetView workbookViewId="0">
      <selection activeCell="B34" sqref="B34"/>
    </sheetView>
  </sheetViews>
  <sheetFormatPr defaultColWidth="8.77734375" defaultRowHeight="14.4" x14ac:dyDescent="0.3"/>
  <cols>
    <col min="1" max="3" width="16.109375" customWidth="1"/>
  </cols>
  <sheetData>
    <row r="1" spans="1:250" x14ac:dyDescent="0.3">
      <c r="A1" s="2" t="s">
        <v>0</v>
      </c>
      <c r="B1" s="2" t="s">
        <v>1</v>
      </c>
      <c r="C1" s="2" t="s">
        <v>2</v>
      </c>
      <c r="IP1" t="s">
        <v>95</v>
      </c>
    </row>
    <row r="2" spans="1:250" hidden="1" x14ac:dyDescent="0.3">
      <c r="A2" s="1">
        <v>39835</v>
      </c>
      <c r="B2" s="2" t="s">
        <v>5</v>
      </c>
      <c r="C2" s="2">
        <v>5600</v>
      </c>
      <c r="IP2" t="s">
        <v>96</v>
      </c>
    </row>
    <row r="3" spans="1:250" hidden="1" x14ac:dyDescent="0.3">
      <c r="A3" s="1">
        <v>39857</v>
      </c>
      <c r="B3" s="2" t="s">
        <v>4</v>
      </c>
      <c r="C3" s="2">
        <v>1700</v>
      </c>
    </row>
    <row r="4" spans="1:250" hidden="1" x14ac:dyDescent="0.3">
      <c r="A4" s="1">
        <v>39859</v>
      </c>
      <c r="B4" s="2" t="s">
        <v>4</v>
      </c>
      <c r="C4" s="2">
        <v>6600</v>
      </c>
    </row>
    <row r="5" spans="1:250" hidden="1" x14ac:dyDescent="0.3">
      <c r="A5" s="1">
        <v>39867</v>
      </c>
      <c r="B5" s="2" t="s">
        <v>5</v>
      </c>
      <c r="C5" s="2">
        <v>1400</v>
      </c>
    </row>
    <row r="6" spans="1:250" hidden="1" x14ac:dyDescent="0.3">
      <c r="A6" s="1">
        <v>39869</v>
      </c>
      <c r="B6" s="2" t="s">
        <v>4</v>
      </c>
      <c r="C6" s="2">
        <v>7900</v>
      </c>
    </row>
    <row r="7" spans="1:250" hidden="1" x14ac:dyDescent="0.3">
      <c r="A7" s="1">
        <v>39873</v>
      </c>
      <c r="B7" s="2" t="s">
        <v>6</v>
      </c>
      <c r="C7" s="2">
        <v>8300</v>
      </c>
    </row>
    <row r="8" spans="1:250" hidden="1" x14ac:dyDescent="0.3">
      <c r="A8" s="1">
        <v>39880</v>
      </c>
      <c r="B8" s="2" t="s">
        <v>4</v>
      </c>
      <c r="C8" s="2">
        <v>4200</v>
      </c>
    </row>
    <row r="9" spans="1:250" hidden="1" x14ac:dyDescent="0.3">
      <c r="A9" s="1">
        <v>39890</v>
      </c>
      <c r="B9" s="2" t="s">
        <v>5</v>
      </c>
      <c r="C9" s="2">
        <v>6700</v>
      </c>
    </row>
    <row r="10" spans="1:250" hidden="1" x14ac:dyDescent="0.3">
      <c r="A10" s="1">
        <v>39902</v>
      </c>
      <c r="B10" s="2" t="s">
        <v>3</v>
      </c>
      <c r="C10" s="2">
        <v>6400</v>
      </c>
    </row>
    <row r="11" spans="1:250" x14ac:dyDescent="0.3">
      <c r="A11" s="1">
        <v>39924</v>
      </c>
      <c r="B11" s="2" t="s">
        <v>5</v>
      </c>
      <c r="C11" s="2">
        <v>4300</v>
      </c>
    </row>
    <row r="12" spans="1:250" x14ac:dyDescent="0.3">
      <c r="A12" s="1">
        <v>39928</v>
      </c>
      <c r="B12" s="2" t="s">
        <v>4</v>
      </c>
      <c r="C12" s="2">
        <v>1800</v>
      </c>
    </row>
    <row r="13" spans="1:250" x14ac:dyDescent="0.3">
      <c r="A13" s="1">
        <v>39946</v>
      </c>
      <c r="B13" s="2" t="s">
        <v>5</v>
      </c>
      <c r="C13" s="2">
        <v>3200</v>
      </c>
    </row>
    <row r="14" spans="1:250" x14ac:dyDescent="0.3">
      <c r="A14" s="1">
        <v>39953</v>
      </c>
      <c r="B14" s="2" t="s">
        <v>5</v>
      </c>
      <c r="C14" s="2">
        <v>4300</v>
      </c>
    </row>
    <row r="15" spans="1:250" x14ac:dyDescent="0.3">
      <c r="A15" s="1">
        <v>39967</v>
      </c>
      <c r="B15" s="2" t="s">
        <v>5</v>
      </c>
      <c r="C15" s="2">
        <v>3700</v>
      </c>
    </row>
    <row r="16" spans="1:250" x14ac:dyDescent="0.3">
      <c r="A16" s="1">
        <v>39971</v>
      </c>
      <c r="B16" s="2" t="s">
        <v>6</v>
      </c>
      <c r="C16" s="2">
        <v>5700</v>
      </c>
    </row>
    <row r="17" spans="1:3" x14ac:dyDescent="0.3">
      <c r="A17" s="1">
        <v>39978</v>
      </c>
      <c r="B17" s="2" t="s">
        <v>4</v>
      </c>
      <c r="C17" s="2">
        <v>5800</v>
      </c>
    </row>
    <row r="18" spans="1:3" x14ac:dyDescent="0.3">
      <c r="A18" s="1">
        <v>39979</v>
      </c>
      <c r="B18" s="2" t="s">
        <v>5</v>
      </c>
      <c r="C18" s="2">
        <v>6600</v>
      </c>
    </row>
    <row r="19" spans="1:3" hidden="1" x14ac:dyDescent="0.3">
      <c r="A19" s="1">
        <v>39995</v>
      </c>
      <c r="B19" s="2" t="s">
        <v>5</v>
      </c>
      <c r="C19" s="2">
        <v>7000</v>
      </c>
    </row>
    <row r="20" spans="1:3" hidden="1" x14ac:dyDescent="0.3">
      <c r="A20" s="1">
        <v>39998</v>
      </c>
      <c r="B20" s="2" t="s">
        <v>6</v>
      </c>
      <c r="C20" s="2">
        <v>6700</v>
      </c>
    </row>
    <row r="21" spans="1:3" hidden="1" x14ac:dyDescent="0.3">
      <c r="A21" s="1">
        <v>40014</v>
      </c>
      <c r="B21" s="2" t="s">
        <v>3</v>
      </c>
      <c r="C21" s="2">
        <v>1500</v>
      </c>
    </row>
    <row r="22" spans="1:3" hidden="1" x14ac:dyDescent="0.3">
      <c r="A22" s="1">
        <v>40027</v>
      </c>
      <c r="B22" s="2" t="s">
        <v>3</v>
      </c>
      <c r="C22" s="2">
        <v>4900</v>
      </c>
    </row>
    <row r="23" spans="1:3" hidden="1" x14ac:dyDescent="0.3">
      <c r="A23" s="1">
        <v>40031</v>
      </c>
      <c r="B23" s="2" t="s">
        <v>4</v>
      </c>
      <c r="C23" s="2">
        <v>6400</v>
      </c>
    </row>
    <row r="24" spans="1:3" hidden="1" x14ac:dyDescent="0.3">
      <c r="A24" s="1">
        <v>40037</v>
      </c>
      <c r="B24" s="2" t="s">
        <v>6</v>
      </c>
      <c r="C24" s="2">
        <v>3700</v>
      </c>
    </row>
    <row r="25" spans="1:3" hidden="1" x14ac:dyDescent="0.3">
      <c r="A25" s="1">
        <v>40062</v>
      </c>
      <c r="B25" s="2" t="s">
        <v>4</v>
      </c>
      <c r="C25" s="2">
        <v>2300</v>
      </c>
    </row>
    <row r="26" spans="1:3" hidden="1" x14ac:dyDescent="0.3">
      <c r="A26" s="1">
        <v>40067</v>
      </c>
      <c r="B26" s="2" t="s">
        <v>3</v>
      </c>
      <c r="C26" s="2">
        <v>6700</v>
      </c>
    </row>
    <row r="27" spans="1:3" hidden="1" x14ac:dyDescent="0.3">
      <c r="A27" s="1">
        <v>40075</v>
      </c>
      <c r="B27" s="2" t="s">
        <v>6</v>
      </c>
      <c r="C27" s="2">
        <v>5800</v>
      </c>
    </row>
    <row r="28" spans="1:3" hidden="1" x14ac:dyDescent="0.3">
      <c r="A28" s="1">
        <v>40107</v>
      </c>
      <c r="B28" s="2" t="s">
        <v>4</v>
      </c>
      <c r="C28" s="2">
        <v>6600</v>
      </c>
    </row>
    <row r="29" spans="1:3" hidden="1" x14ac:dyDescent="0.3">
      <c r="A29" s="1">
        <v>40112</v>
      </c>
      <c r="B29" s="2" t="s">
        <v>5</v>
      </c>
      <c r="C29" s="2">
        <v>7400</v>
      </c>
    </row>
    <row r="30" spans="1:3" hidden="1" x14ac:dyDescent="0.3">
      <c r="A30" s="1">
        <v>40138</v>
      </c>
      <c r="B30" s="2" t="s">
        <v>4</v>
      </c>
      <c r="C30" s="2">
        <v>5500</v>
      </c>
    </row>
    <row r="31" spans="1:3" hidden="1" x14ac:dyDescent="0.3">
      <c r="A31" s="1">
        <v>40156</v>
      </c>
      <c r="B31" s="2" t="s">
        <v>3</v>
      </c>
      <c r="C31" s="2">
        <v>2900</v>
      </c>
    </row>
    <row r="32" spans="1:3" hidden="1" x14ac:dyDescent="0.3">
      <c r="A32" s="1">
        <v>40176</v>
      </c>
      <c r="B32" s="2" t="s">
        <v>5</v>
      </c>
      <c r="C32" s="2">
        <v>3600</v>
      </c>
    </row>
    <row r="33" spans="1:3" x14ac:dyDescent="0.3">
      <c r="A33" t="s">
        <v>97</v>
      </c>
      <c r="B33" s="2">
        <f>COUNTIF(Фрукты[Наименование], "&lt;&gt;0")</f>
        <v>31</v>
      </c>
      <c r="C33" s="2">
        <f>SUBTOTAL(109,Фрукты[Сумма])</f>
        <v>35400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/>
  <dimension ref="A1:IP32"/>
  <sheetViews>
    <sheetView workbookViewId="0">
      <pane ySplit="1" topLeftCell="A2" activePane="bottomLeft" state="frozen"/>
      <selection pane="bottomLeft" activeCell="F16" sqref="F16"/>
    </sheetView>
  </sheetViews>
  <sheetFormatPr defaultColWidth="8.77734375" defaultRowHeight="14.4" x14ac:dyDescent="0.3"/>
  <cols>
    <col min="1" max="3" width="16.109375" customWidth="1"/>
  </cols>
  <sheetData>
    <row r="1" spans="1:250" x14ac:dyDescent="0.3">
      <c r="A1" s="2" t="s">
        <v>0</v>
      </c>
      <c r="B1" s="2" t="s">
        <v>1</v>
      </c>
      <c r="C1" s="2" t="s">
        <v>2</v>
      </c>
      <c r="IP1" t="s">
        <v>95</v>
      </c>
    </row>
    <row r="2" spans="1:250" x14ac:dyDescent="0.3">
      <c r="A2" s="1">
        <v>39835</v>
      </c>
      <c r="B2" s="2" t="s">
        <v>5</v>
      </c>
      <c r="C2" s="33">
        <v>5600</v>
      </c>
      <c r="IP2" t="s">
        <v>96</v>
      </c>
    </row>
    <row r="3" spans="1:250" x14ac:dyDescent="0.3">
      <c r="A3" s="1">
        <v>39857</v>
      </c>
      <c r="B3" s="2" t="s">
        <v>4</v>
      </c>
      <c r="C3" s="33">
        <v>1700</v>
      </c>
    </row>
    <row r="4" spans="1:250" x14ac:dyDescent="0.3">
      <c r="A4" s="1">
        <v>39859</v>
      </c>
      <c r="B4" s="2" t="s">
        <v>4</v>
      </c>
      <c r="C4" s="33">
        <v>6600</v>
      </c>
    </row>
    <row r="5" spans="1:250" x14ac:dyDescent="0.3">
      <c r="A5" s="1">
        <v>39867</v>
      </c>
      <c r="B5" s="2" t="s">
        <v>5</v>
      </c>
      <c r="C5" s="33">
        <v>1400</v>
      </c>
    </row>
    <row r="6" spans="1:250" x14ac:dyDescent="0.3">
      <c r="A6" s="1">
        <v>39869</v>
      </c>
      <c r="B6" s="2" t="s">
        <v>4</v>
      </c>
      <c r="C6" s="33">
        <v>7900</v>
      </c>
    </row>
    <row r="7" spans="1:250" x14ac:dyDescent="0.3">
      <c r="A7" s="1">
        <v>39873</v>
      </c>
      <c r="B7" s="2" t="s">
        <v>6</v>
      </c>
      <c r="C7" s="33">
        <v>8300</v>
      </c>
    </row>
    <row r="8" spans="1:250" x14ac:dyDescent="0.3">
      <c r="A8" s="1">
        <v>39880</v>
      </c>
      <c r="B8" s="2" t="s">
        <v>4</v>
      </c>
      <c r="C8" s="33">
        <v>4200</v>
      </c>
    </row>
    <row r="9" spans="1:250" x14ac:dyDescent="0.3">
      <c r="A9" s="1">
        <v>39890</v>
      </c>
      <c r="B9" s="2" t="s">
        <v>5</v>
      </c>
      <c r="C9" s="33">
        <v>6700</v>
      </c>
    </row>
    <row r="10" spans="1:250" x14ac:dyDescent="0.3">
      <c r="A10" s="1">
        <v>39902</v>
      </c>
      <c r="B10" s="2" t="s">
        <v>3</v>
      </c>
      <c r="C10" s="33">
        <v>6400</v>
      </c>
    </row>
    <row r="11" spans="1:250" x14ac:dyDescent="0.3">
      <c r="A11" s="1">
        <v>39924</v>
      </c>
      <c r="B11" s="2" t="s">
        <v>5</v>
      </c>
      <c r="C11" s="33">
        <v>4300</v>
      </c>
    </row>
    <row r="12" spans="1:250" x14ac:dyDescent="0.3">
      <c r="A12" s="1">
        <v>39928</v>
      </c>
      <c r="B12" s="2" t="s">
        <v>4</v>
      </c>
      <c r="C12" s="33">
        <v>1800</v>
      </c>
    </row>
    <row r="13" spans="1:250" x14ac:dyDescent="0.3">
      <c r="A13" s="1">
        <v>39946</v>
      </c>
      <c r="B13" s="2" t="s">
        <v>5</v>
      </c>
      <c r="C13" s="33">
        <v>3200</v>
      </c>
    </row>
    <row r="14" spans="1:250" x14ac:dyDescent="0.3">
      <c r="A14" s="1">
        <v>39953</v>
      </c>
      <c r="B14" s="2" t="s">
        <v>5</v>
      </c>
      <c r="C14" s="33">
        <v>4300</v>
      </c>
    </row>
    <row r="15" spans="1:250" x14ac:dyDescent="0.3">
      <c r="A15" s="1">
        <v>39967</v>
      </c>
      <c r="B15" s="2" t="s">
        <v>5</v>
      </c>
      <c r="C15" s="33">
        <v>3700</v>
      </c>
    </row>
    <row r="16" spans="1:250" x14ac:dyDescent="0.3">
      <c r="A16" s="1">
        <v>39971</v>
      </c>
      <c r="B16" s="2" t="s">
        <v>6</v>
      </c>
      <c r="C16" s="33">
        <v>5700</v>
      </c>
    </row>
    <row r="17" spans="1:3" x14ac:dyDescent="0.3">
      <c r="A17" s="1">
        <v>39978</v>
      </c>
      <c r="B17" s="2" t="s">
        <v>4</v>
      </c>
      <c r="C17" s="33">
        <v>5800</v>
      </c>
    </row>
    <row r="18" spans="1:3" x14ac:dyDescent="0.3">
      <c r="A18" s="1">
        <v>39979</v>
      </c>
      <c r="B18" s="2" t="s">
        <v>5</v>
      </c>
      <c r="C18" s="33">
        <v>6600</v>
      </c>
    </row>
    <row r="19" spans="1:3" x14ac:dyDescent="0.3">
      <c r="A19" s="1">
        <v>39995</v>
      </c>
      <c r="B19" s="2" t="s">
        <v>5</v>
      </c>
      <c r="C19" s="33">
        <v>7000</v>
      </c>
    </row>
    <row r="20" spans="1:3" x14ac:dyDescent="0.3">
      <c r="A20" s="1">
        <v>39998</v>
      </c>
      <c r="B20" s="2" t="s">
        <v>6</v>
      </c>
      <c r="C20" s="33">
        <v>6700</v>
      </c>
    </row>
    <row r="21" spans="1:3" x14ac:dyDescent="0.3">
      <c r="A21" s="1">
        <v>40014</v>
      </c>
      <c r="B21" s="2" t="s">
        <v>3</v>
      </c>
      <c r="C21" s="33">
        <v>1500</v>
      </c>
    </row>
    <row r="22" spans="1:3" x14ac:dyDescent="0.3">
      <c r="A22" s="1">
        <v>40027</v>
      </c>
      <c r="B22" s="2" t="s">
        <v>3</v>
      </c>
      <c r="C22" s="33">
        <v>4900</v>
      </c>
    </row>
    <row r="23" spans="1:3" x14ac:dyDescent="0.3">
      <c r="A23" s="1">
        <v>40031</v>
      </c>
      <c r="B23" s="2" t="s">
        <v>4</v>
      </c>
      <c r="C23" s="33">
        <v>6400</v>
      </c>
    </row>
    <row r="24" spans="1:3" x14ac:dyDescent="0.3">
      <c r="A24" s="1">
        <v>40037</v>
      </c>
      <c r="B24" s="2" t="s">
        <v>6</v>
      </c>
      <c r="C24" s="33">
        <v>3700</v>
      </c>
    </row>
    <row r="25" spans="1:3" x14ac:dyDescent="0.3">
      <c r="A25" s="1">
        <v>40062</v>
      </c>
      <c r="B25" s="2" t="s">
        <v>4</v>
      </c>
      <c r="C25" s="33">
        <v>2300</v>
      </c>
    </row>
    <row r="26" spans="1:3" x14ac:dyDescent="0.3">
      <c r="A26" s="1">
        <v>40067</v>
      </c>
      <c r="B26" s="2" t="s">
        <v>3</v>
      </c>
      <c r="C26" s="33">
        <v>6700</v>
      </c>
    </row>
    <row r="27" spans="1:3" x14ac:dyDescent="0.3">
      <c r="A27" s="1">
        <v>40075</v>
      </c>
      <c r="B27" s="2" t="s">
        <v>6</v>
      </c>
      <c r="C27" s="33">
        <v>5800</v>
      </c>
    </row>
    <row r="28" spans="1:3" x14ac:dyDescent="0.3">
      <c r="A28" s="1">
        <v>40107</v>
      </c>
      <c r="B28" s="2" t="s">
        <v>4</v>
      </c>
      <c r="C28" s="33">
        <v>6600</v>
      </c>
    </row>
    <row r="29" spans="1:3" x14ac:dyDescent="0.3">
      <c r="A29" s="1">
        <v>40112</v>
      </c>
      <c r="B29" s="2" t="s">
        <v>5</v>
      </c>
      <c r="C29" s="33">
        <v>7400</v>
      </c>
    </row>
    <row r="30" spans="1:3" x14ac:dyDescent="0.3">
      <c r="A30" s="1">
        <v>40138</v>
      </c>
      <c r="B30" s="2" t="s">
        <v>4</v>
      </c>
      <c r="C30" s="33">
        <v>5500</v>
      </c>
    </row>
    <row r="31" spans="1:3" x14ac:dyDescent="0.3">
      <c r="A31" s="1">
        <v>40156</v>
      </c>
      <c r="B31" s="2" t="s">
        <v>3</v>
      </c>
      <c r="C31" s="33">
        <v>2900</v>
      </c>
    </row>
    <row r="32" spans="1:3" x14ac:dyDescent="0.3">
      <c r="A32" s="1">
        <v>40176</v>
      </c>
      <c r="B32" s="2" t="s">
        <v>5</v>
      </c>
      <c r="C32" s="33">
        <v>3600</v>
      </c>
    </row>
  </sheetData>
  <conditionalFormatting sqref="B2:B32">
    <cfRule type="cellIs" dxfId="3" priority="3" operator="equal">
      <formula>"апельсины"</formula>
    </cfRule>
    <cfRule type="cellIs" dxfId="2" priority="2" operator="equal">
      <formula>"мандарины"</formula>
    </cfRule>
  </conditionalFormatting>
  <conditionalFormatting sqref="C2:C32">
    <cfRule type="top10" dxfId="1" priority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20</vt:i4>
      </vt:variant>
      <vt:variant>
        <vt:lpstr>Именованные диапазоны</vt:lpstr>
      </vt:variant>
      <vt:variant>
        <vt:i4>3</vt:i4>
      </vt:variant>
    </vt:vector>
  </HeadingPairs>
  <TitlesOfParts>
    <vt:vector size="23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Лист18</vt:lpstr>
      <vt:lpstr>Лист19</vt:lpstr>
      <vt:lpstr>Лист20</vt:lpstr>
      <vt:lpstr>name</vt:lpstr>
      <vt:lpstr>Лист10!Extract</vt:lpstr>
      <vt:lpstr>Курс</vt:lpstr>
      <vt:lpstr>Лист13!Область_печати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</dc:creator>
  <cp:lastModifiedBy>Вячеслав</cp:lastModifiedBy>
  <cp:lastPrinted>2021-11-30T08:21:25Z</cp:lastPrinted>
  <dcterms:created xsi:type="dcterms:W3CDTF">2010-02-28T21:10:53Z</dcterms:created>
  <dcterms:modified xsi:type="dcterms:W3CDTF">2021-11-30T08:45:37Z</dcterms:modified>
</cp:coreProperties>
</file>