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Мат методы в экономике\"/>
    </mc:Choice>
  </mc:AlternateContent>
  <xr:revisionPtr revIDLastSave="0" documentId="13_ncr:1_{B992A60D-F09A-43F1-B35F-6692E3E2D93E}" xr6:coauthVersionLast="47" xr6:coauthVersionMax="47" xr10:uidLastSave="{00000000-0000-0000-0000-000000000000}"/>
  <bookViews>
    <workbookView xWindow="-108" yWindow="-108" windowWidth="23256" windowHeight="12576" xr2:uid="{6EADA342-D02D-4037-97E0-139CE0843F76}"/>
  </bookViews>
  <sheets>
    <sheet name="Лист1" sheetId="1" r:id="rId1"/>
  </sheets>
  <definedNames>
    <definedName name="solver_adj" localSheetId="0" hidden="1">Лист1!$J$3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Лист1!$J$19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F34" i="1"/>
  <c r="E34" i="1"/>
  <c r="T21" i="1"/>
  <c r="T19" i="1"/>
  <c r="T12" i="1"/>
  <c r="T13" i="1"/>
  <c r="T14" i="1"/>
  <c r="T15" i="1"/>
  <c r="T16" i="1"/>
  <c r="T11" i="1"/>
  <c r="F11" i="1"/>
  <c r="V11" i="1"/>
  <c r="T6" i="1"/>
  <c r="K21" i="1"/>
  <c r="K12" i="1"/>
  <c r="K13" i="1"/>
  <c r="K14" i="1"/>
  <c r="K15" i="1"/>
  <c r="K16" i="1"/>
  <c r="K11" i="1"/>
  <c r="K19" i="1" s="1"/>
  <c r="K6" i="1"/>
  <c r="F21" i="1"/>
  <c r="F19" i="1"/>
  <c r="F12" i="1"/>
  <c r="F13" i="1"/>
  <c r="F14" i="1"/>
  <c r="F15" i="1"/>
  <c r="F16" i="1"/>
  <c r="J32" i="1"/>
  <c r="F32" i="1"/>
  <c r="G32" i="1"/>
  <c r="E32" i="1"/>
  <c r="G31" i="1"/>
  <c r="F31" i="1"/>
  <c r="E31" i="1"/>
  <c r="G30" i="1"/>
  <c r="F30" i="1"/>
  <c r="E30" i="1"/>
  <c r="V9" i="1"/>
  <c r="V10" i="1"/>
  <c r="V12" i="1" s="1"/>
  <c r="V13" i="1" s="1"/>
  <c r="V14" i="1" s="1"/>
  <c r="V15" i="1" s="1"/>
  <c r="V16" i="1" s="1"/>
  <c r="V8" i="1"/>
  <c r="M9" i="1"/>
  <c r="M10" i="1" s="1"/>
  <c r="M11" i="1" s="1"/>
  <c r="M12" i="1" s="1"/>
  <c r="M13" i="1" s="1"/>
  <c r="M14" i="1" s="1"/>
  <c r="M15" i="1" s="1"/>
  <c r="M16" i="1" s="1"/>
  <c r="M8" i="1"/>
  <c r="G9" i="1"/>
  <c r="G10" i="1" s="1"/>
  <c r="G11" i="1" s="1"/>
  <c r="G12" i="1" s="1"/>
  <c r="G13" i="1" s="1"/>
  <c r="G14" i="1" s="1"/>
  <c r="G15" i="1" s="1"/>
  <c r="G16" i="1" s="1"/>
  <c r="G8" i="1"/>
  <c r="E6" i="1"/>
  <c r="S24" i="1"/>
  <c r="J24" i="1"/>
  <c r="S19" i="1"/>
  <c r="J19" i="1"/>
  <c r="E19" i="1"/>
  <c r="E24" i="1" s="1"/>
  <c r="S20" i="1"/>
  <c r="J20" i="1"/>
  <c r="E20" i="1"/>
  <c r="D15" i="1"/>
  <c r="S9" i="1"/>
  <c r="S10" i="1"/>
  <c r="S11" i="1"/>
  <c r="S12" i="1"/>
  <c r="S13" i="1"/>
  <c r="S14" i="1"/>
  <c r="S15" i="1"/>
  <c r="S16" i="1"/>
  <c r="S17" i="1"/>
  <c r="S8" i="1"/>
  <c r="J9" i="1"/>
  <c r="J10" i="1"/>
  <c r="J11" i="1"/>
  <c r="J12" i="1"/>
  <c r="J13" i="1"/>
  <c r="J14" i="1"/>
  <c r="J15" i="1"/>
  <c r="J16" i="1"/>
  <c r="J17" i="1"/>
  <c r="J8" i="1"/>
  <c r="E9" i="1"/>
  <c r="E10" i="1"/>
  <c r="E11" i="1"/>
  <c r="E12" i="1"/>
  <c r="E13" i="1"/>
  <c r="E14" i="1"/>
  <c r="E15" i="1"/>
  <c r="E16" i="1"/>
  <c r="E8" i="1"/>
  <c r="D10" i="1"/>
  <c r="D11" i="1" s="1"/>
  <c r="D12" i="1" s="1"/>
  <c r="D13" i="1" s="1"/>
  <c r="D14" i="1" s="1"/>
  <c r="D16" i="1" s="1"/>
  <c r="D17" i="1" s="1"/>
  <c r="D9" i="1"/>
</calcChain>
</file>

<file path=xl/sharedStrings.xml><?xml version="1.0" encoding="utf-8"?>
<sst xmlns="http://schemas.openxmlformats.org/spreadsheetml/2006/main" count="37" uniqueCount="21">
  <si>
    <t>r =0,15</t>
  </si>
  <si>
    <t>Риск</t>
  </si>
  <si>
    <t>IRR</t>
  </si>
  <si>
    <t>Сумма</t>
  </si>
  <si>
    <t>Год</t>
  </si>
  <si>
    <t>CF</t>
  </si>
  <si>
    <t>Дисконт</t>
  </si>
  <si>
    <t> CF</t>
  </si>
  <si>
    <t>  Сумма</t>
  </si>
  <si>
    <t>NPV</t>
  </si>
  <si>
    <t>I</t>
  </si>
  <si>
    <t>Доход</t>
  </si>
  <si>
    <t>NPV/Риск</t>
  </si>
  <si>
    <t>PI</t>
  </si>
  <si>
    <t>Риск/доход</t>
  </si>
  <si>
    <t>Риск/  I</t>
  </si>
  <si>
    <t xml:space="preserve"> CF дисконт </t>
  </si>
  <si>
    <r>
      <t>Риск</t>
    </r>
    <r>
      <rPr>
        <vertAlign val="superscript"/>
        <sz val="14"/>
        <color theme="1"/>
        <rFont val="Times New Roman"/>
        <family val="1"/>
        <charset val="204"/>
      </rPr>
      <t>2</t>
    </r>
  </si>
  <si>
    <t>X</t>
  </si>
  <si>
    <t>RisK</t>
  </si>
  <si>
    <t>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</si>
</sst>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justify" vertical="center"/>
    </xf>
    <xf numFmtId="0" fontId="3" fillId="0" borderId="0" xfId="0" applyFont="1"/>
    <xf numFmtId="0" fontId="1" fillId="0" borderId="1" xfId="0" applyFont="1" applyBorder="1" applyAlignment="1">
      <alignment horizontal="justify" vertical="center"/>
    </xf>
    <xf numFmtId="2" fontId="1" fillId="0" borderId="1" xfId="0" applyNumberFormat="1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Лист1!$B$7</c:f>
              <c:strCache>
                <c:ptCount val="1"/>
                <c:pt idx="0">
                  <c:v>Год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Лист1!$B$8:$B$17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7-4EB7-A290-47D9E9F2B2DB}"/>
            </c:ext>
          </c:extLst>
        </c:ser>
        <c:ser>
          <c:idx val="1"/>
          <c:order val="1"/>
          <c:tx>
            <c:strRef>
              <c:f>Лист1!$C$7</c:f>
              <c:strCache>
                <c:ptCount val="1"/>
                <c:pt idx="0">
                  <c:v>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Лист1!$C$8:$C$17</c:f>
              <c:numCache>
                <c:formatCode>General</c:formatCode>
                <c:ptCount val="10"/>
                <c:pt idx="0">
                  <c:v>-20</c:v>
                </c:pt>
                <c:pt idx="1">
                  <c:v>-50</c:v>
                </c:pt>
                <c:pt idx="2">
                  <c:v>-20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60</c:v>
                </c:pt>
                <c:pt idx="7">
                  <c:v>30</c:v>
                </c:pt>
                <c:pt idx="8">
                  <c:v>20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7-4EB7-A290-47D9E9F2B2DB}"/>
            </c:ext>
          </c:extLst>
        </c:ser>
        <c:ser>
          <c:idx val="2"/>
          <c:order val="2"/>
          <c:tx>
            <c:strRef>
              <c:f>Лист1!$E$7</c:f>
              <c:strCache>
                <c:ptCount val="1"/>
                <c:pt idx="0">
                  <c:v> CF дисконт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Лист1!$E$8:$E$17</c:f>
              <c:numCache>
                <c:formatCode>General</c:formatCode>
                <c:ptCount val="10"/>
                <c:pt idx="0">
                  <c:v>-20</c:v>
                </c:pt>
                <c:pt idx="1">
                  <c:v>-43.478260869565219</c:v>
                </c:pt>
                <c:pt idx="2">
                  <c:v>-15.12287334593573</c:v>
                </c:pt>
                <c:pt idx="3">
                  <c:v>19.725486972959651</c:v>
                </c:pt>
                <c:pt idx="4">
                  <c:v>22.870129823721332</c:v>
                </c:pt>
                <c:pt idx="5">
                  <c:v>29.830604117897394</c:v>
                </c:pt>
                <c:pt idx="6">
                  <c:v>25.939655754693387</c:v>
                </c:pt>
                <c:pt idx="7">
                  <c:v>11.278111197692777</c:v>
                </c:pt>
                <c:pt idx="8">
                  <c:v>6.5380354769233495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7-4EB7-A290-47D9E9F2B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573599"/>
        <c:axId val="1877657967"/>
      </c:lineChart>
      <c:catAx>
        <c:axId val="1088573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7657967"/>
        <c:crosses val="autoZero"/>
        <c:auto val="1"/>
        <c:lblAlgn val="ctr"/>
        <c:lblOffset val="100"/>
        <c:noMultiLvlLbl val="0"/>
      </c:catAx>
      <c:valAx>
        <c:axId val="187765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57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320040</xdr:colOff>
      <xdr:row>30</xdr:row>
      <xdr:rowOff>95250</xdr:rowOff>
    </xdr:from>
    <xdr:to>
      <xdr:col>25</xdr:col>
      <xdr:colOff>274320</xdr:colOff>
      <xdr:row>45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B7A6E61-38FE-506B-5779-12D5B7377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F5F8-8335-4136-B0EA-8295AD82A81A}">
  <dimension ref="B3:W36"/>
  <sheetViews>
    <sheetView tabSelected="1" topLeftCell="A3" zoomScale="70" zoomScaleNormal="70" workbookViewId="0">
      <selection activeCell="D37" sqref="D37"/>
    </sheetView>
  </sheetViews>
  <sheetFormatPr defaultRowHeight="14.4" x14ac:dyDescent="0.3"/>
  <cols>
    <col min="4" max="4" width="10.77734375" customWidth="1"/>
    <col min="5" max="5" width="16" customWidth="1"/>
    <col min="6" max="6" width="14" bestFit="1" customWidth="1"/>
    <col min="10" max="10" width="14" bestFit="1" customWidth="1"/>
    <col min="19" max="19" width="14" bestFit="1" customWidth="1"/>
  </cols>
  <sheetData>
    <row r="3" spans="2:23" ht="18" x14ac:dyDescent="0.3">
      <c r="E3" s="1">
        <v>0.15</v>
      </c>
    </row>
    <row r="5" spans="2:23" ht="18" x14ac:dyDescent="0.3">
      <c r="B5" s="6"/>
      <c r="C5" s="6"/>
      <c r="D5" s="6"/>
      <c r="E5" s="1" t="s">
        <v>0</v>
      </c>
      <c r="F5" s="1" t="s">
        <v>1</v>
      </c>
      <c r="G5" s="6"/>
      <c r="H5" s="6"/>
      <c r="I5" s="6"/>
      <c r="J5" s="6"/>
      <c r="K5" s="6"/>
      <c r="L5" s="6" t="s">
        <v>1</v>
      </c>
      <c r="M5" s="6"/>
      <c r="N5" s="6"/>
      <c r="O5" s="6"/>
      <c r="P5" s="6"/>
      <c r="Q5" s="6"/>
      <c r="R5" s="1"/>
      <c r="S5" s="6"/>
      <c r="T5" s="6"/>
      <c r="U5" s="6" t="s">
        <v>1</v>
      </c>
      <c r="V5" s="6"/>
      <c r="W5" s="1"/>
    </row>
    <row r="6" spans="2:23" ht="18" x14ac:dyDescent="0.3">
      <c r="B6" s="1"/>
      <c r="C6" s="1"/>
      <c r="D6" s="1" t="s">
        <v>2</v>
      </c>
      <c r="E6" s="4">
        <f>27%</f>
        <v>0.27</v>
      </c>
      <c r="F6" s="1">
        <v>10</v>
      </c>
      <c r="G6" s="6" t="s">
        <v>3</v>
      </c>
      <c r="H6" s="6"/>
      <c r="I6" s="1" t="s">
        <v>2</v>
      </c>
      <c r="J6" s="1">
        <v>0.33700000000000002</v>
      </c>
      <c r="K6" s="7">
        <f>50</f>
        <v>50</v>
      </c>
      <c r="L6" s="7"/>
      <c r="M6" s="6" t="s">
        <v>3</v>
      </c>
      <c r="N6" s="6"/>
      <c r="O6" s="6"/>
      <c r="P6" s="6"/>
      <c r="Q6" s="6" t="s">
        <v>2</v>
      </c>
      <c r="R6" s="6"/>
      <c r="S6" s="1">
        <v>0.309</v>
      </c>
      <c r="T6" s="6">
        <f>10</f>
        <v>10</v>
      </c>
      <c r="U6" s="6"/>
      <c r="V6" s="6" t="s">
        <v>3</v>
      </c>
      <c r="W6" s="6"/>
    </row>
    <row r="7" spans="2:23" ht="20.399999999999999" x14ac:dyDescent="0.3">
      <c r="B7" s="1" t="s">
        <v>4</v>
      </c>
      <c r="C7" s="1" t="s">
        <v>5</v>
      </c>
      <c r="D7" s="1" t="s">
        <v>6</v>
      </c>
      <c r="E7" s="2" t="s">
        <v>16</v>
      </c>
      <c r="F7" s="1" t="s">
        <v>17</v>
      </c>
      <c r="G7" s="1">
        <v>0</v>
      </c>
      <c r="H7" s="1"/>
      <c r="I7" s="1" t="s">
        <v>7</v>
      </c>
      <c r="J7" s="6" t="s">
        <v>16</v>
      </c>
      <c r="K7" s="6"/>
      <c r="L7" s="6"/>
      <c r="M7" s="6">
        <v>0</v>
      </c>
      <c r="N7" s="6"/>
      <c r="O7" s="6"/>
      <c r="P7" s="6"/>
      <c r="Q7" s="6" t="s">
        <v>7</v>
      </c>
      <c r="R7" s="6"/>
      <c r="S7" s="6" t="s">
        <v>16</v>
      </c>
      <c r="T7" s="6"/>
      <c r="U7" s="6"/>
      <c r="V7" s="6">
        <v>0</v>
      </c>
      <c r="W7" s="6"/>
    </row>
    <row r="8" spans="2:23" ht="18" x14ac:dyDescent="0.3">
      <c r="B8" s="1">
        <v>1</v>
      </c>
      <c r="C8" s="1">
        <v>-20</v>
      </c>
      <c r="D8" s="1">
        <v>1</v>
      </c>
      <c r="E8" s="1">
        <f>C8*D8</f>
        <v>-20</v>
      </c>
      <c r="F8" s="1"/>
      <c r="G8" s="1">
        <f>G7+E8</f>
        <v>-20</v>
      </c>
      <c r="H8" s="1"/>
      <c r="I8" s="3">
        <v>-100</v>
      </c>
      <c r="J8" s="1">
        <f>I8*D8</f>
        <v>-100</v>
      </c>
      <c r="K8" s="6" t="s">
        <v>17</v>
      </c>
      <c r="L8" s="6"/>
      <c r="M8" s="6">
        <f>M7+J8</f>
        <v>-100</v>
      </c>
      <c r="N8" s="6"/>
      <c r="O8" s="6"/>
      <c r="P8" s="6"/>
      <c r="Q8" s="8">
        <v>-5</v>
      </c>
      <c r="R8" s="8"/>
      <c r="S8" s="1">
        <f>Q8*D8</f>
        <v>-5</v>
      </c>
      <c r="T8" s="6" t="s">
        <v>17</v>
      </c>
      <c r="U8" s="6"/>
      <c r="V8" s="6">
        <f>V7+S8</f>
        <v>-5</v>
      </c>
      <c r="W8" s="6"/>
    </row>
    <row r="9" spans="2:23" ht="18" x14ac:dyDescent="0.3">
      <c r="B9" s="1">
        <v>2</v>
      </c>
      <c r="C9" s="1">
        <v>-50</v>
      </c>
      <c r="D9" s="1">
        <f>D8/(1+$E$3)</f>
        <v>0.86956521739130443</v>
      </c>
      <c r="E9" s="1">
        <f t="shared" ref="E9:E16" si="0">C9*D9</f>
        <v>-43.478260869565219</v>
      </c>
      <c r="F9" s="1"/>
      <c r="G9" s="1">
        <f t="shared" ref="G9:G16" si="1">G8+E9</f>
        <v>-63.478260869565219</v>
      </c>
      <c r="H9" s="1"/>
      <c r="I9" s="3">
        <v>-100</v>
      </c>
      <c r="J9" s="1">
        <f t="shared" ref="J9:J17" si="2">I9*D9</f>
        <v>-86.956521739130437</v>
      </c>
      <c r="K9" s="6"/>
      <c r="L9" s="6"/>
      <c r="M9" s="6">
        <f t="shared" ref="M9:M16" si="3">M8+J9</f>
        <v>-186.95652173913044</v>
      </c>
      <c r="N9" s="6"/>
      <c r="O9" s="6"/>
      <c r="P9" s="6"/>
      <c r="Q9" s="8">
        <v>-20</v>
      </c>
      <c r="R9" s="8"/>
      <c r="S9" s="1">
        <f t="shared" ref="S9:S17" si="4">Q9*D9</f>
        <v>-17.39130434782609</v>
      </c>
      <c r="T9" s="6"/>
      <c r="U9" s="6"/>
      <c r="V9" s="6">
        <f t="shared" ref="V9:V16" si="5">V8+S9</f>
        <v>-22.39130434782609</v>
      </c>
      <c r="W9" s="6"/>
    </row>
    <row r="10" spans="2:23" ht="18" x14ac:dyDescent="0.3">
      <c r="B10" s="1">
        <v>3</v>
      </c>
      <c r="C10" s="1">
        <v>-20</v>
      </c>
      <c r="D10" s="1">
        <f t="shared" ref="D10:D17" si="6">D9/(1+$E$3)</f>
        <v>0.7561436672967865</v>
      </c>
      <c r="E10" s="1">
        <f t="shared" si="0"/>
        <v>-15.12287334593573</v>
      </c>
      <c r="F10" s="1"/>
      <c r="G10" s="1">
        <f t="shared" si="1"/>
        <v>-78.601134215500949</v>
      </c>
      <c r="H10" s="1"/>
      <c r="I10" s="3">
        <v>-100</v>
      </c>
      <c r="J10" s="1">
        <f t="shared" si="2"/>
        <v>-75.61436672967865</v>
      </c>
      <c r="K10" s="6"/>
      <c r="L10" s="6"/>
      <c r="M10" s="6">
        <f t="shared" si="3"/>
        <v>-262.57088846880907</v>
      </c>
      <c r="N10" s="6"/>
      <c r="O10" s="6"/>
      <c r="P10" s="6"/>
      <c r="Q10" s="8">
        <v>-30</v>
      </c>
      <c r="R10" s="8"/>
      <c r="S10" s="1">
        <f t="shared" si="4"/>
        <v>-22.684310018903595</v>
      </c>
      <c r="T10" s="6"/>
      <c r="U10" s="6"/>
      <c r="V10" s="6">
        <f t="shared" si="5"/>
        <v>-45.075614366729681</v>
      </c>
      <c r="W10" s="6"/>
    </row>
    <row r="11" spans="2:23" ht="18" x14ac:dyDescent="0.3">
      <c r="B11" s="1">
        <v>4</v>
      </c>
      <c r="C11" s="1">
        <v>30</v>
      </c>
      <c r="D11" s="1">
        <f t="shared" si="6"/>
        <v>0.65751623243198831</v>
      </c>
      <c r="E11" s="1">
        <f t="shared" si="0"/>
        <v>19.725486972959651</v>
      </c>
      <c r="F11" s="1">
        <f>($F$6*D11)^2</f>
        <v>43.232759591155656</v>
      </c>
      <c r="G11" s="1">
        <f t="shared" si="1"/>
        <v>-58.875647242541298</v>
      </c>
      <c r="H11" s="1"/>
      <c r="I11" s="3">
        <v>40</v>
      </c>
      <c r="J11" s="1">
        <f t="shared" si="2"/>
        <v>26.300649297279534</v>
      </c>
      <c r="K11" s="6">
        <f>($K$6*D11)^2</f>
        <v>1080.8189897788914</v>
      </c>
      <c r="L11" s="6"/>
      <c r="M11" s="6">
        <f t="shared" si="3"/>
        <v>-236.27023917152954</v>
      </c>
      <c r="N11" s="6"/>
      <c r="O11" s="6"/>
      <c r="P11" s="6"/>
      <c r="Q11" s="8">
        <v>5</v>
      </c>
      <c r="R11" s="8"/>
      <c r="S11" s="1">
        <f t="shared" si="4"/>
        <v>3.2875811621599418</v>
      </c>
      <c r="T11" s="9">
        <f>($F$6*D11)^2</f>
        <v>43.232759591155656</v>
      </c>
      <c r="U11" s="10"/>
      <c r="V11" s="9">
        <f t="shared" si="5"/>
        <v>-41.788033204569743</v>
      </c>
      <c r="W11" s="10"/>
    </row>
    <row r="12" spans="2:23" ht="18" x14ac:dyDescent="0.3">
      <c r="B12" s="1">
        <v>5</v>
      </c>
      <c r="C12" s="1">
        <v>40</v>
      </c>
      <c r="D12" s="1">
        <f t="shared" si="6"/>
        <v>0.57175324559303331</v>
      </c>
      <c r="E12" s="1">
        <f t="shared" si="0"/>
        <v>22.870129823721332</v>
      </c>
      <c r="F12" s="1">
        <f t="shared" ref="F12:F16" si="7">($F$6*D12)^2</f>
        <v>32.690177384616746</v>
      </c>
      <c r="G12" s="1">
        <f t="shared" si="1"/>
        <v>-36.005517418819963</v>
      </c>
      <c r="H12" s="1"/>
      <c r="I12" s="3">
        <v>100</v>
      </c>
      <c r="J12" s="1">
        <f t="shared" si="2"/>
        <v>57.175324559303334</v>
      </c>
      <c r="K12" s="6">
        <f t="shared" ref="K12:K16" si="8">($K$6*D12)^2</f>
        <v>817.25443461541875</v>
      </c>
      <c r="L12" s="6"/>
      <c r="M12" s="6">
        <f t="shared" si="3"/>
        <v>-179.09491461222621</v>
      </c>
      <c r="N12" s="6"/>
      <c r="O12" s="6"/>
      <c r="P12" s="6"/>
      <c r="Q12" s="8">
        <v>20</v>
      </c>
      <c r="R12" s="8"/>
      <c r="S12" s="1">
        <f t="shared" si="4"/>
        <v>11.435064911860666</v>
      </c>
      <c r="T12" s="9">
        <f t="shared" ref="T12:T16" si="9">($F$6*D12)^2</f>
        <v>32.690177384616746</v>
      </c>
      <c r="U12" s="10"/>
      <c r="V12" s="6">
        <f t="shared" si="5"/>
        <v>-30.352968292709079</v>
      </c>
      <c r="W12" s="6"/>
    </row>
    <row r="13" spans="2:23" ht="18" x14ac:dyDescent="0.3">
      <c r="B13" s="1">
        <v>6</v>
      </c>
      <c r="C13" s="1">
        <v>60</v>
      </c>
      <c r="D13" s="1">
        <f t="shared" si="6"/>
        <v>0.49717673529828987</v>
      </c>
      <c r="E13" s="1">
        <f t="shared" si="0"/>
        <v>29.830604117897394</v>
      </c>
      <c r="F13" s="1">
        <f t="shared" si="7"/>
        <v>24.718470612186579</v>
      </c>
      <c r="G13" s="1">
        <f t="shared" si="1"/>
        <v>-6.1749133009225687</v>
      </c>
      <c r="H13" s="1"/>
      <c r="I13" s="3">
        <v>200</v>
      </c>
      <c r="J13" s="1">
        <f t="shared" si="2"/>
        <v>99.435347059657971</v>
      </c>
      <c r="K13" s="6">
        <f t="shared" si="8"/>
        <v>617.96176530466448</v>
      </c>
      <c r="L13" s="6"/>
      <c r="M13" s="6">
        <f t="shared" si="3"/>
        <v>-79.659567552568234</v>
      </c>
      <c r="N13" s="6"/>
      <c r="O13" s="6"/>
      <c r="P13" s="6"/>
      <c r="Q13" s="8">
        <v>40</v>
      </c>
      <c r="R13" s="8"/>
      <c r="S13" s="1">
        <f t="shared" si="4"/>
        <v>19.887069411931595</v>
      </c>
      <c r="T13" s="9">
        <f t="shared" si="9"/>
        <v>24.718470612186579</v>
      </c>
      <c r="U13" s="10"/>
      <c r="V13" s="6">
        <f t="shared" si="5"/>
        <v>-10.465898880777484</v>
      </c>
      <c r="W13" s="6"/>
    </row>
    <row r="14" spans="2:23" ht="18" x14ac:dyDescent="0.3">
      <c r="B14" s="1">
        <v>7</v>
      </c>
      <c r="C14" s="1">
        <v>60</v>
      </c>
      <c r="D14" s="1">
        <f t="shared" si="6"/>
        <v>0.43232759591155645</v>
      </c>
      <c r="E14" s="1">
        <f t="shared" si="0"/>
        <v>25.939655754693387</v>
      </c>
      <c r="F14" s="1">
        <f t="shared" si="7"/>
        <v>18.690715018666605</v>
      </c>
      <c r="G14" s="1">
        <f t="shared" si="1"/>
        <v>19.764742453770818</v>
      </c>
      <c r="H14" s="1"/>
      <c r="I14" s="3">
        <v>300</v>
      </c>
      <c r="J14" s="1">
        <f t="shared" si="2"/>
        <v>129.69827877346694</v>
      </c>
      <c r="K14" s="6">
        <f t="shared" si="8"/>
        <v>467.26787546666503</v>
      </c>
      <c r="L14" s="6"/>
      <c r="M14" s="6">
        <f t="shared" si="3"/>
        <v>50.038711220898705</v>
      </c>
      <c r="N14" s="6"/>
      <c r="O14" s="6"/>
      <c r="P14" s="6"/>
      <c r="Q14" s="8">
        <v>40</v>
      </c>
      <c r="R14" s="8"/>
      <c r="S14" s="1">
        <f t="shared" si="4"/>
        <v>17.293103836462258</v>
      </c>
      <c r="T14" s="9">
        <f t="shared" si="9"/>
        <v>18.690715018666605</v>
      </c>
      <c r="U14" s="10"/>
      <c r="V14" s="6">
        <f t="shared" si="5"/>
        <v>6.827204955684774</v>
      </c>
      <c r="W14" s="6"/>
    </row>
    <row r="15" spans="2:23" ht="18" x14ac:dyDescent="0.3">
      <c r="B15" s="1">
        <v>8</v>
      </c>
      <c r="C15" s="1">
        <v>30</v>
      </c>
      <c r="D15" s="1">
        <f>D14/(1+$E$3)</f>
        <v>0.37593703992309258</v>
      </c>
      <c r="E15" s="1">
        <f t="shared" si="0"/>
        <v>11.278111197692777</v>
      </c>
      <c r="F15" s="1">
        <f t="shared" si="7"/>
        <v>14.13286579861369</v>
      </c>
      <c r="G15" s="1">
        <f t="shared" si="1"/>
        <v>31.042853651463595</v>
      </c>
      <c r="H15" s="1"/>
      <c r="I15" s="3">
        <v>300</v>
      </c>
      <c r="J15" s="1">
        <f t="shared" si="2"/>
        <v>112.78111197692778</v>
      </c>
      <c r="K15" s="6">
        <f t="shared" si="8"/>
        <v>353.32164496534227</v>
      </c>
      <c r="L15" s="6"/>
      <c r="M15" s="6">
        <f t="shared" si="3"/>
        <v>162.81982319782648</v>
      </c>
      <c r="N15" s="6"/>
      <c r="O15" s="6"/>
      <c r="P15" s="6"/>
      <c r="Q15" s="8">
        <v>40</v>
      </c>
      <c r="R15" s="8"/>
      <c r="S15" s="1">
        <f t="shared" si="4"/>
        <v>15.037481596923703</v>
      </c>
      <c r="T15" s="9">
        <f t="shared" si="9"/>
        <v>14.13286579861369</v>
      </c>
      <c r="U15" s="10"/>
      <c r="V15" s="6">
        <f t="shared" si="5"/>
        <v>21.864686552608475</v>
      </c>
      <c r="W15" s="6"/>
    </row>
    <row r="16" spans="2:23" ht="18" x14ac:dyDescent="0.3">
      <c r="B16" s="1">
        <v>9</v>
      </c>
      <c r="C16" s="1">
        <v>20</v>
      </c>
      <c r="D16" s="1">
        <f t="shared" si="6"/>
        <v>0.32690177384616748</v>
      </c>
      <c r="E16" s="1">
        <f t="shared" si="0"/>
        <v>6.5380354769233495</v>
      </c>
      <c r="F16" s="1">
        <f t="shared" si="7"/>
        <v>10.686476974377083</v>
      </c>
      <c r="G16" s="1">
        <f t="shared" si="1"/>
        <v>37.580889128386943</v>
      </c>
      <c r="H16" s="1"/>
      <c r="I16" s="3">
        <v>300</v>
      </c>
      <c r="J16" s="1">
        <f t="shared" si="2"/>
        <v>98.070532153850237</v>
      </c>
      <c r="K16" s="6">
        <f t="shared" si="8"/>
        <v>267.16192435942702</v>
      </c>
      <c r="L16" s="6"/>
      <c r="M16" s="6">
        <f t="shared" si="3"/>
        <v>260.8903553516767</v>
      </c>
      <c r="N16" s="6"/>
      <c r="O16" s="6"/>
      <c r="P16" s="6"/>
      <c r="Q16" s="8">
        <v>30</v>
      </c>
      <c r="R16" s="8"/>
      <c r="S16" s="1">
        <f t="shared" si="4"/>
        <v>9.8070532153850252</v>
      </c>
      <c r="T16" s="9">
        <f t="shared" si="9"/>
        <v>10.686476974377083</v>
      </c>
      <c r="U16" s="10"/>
      <c r="V16" s="6">
        <f t="shared" si="5"/>
        <v>31.6717397679935</v>
      </c>
      <c r="W16" s="6"/>
    </row>
    <row r="17" spans="2:23" ht="18" x14ac:dyDescent="0.3">
      <c r="B17" s="1">
        <v>10</v>
      </c>
      <c r="C17" s="1">
        <v>0</v>
      </c>
      <c r="D17" s="1">
        <f t="shared" si="6"/>
        <v>0.28426241204014563</v>
      </c>
      <c r="E17" s="1"/>
      <c r="F17" s="1"/>
      <c r="G17" s="1"/>
      <c r="H17" s="1"/>
      <c r="I17" s="3">
        <v>200</v>
      </c>
      <c r="J17" s="1">
        <f t="shared" si="2"/>
        <v>56.852482408029125</v>
      </c>
      <c r="K17" s="9"/>
      <c r="L17" s="10"/>
      <c r="M17" s="6"/>
      <c r="N17" s="6"/>
      <c r="O17" s="6"/>
      <c r="P17" s="6"/>
      <c r="Q17" s="8">
        <v>10</v>
      </c>
      <c r="R17" s="8"/>
      <c r="S17" s="1">
        <f t="shared" si="4"/>
        <v>2.8426241204014562</v>
      </c>
      <c r="T17" s="9"/>
      <c r="U17" s="10"/>
      <c r="V17" s="6"/>
      <c r="W17" s="6"/>
    </row>
    <row r="18" spans="2:23" ht="18" x14ac:dyDescent="0.3">
      <c r="B18" s="1"/>
      <c r="C18" s="1"/>
      <c r="D18" s="1"/>
      <c r="E18" s="1"/>
      <c r="F18" s="1" t="s">
        <v>3</v>
      </c>
      <c r="G18" s="1"/>
      <c r="H18" s="1"/>
      <c r="I18" s="1"/>
      <c r="J18" s="1"/>
      <c r="K18" s="6" t="s">
        <v>8</v>
      </c>
      <c r="L18" s="6"/>
      <c r="M18" s="6"/>
      <c r="N18" s="6"/>
      <c r="O18" s="6"/>
      <c r="P18" s="6"/>
      <c r="Q18" s="6"/>
      <c r="R18" s="6"/>
      <c r="S18" s="1"/>
      <c r="T18" s="9" t="s">
        <v>3</v>
      </c>
      <c r="U18" s="10"/>
      <c r="V18" s="6"/>
      <c r="W18" s="6"/>
    </row>
    <row r="19" spans="2:23" ht="18" x14ac:dyDescent="0.3">
      <c r="B19" s="1"/>
      <c r="C19" s="1"/>
      <c r="D19" s="1" t="s">
        <v>9</v>
      </c>
      <c r="E19" s="1">
        <f>SUM(E8:E16)</f>
        <v>37.580889128386943</v>
      </c>
      <c r="F19" s="1">
        <f>SUM(F11:F16)</f>
        <v>144.15146537961635</v>
      </c>
      <c r="G19" s="1"/>
      <c r="H19" s="1"/>
      <c r="I19" s="1"/>
      <c r="J19" s="1">
        <f>SUM(J8:J17)</f>
        <v>317.74283775970582</v>
      </c>
      <c r="K19" s="6">
        <f>SUM(K11:L16)</f>
        <v>3603.7866344904087</v>
      </c>
      <c r="L19" s="6"/>
      <c r="M19" s="6"/>
      <c r="N19" s="6"/>
      <c r="O19" s="6"/>
      <c r="P19" s="6"/>
      <c r="Q19" s="6"/>
      <c r="R19" s="6"/>
      <c r="S19" s="1">
        <f>SUM(S8:S17)</f>
        <v>34.514363888394954</v>
      </c>
      <c r="T19" s="9">
        <f>SUM(T11:U16)</f>
        <v>144.15146537961635</v>
      </c>
      <c r="U19" s="10"/>
      <c r="V19" s="6"/>
      <c r="W19" s="6"/>
    </row>
    <row r="20" spans="2:23" ht="18" x14ac:dyDescent="0.3">
      <c r="B20" s="1"/>
      <c r="C20" s="1"/>
      <c r="D20" s="1" t="s">
        <v>10</v>
      </c>
      <c r="E20" s="1">
        <f>-SUM(C8:C10)</f>
        <v>90</v>
      </c>
      <c r="F20" s="1"/>
      <c r="G20" s="1"/>
      <c r="H20" s="1"/>
      <c r="I20" s="1"/>
      <c r="J20" s="1">
        <f>-SUM(I8:I10)</f>
        <v>300</v>
      </c>
      <c r="K20" s="6"/>
      <c r="L20" s="6"/>
      <c r="M20" s="6"/>
      <c r="N20" s="6"/>
      <c r="O20" s="6"/>
      <c r="P20" s="6"/>
      <c r="Q20" s="6"/>
      <c r="R20" s="6"/>
      <c r="S20" s="1">
        <f>-SUM(Q8:R10)</f>
        <v>55</v>
      </c>
      <c r="T20" s="9"/>
      <c r="U20" s="10"/>
      <c r="V20" s="6"/>
      <c r="W20" s="6"/>
    </row>
    <row r="21" spans="2:23" ht="18" x14ac:dyDescent="0.3">
      <c r="B21" s="1"/>
      <c r="C21" s="1"/>
      <c r="D21" s="1" t="s">
        <v>1</v>
      </c>
      <c r="E21" s="1"/>
      <c r="F21" s="1">
        <f>F19^0.5</f>
        <v>12.006309398795967</v>
      </c>
      <c r="G21" s="1"/>
      <c r="H21" s="1"/>
      <c r="I21" s="1"/>
      <c r="J21" s="1"/>
      <c r="K21" s="6">
        <f>K19^0.5</f>
        <v>60.031546993979831</v>
      </c>
      <c r="L21" s="6"/>
      <c r="M21" s="6"/>
      <c r="N21" s="6"/>
      <c r="O21" s="6"/>
      <c r="P21" s="6"/>
      <c r="Q21" s="6"/>
      <c r="R21" s="6"/>
      <c r="S21" s="1"/>
      <c r="T21" s="9">
        <f>T19^0.5</f>
        <v>12.006309398795967</v>
      </c>
      <c r="U21" s="10"/>
      <c r="V21" s="6"/>
      <c r="W21" s="6"/>
    </row>
    <row r="22" spans="2:23" ht="18" x14ac:dyDescent="0.3">
      <c r="B22" s="1"/>
      <c r="C22" s="1"/>
      <c r="D22" s="1" t="s">
        <v>11</v>
      </c>
      <c r="E22" s="1"/>
      <c r="F22" s="1"/>
      <c r="G22" s="1"/>
      <c r="H22" s="1"/>
      <c r="I22" s="1"/>
      <c r="J22" s="1"/>
      <c r="K22" s="6"/>
      <c r="L22" s="6"/>
      <c r="M22" s="6"/>
      <c r="N22" s="6"/>
      <c r="O22" s="6"/>
      <c r="P22" s="6"/>
      <c r="Q22" s="6"/>
      <c r="R22" s="6"/>
      <c r="S22" s="1"/>
      <c r="T22" s="6"/>
      <c r="U22" s="6"/>
      <c r="V22" s="6"/>
      <c r="W22" s="6"/>
    </row>
    <row r="23" spans="2:23" ht="36" x14ac:dyDescent="0.3">
      <c r="B23" s="1"/>
      <c r="C23" s="1"/>
      <c r="D23" s="1" t="s">
        <v>12</v>
      </c>
      <c r="E23" s="1"/>
      <c r="F23" s="1"/>
      <c r="G23" s="1"/>
      <c r="H23" s="1"/>
      <c r="I23" s="1"/>
      <c r="J23" s="1"/>
      <c r="K23" s="6"/>
      <c r="L23" s="6"/>
      <c r="M23" s="6"/>
      <c r="N23" s="6"/>
      <c r="O23" s="6"/>
      <c r="P23" s="6"/>
      <c r="Q23" s="6"/>
      <c r="R23" s="6"/>
      <c r="S23" s="1"/>
      <c r="T23" s="6"/>
      <c r="U23" s="6"/>
      <c r="V23" s="6"/>
      <c r="W23" s="6"/>
    </row>
    <row r="24" spans="2:23" ht="18" x14ac:dyDescent="0.3">
      <c r="B24" s="1"/>
      <c r="C24" s="1"/>
      <c r="D24" s="1" t="s">
        <v>13</v>
      </c>
      <c r="E24" s="1">
        <f>E19/E20</f>
        <v>0.41756543475985491</v>
      </c>
      <c r="F24" s="1"/>
      <c r="G24" s="1"/>
      <c r="H24" s="1"/>
      <c r="I24" s="1"/>
      <c r="J24" s="1">
        <f>J19/J20</f>
        <v>1.0591427925323527</v>
      </c>
      <c r="K24" s="6"/>
      <c r="L24" s="6"/>
      <c r="M24" s="6"/>
      <c r="N24" s="6"/>
      <c r="O24" s="6"/>
      <c r="P24" s="6"/>
      <c r="Q24" s="6"/>
      <c r="R24" s="6"/>
      <c r="S24" s="1">
        <f>S19/S20</f>
        <v>0.62753388887990824</v>
      </c>
      <c r="T24" s="6"/>
      <c r="U24" s="6"/>
      <c r="V24" s="6"/>
      <c r="W24" s="6"/>
    </row>
    <row r="25" spans="2:23" ht="18" x14ac:dyDescent="0.3">
      <c r="B25" s="1"/>
      <c r="C25" s="6" t="s">
        <v>14</v>
      </c>
      <c r="D25" s="6"/>
      <c r="E25" s="1"/>
      <c r="F25" s="1"/>
      <c r="G25" s="1"/>
      <c r="H25" s="1"/>
      <c r="I25" s="1"/>
      <c r="J25" s="1"/>
      <c r="K25" s="6"/>
      <c r="L25" s="6"/>
      <c r="M25" s="6"/>
      <c r="N25" s="6"/>
      <c r="O25" s="6"/>
      <c r="P25" s="6"/>
      <c r="Q25" s="6"/>
      <c r="R25" s="6"/>
      <c r="S25" s="1"/>
      <c r="T25" s="6"/>
      <c r="U25" s="6"/>
      <c r="V25" s="6"/>
      <c r="W25" s="6"/>
    </row>
    <row r="26" spans="2:23" ht="18" x14ac:dyDescent="0.3">
      <c r="B26" s="1"/>
      <c r="C26" s="6" t="s">
        <v>15</v>
      </c>
      <c r="D26" s="6"/>
      <c r="E26" s="1"/>
      <c r="F26" s="1"/>
      <c r="G26" s="1"/>
      <c r="H26" s="1"/>
      <c r="I26" s="1"/>
      <c r="J26" s="1"/>
      <c r="K26" s="6"/>
      <c r="L26" s="6"/>
      <c r="M26" s="6"/>
      <c r="N26" s="6"/>
      <c r="O26" s="6"/>
      <c r="P26" s="6"/>
      <c r="Q26" s="6"/>
      <c r="R26" s="6"/>
      <c r="S26" s="1"/>
      <c r="T26" s="6"/>
      <c r="U26" s="6"/>
      <c r="V26" s="6"/>
      <c r="W26" s="6"/>
    </row>
    <row r="28" spans="2:23" x14ac:dyDescent="0.3">
      <c r="D28" s="5" t="s">
        <v>18</v>
      </c>
      <c r="E28" s="5">
        <v>11</v>
      </c>
      <c r="F28" s="5">
        <v>22</v>
      </c>
      <c r="G28" s="5">
        <v>33</v>
      </c>
      <c r="H28" s="5"/>
      <c r="I28" s="5"/>
      <c r="J28" s="5">
        <v>66</v>
      </c>
      <c r="K28" s="5"/>
      <c r="L28" s="5">
        <v>100</v>
      </c>
    </row>
    <row r="30" spans="2:23" x14ac:dyDescent="0.3">
      <c r="D30" s="5" t="s">
        <v>9</v>
      </c>
      <c r="E30" s="5">
        <f>E19</f>
        <v>37.580889128386943</v>
      </c>
      <c r="F30" s="5">
        <f>J19</f>
        <v>317.74283775970582</v>
      </c>
      <c r="G30" s="5">
        <f>S19</f>
        <v>34.514363888394954</v>
      </c>
    </row>
    <row r="31" spans="2:23" x14ac:dyDescent="0.3">
      <c r="D31" s="5" t="s">
        <v>10</v>
      </c>
      <c r="E31" s="5">
        <f>E20</f>
        <v>90</v>
      </c>
      <c r="F31" s="5">
        <f>J20</f>
        <v>300</v>
      </c>
      <c r="G31" s="5">
        <f>S20</f>
        <v>55</v>
      </c>
    </row>
    <row r="32" spans="2:23" x14ac:dyDescent="0.3">
      <c r="E32">
        <f>E30*E28/E31</f>
        <v>4.5932197823584042</v>
      </c>
      <c r="F32">
        <f t="shared" ref="F32:G32" si="10">F30*F28/F31</f>
        <v>23.301141435711759</v>
      </c>
      <c r="G32">
        <f t="shared" si="10"/>
        <v>20.70861833303697</v>
      </c>
      <c r="J32">
        <f>SUM(E32:G32)</f>
        <v>48.602979551107133</v>
      </c>
    </row>
    <row r="34" spans="4:7" x14ac:dyDescent="0.3">
      <c r="D34" t="s">
        <v>19</v>
      </c>
      <c r="E34">
        <f>F21</f>
        <v>12.006309398795967</v>
      </c>
      <c r="F34">
        <f>K21</f>
        <v>60.031546993979831</v>
      </c>
      <c r="G34">
        <f>T21</f>
        <v>12.006309398795967</v>
      </c>
    </row>
    <row r="36" spans="4:7" x14ac:dyDescent="0.3">
      <c r="D36" t="s">
        <v>20</v>
      </c>
    </row>
  </sheetData>
  <mergeCells count="136">
    <mergeCell ref="V25:W25"/>
    <mergeCell ref="C26:D26"/>
    <mergeCell ref="K26:L26"/>
    <mergeCell ref="M26:N26"/>
    <mergeCell ref="O26:P26"/>
    <mergeCell ref="Q26:R26"/>
    <mergeCell ref="T26:U26"/>
    <mergeCell ref="V26:W26"/>
    <mergeCell ref="C25:D25"/>
    <mergeCell ref="K25:L25"/>
    <mergeCell ref="M25:N25"/>
    <mergeCell ref="O25:P25"/>
    <mergeCell ref="Q25:R25"/>
    <mergeCell ref="T25:U25"/>
    <mergeCell ref="K24:L24"/>
    <mergeCell ref="M24:N24"/>
    <mergeCell ref="O24:P24"/>
    <mergeCell ref="Q24:R24"/>
    <mergeCell ref="T24:U24"/>
    <mergeCell ref="V24:W24"/>
    <mergeCell ref="K23:L23"/>
    <mergeCell ref="M23:N23"/>
    <mergeCell ref="O23:P23"/>
    <mergeCell ref="Q23:R23"/>
    <mergeCell ref="T23:U23"/>
    <mergeCell ref="V23:W23"/>
    <mergeCell ref="K22:L22"/>
    <mergeCell ref="M22:N22"/>
    <mergeCell ref="O22:P22"/>
    <mergeCell ref="Q22:R22"/>
    <mergeCell ref="T22:U22"/>
    <mergeCell ref="V22:W22"/>
    <mergeCell ref="K21:L21"/>
    <mergeCell ref="M21:N21"/>
    <mergeCell ref="O21:P21"/>
    <mergeCell ref="Q21:R21"/>
    <mergeCell ref="T21:U21"/>
    <mergeCell ref="V21:W21"/>
    <mergeCell ref="K20:L20"/>
    <mergeCell ref="M20:N20"/>
    <mergeCell ref="O20:P20"/>
    <mergeCell ref="Q20:R20"/>
    <mergeCell ref="T20:U20"/>
    <mergeCell ref="V20:W20"/>
    <mergeCell ref="K19:L19"/>
    <mergeCell ref="M19:N19"/>
    <mergeCell ref="O19:P19"/>
    <mergeCell ref="Q19:R19"/>
    <mergeCell ref="T19:U19"/>
    <mergeCell ref="V19:W19"/>
    <mergeCell ref="K18:L18"/>
    <mergeCell ref="M18:N18"/>
    <mergeCell ref="O18:P18"/>
    <mergeCell ref="Q18:R18"/>
    <mergeCell ref="T18:U18"/>
    <mergeCell ref="V18:W18"/>
    <mergeCell ref="K17:L17"/>
    <mergeCell ref="M17:N17"/>
    <mergeCell ref="O17:P17"/>
    <mergeCell ref="Q17:R17"/>
    <mergeCell ref="T17:U17"/>
    <mergeCell ref="V17:W17"/>
    <mergeCell ref="K16:L16"/>
    <mergeCell ref="M16:N16"/>
    <mergeCell ref="O16:P16"/>
    <mergeCell ref="Q16:R16"/>
    <mergeCell ref="T16:U16"/>
    <mergeCell ref="V16:W16"/>
    <mergeCell ref="K15:L15"/>
    <mergeCell ref="M15:N15"/>
    <mergeCell ref="O15:P15"/>
    <mergeCell ref="Q15:R15"/>
    <mergeCell ref="T15:U15"/>
    <mergeCell ref="V15:W15"/>
    <mergeCell ref="K14:L14"/>
    <mergeCell ref="M14:N14"/>
    <mergeCell ref="O14:P14"/>
    <mergeCell ref="Q14:R14"/>
    <mergeCell ref="T14:U14"/>
    <mergeCell ref="V14:W14"/>
    <mergeCell ref="K13:L13"/>
    <mergeCell ref="M13:N13"/>
    <mergeCell ref="O13:P13"/>
    <mergeCell ref="Q13:R13"/>
    <mergeCell ref="T13:U13"/>
    <mergeCell ref="V13:W13"/>
    <mergeCell ref="K12:L12"/>
    <mergeCell ref="M12:N12"/>
    <mergeCell ref="O12:P12"/>
    <mergeCell ref="Q12:R12"/>
    <mergeCell ref="T12:U12"/>
    <mergeCell ref="V12:W12"/>
    <mergeCell ref="K11:L11"/>
    <mergeCell ref="M11:N11"/>
    <mergeCell ref="O11:P11"/>
    <mergeCell ref="Q11:R11"/>
    <mergeCell ref="T11:U11"/>
    <mergeCell ref="V11:W11"/>
    <mergeCell ref="K10:L10"/>
    <mergeCell ref="M10:N10"/>
    <mergeCell ref="O10:P10"/>
    <mergeCell ref="Q10:R10"/>
    <mergeCell ref="T10:U10"/>
    <mergeCell ref="V10:W10"/>
    <mergeCell ref="K9:L9"/>
    <mergeCell ref="M9:N9"/>
    <mergeCell ref="O9:P9"/>
    <mergeCell ref="Q9:R9"/>
    <mergeCell ref="T9:U9"/>
    <mergeCell ref="V9:W9"/>
    <mergeCell ref="K8:L8"/>
    <mergeCell ref="M8:N8"/>
    <mergeCell ref="O8:P8"/>
    <mergeCell ref="Q8:R8"/>
    <mergeCell ref="T8:U8"/>
    <mergeCell ref="V8:W8"/>
    <mergeCell ref="J7:L7"/>
    <mergeCell ref="M7:N7"/>
    <mergeCell ref="O7:P7"/>
    <mergeCell ref="Q7:R7"/>
    <mergeCell ref="S7:U7"/>
    <mergeCell ref="V7:W7"/>
    <mergeCell ref="S5:T5"/>
    <mergeCell ref="U5:V5"/>
    <mergeCell ref="G6:H6"/>
    <mergeCell ref="K6:L6"/>
    <mergeCell ref="M6:P6"/>
    <mergeCell ref="Q6:R6"/>
    <mergeCell ref="T6:U6"/>
    <mergeCell ref="V6:W6"/>
    <mergeCell ref="B5:D5"/>
    <mergeCell ref="G5:I5"/>
    <mergeCell ref="J5:K5"/>
    <mergeCell ref="L5:M5"/>
    <mergeCell ref="N5:O5"/>
    <mergeCell ref="P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Беленький Михаил</dc:creator>
  <cp:lastModifiedBy>Вячеслав</cp:lastModifiedBy>
  <dcterms:created xsi:type="dcterms:W3CDTF">2022-12-01T16:35:04Z</dcterms:created>
  <dcterms:modified xsi:type="dcterms:W3CDTF">2022-12-01T17:33:56Z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6e24998e-234f-42f5-b636-b70ab430bcff</vt:lpwstr>
  </property>
</Properties>
</file>