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ey\Desktop\skripsi data\result\excel\"/>
    </mc:Choice>
  </mc:AlternateContent>
  <xr:revisionPtr revIDLastSave="0" documentId="13_ncr:1_{7C1324DC-DF6B-4C54-8D1B-44AA6C92A7C5}" xr6:coauthVersionLast="47" xr6:coauthVersionMax="47" xr10:uidLastSave="{00000000-0000-0000-0000-000000000000}"/>
  <bookViews>
    <workbookView xWindow="-120" yWindow="-120" windowWidth="20730" windowHeight="11760" firstSheet="1" activeTab="4" xr2:uid="{5E576415-5D96-4B1F-89C1-991EFADF54EE}"/>
  </bookViews>
  <sheets>
    <sheet name="ashilla" sheetId="1" r:id="rId1"/>
    <sheet name="bulan" sheetId="2" r:id="rId2"/>
    <sheet name="bunga" sheetId="3" r:id="rId3"/>
    <sheet name="dhifa" sheetId="4" r:id="rId4"/>
    <sheet name="endang" sheetId="5" r:id="rId5"/>
    <sheet name="esa" sheetId="6" r:id="rId6"/>
    <sheet name="hasanah" sheetId="7" r:id="rId7"/>
    <sheet name="raihan" sheetId="8" r:id="rId8"/>
    <sheet name="satria" sheetId="9" r:id="rId9"/>
    <sheet name="wildan" sheetId="10" r:id="rId10"/>
    <sheet name="conf matrix" sheetId="11" r:id="rId11"/>
    <sheet name="dist frekuensi" sheetId="12" r:id="rId12"/>
    <sheet name="Sheet2" sheetId="17" r:id="rId13"/>
    <sheet name="dist frekuensi (2)" sheetId="16" state="hidden" r:id="rId14"/>
    <sheet name="Sheet1" sheetId="13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7" i="11" l="1"/>
  <c r="P42" i="11"/>
  <c r="P26" i="11"/>
  <c r="P9" i="11"/>
  <c r="Z37" i="11"/>
  <c r="P41" i="11" s="1"/>
  <c r="Z38" i="11"/>
  <c r="Z39" i="11"/>
  <c r="Z36" i="11"/>
  <c r="Z21" i="11"/>
  <c r="Z22" i="11"/>
  <c r="Z23" i="11"/>
  <c r="Z20" i="11"/>
  <c r="Z4" i="11"/>
  <c r="Z5" i="11"/>
  <c r="Z6" i="11"/>
  <c r="Z3" i="11"/>
  <c r="P40" i="11" l="1"/>
  <c r="P24" i="11"/>
  <c r="P25" i="11"/>
  <c r="P7" i="11"/>
  <c r="P8" i="11"/>
  <c r="G5" i="12"/>
  <c r="N12" i="16"/>
  <c r="N13" i="16"/>
  <c r="N14" i="16"/>
  <c r="N15" i="16"/>
  <c r="N16" i="16"/>
  <c r="M12" i="16"/>
  <c r="M13" i="16"/>
  <c r="M14" i="16"/>
  <c r="M15" i="16"/>
  <c r="M16" i="16"/>
  <c r="N11" i="16"/>
  <c r="M11" i="16"/>
  <c r="L12" i="16"/>
  <c r="L13" i="16"/>
  <c r="L14" i="16"/>
  <c r="L15" i="16"/>
  <c r="L16" i="16"/>
  <c r="L11" i="16"/>
  <c r="K16" i="16"/>
  <c r="K12" i="16"/>
  <c r="K13" i="16"/>
  <c r="K14" i="16"/>
  <c r="K15" i="16"/>
  <c r="K11" i="16"/>
  <c r="W25" i="16"/>
  <c r="W26" i="16" s="1"/>
  <c r="X26" i="16" s="1"/>
  <c r="W24" i="16"/>
  <c r="W23" i="16"/>
  <c r="Z22" i="16"/>
  <c r="W15" i="16"/>
  <c r="W16" i="16" s="1"/>
  <c r="X16" i="16" s="1"/>
  <c r="AA12" i="16" s="1"/>
  <c r="W14" i="16"/>
  <c r="W13" i="16"/>
  <c r="Z12" i="16"/>
  <c r="AD7" i="16"/>
  <c r="AD6" i="16"/>
  <c r="AD8" i="16" s="1"/>
  <c r="X6" i="16"/>
  <c r="W6" i="16"/>
  <c r="H6" i="16"/>
  <c r="G6" i="16"/>
  <c r="G5" i="16"/>
  <c r="G7" i="16" s="1"/>
  <c r="H7" i="16" s="1"/>
  <c r="L2" i="16" s="1"/>
  <c r="W4" i="16"/>
  <c r="W5" i="16" s="1"/>
  <c r="W7" i="16" s="1"/>
  <c r="X7" i="16" s="1"/>
  <c r="AF3" i="16"/>
  <c r="AG3" i="16" s="1"/>
  <c r="W3" i="16"/>
  <c r="Z3" i="16" s="1"/>
  <c r="K2" i="16"/>
  <c r="R3" i="13"/>
  <c r="H4" i="13" s="1"/>
  <c r="Q3" i="13"/>
  <c r="G5" i="13" s="1"/>
  <c r="P3" i="13"/>
  <c r="K21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" i="13"/>
  <c r="P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" i="13"/>
  <c r="H3" i="13"/>
  <c r="H6" i="13"/>
  <c r="H7" i="13"/>
  <c r="H10" i="13"/>
  <c r="H11" i="13"/>
  <c r="H14" i="13"/>
  <c r="H15" i="13"/>
  <c r="H18" i="13"/>
  <c r="H19" i="13"/>
  <c r="H2" i="13"/>
  <c r="G3" i="13"/>
  <c r="G4" i="13"/>
  <c r="G7" i="13"/>
  <c r="G8" i="13"/>
  <c r="G11" i="13"/>
  <c r="G12" i="13"/>
  <c r="G15" i="13"/>
  <c r="G16" i="13"/>
  <c r="G19" i="13"/>
  <c r="G20" i="13"/>
  <c r="Q2" i="13"/>
  <c r="R2" i="13"/>
  <c r="K11" i="12"/>
  <c r="G6" i="12"/>
  <c r="H6" i="12" s="1"/>
  <c r="AF3" i="12"/>
  <c r="AG3" i="12" s="1"/>
  <c r="AD7" i="12"/>
  <c r="AD6" i="12"/>
  <c r="W24" i="12"/>
  <c r="W23" i="12"/>
  <c r="Z22" i="12" s="1"/>
  <c r="W6" i="12"/>
  <c r="X6" i="12" s="1"/>
  <c r="W14" i="12"/>
  <c r="W13" i="12"/>
  <c r="Z12" i="12" s="1"/>
  <c r="W4" i="12"/>
  <c r="W3" i="12"/>
  <c r="Z3" i="12" s="1"/>
  <c r="N13" i="10"/>
  <c r="N12" i="10"/>
  <c r="N11" i="10"/>
  <c r="N10" i="10"/>
  <c r="N9" i="10"/>
  <c r="N8" i="10"/>
  <c r="N7" i="10"/>
  <c r="N6" i="10"/>
  <c r="N5" i="10"/>
  <c r="N4" i="10"/>
  <c r="N3" i="10"/>
  <c r="N2" i="10"/>
  <c r="N13" i="9"/>
  <c r="N12" i="9"/>
  <c r="N11" i="9"/>
  <c r="N10" i="9"/>
  <c r="N9" i="9"/>
  <c r="N8" i="9"/>
  <c r="N7" i="9"/>
  <c r="N6" i="9"/>
  <c r="N5" i="9"/>
  <c r="N4" i="9"/>
  <c r="N3" i="9"/>
  <c r="N2" i="9"/>
  <c r="N13" i="8"/>
  <c r="N12" i="8"/>
  <c r="N11" i="8"/>
  <c r="N10" i="8"/>
  <c r="N9" i="8"/>
  <c r="N8" i="8"/>
  <c r="N7" i="8"/>
  <c r="N6" i="8"/>
  <c r="N5" i="8"/>
  <c r="N4" i="8"/>
  <c r="N3" i="8"/>
  <c r="N2" i="8"/>
  <c r="N13" i="7"/>
  <c r="N12" i="7"/>
  <c r="N11" i="7"/>
  <c r="N10" i="7"/>
  <c r="N9" i="7"/>
  <c r="N8" i="7"/>
  <c r="N7" i="7"/>
  <c r="N6" i="7"/>
  <c r="N5" i="7"/>
  <c r="N4" i="7"/>
  <c r="N3" i="7"/>
  <c r="N2" i="7"/>
  <c r="N13" i="6"/>
  <c r="N12" i="6"/>
  <c r="N11" i="6"/>
  <c r="N10" i="6"/>
  <c r="N9" i="6"/>
  <c r="N8" i="6"/>
  <c r="N7" i="6"/>
  <c r="N6" i="6"/>
  <c r="N5" i="6"/>
  <c r="N4" i="6"/>
  <c r="N3" i="6"/>
  <c r="N2" i="6"/>
  <c r="N13" i="5"/>
  <c r="N12" i="5"/>
  <c r="N11" i="5"/>
  <c r="N10" i="5"/>
  <c r="N9" i="5"/>
  <c r="N8" i="5"/>
  <c r="N7" i="5"/>
  <c r="N6" i="5"/>
  <c r="N5" i="5"/>
  <c r="N4" i="5"/>
  <c r="N3" i="5"/>
  <c r="N2" i="5"/>
  <c r="N2" i="4"/>
  <c r="N3" i="4"/>
  <c r="N4" i="4"/>
  <c r="N5" i="4"/>
  <c r="N6" i="4"/>
  <c r="N7" i="4"/>
  <c r="N8" i="4"/>
  <c r="N9" i="4"/>
  <c r="N10" i="4"/>
  <c r="N11" i="4"/>
  <c r="N12" i="4"/>
  <c r="N13" i="4"/>
  <c r="N13" i="3"/>
  <c r="N12" i="3"/>
  <c r="N11" i="3"/>
  <c r="N10" i="3"/>
  <c r="N9" i="3"/>
  <c r="N8" i="3"/>
  <c r="N7" i="3"/>
  <c r="N6" i="3"/>
  <c r="N5" i="3"/>
  <c r="N4" i="3"/>
  <c r="N3" i="3"/>
  <c r="N2" i="3"/>
  <c r="N3" i="2"/>
  <c r="N4" i="2"/>
  <c r="N5" i="2"/>
  <c r="N6" i="2"/>
  <c r="N7" i="2"/>
  <c r="N8" i="2"/>
  <c r="N9" i="2"/>
  <c r="N10" i="2"/>
  <c r="N11" i="2"/>
  <c r="N12" i="2"/>
  <c r="N13" i="2"/>
  <c r="N5" i="1"/>
  <c r="N6" i="1"/>
  <c r="N7" i="1"/>
  <c r="N8" i="1"/>
  <c r="N9" i="1"/>
  <c r="N10" i="1"/>
  <c r="N11" i="1"/>
  <c r="N12" i="1"/>
  <c r="N13" i="1"/>
  <c r="N3" i="1"/>
  <c r="C2" i="2"/>
  <c r="N2" i="2"/>
  <c r="M2" i="2"/>
  <c r="L2" i="2"/>
  <c r="K2" i="2"/>
  <c r="J2" i="2"/>
  <c r="I2" i="2"/>
  <c r="H2" i="2"/>
  <c r="G2" i="2"/>
  <c r="F2" i="2"/>
  <c r="E2" i="2"/>
  <c r="D2" i="2"/>
  <c r="N4" i="1"/>
  <c r="AD8" i="12" l="1"/>
  <c r="AA22" i="16"/>
  <c r="Z13" i="16"/>
  <c r="K3" i="16"/>
  <c r="M2" i="16"/>
  <c r="AA3" i="16"/>
  <c r="AF4" i="16"/>
  <c r="AG4" i="16" s="1"/>
  <c r="AF5" i="16" s="1"/>
  <c r="AG5" i="16" s="1"/>
  <c r="AF6" i="16" s="1"/>
  <c r="AG6" i="16" s="1"/>
  <c r="AF7" i="16" s="1"/>
  <c r="AG7" i="16" s="1"/>
  <c r="AF8" i="16" s="1"/>
  <c r="AG8" i="16" s="1"/>
  <c r="H21" i="13"/>
  <c r="H17" i="13"/>
  <c r="H13" i="13"/>
  <c r="H9" i="13"/>
  <c r="H5" i="13"/>
  <c r="H20" i="13"/>
  <c r="H16" i="13"/>
  <c r="H12" i="13"/>
  <c r="H8" i="13"/>
  <c r="G2" i="13"/>
  <c r="G18" i="13"/>
  <c r="G14" i="13"/>
  <c r="G10" i="13"/>
  <c r="G6" i="13"/>
  <c r="G21" i="13"/>
  <c r="G17" i="13"/>
  <c r="G13" i="13"/>
  <c r="G9" i="13"/>
  <c r="F18" i="13"/>
  <c r="F14" i="13"/>
  <c r="F10" i="13"/>
  <c r="F2" i="13"/>
  <c r="F6" i="13"/>
  <c r="F21" i="13"/>
  <c r="F17" i="13"/>
  <c r="F13" i="13"/>
  <c r="F9" i="13"/>
  <c r="F5" i="13"/>
  <c r="F4" i="13"/>
  <c r="F20" i="13"/>
  <c r="F16" i="13"/>
  <c r="F12" i="13"/>
  <c r="F8" i="13"/>
  <c r="F19" i="13"/>
  <c r="F15" i="13"/>
  <c r="F11" i="13"/>
  <c r="F7" i="13"/>
  <c r="F3" i="13"/>
  <c r="W15" i="12"/>
  <c r="W16" i="12" s="1"/>
  <c r="X16" i="12" s="1"/>
  <c r="W25" i="12"/>
  <c r="W26" i="12" s="1"/>
  <c r="X26" i="12" s="1"/>
  <c r="AA22" i="12" s="1"/>
  <c r="Z23" i="12" s="1"/>
  <c r="W5" i="12"/>
  <c r="W7" i="12" s="1"/>
  <c r="X7" i="12" s="1"/>
  <c r="AA3" i="12" s="1"/>
  <c r="Z4" i="12" s="1"/>
  <c r="AA4" i="12" s="1"/>
  <c r="Z5" i="12" s="1"/>
  <c r="AA5" i="12" s="1"/>
  <c r="Z6" i="12" s="1"/>
  <c r="AA6" i="12" s="1"/>
  <c r="G7" i="12"/>
  <c r="AF4" i="12"/>
  <c r="AG4" i="12" s="1"/>
  <c r="AF5" i="12" s="1"/>
  <c r="AG5" i="12" s="1"/>
  <c r="AF6" i="12" s="1"/>
  <c r="AG6" i="12" s="1"/>
  <c r="AF7" i="12" s="1"/>
  <c r="AG7" i="12" s="1"/>
  <c r="AF8" i="12" s="1"/>
  <c r="AG8" i="12" s="1"/>
  <c r="AA12" i="12"/>
  <c r="AH3" i="16" l="1" a="1"/>
  <c r="Z4" i="16"/>
  <c r="AA4" i="16" s="1"/>
  <c r="Z5" i="16" s="1"/>
  <c r="AA5" i="16" s="1"/>
  <c r="Z6" i="16" s="1"/>
  <c r="AA6" i="16" s="1"/>
  <c r="Z7" i="16" s="1"/>
  <c r="AA7" i="16" s="1"/>
  <c r="Z8" i="16" s="1"/>
  <c r="AA8" i="16" s="1"/>
  <c r="AG12" i="16" a="1"/>
  <c r="M3" i="16"/>
  <c r="L3" i="16"/>
  <c r="AA23" i="16"/>
  <c r="Z24" i="16" s="1"/>
  <c r="AA13" i="16"/>
  <c r="Z23" i="16"/>
  <c r="AH3" i="12" a="1"/>
  <c r="AH3" i="12" s="1"/>
  <c r="H7" i="12"/>
  <c r="L11" i="12" s="1"/>
  <c r="M11" i="12" s="1"/>
  <c r="Z13" i="12"/>
  <c r="Z7" i="12"/>
  <c r="AG14" i="16" l="1"/>
  <c r="AG17" i="16"/>
  <c r="AG13" i="16"/>
  <c r="AG16" i="16"/>
  <c r="AG12" i="16"/>
  <c r="AG15" i="16"/>
  <c r="Z14" i="16"/>
  <c r="AB3" i="16" a="1"/>
  <c r="K4" i="16"/>
  <c r="AH7" i="16"/>
  <c r="AH3" i="16"/>
  <c r="AH5" i="16"/>
  <c r="AH6" i="16"/>
  <c r="AH8" i="16"/>
  <c r="AH4" i="16"/>
  <c r="AH6" i="12"/>
  <c r="AH5" i="12"/>
  <c r="AH8" i="12"/>
  <c r="AH7" i="12"/>
  <c r="AH4" i="12"/>
  <c r="K12" i="12"/>
  <c r="AA13" i="12"/>
  <c r="AA23" i="12"/>
  <c r="AA7" i="12"/>
  <c r="L12" i="12" l="1"/>
  <c r="K13" i="12" s="1"/>
  <c r="AA24" i="16"/>
  <c r="AA14" i="16"/>
  <c r="M4" i="16"/>
  <c r="L4" i="16"/>
  <c r="AB8" i="16"/>
  <c r="AB4" i="16"/>
  <c r="AB7" i="16"/>
  <c r="AB3" i="16"/>
  <c r="AB6" i="16"/>
  <c r="AB5" i="16"/>
  <c r="Z14" i="12"/>
  <c r="Z24" i="12"/>
  <c r="Z8" i="12"/>
  <c r="AA8" i="12" s="1"/>
  <c r="AB3" i="12" s="1" a="1"/>
  <c r="L13" i="12" l="1"/>
  <c r="K14" i="12" s="1"/>
  <c r="M12" i="12"/>
  <c r="AB9" i="16"/>
  <c r="K5" i="16"/>
  <c r="Z15" i="16"/>
  <c r="Z25" i="16"/>
  <c r="AA24" i="12"/>
  <c r="AA14" i="12"/>
  <c r="AB3" i="12"/>
  <c r="AB6" i="12"/>
  <c r="AB8" i="12"/>
  <c r="AB4" i="12"/>
  <c r="AB5" i="12"/>
  <c r="AB7" i="12"/>
  <c r="L14" i="12" l="1"/>
  <c r="K15" i="12" s="1"/>
  <c r="M13" i="12"/>
  <c r="AA15" i="16"/>
  <c r="AA25" i="16"/>
  <c r="L5" i="16"/>
  <c r="M5" i="16" s="1"/>
  <c r="AB9" i="12"/>
  <c r="Z15" i="12"/>
  <c r="Z25" i="12"/>
  <c r="L15" i="12" l="1"/>
  <c r="M14" i="12"/>
  <c r="Z16" i="16"/>
  <c r="Z26" i="16"/>
  <c r="K6" i="16"/>
  <c r="AA25" i="12"/>
  <c r="AA15" i="12"/>
  <c r="K16" i="12" l="1"/>
  <c r="M15" i="12"/>
  <c r="M6" i="16"/>
  <c r="L6" i="16"/>
  <c r="AA16" i="16"/>
  <c r="AA26" i="16"/>
  <c r="Z26" i="12"/>
  <c r="Z16" i="12"/>
  <c r="L16" i="12" l="1"/>
  <c r="Z27" i="16"/>
  <c r="Z17" i="16"/>
  <c r="K7" i="16"/>
  <c r="AA26" i="12"/>
  <c r="AA16" i="12"/>
  <c r="O11" i="12" l="1" a="1"/>
  <c r="N11" i="12" a="1"/>
  <c r="P11" i="12" a="1"/>
  <c r="M16" i="12"/>
  <c r="M7" i="16"/>
  <c r="L7" i="16"/>
  <c r="AA27" i="16"/>
  <c r="AB22" i="16" s="1" a="1"/>
  <c r="AA17" i="16"/>
  <c r="AB12" i="16" s="1" a="1"/>
  <c r="Z27" i="12"/>
  <c r="Z17" i="12"/>
  <c r="P15" i="12" l="1"/>
  <c r="P12" i="12"/>
  <c r="P14" i="12"/>
  <c r="P13" i="12"/>
  <c r="P11" i="12"/>
  <c r="P16" i="12"/>
  <c r="N13" i="12"/>
  <c r="N16" i="12"/>
  <c r="N11" i="12"/>
  <c r="N12" i="12"/>
  <c r="N14" i="12"/>
  <c r="N15" i="12"/>
  <c r="O16" i="12"/>
  <c r="O13" i="12"/>
  <c r="O14" i="12"/>
  <c r="O11" i="12"/>
  <c r="O15" i="12"/>
  <c r="O12" i="12"/>
  <c r="AB17" i="16"/>
  <c r="AB13" i="16"/>
  <c r="AB16" i="16"/>
  <c r="AB12" i="16"/>
  <c r="AB15" i="16"/>
  <c r="AB14" i="16"/>
  <c r="AB27" i="16"/>
  <c r="AB23" i="16"/>
  <c r="AB26" i="16"/>
  <c r="AB22" i="16"/>
  <c r="AB25" i="16"/>
  <c r="AB24" i="16"/>
  <c r="N2" i="16" a="1"/>
  <c r="P2" i="16" a="1"/>
  <c r="O2" i="16" a="1"/>
  <c r="AA17" i="12"/>
  <c r="AB12" i="12" s="1" a="1"/>
  <c r="AA27" i="12"/>
  <c r="AB22" i="12" s="1" a="1"/>
  <c r="N17" i="12" l="1"/>
  <c r="P17" i="12"/>
  <c r="O17" i="12"/>
  <c r="N6" i="16"/>
  <c r="N2" i="16"/>
  <c r="N5" i="16"/>
  <c r="N4" i="16"/>
  <c r="N7" i="16"/>
  <c r="N3" i="16"/>
  <c r="AB18" i="16"/>
  <c r="O7" i="16"/>
  <c r="O3" i="16"/>
  <c r="O6" i="16"/>
  <c r="O2" i="16"/>
  <c r="O5" i="16"/>
  <c r="O4" i="16"/>
  <c r="P4" i="16"/>
  <c r="P7" i="16"/>
  <c r="P3" i="16"/>
  <c r="P6" i="16"/>
  <c r="P2" i="16"/>
  <c r="P5" i="16"/>
  <c r="AB28" i="16"/>
  <c r="AB12" i="12"/>
  <c r="AB15" i="12"/>
  <c r="AB13" i="12"/>
  <c r="AB16" i="12"/>
  <c r="AB14" i="12"/>
  <c r="AB17" i="12"/>
  <c r="AB22" i="12"/>
  <c r="AB25" i="12"/>
  <c r="AB23" i="12"/>
  <c r="AB26" i="12"/>
  <c r="AB24" i="12"/>
  <c r="AB27" i="12"/>
  <c r="O8" i="16" l="1"/>
  <c r="P8" i="16"/>
  <c r="N8" i="16"/>
  <c r="AB18" i="12"/>
  <c r="AB28" i="12"/>
</calcChain>
</file>

<file path=xl/sharedStrings.xml><?xml version="1.0" encoding="utf-8"?>
<sst xmlns="http://schemas.openxmlformats.org/spreadsheetml/2006/main" count="1438" uniqueCount="75">
  <si>
    <t>name</t>
  </si>
  <si>
    <t>value</t>
  </si>
  <si>
    <t>percentage</t>
  </si>
  <si>
    <t>ashilla</t>
  </si>
  <si>
    <t>bulan</t>
  </si>
  <si>
    <t xml:space="preserve">bunga </t>
  </si>
  <si>
    <t>dhifa</t>
  </si>
  <si>
    <t>endang</t>
  </si>
  <si>
    <t>esa</t>
  </si>
  <si>
    <t>hasanah</t>
  </si>
  <si>
    <t>raihan</t>
  </si>
  <si>
    <t>satria</t>
  </si>
  <si>
    <t>wildan</t>
  </si>
  <si>
    <t>unknown</t>
  </si>
  <si>
    <t>front 1</t>
  </si>
  <si>
    <t>front 2</t>
  </si>
  <si>
    <t>left 1</t>
  </si>
  <si>
    <t>right 1</t>
  </si>
  <si>
    <t>right 2</t>
  </si>
  <si>
    <t>left 2</t>
  </si>
  <si>
    <t>total time</t>
  </si>
  <si>
    <t>Actual</t>
  </si>
  <si>
    <t>Predicted</t>
  </si>
  <si>
    <t>front</t>
  </si>
  <si>
    <t xml:space="preserve">right </t>
  </si>
  <si>
    <t>left</t>
  </si>
  <si>
    <t>n</t>
  </si>
  <si>
    <t>max</t>
  </si>
  <si>
    <t>min</t>
  </si>
  <si>
    <t>range</t>
  </si>
  <si>
    <t>k</t>
  </si>
  <si>
    <t>p</t>
  </si>
  <si>
    <t>interval kelas</t>
  </si>
  <si>
    <t>right</t>
  </si>
  <si>
    <t>jumlah kelas</t>
  </si>
  <si>
    <t xml:space="preserve">range </t>
  </si>
  <si>
    <t>jangkauan</t>
  </si>
  <si>
    <t>panjang interval kelas</t>
  </si>
  <si>
    <t>kelas</t>
  </si>
  <si>
    <t>interval</t>
  </si>
  <si>
    <t>front freq</t>
  </si>
  <si>
    <t>right freq</t>
  </si>
  <si>
    <t>left freq</t>
  </si>
  <si>
    <t>percobaan 1</t>
  </si>
  <si>
    <t>percobaan 2</t>
  </si>
  <si>
    <t>average</t>
  </si>
  <si>
    <t>std</t>
  </si>
  <si>
    <t>z front</t>
  </si>
  <si>
    <t>z right</t>
  </si>
  <si>
    <t>z left</t>
  </si>
  <si>
    <t>xi</t>
  </si>
  <si>
    <t>fi.xi front</t>
  </si>
  <si>
    <t>xbar</t>
  </si>
  <si>
    <t>TP</t>
  </si>
  <si>
    <t>TN</t>
  </si>
  <si>
    <t>FP</t>
  </si>
  <si>
    <t>FN</t>
  </si>
  <si>
    <t>a</t>
  </si>
  <si>
    <t>r</t>
  </si>
  <si>
    <t>Precision</t>
  </si>
  <si>
    <t>Recall</t>
  </si>
  <si>
    <t>Akurasi</t>
  </si>
  <si>
    <t>Tampak Depan</t>
  </si>
  <si>
    <t>Sisi Kanan</t>
  </si>
  <si>
    <t>Sisi Kiri</t>
  </si>
  <si>
    <t>subjek 1</t>
  </si>
  <si>
    <t>subjek 2</t>
  </si>
  <si>
    <t>subjek 3</t>
  </si>
  <si>
    <t>subjek 4</t>
  </si>
  <si>
    <t>subjek 5</t>
  </si>
  <si>
    <t>subjek 6</t>
  </si>
  <si>
    <t>subjek 7</t>
  </si>
  <si>
    <t>subjek 8</t>
  </si>
  <si>
    <t>subjek 9</t>
  </si>
  <si>
    <t>subjek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</si>
</sst>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%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1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/>
    </xf>
    <xf numFmtId="165" fontId="0" fillId="0" borderId="1" xfId="1" applyNumberFormat="1" applyFont="1" applyBorder="1"/>
    <xf numFmtId="9" fontId="0" fillId="0" borderId="1" xfId="1" applyFont="1" applyBorder="1"/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10" fontId="0" fillId="3" borderId="1" xfId="1" applyNumberFormat="1" applyFont="1" applyFill="1" applyBorder="1"/>
    <xf numFmtId="10" fontId="0" fillId="3" borderId="1" xfId="0" applyNumberFormat="1" applyFill="1" applyBorder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10" fontId="0" fillId="0" borderId="1" xfId="1" applyNumberFormat="1" applyFont="1" applyFill="1" applyBorder="1"/>
    <xf numFmtId="10" fontId="0" fillId="0" borderId="1" xfId="0" applyNumberFormat="1" applyFill="1" applyBorder="1"/>
    <xf numFmtId="0" fontId="0" fillId="0" borderId="4" xfId="0" applyBorder="1" applyAlignment="1">
      <alignment horizontal="center"/>
    </xf>
    <xf numFmtId="166" fontId="0" fillId="0" borderId="0" xfId="1" applyNumberFormat="1" applyFont="1"/>
    <xf numFmtId="167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distribusi frekuensi pengenalan wajah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front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frekuensi'!$N$11:$N$16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6-4064-A91B-8EE56193C7FB}"/>
            </c:ext>
          </c:extLst>
        </c:ser>
        <c:ser>
          <c:idx val="1"/>
          <c:order val="1"/>
          <c:tx>
            <c:v>right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frekuensi'!$O$11:$O$16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86-4064-A91B-8EE56193C7FB}"/>
            </c:ext>
          </c:extLst>
        </c:ser>
        <c:ser>
          <c:idx val="2"/>
          <c:order val="2"/>
          <c:tx>
            <c:v>left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frekuensi'!$P$11:$P$16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86-4064-A91B-8EE56193C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axId val="495285120"/>
        <c:axId val="495282168"/>
      </c:barChart>
      <c:catAx>
        <c:axId val="4952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82168"/>
        <c:crosses val="autoZero"/>
        <c:auto val="1"/>
        <c:lblAlgn val="ctr"/>
        <c:lblOffset val="100"/>
        <c:noMultiLvlLbl val="0"/>
      </c:catAx>
      <c:valAx>
        <c:axId val="49528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8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1">
              <a:alpha val="94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Frontal 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frekuensi'!$N$11:$N$16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E-4FC9-8A42-725EE88E0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483304"/>
        <c:axId val="436484616"/>
      </c:barChart>
      <c:catAx>
        <c:axId val="43648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4616"/>
        <c:crosses val="autoZero"/>
        <c:auto val="1"/>
        <c:lblAlgn val="ctr"/>
        <c:lblOffset val="100"/>
        <c:noMultiLvlLbl val="0"/>
      </c:catAx>
      <c:valAx>
        <c:axId val="43648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3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Profile 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frekuensi'!$O$11:$O$16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F-4114-A83C-FD4E0873A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83832"/>
        <c:axId val="359802720"/>
      </c:barChart>
      <c:catAx>
        <c:axId val="44228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802720"/>
        <c:crosses val="autoZero"/>
        <c:auto val="1"/>
        <c:lblAlgn val="ctr"/>
        <c:lblOffset val="100"/>
        <c:noMultiLvlLbl val="0"/>
      </c:catAx>
      <c:valAx>
        <c:axId val="3598027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8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Profile 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 frekuensi'!$M$11:$M$16</c:f>
              <c:strCache>
                <c:ptCount val="6"/>
                <c:pt idx="0">
                  <c:v>0% - 16%</c:v>
                </c:pt>
                <c:pt idx="1">
                  <c:v>17% - 33%</c:v>
                </c:pt>
                <c:pt idx="2">
                  <c:v>34% - 50%</c:v>
                </c:pt>
                <c:pt idx="3">
                  <c:v>51% - 67%</c:v>
                </c:pt>
                <c:pt idx="4">
                  <c:v>68% - 84%</c:v>
                </c:pt>
                <c:pt idx="5">
                  <c:v>85% - 101%</c:v>
                </c:pt>
              </c:strCache>
            </c:strRef>
          </c:cat>
          <c:val>
            <c:numRef>
              <c:f>'dist frekuensi'!$P$11:$P$16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1-4171-9903-259222B7F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483960"/>
        <c:axId val="541724728"/>
      </c:barChart>
      <c:catAx>
        <c:axId val="43648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24728"/>
        <c:crosses val="autoZero"/>
        <c:auto val="1"/>
        <c:lblAlgn val="ctr"/>
        <c:lblOffset val="100"/>
        <c:noMultiLvlLbl val="0"/>
      </c:catAx>
      <c:valAx>
        <c:axId val="54172472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272143</xdr:colOff>
      <xdr:row>27</xdr:row>
      <xdr:rowOff>87475</xdr:rowOff>
    </xdr:from>
    <xdr:to>
      <xdr:col>17</xdr:col>
      <xdr:colOff>456810</xdr:colOff>
      <xdr:row>39</xdr:row>
      <xdr:rowOff>145790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34AC27-0356-401D-AAE5-8F22F813D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464586</xdr:colOff>
      <xdr:row>48</xdr:row>
      <xdr:rowOff>23132</xdr:rowOff>
    </xdr:from>
    <xdr:to>
      <xdr:col>7</xdr:col>
      <xdr:colOff>602602</xdr:colOff>
      <xdr:row>57</xdr:row>
      <xdr:rowOff>38877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F96639-D745-4835-9341-22329B539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454868</xdr:colOff>
      <xdr:row>58</xdr:row>
      <xdr:rowOff>3694</xdr:rowOff>
    </xdr:from>
    <xdr:to>
      <xdr:col>7</xdr:col>
      <xdr:colOff>641479</xdr:colOff>
      <xdr:row>68</xdr:row>
      <xdr:rowOff>77756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AFF984-1D2A-4582-BCB4-08B4A8154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445146</xdr:colOff>
      <xdr:row>68</xdr:row>
      <xdr:rowOff>178642</xdr:rowOff>
    </xdr:from>
    <xdr:to>
      <xdr:col>7</xdr:col>
      <xdr:colOff>651197</xdr:colOff>
      <xdr:row>79</xdr:row>
      <xdr:rowOff>165229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7F0A11-2991-4516-84CD-55FCD00AE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A4E6-E88D-4901-A41E-0A38DD8CEA42}">
  <dimension ref="A1:AH30"/>
  <sheetViews>
    <sheetView view="pageLayout" zoomScaleNormal="100" workbookViewId="0">
      <selection activeCell="C3" sqref="C3"/>
    </sheetView>
  </sheetViews>
  <sheetFormatPr defaultRowHeight="15" x14ac:dyDescent="0.25"/>
  <cols>
    <col min="2" max="2" width="11" bestFit="1" customWidth="1"/>
    <col min="3" max="14" width="9.140625" customWidth="1"/>
  </cols>
  <sheetData>
    <row r="1" spans="1:34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S1" t="s">
        <v>14</v>
      </c>
      <c r="W1" t="s">
        <v>15</v>
      </c>
      <c r="AB1" t="s">
        <v>17</v>
      </c>
      <c r="AF1" t="s">
        <v>18</v>
      </c>
    </row>
    <row r="2" spans="1:34" x14ac:dyDescent="0.25">
      <c r="A2" s="50" t="s">
        <v>14</v>
      </c>
      <c r="B2" s="10" t="s">
        <v>1</v>
      </c>
      <c r="C2" s="11">
        <v>6.7041999999999753</v>
      </c>
      <c r="D2" s="11">
        <v>0.28129999999999811</v>
      </c>
      <c r="E2" s="11">
        <v>0.83610000000000539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2.2508000000000195</v>
      </c>
      <c r="N2" s="10">
        <v>10.072399999999998</v>
      </c>
      <c r="S2" t="s">
        <v>0</v>
      </c>
      <c r="T2" t="s">
        <v>1</v>
      </c>
      <c r="U2" t="s">
        <v>2</v>
      </c>
      <c r="W2" t="s">
        <v>0</v>
      </c>
      <c r="X2" t="s">
        <v>1</v>
      </c>
      <c r="Y2" t="s">
        <v>2</v>
      </c>
      <c r="AB2" t="s">
        <v>0</v>
      </c>
      <c r="AC2" t="s">
        <v>1</v>
      </c>
      <c r="AD2" t="s">
        <v>2</v>
      </c>
      <c r="AF2" t="s">
        <v>0</v>
      </c>
      <c r="AG2" t="s">
        <v>1</v>
      </c>
      <c r="AH2" t="s">
        <v>2</v>
      </c>
    </row>
    <row r="3" spans="1:34" x14ac:dyDescent="0.25">
      <c r="A3" s="51"/>
      <c r="B3" s="6" t="s">
        <v>2</v>
      </c>
      <c r="C3" s="8">
        <v>0.66560104840951273</v>
      </c>
      <c r="D3" s="8">
        <v>2.7927802708391063E-2</v>
      </c>
      <c r="E3" s="8">
        <v>8.3009014733331235E-2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0.22346213414876492</v>
      </c>
      <c r="N3" s="9">
        <f>SUM(C3:M3)</f>
        <v>0.99999999999999989</v>
      </c>
      <c r="S3" t="s">
        <v>3</v>
      </c>
      <c r="T3">
        <v>6.7041999999999753</v>
      </c>
      <c r="U3" s="1">
        <v>0.66560104840951273</v>
      </c>
      <c r="W3" t="s">
        <v>3</v>
      </c>
      <c r="X3">
        <v>2.4888000000000021</v>
      </c>
      <c r="Y3" s="1">
        <v>0.2487257900101939</v>
      </c>
      <c r="AB3" t="s">
        <v>3</v>
      </c>
      <c r="AC3">
        <v>0.15620000000000189</v>
      </c>
      <c r="AD3" s="1">
        <v>1.5469175538499816E-2</v>
      </c>
      <c r="AF3" t="s">
        <v>3</v>
      </c>
      <c r="AG3">
        <v>0</v>
      </c>
      <c r="AH3" s="1">
        <v>0</v>
      </c>
    </row>
    <row r="4" spans="1:34" x14ac:dyDescent="0.25">
      <c r="A4" s="50" t="s">
        <v>15</v>
      </c>
      <c r="B4" s="10" t="s">
        <v>1</v>
      </c>
      <c r="C4" s="11">
        <v>2.4888000000000021</v>
      </c>
      <c r="D4" s="11">
        <v>9.3799999999999883E-2</v>
      </c>
      <c r="E4" s="11">
        <v>0.19649999999999945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7.2270999999999983</v>
      </c>
      <c r="N4" s="11">
        <f>SUM(C4:M4)</f>
        <v>10.0062</v>
      </c>
      <c r="S4" t="s">
        <v>4</v>
      </c>
      <c r="T4">
        <v>0.28129999999999811</v>
      </c>
      <c r="U4" s="1">
        <v>2.7927802708391063E-2</v>
      </c>
      <c r="W4" t="s">
        <v>4</v>
      </c>
      <c r="X4">
        <v>9.3799999999999883E-2</v>
      </c>
      <c r="Y4" s="1">
        <v>9.3741880034378579E-3</v>
      </c>
      <c r="AB4" t="s">
        <v>4</v>
      </c>
      <c r="AC4">
        <v>0</v>
      </c>
      <c r="AD4" s="1">
        <v>0</v>
      </c>
      <c r="AF4" t="s">
        <v>4</v>
      </c>
      <c r="AG4">
        <v>0</v>
      </c>
      <c r="AH4" s="1">
        <v>0</v>
      </c>
    </row>
    <row r="5" spans="1:34" x14ac:dyDescent="0.25">
      <c r="A5" s="51"/>
      <c r="B5" s="6" t="s">
        <v>2</v>
      </c>
      <c r="C5" s="8">
        <v>0.2487257900101939</v>
      </c>
      <c r="D5" s="8">
        <v>9.3741880034378579E-3</v>
      </c>
      <c r="E5" s="8">
        <v>1.9637824548779704E-2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0.72226219743758857</v>
      </c>
      <c r="N5" s="8">
        <f t="shared" ref="N5:N13" si="0">SUM(C5:M5)</f>
        <v>1</v>
      </c>
      <c r="S5" t="s">
        <v>5</v>
      </c>
      <c r="T5">
        <v>0.83610000000000539</v>
      </c>
      <c r="U5" s="1">
        <v>8.3009014733331235E-2</v>
      </c>
      <c r="W5" t="s">
        <v>5</v>
      </c>
      <c r="X5">
        <v>0.19649999999999945</v>
      </c>
      <c r="Y5" s="1">
        <v>1.9637824548779704E-2</v>
      </c>
      <c r="AB5" t="s">
        <v>5</v>
      </c>
      <c r="AC5">
        <v>0</v>
      </c>
      <c r="AD5" s="1">
        <v>0</v>
      </c>
      <c r="AF5" t="s">
        <v>5</v>
      </c>
      <c r="AG5">
        <v>0</v>
      </c>
      <c r="AH5" s="1">
        <v>0</v>
      </c>
    </row>
    <row r="6" spans="1:34" x14ac:dyDescent="0.25">
      <c r="A6" s="50" t="s">
        <v>17</v>
      </c>
      <c r="B6" s="10" t="s">
        <v>1</v>
      </c>
      <c r="C6" s="11">
        <v>0.15620000000000189</v>
      </c>
      <c r="D6" s="11">
        <v>0</v>
      </c>
      <c r="E6" s="11">
        <v>0</v>
      </c>
      <c r="F6" s="11">
        <v>0.46920000000000073</v>
      </c>
      <c r="G6" s="11">
        <v>0.17190000000000083</v>
      </c>
      <c r="H6" s="11">
        <v>0</v>
      </c>
      <c r="I6" s="11">
        <v>5.2306999999999952</v>
      </c>
      <c r="J6" s="11">
        <v>0</v>
      </c>
      <c r="K6" s="11">
        <v>0.16050000000000253</v>
      </c>
      <c r="L6" s="11">
        <v>0.17190000000000083</v>
      </c>
      <c r="M6" s="11">
        <v>3.7370999999999981</v>
      </c>
      <c r="N6" s="11">
        <f t="shared" si="0"/>
        <v>10.0975</v>
      </c>
      <c r="S6" t="s">
        <v>6</v>
      </c>
      <c r="T6">
        <v>0</v>
      </c>
      <c r="U6" s="1">
        <v>0</v>
      </c>
      <c r="W6" t="s">
        <v>6</v>
      </c>
      <c r="X6">
        <v>0</v>
      </c>
      <c r="Y6" s="1">
        <v>0</v>
      </c>
      <c r="AB6" t="s">
        <v>6</v>
      </c>
      <c r="AC6">
        <v>0.46920000000000073</v>
      </c>
      <c r="AD6" s="1">
        <v>4.6466947264174371E-2</v>
      </c>
      <c r="AF6" t="s">
        <v>6</v>
      </c>
      <c r="AG6">
        <v>0.15449999999999964</v>
      </c>
      <c r="AH6" s="1">
        <v>1.5298089966631316E-2</v>
      </c>
    </row>
    <row r="7" spans="1:34" x14ac:dyDescent="0.25">
      <c r="A7" s="51"/>
      <c r="B7" s="6" t="s">
        <v>2</v>
      </c>
      <c r="C7" s="8">
        <v>1.5469175538499816E-2</v>
      </c>
      <c r="D7" s="8">
        <v>0</v>
      </c>
      <c r="E7" s="8">
        <v>0</v>
      </c>
      <c r="F7" s="8">
        <v>4.6466947264174371E-2</v>
      </c>
      <c r="G7" s="8">
        <v>1.7024015845506394E-2</v>
      </c>
      <c r="H7" s="8">
        <v>0</v>
      </c>
      <c r="I7" s="8">
        <v>0.51801931171081905</v>
      </c>
      <c r="J7" s="8">
        <v>0</v>
      </c>
      <c r="K7" s="8">
        <v>1.5895023520673686E-2</v>
      </c>
      <c r="L7" s="8">
        <v>1.7024015845506394E-2</v>
      </c>
      <c r="M7" s="8">
        <v>0.3701015102748203</v>
      </c>
      <c r="N7" s="8">
        <f t="shared" si="0"/>
        <v>1</v>
      </c>
      <c r="S7" t="s">
        <v>7</v>
      </c>
      <c r="T7">
        <v>0</v>
      </c>
      <c r="U7" s="1">
        <v>0</v>
      </c>
      <c r="W7" t="s">
        <v>7</v>
      </c>
      <c r="X7">
        <v>0</v>
      </c>
      <c r="Y7" s="1">
        <v>0</v>
      </c>
      <c r="AB7" t="s">
        <v>7</v>
      </c>
      <c r="AC7">
        <v>0.17190000000000083</v>
      </c>
      <c r="AD7" s="1">
        <v>1.7024015845506394E-2</v>
      </c>
      <c r="AF7" t="s">
        <v>7</v>
      </c>
      <c r="AG7">
        <v>0.17210000000000036</v>
      </c>
      <c r="AH7" s="1">
        <v>1.7040785004901367E-2</v>
      </c>
    </row>
    <row r="8" spans="1:34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0</v>
      </c>
      <c r="F8" s="11">
        <v>0.15449999999999964</v>
      </c>
      <c r="G8" s="11">
        <v>0.17210000000000036</v>
      </c>
      <c r="H8" s="11">
        <v>0</v>
      </c>
      <c r="I8" s="11">
        <v>5.2130999999999998</v>
      </c>
      <c r="J8" s="11">
        <v>0</v>
      </c>
      <c r="K8" s="11">
        <v>0</v>
      </c>
      <c r="L8" s="11">
        <v>0.18719999999999981</v>
      </c>
      <c r="M8" s="11">
        <v>4.3723999999999998</v>
      </c>
      <c r="N8" s="11">
        <f t="shared" si="0"/>
        <v>10.099299999999999</v>
      </c>
      <c r="S8" t="s">
        <v>8</v>
      </c>
      <c r="T8">
        <v>0</v>
      </c>
      <c r="U8" s="1">
        <v>0</v>
      </c>
      <c r="W8" t="s">
        <v>8</v>
      </c>
      <c r="X8">
        <v>0</v>
      </c>
      <c r="Y8" s="1">
        <v>0</v>
      </c>
      <c r="AB8" t="s">
        <v>8</v>
      </c>
      <c r="AC8">
        <v>0</v>
      </c>
      <c r="AD8" s="1">
        <v>0</v>
      </c>
      <c r="AF8" t="s">
        <v>8</v>
      </c>
      <c r="AG8">
        <v>0</v>
      </c>
      <c r="AH8" s="1">
        <v>0</v>
      </c>
    </row>
    <row r="9" spans="1:34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1.5298089966631316E-2</v>
      </c>
      <c r="G9" s="8">
        <v>1.7040785004901367E-2</v>
      </c>
      <c r="H9" s="8">
        <v>0</v>
      </c>
      <c r="I9" s="8">
        <v>0.51618429000029709</v>
      </c>
      <c r="J9" s="8">
        <v>0</v>
      </c>
      <c r="K9" s="8">
        <v>0</v>
      </c>
      <c r="L9" s="8">
        <v>1.8535938134326125E-2</v>
      </c>
      <c r="M9" s="8">
        <v>0.43294089689384413</v>
      </c>
      <c r="N9" s="8">
        <f t="shared" si="0"/>
        <v>1</v>
      </c>
      <c r="S9" t="s">
        <v>9</v>
      </c>
      <c r="T9">
        <v>0</v>
      </c>
      <c r="U9" s="1">
        <v>0</v>
      </c>
      <c r="W9" t="s">
        <v>9</v>
      </c>
      <c r="X9">
        <v>0</v>
      </c>
      <c r="Y9" s="1">
        <v>0</v>
      </c>
      <c r="AB9" t="s">
        <v>9</v>
      </c>
      <c r="AC9">
        <v>5.2306999999999952</v>
      </c>
      <c r="AD9" s="1">
        <v>0.51801931171081905</v>
      </c>
      <c r="AF9" t="s">
        <v>9</v>
      </c>
      <c r="AG9">
        <v>5.2130999999999998</v>
      </c>
      <c r="AH9" s="1">
        <v>0.51618429000029709</v>
      </c>
    </row>
    <row r="10" spans="1:34" x14ac:dyDescent="0.25">
      <c r="A10" s="50" t="s">
        <v>16</v>
      </c>
      <c r="B10" s="10" t="s">
        <v>1</v>
      </c>
      <c r="C10" s="11">
        <v>5.6063000000000009</v>
      </c>
      <c r="D10" s="11">
        <v>0</v>
      </c>
      <c r="E10" s="11">
        <v>0.46630000000000038</v>
      </c>
      <c r="F10" s="11">
        <v>0</v>
      </c>
      <c r="G10" s="11">
        <v>0</v>
      </c>
      <c r="H10" s="11">
        <v>0</v>
      </c>
      <c r="I10" s="11">
        <v>0.48449999999999882</v>
      </c>
      <c r="J10" s="11">
        <v>0</v>
      </c>
      <c r="K10" s="11">
        <v>0</v>
      </c>
      <c r="L10" s="11">
        <v>0</v>
      </c>
      <c r="M10" s="11">
        <v>3.4856999999999996</v>
      </c>
      <c r="N10" s="11">
        <f t="shared" si="0"/>
        <v>10.0428</v>
      </c>
      <c r="S10" t="s">
        <v>10</v>
      </c>
      <c r="T10">
        <v>0</v>
      </c>
      <c r="U10" s="1">
        <v>0</v>
      </c>
      <c r="W10" t="s">
        <v>10</v>
      </c>
      <c r="X10">
        <v>0</v>
      </c>
      <c r="Y10" s="1">
        <v>0</v>
      </c>
      <c r="AB10" t="s">
        <v>10</v>
      </c>
      <c r="AC10">
        <v>0</v>
      </c>
      <c r="AD10" s="1">
        <v>0</v>
      </c>
      <c r="AF10" t="s">
        <v>10</v>
      </c>
      <c r="AG10">
        <v>0</v>
      </c>
      <c r="AH10" s="1">
        <v>0</v>
      </c>
    </row>
    <row r="11" spans="1:34" x14ac:dyDescent="0.25">
      <c r="A11" s="51"/>
      <c r="B11" s="6" t="s">
        <v>2</v>
      </c>
      <c r="C11" s="8">
        <v>0.55824072967698257</v>
      </c>
      <c r="D11" s="8">
        <v>0</v>
      </c>
      <c r="E11" s="8">
        <v>4.6431274146652365E-2</v>
      </c>
      <c r="F11" s="8">
        <v>0</v>
      </c>
      <c r="G11" s="8">
        <v>0</v>
      </c>
      <c r="H11" s="8">
        <v>0</v>
      </c>
      <c r="I11" s="8">
        <v>4.8243517744055324E-2</v>
      </c>
      <c r="J11" s="8">
        <v>0</v>
      </c>
      <c r="K11" s="8">
        <v>0</v>
      </c>
      <c r="L11" s="8">
        <v>0</v>
      </c>
      <c r="M11" s="8">
        <v>0.34708447843230966</v>
      </c>
      <c r="N11" s="8">
        <f t="shared" si="0"/>
        <v>1</v>
      </c>
      <c r="S11" t="s">
        <v>11</v>
      </c>
      <c r="T11">
        <v>0</v>
      </c>
      <c r="U11" s="1">
        <v>0</v>
      </c>
      <c r="W11" t="s">
        <v>11</v>
      </c>
      <c r="X11">
        <v>0</v>
      </c>
      <c r="Y11" s="1">
        <v>0</v>
      </c>
      <c r="AB11" t="s">
        <v>11</v>
      </c>
      <c r="AC11">
        <v>0.16050000000000253</v>
      </c>
      <c r="AD11" s="1">
        <v>1.5895023520673686E-2</v>
      </c>
      <c r="AF11" t="s">
        <v>11</v>
      </c>
      <c r="AG11">
        <v>0</v>
      </c>
      <c r="AH11" s="1">
        <v>0</v>
      </c>
    </row>
    <row r="12" spans="1:34" x14ac:dyDescent="0.25">
      <c r="A12" s="50" t="s">
        <v>19</v>
      </c>
      <c r="B12" s="10" t="s">
        <v>1</v>
      </c>
      <c r="C12" s="11">
        <v>4.3933000000000177</v>
      </c>
      <c r="D12" s="11">
        <v>0</v>
      </c>
      <c r="E12" s="11">
        <v>0.55159999999999343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0.17190000000000083</v>
      </c>
      <c r="L12" s="11">
        <v>0</v>
      </c>
      <c r="M12" s="11">
        <v>4.9764999999999873</v>
      </c>
      <c r="N12" s="11">
        <f t="shared" si="0"/>
        <v>10.093299999999999</v>
      </c>
      <c r="S12" t="s">
        <v>12</v>
      </c>
      <c r="T12">
        <v>0</v>
      </c>
      <c r="U12" s="1">
        <v>0</v>
      </c>
      <c r="W12" t="s">
        <v>12</v>
      </c>
      <c r="X12">
        <v>0</v>
      </c>
      <c r="Y12" s="1">
        <v>0</v>
      </c>
      <c r="AB12" t="s">
        <v>12</v>
      </c>
      <c r="AC12">
        <v>0.17190000000000083</v>
      </c>
      <c r="AD12" s="1">
        <v>1.7024015845506394E-2</v>
      </c>
      <c r="AF12" t="s">
        <v>12</v>
      </c>
      <c r="AG12">
        <v>0.18719999999999981</v>
      </c>
      <c r="AH12" s="1">
        <v>1.8535938134326125E-2</v>
      </c>
    </row>
    <row r="13" spans="1:34" x14ac:dyDescent="0.25">
      <c r="A13" s="51"/>
      <c r="B13" s="6" t="s">
        <v>2</v>
      </c>
      <c r="C13" s="8">
        <v>0.43526894078250106</v>
      </c>
      <c r="D13" s="8">
        <v>0</v>
      </c>
      <c r="E13" s="8">
        <v>5.4650114432345562E-2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1.7031099838506817E-2</v>
      </c>
      <c r="L13" s="8">
        <v>0</v>
      </c>
      <c r="M13" s="8">
        <v>0.49304984494664655</v>
      </c>
      <c r="N13" s="8">
        <f t="shared" si="0"/>
        <v>1</v>
      </c>
      <c r="S13" t="s">
        <v>13</v>
      </c>
      <c r="T13">
        <v>2.2508000000000195</v>
      </c>
      <c r="U13" s="1">
        <v>0.22346213414876492</v>
      </c>
      <c r="W13" t="s">
        <v>13</v>
      </c>
      <c r="X13">
        <v>7.2270999999999983</v>
      </c>
      <c r="Y13" s="1">
        <v>0.72226219743758857</v>
      </c>
      <c r="AB13" t="s">
        <v>13</v>
      </c>
      <c r="AC13">
        <v>3.7370999999999981</v>
      </c>
      <c r="AD13" s="1">
        <v>0.3701015102748203</v>
      </c>
      <c r="AF13" t="s">
        <v>13</v>
      </c>
      <c r="AG13">
        <v>4.3723999999999998</v>
      </c>
      <c r="AH13" s="1">
        <v>0.43294089689384413</v>
      </c>
    </row>
    <row r="14" spans="1:34" x14ac:dyDescent="0.25">
      <c r="T14">
        <v>10.072399999999998</v>
      </c>
      <c r="X14">
        <v>10.0062</v>
      </c>
      <c r="Y14" s="1"/>
      <c r="AC14">
        <v>10.0975</v>
      </c>
      <c r="AG14">
        <v>10.099299999999999</v>
      </c>
    </row>
    <row r="17" spans="19:25" x14ac:dyDescent="0.25">
      <c r="S17" t="s">
        <v>16</v>
      </c>
      <c r="W17" t="s">
        <v>19</v>
      </c>
    </row>
    <row r="18" spans="19:25" x14ac:dyDescent="0.25">
      <c r="S18" t="s">
        <v>0</v>
      </c>
      <c r="T18" t="s">
        <v>1</v>
      </c>
      <c r="U18" t="s">
        <v>2</v>
      </c>
      <c r="W18" t="s">
        <v>0</v>
      </c>
      <c r="X18" t="s">
        <v>1</v>
      </c>
      <c r="Y18" t="s">
        <v>2</v>
      </c>
    </row>
    <row r="19" spans="19:25" x14ac:dyDescent="0.25">
      <c r="S19" t="s">
        <v>3</v>
      </c>
      <c r="T19">
        <v>5.6063000000000009</v>
      </c>
      <c r="U19" s="1">
        <v>0.55824072967698257</v>
      </c>
      <c r="W19" t="s">
        <v>3</v>
      </c>
      <c r="X19">
        <v>4.3933000000000177</v>
      </c>
      <c r="Y19" s="1">
        <v>0.43526894078250106</v>
      </c>
    </row>
    <row r="20" spans="19:25" x14ac:dyDescent="0.25">
      <c r="S20" t="s">
        <v>4</v>
      </c>
      <c r="T20">
        <v>0</v>
      </c>
      <c r="U20" s="1">
        <v>0</v>
      </c>
      <c r="W20" t="s">
        <v>4</v>
      </c>
      <c r="X20">
        <v>0</v>
      </c>
      <c r="Y20" s="1">
        <v>0</v>
      </c>
    </row>
    <row r="21" spans="19:25" x14ac:dyDescent="0.25">
      <c r="S21" t="s">
        <v>5</v>
      </c>
      <c r="T21">
        <v>0.46630000000000038</v>
      </c>
      <c r="U21" s="1">
        <v>4.6431274146652365E-2</v>
      </c>
      <c r="W21" t="s">
        <v>5</v>
      </c>
      <c r="X21">
        <v>0.55159999999999343</v>
      </c>
      <c r="Y21" s="1">
        <v>5.4650114432345562E-2</v>
      </c>
    </row>
    <row r="22" spans="19:25" x14ac:dyDescent="0.25">
      <c r="S22" t="s">
        <v>6</v>
      </c>
      <c r="T22">
        <v>0</v>
      </c>
      <c r="U22" s="1">
        <v>0</v>
      </c>
      <c r="W22" t="s">
        <v>6</v>
      </c>
      <c r="X22">
        <v>0</v>
      </c>
      <c r="Y22" s="1">
        <v>0</v>
      </c>
    </row>
    <row r="23" spans="19:25" x14ac:dyDescent="0.25">
      <c r="S23" t="s">
        <v>7</v>
      </c>
      <c r="T23">
        <v>0</v>
      </c>
      <c r="U23" s="1">
        <v>0</v>
      </c>
      <c r="W23" t="s">
        <v>7</v>
      </c>
      <c r="X23">
        <v>0</v>
      </c>
      <c r="Y23" s="1">
        <v>0</v>
      </c>
    </row>
    <row r="24" spans="19:25" x14ac:dyDescent="0.25">
      <c r="S24" t="s">
        <v>8</v>
      </c>
      <c r="T24">
        <v>0</v>
      </c>
      <c r="U24" s="1">
        <v>0</v>
      </c>
      <c r="W24" t="s">
        <v>8</v>
      </c>
      <c r="X24">
        <v>0</v>
      </c>
      <c r="Y24" s="1">
        <v>0</v>
      </c>
    </row>
    <row r="25" spans="19:25" x14ac:dyDescent="0.25">
      <c r="S25" t="s">
        <v>9</v>
      </c>
      <c r="T25">
        <v>0.48449999999999882</v>
      </c>
      <c r="U25" s="1">
        <v>4.8243517744055324E-2</v>
      </c>
      <c r="W25" t="s">
        <v>9</v>
      </c>
      <c r="X25">
        <v>0</v>
      </c>
      <c r="Y25" s="1">
        <v>0</v>
      </c>
    </row>
    <row r="26" spans="19:25" x14ac:dyDescent="0.25">
      <c r="S26" t="s">
        <v>10</v>
      </c>
      <c r="T26">
        <v>0</v>
      </c>
      <c r="U26" s="1">
        <v>0</v>
      </c>
      <c r="W26" t="s">
        <v>10</v>
      </c>
      <c r="X26">
        <v>0</v>
      </c>
      <c r="Y26" s="1">
        <v>0</v>
      </c>
    </row>
    <row r="27" spans="19:25" x14ac:dyDescent="0.25">
      <c r="S27" t="s">
        <v>11</v>
      </c>
      <c r="T27">
        <v>0</v>
      </c>
      <c r="U27" s="1">
        <v>0</v>
      </c>
      <c r="W27" t="s">
        <v>11</v>
      </c>
      <c r="X27">
        <v>0.17190000000000083</v>
      </c>
      <c r="Y27" s="1">
        <v>1.7031099838506817E-2</v>
      </c>
    </row>
    <row r="28" spans="19:25" x14ac:dyDescent="0.25">
      <c r="S28" t="s">
        <v>12</v>
      </c>
      <c r="T28">
        <v>0</v>
      </c>
      <c r="U28" s="1">
        <v>0</v>
      </c>
      <c r="W28" t="s">
        <v>12</v>
      </c>
      <c r="X28">
        <v>0</v>
      </c>
      <c r="Y28" s="1">
        <v>0</v>
      </c>
    </row>
    <row r="29" spans="19:25" x14ac:dyDescent="0.25">
      <c r="S29" t="s">
        <v>13</v>
      </c>
      <c r="T29">
        <v>3.4856999999999996</v>
      </c>
      <c r="U29" s="1">
        <v>0.34708447843230966</v>
      </c>
      <c r="W29" t="s">
        <v>13</v>
      </c>
      <c r="X29">
        <v>4.9764999999999873</v>
      </c>
      <c r="Y29" s="1">
        <v>0.49304984494664655</v>
      </c>
    </row>
    <row r="30" spans="19:25" x14ac:dyDescent="0.25">
      <c r="T30">
        <v>10.0428</v>
      </c>
      <c r="X30">
        <v>10.093299999999999</v>
      </c>
    </row>
  </sheetData>
  <mergeCells count="6">
    <mergeCell ref="A2:A3"/>
    <mergeCell ref="A4:A5"/>
    <mergeCell ref="A6:A7"/>
    <mergeCell ref="A12:A13"/>
    <mergeCell ref="A10:A11"/>
    <mergeCell ref="A8:A9"/>
  </mergeCells>
  <phoneticPr fontId="2" type="noConversion"/>
  <pageMargins left="0.7" right="0.7" top="0.75" bottom="0.75" header="0.3" footer="0.3"/>
  <pageSetup scale="61" orientation="portrait" horizontalDpi="4294967293" r:id="rId1"/>
  <headerFooter>
    <oddHeader>&amp;L&amp;20Subjek Ashilla</oddHeader>
  </headerFooter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7313-313B-4327-9433-7E838BEA58F2}">
  <dimension ref="A1:AI30"/>
  <sheetViews>
    <sheetView zoomScaleNormal="100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  <c r="AC1" t="s">
        <v>17</v>
      </c>
      <c r="AG1" t="s">
        <v>18</v>
      </c>
    </row>
    <row r="2" spans="1:35" x14ac:dyDescent="0.25">
      <c r="A2" s="50" t="s">
        <v>14</v>
      </c>
      <c r="B2" s="10" t="s">
        <v>1</v>
      </c>
      <c r="C2" s="11">
        <f>U3</f>
        <v>0</v>
      </c>
      <c r="D2" s="11">
        <f>U4</f>
        <v>9.085600000000003</v>
      </c>
      <c r="E2" s="11">
        <f>U5</f>
        <v>0.60459999999999781</v>
      </c>
      <c r="F2" s="11">
        <f>U6</f>
        <v>0.39099999999999824</v>
      </c>
      <c r="G2" s="11">
        <f>U7</f>
        <v>0</v>
      </c>
      <c r="H2" s="11">
        <f>U8</f>
        <v>0</v>
      </c>
      <c r="I2" s="11">
        <f>U9</f>
        <v>0</v>
      </c>
      <c r="J2" s="11">
        <f>U10</f>
        <v>0</v>
      </c>
      <c r="K2" s="11">
        <f>U11</f>
        <v>0</v>
      </c>
      <c r="L2" s="11">
        <f>U12</f>
        <v>0</v>
      </c>
      <c r="M2" s="11">
        <f>U13</f>
        <v>0</v>
      </c>
      <c r="N2" s="11">
        <f>SUM(C2:M2)</f>
        <v>10.081199999999999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8">
        <v>0</v>
      </c>
      <c r="D3" s="8">
        <v>0.90124191564496325</v>
      </c>
      <c r="E3" s="8">
        <v>5.9973019085029347E-2</v>
      </c>
      <c r="F3" s="8">
        <v>3.8785065270007364E-2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f t="shared" ref="N3:N13" si="0">SUM(C3:M3)</f>
        <v>1</v>
      </c>
      <c r="T3" t="s">
        <v>3</v>
      </c>
      <c r="U3">
        <v>0</v>
      </c>
      <c r="V3" s="1">
        <v>0</v>
      </c>
      <c r="X3" t="s">
        <v>3</v>
      </c>
      <c r="Y3">
        <v>0</v>
      </c>
      <c r="Z3" s="1">
        <v>0</v>
      </c>
      <c r="AC3" t="s">
        <v>3</v>
      </c>
      <c r="AD3">
        <v>0</v>
      </c>
      <c r="AE3" s="1">
        <v>0</v>
      </c>
      <c r="AG3" t="s">
        <v>3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9.6107999999999993</v>
      </c>
      <c r="E4" s="11">
        <v>0.18219999999999992</v>
      </c>
      <c r="F4" s="11">
        <v>0.2801000000000009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f t="shared" si="0"/>
        <v>10.0731</v>
      </c>
      <c r="T4" t="s">
        <v>4</v>
      </c>
      <c r="U4">
        <v>9.085600000000003</v>
      </c>
      <c r="V4" s="1">
        <v>0.90124191564496325</v>
      </c>
      <c r="X4" t="s">
        <v>4</v>
      </c>
      <c r="Y4">
        <v>9.6107999999999993</v>
      </c>
      <c r="Z4" s="1">
        <v>0.95410548887631408</v>
      </c>
      <c r="AC4" t="s">
        <v>4</v>
      </c>
      <c r="AD4">
        <v>0.67050000000000409</v>
      </c>
      <c r="AE4" s="1">
        <v>6.6336878555528472E-2</v>
      </c>
      <c r="AG4" t="s">
        <v>4</v>
      </c>
      <c r="AH4">
        <v>0.85349999999999682</v>
      </c>
      <c r="AI4" s="1">
        <v>8.4258016111198583E-2</v>
      </c>
    </row>
    <row r="5" spans="1:35" x14ac:dyDescent="0.25">
      <c r="A5" s="51"/>
      <c r="B5" s="6" t="s">
        <v>2</v>
      </c>
      <c r="C5" s="8">
        <v>0</v>
      </c>
      <c r="D5" s="8">
        <v>0.95410548887631408</v>
      </c>
      <c r="E5" s="8">
        <v>1.8087778340332164E-2</v>
      </c>
      <c r="F5" s="8">
        <v>2.7806732783353775E-2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f t="shared" si="0"/>
        <v>1</v>
      </c>
      <c r="T5" t="s">
        <v>5</v>
      </c>
      <c r="U5">
        <v>0.60459999999999781</v>
      </c>
      <c r="V5" s="1">
        <v>5.9973019085029347E-2</v>
      </c>
      <c r="X5" t="s">
        <v>5</v>
      </c>
      <c r="Y5">
        <v>0.18219999999999992</v>
      </c>
      <c r="Z5" s="1">
        <v>1.8087778340332164E-2</v>
      </c>
      <c r="AC5" t="s">
        <v>5</v>
      </c>
      <c r="AD5">
        <v>0.1740999999999957</v>
      </c>
      <c r="AE5" s="1">
        <v>1.7224833044768309E-2</v>
      </c>
      <c r="AG5" t="s">
        <v>5</v>
      </c>
      <c r="AH5">
        <v>1.3374999999999915</v>
      </c>
      <c r="AI5" s="1">
        <v>0.1320387774443208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0.67050000000000409</v>
      </c>
      <c r="E6" s="11">
        <v>0.1740999999999957</v>
      </c>
      <c r="F6" s="11">
        <v>9.0977999999999994</v>
      </c>
      <c r="G6" s="11">
        <v>0.16510000000000247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f t="shared" si="0"/>
        <v>10.107500000000002</v>
      </c>
      <c r="T6" t="s">
        <v>6</v>
      </c>
      <c r="U6">
        <v>0.39099999999999824</v>
      </c>
      <c r="V6" s="1">
        <v>3.8785065270007364E-2</v>
      </c>
      <c r="X6" t="s">
        <v>6</v>
      </c>
      <c r="Y6">
        <v>0.2801000000000009</v>
      </c>
      <c r="Z6" s="1">
        <v>2.7806732783353775E-2</v>
      </c>
      <c r="AC6" t="s">
        <v>6</v>
      </c>
      <c r="AD6">
        <v>9.0977999999999994</v>
      </c>
      <c r="AE6" s="1">
        <v>0.90010388325500845</v>
      </c>
      <c r="AG6" t="s">
        <v>6</v>
      </c>
      <c r="AH6">
        <v>7.9386000000000081</v>
      </c>
      <c r="AI6" s="1">
        <v>0.78370320644448066</v>
      </c>
    </row>
    <row r="7" spans="1:35" x14ac:dyDescent="0.25">
      <c r="A7" s="51"/>
      <c r="B7" s="6" t="s">
        <v>2</v>
      </c>
      <c r="C7" s="8">
        <v>0</v>
      </c>
      <c r="D7" s="8">
        <v>6.6336878555528472E-2</v>
      </c>
      <c r="E7" s="8">
        <v>1.7224833044768309E-2</v>
      </c>
      <c r="F7" s="8">
        <v>0.90010388325500845</v>
      </c>
      <c r="G7" s="8">
        <v>1.6334405144694777E-2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f t="shared" si="0"/>
        <v>1</v>
      </c>
      <c r="T7" t="s">
        <v>7</v>
      </c>
      <c r="U7">
        <v>0</v>
      </c>
      <c r="V7" s="1">
        <v>0</v>
      </c>
      <c r="X7" t="s">
        <v>7</v>
      </c>
      <c r="Y7">
        <v>0</v>
      </c>
      <c r="Z7" s="1">
        <v>0</v>
      </c>
      <c r="AC7" t="s">
        <v>7</v>
      </c>
      <c r="AD7">
        <v>0.16510000000000247</v>
      </c>
      <c r="AE7" s="1">
        <v>1.6334405144694777E-2</v>
      </c>
      <c r="AG7" t="s">
        <v>7</v>
      </c>
      <c r="AH7">
        <v>0</v>
      </c>
      <c r="AI7" s="1">
        <v>0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0.85349999999999682</v>
      </c>
      <c r="E8" s="11">
        <v>1.3374999999999915</v>
      </c>
      <c r="F8" s="11">
        <v>7.9386000000000081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f t="shared" si="0"/>
        <v>10.129599999999996</v>
      </c>
      <c r="T8" t="s">
        <v>8</v>
      </c>
      <c r="U8">
        <v>0</v>
      </c>
      <c r="V8" s="1">
        <v>0</v>
      </c>
      <c r="X8" t="s">
        <v>8</v>
      </c>
      <c r="Y8">
        <v>0</v>
      </c>
      <c r="Z8" s="1">
        <v>0</v>
      </c>
      <c r="AC8" t="s">
        <v>8</v>
      </c>
      <c r="AD8">
        <v>0</v>
      </c>
      <c r="AE8" s="1">
        <v>0</v>
      </c>
      <c r="AG8" t="s">
        <v>8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8.4258016111198583E-2</v>
      </c>
      <c r="E9" s="8">
        <v>0.1320387774443208</v>
      </c>
      <c r="F9" s="8">
        <v>0.78370320644448066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f t="shared" si="0"/>
        <v>1</v>
      </c>
      <c r="T9" t="s">
        <v>9</v>
      </c>
      <c r="U9">
        <v>0</v>
      </c>
      <c r="V9" s="1">
        <v>0</v>
      </c>
      <c r="X9" t="s">
        <v>9</v>
      </c>
      <c r="Y9">
        <v>0</v>
      </c>
      <c r="Z9" s="1">
        <v>0</v>
      </c>
      <c r="AC9" t="s">
        <v>9</v>
      </c>
      <c r="AD9">
        <v>0</v>
      </c>
      <c r="AE9" s="1">
        <v>0</v>
      </c>
      <c r="AG9" t="s">
        <v>9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0.17909999999999826</v>
      </c>
      <c r="E10" s="11">
        <v>1.3570999999999991</v>
      </c>
      <c r="F10" s="11">
        <v>8.4896000000000029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f t="shared" si="0"/>
        <v>10.0258</v>
      </c>
      <c r="T10" t="s">
        <v>10</v>
      </c>
      <c r="U10">
        <v>0</v>
      </c>
      <c r="V10" s="1">
        <v>0</v>
      </c>
      <c r="X10" t="s">
        <v>10</v>
      </c>
      <c r="Y10">
        <v>0</v>
      </c>
      <c r="Z10" s="1">
        <v>0</v>
      </c>
      <c r="AC10" t="s">
        <v>10</v>
      </c>
      <c r="AD10">
        <v>0</v>
      </c>
      <c r="AE10" s="1">
        <v>0</v>
      </c>
      <c r="AG10" t="s">
        <v>10</v>
      </c>
      <c r="AH10">
        <v>0</v>
      </c>
      <c r="AI10" s="1">
        <v>0</v>
      </c>
    </row>
    <row r="11" spans="1:35" x14ac:dyDescent="0.25">
      <c r="A11" s="51"/>
      <c r="B11" s="6" t="s">
        <v>2</v>
      </c>
      <c r="C11" s="8">
        <v>0</v>
      </c>
      <c r="D11" s="8">
        <v>1.7863911109337733E-2</v>
      </c>
      <c r="E11" s="8">
        <v>0.13536076921542411</v>
      </c>
      <c r="F11" s="8">
        <v>0.84677531967523811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f t="shared" si="0"/>
        <v>1</v>
      </c>
      <c r="T11" t="s">
        <v>11</v>
      </c>
      <c r="U11">
        <v>0</v>
      </c>
      <c r="V11" s="1">
        <v>0</v>
      </c>
      <c r="X11" t="s">
        <v>11</v>
      </c>
      <c r="Y11">
        <v>0</v>
      </c>
      <c r="Z11" s="1">
        <v>0</v>
      </c>
      <c r="AC11" t="s">
        <v>11</v>
      </c>
      <c r="AD11">
        <v>0</v>
      </c>
      <c r="AE11" s="1">
        <v>0</v>
      </c>
      <c r="AG11" t="s">
        <v>11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0.33020000000000493</v>
      </c>
      <c r="E12" s="11">
        <v>0</v>
      </c>
      <c r="F12" s="11">
        <v>9.7850999999999928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f t="shared" si="0"/>
        <v>10.115299999999998</v>
      </c>
      <c r="T12" t="s">
        <v>12</v>
      </c>
      <c r="U12">
        <v>0</v>
      </c>
      <c r="V12" s="1">
        <v>0</v>
      </c>
      <c r="X12" t="s">
        <v>12</v>
      </c>
      <c r="Y12">
        <v>0</v>
      </c>
      <c r="Z12" s="1">
        <v>0</v>
      </c>
      <c r="AC12" t="s">
        <v>12</v>
      </c>
      <c r="AD12">
        <v>0</v>
      </c>
      <c r="AE12" s="1">
        <v>0</v>
      </c>
      <c r="AG12" t="s">
        <v>12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3.26436190720992E-2</v>
      </c>
      <c r="E13" s="8">
        <v>0</v>
      </c>
      <c r="F13" s="8">
        <v>0.96735638092790077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f t="shared" si="0"/>
        <v>1</v>
      </c>
      <c r="T13" t="s">
        <v>13</v>
      </c>
      <c r="U13">
        <v>0</v>
      </c>
      <c r="V13" s="1">
        <v>0</v>
      </c>
      <c r="X13" t="s">
        <v>13</v>
      </c>
      <c r="Y13">
        <v>0</v>
      </c>
      <c r="Z13" s="1">
        <v>0</v>
      </c>
      <c r="AC13" t="s">
        <v>13</v>
      </c>
      <c r="AD13">
        <v>0</v>
      </c>
      <c r="AE13" s="1">
        <v>0</v>
      </c>
      <c r="AG13" t="s">
        <v>13</v>
      </c>
      <c r="AH13">
        <v>0</v>
      </c>
      <c r="AI13" s="1">
        <v>0</v>
      </c>
    </row>
    <row r="14" spans="1:35" x14ac:dyDescent="0.25">
      <c r="U14">
        <v>10.081199999999999</v>
      </c>
      <c r="V14" s="1"/>
      <c r="Y14">
        <v>10.0731</v>
      </c>
      <c r="Z14" s="1"/>
      <c r="AD14">
        <v>10.107500000000002</v>
      </c>
      <c r="AE14" s="1"/>
      <c r="AH14">
        <v>10.129599999999996</v>
      </c>
      <c r="AI14" s="1"/>
    </row>
    <row r="17" spans="20:26" x14ac:dyDescent="0.25">
      <c r="T17" t="s">
        <v>16</v>
      </c>
      <c r="X17" t="s">
        <v>19</v>
      </c>
    </row>
    <row r="18" spans="20:26" x14ac:dyDescent="0.25">
      <c r="T18" t="s">
        <v>0</v>
      </c>
      <c r="U18" t="s">
        <v>1</v>
      </c>
      <c r="V18" t="s">
        <v>2</v>
      </c>
      <c r="X18" t="s">
        <v>0</v>
      </c>
      <c r="Y18" t="s">
        <v>1</v>
      </c>
      <c r="Z18" t="s">
        <v>2</v>
      </c>
    </row>
    <row r="19" spans="20:26" x14ac:dyDescent="0.25">
      <c r="T19" t="s">
        <v>3</v>
      </c>
      <c r="U19">
        <v>0</v>
      </c>
      <c r="V19" s="1">
        <v>0</v>
      </c>
      <c r="X19" t="s">
        <v>3</v>
      </c>
      <c r="Y19">
        <v>0</v>
      </c>
      <c r="Z19" s="1">
        <v>0</v>
      </c>
    </row>
    <row r="20" spans="20:26" x14ac:dyDescent="0.25">
      <c r="T20" t="s">
        <v>4</v>
      </c>
      <c r="U20">
        <v>0.17909999999999826</v>
      </c>
      <c r="V20" s="1">
        <v>1.7863911109337733E-2</v>
      </c>
      <c r="X20" t="s">
        <v>4</v>
      </c>
      <c r="Y20">
        <v>0.33020000000000493</v>
      </c>
      <c r="Z20" s="1">
        <v>3.26436190720992E-2</v>
      </c>
    </row>
    <row r="21" spans="20:26" x14ac:dyDescent="0.25">
      <c r="T21" t="s">
        <v>5</v>
      </c>
      <c r="U21">
        <v>1.3570999999999991</v>
      </c>
      <c r="V21" s="1">
        <v>0.13536076921542411</v>
      </c>
      <c r="X21" t="s">
        <v>5</v>
      </c>
      <c r="Y21">
        <v>0</v>
      </c>
      <c r="Z21" s="1">
        <v>0</v>
      </c>
    </row>
    <row r="22" spans="20:26" x14ac:dyDescent="0.25">
      <c r="T22" t="s">
        <v>6</v>
      </c>
      <c r="U22">
        <v>8.4896000000000029</v>
      </c>
      <c r="V22" s="1">
        <v>0.84677531967523811</v>
      </c>
      <c r="X22" t="s">
        <v>6</v>
      </c>
      <c r="Y22">
        <v>9.7850999999999928</v>
      </c>
      <c r="Z22" s="1">
        <v>0.96735638092790077</v>
      </c>
    </row>
    <row r="23" spans="20:26" x14ac:dyDescent="0.25">
      <c r="T23" t="s">
        <v>7</v>
      </c>
      <c r="U23">
        <v>0</v>
      </c>
      <c r="V23" s="1">
        <v>0</v>
      </c>
      <c r="X23" t="s">
        <v>7</v>
      </c>
      <c r="Y23">
        <v>0</v>
      </c>
      <c r="Z23" s="1">
        <v>0</v>
      </c>
    </row>
    <row r="24" spans="20:26" x14ac:dyDescent="0.25">
      <c r="T24" t="s">
        <v>8</v>
      </c>
      <c r="U24">
        <v>0</v>
      </c>
      <c r="V24" s="1">
        <v>0</v>
      </c>
      <c r="X24" t="s">
        <v>8</v>
      </c>
      <c r="Y24">
        <v>0</v>
      </c>
      <c r="Z24" s="1">
        <v>0</v>
      </c>
    </row>
    <row r="25" spans="20:26" x14ac:dyDescent="0.25">
      <c r="T25" t="s">
        <v>9</v>
      </c>
      <c r="U25">
        <v>0</v>
      </c>
      <c r="V25" s="1">
        <v>0</v>
      </c>
      <c r="X25" t="s">
        <v>9</v>
      </c>
      <c r="Y25">
        <v>0</v>
      </c>
      <c r="Z25" s="1">
        <v>0</v>
      </c>
    </row>
    <row r="26" spans="20:26" x14ac:dyDescent="0.25">
      <c r="T26" t="s">
        <v>10</v>
      </c>
      <c r="U26">
        <v>0</v>
      </c>
      <c r="V26" s="1">
        <v>0</v>
      </c>
      <c r="X26" t="s">
        <v>10</v>
      </c>
      <c r="Y26">
        <v>0</v>
      </c>
      <c r="Z26" s="1">
        <v>0</v>
      </c>
    </row>
    <row r="27" spans="20:26" x14ac:dyDescent="0.25">
      <c r="T27" t="s">
        <v>11</v>
      </c>
      <c r="U27">
        <v>0</v>
      </c>
      <c r="V27" s="1">
        <v>0</v>
      </c>
      <c r="X27" t="s">
        <v>11</v>
      </c>
      <c r="Y27">
        <v>0</v>
      </c>
      <c r="Z27" s="1">
        <v>0</v>
      </c>
    </row>
    <row r="28" spans="20:26" x14ac:dyDescent="0.25">
      <c r="T28" t="s">
        <v>12</v>
      </c>
      <c r="U28">
        <v>0</v>
      </c>
      <c r="V28" s="1">
        <v>0</v>
      </c>
      <c r="X28" t="s">
        <v>12</v>
      </c>
      <c r="Y28">
        <v>0</v>
      </c>
      <c r="Z28" s="1">
        <v>0</v>
      </c>
    </row>
    <row r="29" spans="20:26" x14ac:dyDescent="0.25">
      <c r="T29" t="s">
        <v>13</v>
      </c>
      <c r="U29">
        <v>0</v>
      </c>
      <c r="V29" s="1">
        <v>0</v>
      </c>
      <c r="X29" t="s">
        <v>13</v>
      </c>
      <c r="Y29">
        <v>0</v>
      </c>
      <c r="Z29" s="1">
        <v>0</v>
      </c>
    </row>
    <row r="30" spans="20:26" x14ac:dyDescent="0.25">
      <c r="U30">
        <v>10.0258</v>
      </c>
      <c r="V30" s="1"/>
      <c r="Y30">
        <v>10.115299999999998</v>
      </c>
      <c r="Z30" s="1"/>
    </row>
  </sheetData>
  <mergeCells count="6">
    <mergeCell ref="A2:A3"/>
    <mergeCell ref="A12:A13"/>
    <mergeCell ref="A10:A11"/>
    <mergeCell ref="A8:A9"/>
    <mergeCell ref="A6:A7"/>
    <mergeCell ref="A4:A5"/>
  </mergeCells>
  <pageMargins left="0.7" right="0.7" top="0.75" bottom="0.75" header="0.3" footer="0.3"/>
  <pageSetup scale="69" orientation="portrait" horizontalDpi="4294967293" r:id="rId1"/>
  <headerFooter>
    <oddHeader xml:space="preserve">&amp;L&amp;20Subjek Bulan
</oddHead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1D13-39E2-4F77-8BAB-783C1F9BA6F5}">
  <dimension ref="A1:AI29"/>
  <sheetViews>
    <sheetView view="pageLayout" zoomScaleNormal="100" workbookViewId="0">
      <selection activeCell="E13" activeCellId="1" sqref="E11 E13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  <c r="AC1" t="s">
        <v>17</v>
      </c>
      <c r="AG1" t="s">
        <v>18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0.20320000000000249</v>
      </c>
      <c r="E2" s="11">
        <v>5.4120999999999952</v>
      </c>
      <c r="F2" s="11">
        <v>0.4632000000000005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3.9596000000000018</v>
      </c>
      <c r="N2" s="11">
        <f>SUM(C2:M2)</f>
        <v>10.0381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9">
        <v>0</v>
      </c>
      <c r="D3" s="9">
        <v>2.0242874647592921E-2</v>
      </c>
      <c r="E3" s="9">
        <v>0.53915581633974508</v>
      </c>
      <c r="F3" s="9">
        <v>4.614419063368571E-2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0.39445711837897629</v>
      </c>
      <c r="N3" s="8">
        <f t="shared" ref="N3:N13" si="0">SUM(C3:M3)</f>
        <v>1</v>
      </c>
      <c r="T3" t="s">
        <v>3</v>
      </c>
      <c r="U3">
        <v>0</v>
      </c>
      <c r="V3" s="2">
        <v>0</v>
      </c>
      <c r="X3" t="s">
        <v>3</v>
      </c>
      <c r="Y3">
        <v>0</v>
      </c>
      <c r="Z3" s="2">
        <v>0</v>
      </c>
      <c r="AC3" t="s">
        <v>3</v>
      </c>
      <c r="AD3">
        <v>0</v>
      </c>
      <c r="AE3" s="2">
        <v>0</v>
      </c>
      <c r="AG3" t="s">
        <v>3</v>
      </c>
      <c r="AH3">
        <v>0</v>
      </c>
      <c r="AI3" s="2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0.30450000000000443</v>
      </c>
      <c r="E4" s="11">
        <v>5.9388999999999825</v>
      </c>
      <c r="F4" s="11">
        <v>0.47990000000000066</v>
      </c>
      <c r="G4" s="11">
        <v>0</v>
      </c>
      <c r="H4" s="11">
        <v>0</v>
      </c>
      <c r="I4" s="11">
        <v>0</v>
      </c>
      <c r="J4" s="11">
        <v>9.380000000000166E-2</v>
      </c>
      <c r="K4" s="11">
        <v>0</v>
      </c>
      <c r="L4" s="11">
        <v>0</v>
      </c>
      <c r="M4" s="11">
        <v>3.2001000000000204</v>
      </c>
      <c r="N4" s="11">
        <f t="shared" si="0"/>
        <v>10.01720000000001</v>
      </c>
      <c r="T4" t="s">
        <v>4</v>
      </c>
      <c r="U4">
        <v>0.20320000000000249</v>
      </c>
      <c r="V4" s="2">
        <v>2.0242874647592921E-2</v>
      </c>
      <c r="X4" t="s">
        <v>4</v>
      </c>
      <c r="Y4">
        <v>0.30450000000000443</v>
      </c>
      <c r="Z4" s="2">
        <v>3.0397715928603217E-2</v>
      </c>
      <c r="AC4" t="s">
        <v>4</v>
      </c>
      <c r="AD4">
        <v>0</v>
      </c>
      <c r="AE4" s="2">
        <v>0</v>
      </c>
      <c r="AG4" t="s">
        <v>4</v>
      </c>
      <c r="AH4">
        <v>0</v>
      </c>
      <c r="AI4" s="2">
        <v>0</v>
      </c>
    </row>
    <row r="5" spans="1:35" x14ac:dyDescent="0.25">
      <c r="A5" s="51"/>
      <c r="B5" s="6" t="s">
        <v>2</v>
      </c>
      <c r="C5" s="9">
        <v>0</v>
      </c>
      <c r="D5" s="9">
        <v>3.0397715928603217E-2</v>
      </c>
      <c r="E5" s="9">
        <v>0.59287026314738422</v>
      </c>
      <c r="F5" s="9">
        <v>4.7907598929840693E-2</v>
      </c>
      <c r="G5" s="9">
        <v>0</v>
      </c>
      <c r="H5" s="9">
        <v>0</v>
      </c>
      <c r="I5" s="9">
        <v>0</v>
      </c>
      <c r="J5" s="9">
        <v>9.3638941021444693E-3</v>
      </c>
      <c r="K5" s="9">
        <v>0</v>
      </c>
      <c r="L5" s="9">
        <v>0</v>
      </c>
      <c r="M5" s="9">
        <v>0.31946052789202745</v>
      </c>
      <c r="N5" s="8">
        <f t="shared" si="0"/>
        <v>1</v>
      </c>
      <c r="T5" t="s">
        <v>5</v>
      </c>
      <c r="U5">
        <v>5.4120999999999952</v>
      </c>
      <c r="V5" s="2">
        <v>0.53915581633974508</v>
      </c>
      <c r="X5" t="s">
        <v>5</v>
      </c>
      <c r="Y5">
        <v>5.9388999999999825</v>
      </c>
      <c r="Z5" s="2">
        <v>0.59287026314738422</v>
      </c>
      <c r="AC5" t="s">
        <v>5</v>
      </c>
      <c r="AD5">
        <v>0</v>
      </c>
      <c r="AE5" s="2">
        <v>0</v>
      </c>
      <c r="AG5" t="s">
        <v>5</v>
      </c>
      <c r="AH5">
        <v>4.089999999999705E-2</v>
      </c>
      <c r="AI5" s="2">
        <v>4.0529559823212881E-3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6.1892999999999887</v>
      </c>
      <c r="G6" s="11">
        <v>2.1583000000000112</v>
      </c>
      <c r="H6" s="11">
        <v>0</v>
      </c>
      <c r="I6" s="11">
        <v>0.16210000000000235</v>
      </c>
      <c r="J6" s="11">
        <v>0</v>
      </c>
      <c r="K6" s="11">
        <v>0</v>
      </c>
      <c r="L6" s="11">
        <v>0</v>
      </c>
      <c r="M6" s="11">
        <v>1.621699999999997</v>
      </c>
      <c r="N6" s="11">
        <f t="shared" si="0"/>
        <v>10.131399999999999</v>
      </c>
      <c r="T6" t="s">
        <v>6</v>
      </c>
      <c r="U6">
        <v>0.4632000000000005</v>
      </c>
      <c r="V6" s="2">
        <v>4.614419063368571E-2</v>
      </c>
      <c r="X6" t="s">
        <v>6</v>
      </c>
      <c r="Y6">
        <v>0.47990000000000066</v>
      </c>
      <c r="Z6" s="2">
        <v>4.7907598929840693E-2</v>
      </c>
      <c r="AC6" t="s">
        <v>6</v>
      </c>
      <c r="AD6">
        <v>6.1892999999999887</v>
      </c>
      <c r="AE6" s="2">
        <v>0.61090273802238482</v>
      </c>
      <c r="AG6" t="s">
        <v>6</v>
      </c>
      <c r="AH6">
        <v>5.7368999999999986</v>
      </c>
      <c r="AI6" s="2">
        <v>0.56849396515845163</v>
      </c>
    </row>
    <row r="7" spans="1:35" x14ac:dyDescent="0.25">
      <c r="A7" s="51"/>
      <c r="B7" s="6" t="s">
        <v>2</v>
      </c>
      <c r="C7" s="9">
        <v>0</v>
      </c>
      <c r="D7" s="9">
        <v>0</v>
      </c>
      <c r="E7" s="9">
        <v>0</v>
      </c>
      <c r="F7" s="9">
        <v>0.61090273802238482</v>
      </c>
      <c r="G7" s="9">
        <v>0.21303077560850536</v>
      </c>
      <c r="H7" s="9">
        <v>0</v>
      </c>
      <c r="I7" s="9">
        <v>1.5999763112699367E-2</v>
      </c>
      <c r="J7" s="9">
        <v>0</v>
      </c>
      <c r="K7" s="9">
        <v>0</v>
      </c>
      <c r="L7" s="9">
        <v>0</v>
      </c>
      <c r="M7" s="9">
        <v>0.16006672325641047</v>
      </c>
      <c r="N7" s="8">
        <f t="shared" si="0"/>
        <v>1</v>
      </c>
      <c r="T7" t="s">
        <v>7</v>
      </c>
      <c r="U7">
        <v>0</v>
      </c>
      <c r="V7" s="2">
        <v>0</v>
      </c>
      <c r="X7" t="s">
        <v>7</v>
      </c>
      <c r="Y7">
        <v>0</v>
      </c>
      <c r="Z7" s="2">
        <v>0</v>
      </c>
      <c r="AC7" t="s">
        <v>7</v>
      </c>
      <c r="AD7">
        <v>2.1583000000000112</v>
      </c>
      <c r="AE7" s="2">
        <v>0.21303077560850536</v>
      </c>
      <c r="AG7" t="s">
        <v>7</v>
      </c>
      <c r="AH7">
        <v>2.3085000000000093</v>
      </c>
      <c r="AI7" s="2">
        <v>0.22875914144717377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4.089999999999705E-2</v>
      </c>
      <c r="F8" s="11">
        <v>5.7368999999999986</v>
      </c>
      <c r="G8" s="11">
        <v>2.3085000000000093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2.0050999999999952</v>
      </c>
      <c r="N8" s="11">
        <f t="shared" si="0"/>
        <v>10.0914</v>
      </c>
      <c r="T8" t="s">
        <v>8</v>
      </c>
      <c r="U8">
        <v>0</v>
      </c>
      <c r="V8" s="2">
        <v>0</v>
      </c>
      <c r="X8" t="s">
        <v>8</v>
      </c>
      <c r="Y8">
        <v>0</v>
      </c>
      <c r="Z8" s="2">
        <v>0</v>
      </c>
      <c r="AC8" t="s">
        <v>8</v>
      </c>
      <c r="AD8">
        <v>0</v>
      </c>
      <c r="AE8" s="2">
        <v>0</v>
      </c>
      <c r="AG8" t="s">
        <v>8</v>
      </c>
      <c r="AH8">
        <v>0</v>
      </c>
      <c r="AI8" s="2">
        <v>0</v>
      </c>
    </row>
    <row r="9" spans="1:35" x14ac:dyDescent="0.25">
      <c r="A9" s="51"/>
      <c r="B9" s="6" t="s">
        <v>2</v>
      </c>
      <c r="C9" s="9">
        <v>0</v>
      </c>
      <c r="D9" s="9">
        <v>0</v>
      </c>
      <c r="E9" s="9">
        <v>4.0529559823212881E-3</v>
      </c>
      <c r="F9" s="9">
        <v>0.56849396515845163</v>
      </c>
      <c r="G9" s="9">
        <v>0.22875914144717377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0.19869393741205335</v>
      </c>
      <c r="N9" s="8">
        <f t="shared" si="0"/>
        <v>1</v>
      </c>
      <c r="T9" t="s">
        <v>9</v>
      </c>
      <c r="U9">
        <v>0</v>
      </c>
      <c r="V9" s="2">
        <v>0</v>
      </c>
      <c r="X9" t="s">
        <v>9</v>
      </c>
      <c r="Y9">
        <v>0</v>
      </c>
      <c r="Z9" s="2">
        <v>0</v>
      </c>
      <c r="AC9" t="s">
        <v>9</v>
      </c>
      <c r="AD9">
        <v>0.16210000000000235</v>
      </c>
      <c r="AE9" s="2">
        <v>1.5999763112699367E-2</v>
      </c>
      <c r="AG9" t="s">
        <v>9</v>
      </c>
      <c r="AH9">
        <v>0</v>
      </c>
      <c r="AI9" s="2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2.9059999999999988</v>
      </c>
      <c r="F10" s="11">
        <v>3.6293000000000077</v>
      </c>
      <c r="G10" s="11">
        <v>0.31920000000000215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3.2601999999999975</v>
      </c>
      <c r="N10" s="11">
        <f t="shared" si="0"/>
        <v>10.114700000000006</v>
      </c>
      <c r="T10" t="s">
        <v>10</v>
      </c>
      <c r="U10">
        <v>0</v>
      </c>
      <c r="V10" s="2">
        <v>0</v>
      </c>
      <c r="X10" t="s">
        <v>10</v>
      </c>
      <c r="Y10">
        <v>9.380000000000166E-2</v>
      </c>
      <c r="Z10" s="2">
        <v>9.3638941021444693E-3</v>
      </c>
      <c r="AC10" t="s">
        <v>10</v>
      </c>
      <c r="AD10">
        <v>0</v>
      </c>
      <c r="AE10" s="2">
        <v>0</v>
      </c>
      <c r="AG10" t="s">
        <v>10</v>
      </c>
      <c r="AH10">
        <v>0</v>
      </c>
      <c r="AI10" s="2">
        <v>0</v>
      </c>
    </row>
    <row r="11" spans="1:35" x14ac:dyDescent="0.25">
      <c r="A11" s="51"/>
      <c r="B11" s="6" t="s">
        <v>2</v>
      </c>
      <c r="C11" s="9">
        <v>0</v>
      </c>
      <c r="D11" s="9">
        <v>0</v>
      </c>
      <c r="E11" s="9">
        <v>0.28730461605386193</v>
      </c>
      <c r="F11" s="9">
        <v>0.35881439884524557</v>
      </c>
      <c r="G11" s="9">
        <v>3.1558029402750647E-2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0.32232295569814184</v>
      </c>
      <c r="N11" s="8">
        <f t="shared" si="0"/>
        <v>1</v>
      </c>
      <c r="T11" t="s">
        <v>11</v>
      </c>
      <c r="U11">
        <v>0</v>
      </c>
      <c r="V11" s="2">
        <v>0</v>
      </c>
      <c r="X11" t="s">
        <v>11</v>
      </c>
      <c r="Y11">
        <v>0</v>
      </c>
      <c r="Z11" s="2">
        <v>0</v>
      </c>
      <c r="AC11" t="s">
        <v>11</v>
      </c>
      <c r="AD11">
        <v>0</v>
      </c>
      <c r="AE11" s="2">
        <v>0</v>
      </c>
      <c r="AG11" t="s">
        <v>11</v>
      </c>
      <c r="AH11">
        <v>0</v>
      </c>
      <c r="AI11" s="2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2.6517999999999873</v>
      </c>
      <c r="F12" s="11">
        <v>3.521000000000015</v>
      </c>
      <c r="G12" s="11">
        <v>0.17190000000000083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3.6816999999999993</v>
      </c>
      <c r="N12" s="11">
        <f t="shared" si="0"/>
        <v>10.026400000000002</v>
      </c>
      <c r="T12" t="s">
        <v>12</v>
      </c>
      <c r="U12">
        <v>0</v>
      </c>
      <c r="V12" s="2">
        <v>0</v>
      </c>
      <c r="X12" t="s">
        <v>12</v>
      </c>
      <c r="Y12">
        <v>0</v>
      </c>
      <c r="Z12" s="2">
        <v>0</v>
      </c>
      <c r="AC12" t="s">
        <v>12</v>
      </c>
      <c r="AD12">
        <v>0</v>
      </c>
      <c r="AE12" s="2">
        <v>0</v>
      </c>
      <c r="AG12" t="s">
        <v>12</v>
      </c>
      <c r="AH12">
        <v>0</v>
      </c>
      <c r="AI12" s="2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0.26448176813212987</v>
      </c>
      <c r="F13" s="8">
        <v>0.3511729035346699</v>
      </c>
      <c r="G13" s="8">
        <v>1.714473789196529E-2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0.36720059044123499</v>
      </c>
      <c r="N13" s="8">
        <f t="shared" si="0"/>
        <v>1</v>
      </c>
      <c r="T13" t="s">
        <v>13</v>
      </c>
      <c r="U13">
        <v>3.9596000000000018</v>
      </c>
      <c r="V13" s="2">
        <v>0.39445711837897629</v>
      </c>
      <c r="X13" t="s">
        <v>13</v>
      </c>
      <c r="Y13">
        <v>3.2001000000000204</v>
      </c>
      <c r="Z13" s="2">
        <v>0.31946052789202745</v>
      </c>
      <c r="AC13" t="s">
        <v>13</v>
      </c>
      <c r="AD13">
        <v>1.621699999999997</v>
      </c>
      <c r="AE13" s="2">
        <v>0.16006672325641047</v>
      </c>
      <c r="AG13" t="s">
        <v>13</v>
      </c>
      <c r="AH13">
        <v>2.0050999999999952</v>
      </c>
      <c r="AI13" s="2">
        <v>0.19869393741205335</v>
      </c>
    </row>
    <row r="14" spans="1:35" x14ac:dyDescent="0.25">
      <c r="U14">
        <v>10.0381</v>
      </c>
      <c r="V14" s="2"/>
      <c r="Y14">
        <v>10.01720000000001</v>
      </c>
      <c r="Z14" s="2"/>
      <c r="AD14">
        <v>10.131399999999999</v>
      </c>
      <c r="AE14" s="2"/>
      <c r="AH14">
        <v>10.0914</v>
      </c>
      <c r="AI14" s="2"/>
    </row>
    <row r="16" spans="1:35" x14ac:dyDescent="0.25">
      <c r="T16" t="s">
        <v>16</v>
      </c>
      <c r="X16" t="s">
        <v>19</v>
      </c>
    </row>
    <row r="17" spans="20:26" x14ac:dyDescent="0.25">
      <c r="T17" t="s">
        <v>0</v>
      </c>
      <c r="U17" t="s">
        <v>1</v>
      </c>
      <c r="V17" t="s">
        <v>2</v>
      </c>
      <c r="X17" t="s">
        <v>0</v>
      </c>
      <c r="Y17" t="s">
        <v>1</v>
      </c>
      <c r="Z17" t="s">
        <v>2</v>
      </c>
    </row>
    <row r="18" spans="20:26" x14ac:dyDescent="0.25">
      <c r="T18" t="s">
        <v>3</v>
      </c>
      <c r="U18">
        <v>0</v>
      </c>
      <c r="V18" s="2">
        <v>0</v>
      </c>
      <c r="X18" t="s">
        <v>3</v>
      </c>
      <c r="Y18">
        <v>0</v>
      </c>
      <c r="Z18" s="1">
        <v>0</v>
      </c>
    </row>
    <row r="19" spans="20:26" x14ac:dyDescent="0.25">
      <c r="T19" t="s">
        <v>4</v>
      </c>
      <c r="U19">
        <v>0</v>
      </c>
      <c r="V19" s="2">
        <v>0</v>
      </c>
      <c r="X19" t="s">
        <v>4</v>
      </c>
      <c r="Y19">
        <v>0</v>
      </c>
      <c r="Z19" s="1">
        <v>0</v>
      </c>
    </row>
    <row r="20" spans="20:26" x14ac:dyDescent="0.25">
      <c r="T20" t="s">
        <v>5</v>
      </c>
      <c r="U20">
        <v>2.9059999999999988</v>
      </c>
      <c r="V20" s="2">
        <v>0.28730461605386193</v>
      </c>
      <c r="X20" t="s">
        <v>5</v>
      </c>
      <c r="Y20">
        <v>2.6517999999999873</v>
      </c>
      <c r="Z20" s="1">
        <v>0.26448176813212987</v>
      </c>
    </row>
    <row r="21" spans="20:26" x14ac:dyDescent="0.25">
      <c r="T21" t="s">
        <v>6</v>
      </c>
      <c r="U21">
        <v>3.6293000000000077</v>
      </c>
      <c r="V21" s="2">
        <v>0.35881439884524557</v>
      </c>
      <c r="X21" t="s">
        <v>6</v>
      </c>
      <c r="Y21">
        <v>3.521000000000015</v>
      </c>
      <c r="Z21" s="1">
        <v>0.3511729035346699</v>
      </c>
    </row>
    <row r="22" spans="20:26" x14ac:dyDescent="0.25">
      <c r="T22" t="s">
        <v>7</v>
      </c>
      <c r="U22">
        <v>0.31920000000000215</v>
      </c>
      <c r="V22" s="2">
        <v>3.1558029402750647E-2</v>
      </c>
      <c r="X22" t="s">
        <v>7</v>
      </c>
      <c r="Y22">
        <v>0.17190000000000083</v>
      </c>
      <c r="Z22" s="1">
        <v>1.714473789196529E-2</v>
      </c>
    </row>
    <row r="23" spans="20:26" x14ac:dyDescent="0.25">
      <c r="T23" t="s">
        <v>8</v>
      </c>
      <c r="U23">
        <v>0</v>
      </c>
      <c r="V23" s="2">
        <v>0</v>
      </c>
      <c r="X23" t="s">
        <v>8</v>
      </c>
      <c r="Y23">
        <v>0</v>
      </c>
      <c r="Z23" s="1">
        <v>0</v>
      </c>
    </row>
    <row r="24" spans="20:26" x14ac:dyDescent="0.25">
      <c r="T24" t="s">
        <v>9</v>
      </c>
      <c r="U24">
        <v>0</v>
      </c>
      <c r="V24" s="2">
        <v>0</v>
      </c>
      <c r="X24" t="s">
        <v>9</v>
      </c>
      <c r="Y24">
        <v>0</v>
      </c>
      <c r="Z24" s="1">
        <v>0</v>
      </c>
    </row>
    <row r="25" spans="20:26" x14ac:dyDescent="0.25">
      <c r="T25" t="s">
        <v>10</v>
      </c>
      <c r="U25">
        <v>0</v>
      </c>
      <c r="V25" s="2">
        <v>0</v>
      </c>
      <c r="X25" t="s">
        <v>10</v>
      </c>
      <c r="Y25">
        <v>0</v>
      </c>
      <c r="Z25" s="1">
        <v>0</v>
      </c>
    </row>
    <row r="26" spans="20:26" x14ac:dyDescent="0.25">
      <c r="T26" t="s">
        <v>11</v>
      </c>
      <c r="U26">
        <v>0</v>
      </c>
      <c r="V26" s="2">
        <v>0</v>
      </c>
      <c r="X26" t="s">
        <v>11</v>
      </c>
      <c r="Y26">
        <v>0</v>
      </c>
      <c r="Z26" s="1">
        <v>0</v>
      </c>
    </row>
    <row r="27" spans="20:26" x14ac:dyDescent="0.25">
      <c r="T27" t="s">
        <v>12</v>
      </c>
      <c r="U27">
        <v>0</v>
      </c>
      <c r="V27" s="2">
        <v>0</v>
      </c>
      <c r="X27" t="s">
        <v>12</v>
      </c>
      <c r="Y27">
        <v>0</v>
      </c>
      <c r="Z27" s="1">
        <v>0</v>
      </c>
    </row>
    <row r="28" spans="20:26" x14ac:dyDescent="0.25">
      <c r="T28" t="s">
        <v>13</v>
      </c>
      <c r="U28">
        <v>3.2601999999999975</v>
      </c>
      <c r="V28" s="2">
        <v>0.32232295569814184</v>
      </c>
      <c r="X28" t="s">
        <v>13</v>
      </c>
      <c r="Y28">
        <v>3.6816999999999993</v>
      </c>
      <c r="Z28" s="1">
        <v>0.36720059044123499</v>
      </c>
    </row>
    <row r="29" spans="20:26" x14ac:dyDescent="0.25">
      <c r="U29">
        <v>10.114700000000006</v>
      </c>
      <c r="Y29">
        <v>10.026400000000002</v>
      </c>
      <c r="Z29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9" orientation="portrait" horizontalDpi="4294967293" r:id="rId1"/>
  <headerFooter>
    <oddHeader xml:space="preserve">&amp;L&amp;20Subjek Bunga
</oddHead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63B9-F5BF-4CCC-BC8C-0ED7D47F2CC1}">
  <dimension ref="A1:AI30"/>
  <sheetViews>
    <sheetView view="pageLayout" zoomScaleNormal="100" workbookViewId="0">
      <selection activeCell="A15" sqref="A15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  <c r="AC1" t="s">
        <v>17</v>
      </c>
      <c r="AG1" t="s">
        <v>18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1.5341999999999913</v>
      </c>
      <c r="E2" s="11">
        <v>2.0164000000000186</v>
      </c>
      <c r="F2" s="11">
        <v>4.6511999999999887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1.8265000000000029</v>
      </c>
      <c r="N2" s="11">
        <f>SUM(C2:M2)</f>
        <v>10.028300000000002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s="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9">
        <v>0</v>
      </c>
      <c r="D3" s="9">
        <v>0.15298704665795709</v>
      </c>
      <c r="E3" s="9">
        <v>0.2010709691572867</v>
      </c>
      <c r="F3" s="9">
        <v>0.46380742498728478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0.18213455919747143</v>
      </c>
      <c r="N3" s="8">
        <f t="shared" ref="N3:N13" si="0">SUM(C3:M3)</f>
        <v>1</v>
      </c>
      <c r="T3" t="s">
        <v>3</v>
      </c>
      <c r="U3">
        <v>0</v>
      </c>
      <c r="V3" s="2">
        <v>0</v>
      </c>
      <c r="X3" t="s">
        <v>3</v>
      </c>
      <c r="Y3">
        <v>0</v>
      </c>
      <c r="Z3" s="2">
        <v>0</v>
      </c>
      <c r="AC3" t="s">
        <v>3</v>
      </c>
      <c r="AD3">
        <v>0</v>
      </c>
      <c r="AE3" s="2">
        <v>0</v>
      </c>
      <c r="AG3" t="s">
        <v>3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1.5789999999999971</v>
      </c>
      <c r="E4" s="11">
        <v>1.1195000000000004</v>
      </c>
      <c r="F4" s="11">
        <v>6.3201999999999998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1.0118000000000009</v>
      </c>
      <c r="N4" s="11">
        <f t="shared" si="0"/>
        <v>10.030499999999998</v>
      </c>
      <c r="T4" t="s">
        <v>4</v>
      </c>
      <c r="U4">
        <v>1.5341999999999913</v>
      </c>
      <c r="V4" s="2">
        <v>0.15298704665795709</v>
      </c>
      <c r="X4" t="s">
        <v>4</v>
      </c>
      <c r="Y4">
        <v>1.5789999999999971</v>
      </c>
      <c r="Z4" s="2">
        <v>0.15741986939833483</v>
      </c>
      <c r="AC4" t="s">
        <v>4</v>
      </c>
      <c r="AD4">
        <v>0</v>
      </c>
      <c r="AE4" s="2">
        <v>0</v>
      </c>
      <c r="AG4" t="s">
        <v>4</v>
      </c>
      <c r="AH4">
        <v>0</v>
      </c>
      <c r="AI4" s="1">
        <v>0</v>
      </c>
    </row>
    <row r="5" spans="1:35" x14ac:dyDescent="0.25">
      <c r="A5" s="51"/>
      <c r="B5" s="6" t="s">
        <v>2</v>
      </c>
      <c r="C5" s="9">
        <v>0</v>
      </c>
      <c r="D5" s="9">
        <v>0.15741986939833483</v>
      </c>
      <c r="E5" s="9">
        <v>0.111609590748218</v>
      </c>
      <c r="F5" s="9">
        <v>0.63009820048851017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0.10087233936493706</v>
      </c>
      <c r="N5" s="8">
        <f t="shared" si="0"/>
        <v>1</v>
      </c>
      <c r="T5" t="s">
        <v>5</v>
      </c>
      <c r="U5">
        <v>2.0164000000000186</v>
      </c>
      <c r="V5" s="2">
        <v>0.2010709691572867</v>
      </c>
      <c r="X5" t="s">
        <v>5</v>
      </c>
      <c r="Y5">
        <v>1.1195000000000004</v>
      </c>
      <c r="Z5" s="2">
        <v>0.111609590748218</v>
      </c>
      <c r="AC5" t="s">
        <v>5</v>
      </c>
      <c r="AD5">
        <v>2.8187000000000033</v>
      </c>
      <c r="AE5" s="2">
        <v>0.28082532977324387</v>
      </c>
      <c r="AG5" t="s">
        <v>5</v>
      </c>
      <c r="AH5">
        <v>2.1589999999999989</v>
      </c>
      <c r="AI5" s="1">
        <v>0.21503341533619499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2.8187000000000033</v>
      </c>
      <c r="F6" s="11">
        <v>2.5226999999999986</v>
      </c>
      <c r="G6" s="11">
        <v>0.6125999999999987</v>
      </c>
      <c r="H6" s="11">
        <v>0.6103999999999985</v>
      </c>
      <c r="I6" s="11">
        <v>0</v>
      </c>
      <c r="J6" s="11">
        <v>0</v>
      </c>
      <c r="K6" s="11">
        <v>0</v>
      </c>
      <c r="L6" s="11">
        <v>0</v>
      </c>
      <c r="M6" s="11">
        <v>3.4728000000000012</v>
      </c>
      <c r="N6" s="11">
        <f t="shared" si="0"/>
        <v>10.0372</v>
      </c>
      <c r="T6" t="s">
        <v>6</v>
      </c>
      <c r="U6">
        <v>4.6511999999999887</v>
      </c>
      <c r="V6" s="2">
        <v>0.46380742498728478</v>
      </c>
      <c r="X6" t="s">
        <v>6</v>
      </c>
      <c r="Y6">
        <v>6.3201999999999998</v>
      </c>
      <c r="Z6" s="2">
        <v>0.63009820048851017</v>
      </c>
      <c r="AC6" t="s">
        <v>6</v>
      </c>
      <c r="AD6">
        <v>2.5226999999999986</v>
      </c>
      <c r="AE6" s="2">
        <v>0.25133503367472987</v>
      </c>
      <c r="AG6" t="s">
        <v>6</v>
      </c>
      <c r="AH6">
        <v>4.6458999999999975</v>
      </c>
      <c r="AI6" s="1">
        <v>0.46272521737398248</v>
      </c>
    </row>
    <row r="7" spans="1:35" x14ac:dyDescent="0.25">
      <c r="A7" s="51"/>
      <c r="B7" s="6" t="s">
        <v>2</v>
      </c>
      <c r="C7" s="9">
        <v>0</v>
      </c>
      <c r="D7" s="9">
        <v>0</v>
      </c>
      <c r="E7" s="9">
        <v>0.28082532977324387</v>
      </c>
      <c r="F7" s="9">
        <v>0.25133503367472987</v>
      </c>
      <c r="G7" s="9">
        <v>6.1032957398477534E-2</v>
      </c>
      <c r="H7" s="9">
        <v>6.0813772765312885E-2</v>
      </c>
      <c r="I7" s="9">
        <v>0</v>
      </c>
      <c r="J7" s="9">
        <v>0</v>
      </c>
      <c r="K7" s="9">
        <v>0</v>
      </c>
      <c r="L7" s="9">
        <v>0</v>
      </c>
      <c r="M7" s="9">
        <v>0.34599290638823588</v>
      </c>
      <c r="N7" s="8">
        <f t="shared" si="0"/>
        <v>1</v>
      </c>
      <c r="T7" t="s">
        <v>7</v>
      </c>
      <c r="U7">
        <v>0</v>
      </c>
      <c r="V7" s="2">
        <v>0</v>
      </c>
      <c r="X7" t="s">
        <v>7</v>
      </c>
      <c r="Y7">
        <v>0</v>
      </c>
      <c r="Z7" s="2">
        <v>0</v>
      </c>
      <c r="AC7" t="s">
        <v>7</v>
      </c>
      <c r="AD7">
        <v>0.6125999999999987</v>
      </c>
      <c r="AE7" s="2">
        <v>6.1032957398477534E-2</v>
      </c>
      <c r="AG7" t="s">
        <v>7</v>
      </c>
      <c r="AH7">
        <v>0.30420000000000158</v>
      </c>
      <c r="AI7" s="1">
        <v>3.0297899465155573E-2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2.1589999999999989</v>
      </c>
      <c r="F8" s="11">
        <v>4.6458999999999975</v>
      </c>
      <c r="G8" s="11">
        <v>0.30420000000000158</v>
      </c>
      <c r="H8" s="11">
        <v>0.15619999999999834</v>
      </c>
      <c r="I8" s="11">
        <v>0</v>
      </c>
      <c r="J8" s="11">
        <v>0</v>
      </c>
      <c r="K8" s="11">
        <v>0</v>
      </c>
      <c r="L8" s="11">
        <v>0</v>
      </c>
      <c r="M8" s="11">
        <v>2.7750000000000057</v>
      </c>
      <c r="N8" s="11">
        <f t="shared" si="0"/>
        <v>10.040300000000002</v>
      </c>
      <c r="T8" t="s">
        <v>8</v>
      </c>
      <c r="U8">
        <v>0</v>
      </c>
      <c r="V8" s="2">
        <v>0</v>
      </c>
      <c r="X8" t="s">
        <v>8</v>
      </c>
      <c r="Y8">
        <v>0</v>
      </c>
      <c r="Z8" s="2">
        <v>0</v>
      </c>
      <c r="AC8" t="s">
        <v>8</v>
      </c>
      <c r="AD8">
        <v>0.6103999999999985</v>
      </c>
      <c r="AE8" s="2">
        <v>6.0813772765312885E-2</v>
      </c>
      <c r="AG8" t="s">
        <v>8</v>
      </c>
      <c r="AH8">
        <v>0.15619999999999834</v>
      </c>
      <c r="AI8" s="1">
        <v>1.5557304064619415E-2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0.21503341533619499</v>
      </c>
      <c r="F9" s="8">
        <v>0.46272521737398248</v>
      </c>
      <c r="G9" s="8">
        <v>3.0297899465155573E-2</v>
      </c>
      <c r="H9" s="8">
        <v>1.5557304064619415E-2</v>
      </c>
      <c r="I9" s="8">
        <v>0</v>
      </c>
      <c r="J9" s="8">
        <v>0</v>
      </c>
      <c r="K9" s="8">
        <v>0</v>
      </c>
      <c r="L9" s="8">
        <v>0</v>
      </c>
      <c r="M9" s="8">
        <v>0.27638616376004754</v>
      </c>
      <c r="N9" s="8">
        <f t="shared" si="0"/>
        <v>1</v>
      </c>
      <c r="T9" t="s">
        <v>9</v>
      </c>
      <c r="U9">
        <v>0</v>
      </c>
      <c r="V9" s="2">
        <v>0</v>
      </c>
      <c r="X9" t="s">
        <v>9</v>
      </c>
      <c r="Y9">
        <v>0</v>
      </c>
      <c r="Z9" s="2">
        <v>0</v>
      </c>
      <c r="AC9" t="s">
        <v>9</v>
      </c>
      <c r="AD9">
        <v>0</v>
      </c>
      <c r="AE9" s="2">
        <v>0</v>
      </c>
      <c r="AG9" t="s">
        <v>9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1.0448999999999984</v>
      </c>
      <c r="F10" s="11">
        <v>6.658500000000001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2.2985000000000007</v>
      </c>
      <c r="N10" s="11">
        <f t="shared" si="0"/>
        <v>10.001899999999999</v>
      </c>
      <c r="T10" t="s">
        <v>10</v>
      </c>
      <c r="U10">
        <v>0</v>
      </c>
      <c r="V10" s="2">
        <v>0</v>
      </c>
      <c r="X10" t="s">
        <v>10</v>
      </c>
      <c r="Y10">
        <v>0</v>
      </c>
      <c r="Z10" s="2">
        <v>0</v>
      </c>
      <c r="AC10" t="s">
        <v>10</v>
      </c>
      <c r="AD10">
        <v>0</v>
      </c>
      <c r="AE10" s="2">
        <v>0</v>
      </c>
      <c r="AG10" t="s">
        <v>10</v>
      </c>
      <c r="AH10">
        <v>0</v>
      </c>
      <c r="AI10" s="1">
        <v>0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0.10447015067137229</v>
      </c>
      <c r="F11" s="8">
        <v>0.66572351253261897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0.22980633679600884</v>
      </c>
      <c r="N11" s="8">
        <f t="shared" si="0"/>
        <v>1.0000000000000002</v>
      </c>
      <c r="T11" t="s">
        <v>11</v>
      </c>
      <c r="U11">
        <v>0</v>
      </c>
      <c r="V11" s="2">
        <v>0</v>
      </c>
      <c r="X11" t="s">
        <v>11</v>
      </c>
      <c r="Y11">
        <v>0</v>
      </c>
      <c r="Z11" s="2">
        <v>0</v>
      </c>
      <c r="AC11" t="s">
        <v>11</v>
      </c>
      <c r="AD11">
        <v>0</v>
      </c>
      <c r="AE11" s="2">
        <v>0</v>
      </c>
      <c r="AG11" t="s">
        <v>11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0.60510000000000019</v>
      </c>
      <c r="F12" s="11">
        <v>7.0680000000000049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2.4328000000000003</v>
      </c>
      <c r="N12" s="11">
        <f t="shared" si="0"/>
        <v>10.105900000000005</v>
      </c>
      <c r="T12" t="s">
        <v>12</v>
      </c>
      <c r="U12">
        <v>0</v>
      </c>
      <c r="V12" s="2">
        <v>0</v>
      </c>
      <c r="X12" t="s">
        <v>12</v>
      </c>
      <c r="Y12">
        <v>0</v>
      </c>
      <c r="Z12" s="2">
        <v>0</v>
      </c>
      <c r="AC12" t="s">
        <v>12</v>
      </c>
      <c r="AD12">
        <v>0</v>
      </c>
      <c r="AE12" s="2">
        <v>0</v>
      </c>
      <c r="AG12" t="s">
        <v>12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5.9875914069998704E-2</v>
      </c>
      <c r="F13" s="8">
        <v>0.69939342364361423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0.24073066228638706</v>
      </c>
      <c r="N13" s="8">
        <f t="shared" si="0"/>
        <v>1</v>
      </c>
      <c r="T13" t="s">
        <v>13</v>
      </c>
      <c r="U13">
        <v>1.8265000000000029</v>
      </c>
      <c r="V13" s="2">
        <v>0.18213455919747143</v>
      </c>
      <c r="X13" t="s">
        <v>13</v>
      </c>
      <c r="Y13">
        <v>1.0118000000000009</v>
      </c>
      <c r="Z13" s="2">
        <v>0.10087233936493706</v>
      </c>
      <c r="AC13" t="s">
        <v>13</v>
      </c>
      <c r="AD13">
        <v>3.4728000000000012</v>
      </c>
      <c r="AE13" s="2">
        <v>0.34599290638823588</v>
      </c>
      <c r="AG13" t="s">
        <v>13</v>
      </c>
      <c r="AH13">
        <v>2.7750000000000057</v>
      </c>
      <c r="AI13" s="1">
        <v>0.27638616376004754</v>
      </c>
    </row>
    <row r="14" spans="1:35" x14ac:dyDescent="0.25">
      <c r="U14">
        <v>10.028300000000002</v>
      </c>
      <c r="Y14">
        <v>10.030499999999998</v>
      </c>
      <c r="Z14" s="2"/>
      <c r="AD14">
        <v>10.0372</v>
      </c>
      <c r="AE14" s="2"/>
      <c r="AH14">
        <v>10.040300000000002</v>
      </c>
      <c r="AI14" s="1"/>
    </row>
    <row r="17" spans="20:26" x14ac:dyDescent="0.25">
      <c r="T17" t="s">
        <v>16</v>
      </c>
      <c r="X17" t="s">
        <v>19</v>
      </c>
    </row>
    <row r="18" spans="20:26" x14ac:dyDescent="0.25">
      <c r="T18" t="s">
        <v>0</v>
      </c>
      <c r="U18" t="s">
        <v>1</v>
      </c>
      <c r="V18" t="s">
        <v>2</v>
      </c>
      <c r="X18" t="s">
        <v>0</v>
      </c>
      <c r="Y18" t="s">
        <v>1</v>
      </c>
      <c r="Z18" t="s">
        <v>2</v>
      </c>
    </row>
    <row r="19" spans="20:26" x14ac:dyDescent="0.25">
      <c r="T19" t="s">
        <v>3</v>
      </c>
      <c r="U19">
        <v>0</v>
      </c>
      <c r="V19" s="1">
        <v>0</v>
      </c>
      <c r="X19" t="s">
        <v>3</v>
      </c>
      <c r="Y19">
        <v>0</v>
      </c>
      <c r="Z19" s="1">
        <v>0</v>
      </c>
    </row>
    <row r="20" spans="20:26" x14ac:dyDescent="0.25">
      <c r="T20" t="s">
        <v>4</v>
      </c>
      <c r="U20">
        <v>0</v>
      </c>
      <c r="V20" s="1">
        <v>0</v>
      </c>
      <c r="X20" t="s">
        <v>4</v>
      </c>
      <c r="Y20">
        <v>0</v>
      </c>
      <c r="Z20" s="1">
        <v>0</v>
      </c>
    </row>
    <row r="21" spans="20:26" x14ac:dyDescent="0.25">
      <c r="T21" t="s">
        <v>5</v>
      </c>
      <c r="U21">
        <v>1.0448999999999984</v>
      </c>
      <c r="V21" s="1">
        <v>0.10447015067137229</v>
      </c>
      <c r="X21" t="s">
        <v>5</v>
      </c>
      <c r="Y21">
        <v>0.60510000000000019</v>
      </c>
      <c r="Z21" s="1">
        <v>5.9875914069998704E-2</v>
      </c>
    </row>
    <row r="22" spans="20:26" x14ac:dyDescent="0.25">
      <c r="T22" t="s">
        <v>6</v>
      </c>
      <c r="U22">
        <v>6.658500000000001</v>
      </c>
      <c r="V22" s="1">
        <v>0.66572351253261897</v>
      </c>
      <c r="X22" t="s">
        <v>6</v>
      </c>
      <c r="Y22">
        <v>7.0680000000000049</v>
      </c>
      <c r="Z22" s="1">
        <v>0.69939342364361423</v>
      </c>
    </row>
    <row r="23" spans="20:26" x14ac:dyDescent="0.25">
      <c r="T23" t="s">
        <v>7</v>
      </c>
      <c r="U23">
        <v>0</v>
      </c>
      <c r="V23" s="1">
        <v>0</v>
      </c>
      <c r="X23" t="s">
        <v>7</v>
      </c>
      <c r="Y23">
        <v>0</v>
      </c>
      <c r="Z23" s="1">
        <v>0</v>
      </c>
    </row>
    <row r="24" spans="20:26" x14ac:dyDescent="0.25">
      <c r="T24" t="s">
        <v>8</v>
      </c>
      <c r="U24">
        <v>0</v>
      </c>
      <c r="V24" s="1">
        <v>0</v>
      </c>
      <c r="X24" t="s">
        <v>8</v>
      </c>
      <c r="Y24">
        <v>0</v>
      </c>
      <c r="Z24" s="1">
        <v>0</v>
      </c>
    </row>
    <row r="25" spans="20:26" x14ac:dyDescent="0.25">
      <c r="T25" t="s">
        <v>9</v>
      </c>
      <c r="U25">
        <v>0</v>
      </c>
      <c r="V25" s="1">
        <v>0</v>
      </c>
      <c r="X25" t="s">
        <v>9</v>
      </c>
      <c r="Y25">
        <v>0</v>
      </c>
      <c r="Z25" s="1">
        <v>0</v>
      </c>
    </row>
    <row r="26" spans="20:26" x14ac:dyDescent="0.25">
      <c r="T26" t="s">
        <v>10</v>
      </c>
      <c r="U26">
        <v>0</v>
      </c>
      <c r="V26" s="1">
        <v>0</v>
      </c>
      <c r="X26" t="s">
        <v>10</v>
      </c>
      <c r="Y26">
        <v>0</v>
      </c>
      <c r="Z26" s="1">
        <v>0</v>
      </c>
    </row>
    <row r="27" spans="20:26" x14ac:dyDescent="0.25">
      <c r="T27" t="s">
        <v>11</v>
      </c>
      <c r="U27">
        <v>0</v>
      </c>
      <c r="V27" s="1">
        <v>0</v>
      </c>
      <c r="X27" t="s">
        <v>11</v>
      </c>
      <c r="Y27">
        <v>0</v>
      </c>
      <c r="Z27" s="1">
        <v>0</v>
      </c>
    </row>
    <row r="28" spans="20:26" x14ac:dyDescent="0.25">
      <c r="T28" t="s">
        <v>12</v>
      </c>
      <c r="U28">
        <v>0</v>
      </c>
      <c r="V28" s="1">
        <v>0</v>
      </c>
      <c r="X28" t="s">
        <v>12</v>
      </c>
      <c r="Y28">
        <v>0</v>
      </c>
      <c r="Z28" s="1">
        <v>0</v>
      </c>
    </row>
    <row r="29" spans="20:26" x14ac:dyDescent="0.25">
      <c r="T29" t="s">
        <v>13</v>
      </c>
      <c r="U29">
        <v>2.2985000000000007</v>
      </c>
      <c r="V29" s="1">
        <v>0.22980633679600884</v>
      </c>
      <c r="X29" t="s">
        <v>13</v>
      </c>
      <c r="Y29">
        <v>2.4328000000000003</v>
      </c>
      <c r="Z29" s="1">
        <v>0.24073066228638706</v>
      </c>
    </row>
    <row r="30" spans="20:26" x14ac:dyDescent="0.25">
      <c r="U30">
        <v>10.001899999999999</v>
      </c>
      <c r="V30" s="1"/>
      <c r="Y30">
        <v>10.105900000000005</v>
      </c>
      <c r="Z30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70" orientation="portrait" horizontalDpi="4294967293" r:id="rId1"/>
  <headerFooter>
    <oddHeader>&amp;L&amp;20Subjek Dhifa</oddHead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FF47-7A9B-4887-9DCF-CBD8A8165B15}">
  <dimension ref="A1:AI29"/>
  <sheetViews>
    <sheetView tabSelected="1" view="pageLayout" zoomScaleNormal="100" workbookViewId="0">
      <selection activeCell="G13" sqref="G13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  <c r="AC1" t="s">
        <v>17</v>
      </c>
      <c r="AG1" t="s">
        <v>18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</v>
      </c>
      <c r="E2" s="11">
        <v>0.21020000000000039</v>
      </c>
      <c r="F2" s="11">
        <v>0</v>
      </c>
      <c r="G2" s="11">
        <v>4.860599999999998</v>
      </c>
      <c r="H2" s="11">
        <v>0</v>
      </c>
      <c r="I2" s="11">
        <v>0</v>
      </c>
      <c r="J2" s="11">
        <v>0.10510000000000019</v>
      </c>
      <c r="K2" s="11">
        <v>0</v>
      </c>
      <c r="L2" s="11">
        <v>0</v>
      </c>
      <c r="M2" s="11">
        <v>4.8430999999999997</v>
      </c>
      <c r="N2" s="11">
        <f>SUM(C2:M2)</f>
        <v>10.018999999999998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8">
        <v>0</v>
      </c>
      <c r="D3" s="8">
        <v>0</v>
      </c>
      <c r="E3" s="8">
        <v>2.0980137738297277E-2</v>
      </c>
      <c r="F3" s="8">
        <v>0</v>
      </c>
      <c r="G3" s="8">
        <v>0.48513823734903672</v>
      </c>
      <c r="H3" s="8">
        <v>0</v>
      </c>
      <c r="I3" s="8">
        <v>0</v>
      </c>
      <c r="J3" s="8">
        <v>1.0490068869148638E-2</v>
      </c>
      <c r="K3" s="8">
        <v>0</v>
      </c>
      <c r="L3" s="8">
        <v>0</v>
      </c>
      <c r="M3" s="8">
        <v>0.48339155604351736</v>
      </c>
      <c r="N3" s="8">
        <f t="shared" ref="N3:N13" si="0">SUM(C3:M3)</f>
        <v>1</v>
      </c>
      <c r="T3" t="s">
        <v>3</v>
      </c>
      <c r="U3">
        <v>0</v>
      </c>
      <c r="V3" s="1">
        <v>0</v>
      </c>
      <c r="X3" t="s">
        <v>3</v>
      </c>
      <c r="Y3">
        <v>0</v>
      </c>
      <c r="Z3" s="1">
        <v>0</v>
      </c>
      <c r="AC3" t="s">
        <v>3</v>
      </c>
      <c r="AD3">
        <v>0</v>
      </c>
      <c r="AE3" s="1">
        <v>0</v>
      </c>
      <c r="AG3" t="s">
        <v>3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</v>
      </c>
      <c r="E4" s="11">
        <v>0</v>
      </c>
      <c r="F4" s="11">
        <v>0</v>
      </c>
      <c r="G4" s="11">
        <v>8.7027000000000019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1.3044999999999991</v>
      </c>
      <c r="N4" s="11">
        <f t="shared" si="0"/>
        <v>10.007200000000001</v>
      </c>
      <c r="T4" t="s">
        <v>4</v>
      </c>
      <c r="U4">
        <v>0</v>
      </c>
      <c r="V4" s="1">
        <v>0</v>
      </c>
      <c r="X4" t="s">
        <v>4</v>
      </c>
      <c r="Y4">
        <v>0</v>
      </c>
      <c r="Z4" s="1">
        <v>0</v>
      </c>
      <c r="AC4" t="s">
        <v>4</v>
      </c>
      <c r="AD4">
        <v>0</v>
      </c>
      <c r="AE4" s="1">
        <v>0</v>
      </c>
      <c r="AG4" t="s">
        <v>4</v>
      </c>
      <c r="AH4">
        <v>0</v>
      </c>
      <c r="AI4" s="1">
        <v>0</v>
      </c>
    </row>
    <row r="5" spans="1:35" x14ac:dyDescent="0.25">
      <c r="A5" s="51"/>
      <c r="B5" s="6" t="s">
        <v>2</v>
      </c>
      <c r="C5" s="8">
        <v>0</v>
      </c>
      <c r="D5" s="8">
        <v>0</v>
      </c>
      <c r="E5" s="8">
        <v>0</v>
      </c>
      <c r="F5" s="8">
        <v>0</v>
      </c>
      <c r="G5" s="8">
        <v>0.86964385642337527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0.13035614357662473</v>
      </c>
      <c r="N5" s="8">
        <f t="shared" si="0"/>
        <v>1</v>
      </c>
      <c r="T5" t="s">
        <v>5</v>
      </c>
      <c r="U5">
        <v>0.21020000000000039</v>
      </c>
      <c r="V5" s="1">
        <v>2.0980137738297277E-2</v>
      </c>
      <c r="X5" t="s">
        <v>5</v>
      </c>
      <c r="Y5">
        <v>0</v>
      </c>
      <c r="Z5" s="1">
        <v>0</v>
      </c>
      <c r="AC5" t="s">
        <v>5</v>
      </c>
      <c r="AD5">
        <v>0</v>
      </c>
      <c r="AE5" s="1">
        <v>0</v>
      </c>
      <c r="AG5" t="s">
        <v>5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7.7750000000000057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2.2730999999999923</v>
      </c>
      <c r="N6" s="11">
        <f t="shared" si="0"/>
        <v>10.048099999999998</v>
      </c>
      <c r="T6" t="s">
        <v>6</v>
      </c>
      <c r="U6">
        <v>0</v>
      </c>
      <c r="V6" s="1">
        <v>0</v>
      </c>
      <c r="X6" t="s">
        <v>6</v>
      </c>
      <c r="Y6">
        <v>0</v>
      </c>
      <c r="Z6" s="1">
        <v>0</v>
      </c>
      <c r="AC6" t="s">
        <v>6</v>
      </c>
      <c r="AD6">
        <v>0</v>
      </c>
      <c r="AE6" s="1">
        <v>0</v>
      </c>
      <c r="AG6" t="s">
        <v>6</v>
      </c>
      <c r="AH6">
        <v>0</v>
      </c>
      <c r="AI6" s="1">
        <v>0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0.77377812720812966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0.22622187279187039</v>
      </c>
      <c r="N7" s="8">
        <f t="shared" si="0"/>
        <v>1</v>
      </c>
      <c r="T7" t="s">
        <v>7</v>
      </c>
      <c r="U7">
        <v>4.860599999999998</v>
      </c>
      <c r="V7" s="1">
        <v>0.48513823734903672</v>
      </c>
      <c r="X7" t="s">
        <v>7</v>
      </c>
      <c r="Y7">
        <v>8.7027000000000019</v>
      </c>
      <c r="Z7" s="1">
        <v>0.86964385642337527</v>
      </c>
      <c r="AC7" t="s">
        <v>7</v>
      </c>
      <c r="AD7">
        <v>7.7750000000000057</v>
      </c>
      <c r="AE7" s="1">
        <v>0.77377812720812966</v>
      </c>
      <c r="AG7" t="s">
        <v>7</v>
      </c>
      <c r="AH7">
        <v>5.7331000000000003</v>
      </c>
      <c r="AI7" s="1">
        <v>0.57318389954210081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5.7331000000000003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4.269099999999999</v>
      </c>
      <c r="N8" s="11">
        <f t="shared" si="0"/>
        <v>10.002199999999998</v>
      </c>
      <c r="T8" t="s">
        <v>8</v>
      </c>
      <c r="U8">
        <v>0</v>
      </c>
      <c r="V8" s="1">
        <v>0</v>
      </c>
      <c r="X8" t="s">
        <v>8</v>
      </c>
      <c r="Y8">
        <v>0</v>
      </c>
      <c r="Z8" s="1">
        <v>0</v>
      </c>
      <c r="AC8" t="s">
        <v>8</v>
      </c>
      <c r="AD8">
        <v>0</v>
      </c>
      <c r="AE8" s="1">
        <v>0</v>
      </c>
      <c r="AG8" t="s">
        <v>8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0.57318389954210081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0.42681610045789925</v>
      </c>
      <c r="N9" s="8">
        <f t="shared" si="0"/>
        <v>1</v>
      </c>
      <c r="T9" t="s">
        <v>9</v>
      </c>
      <c r="U9">
        <v>0</v>
      </c>
      <c r="V9" s="1">
        <v>0</v>
      </c>
      <c r="X9" t="s">
        <v>9</v>
      </c>
      <c r="Y9">
        <v>0</v>
      </c>
      <c r="Z9" s="1">
        <v>0</v>
      </c>
      <c r="AC9" t="s">
        <v>9</v>
      </c>
      <c r="AD9">
        <v>0</v>
      </c>
      <c r="AE9" s="1">
        <v>0</v>
      </c>
      <c r="AG9" t="s">
        <v>9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9.7234000000000016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0.28219999999999956</v>
      </c>
      <c r="N10" s="11">
        <f t="shared" si="0"/>
        <v>10.005600000000001</v>
      </c>
      <c r="T10" t="s">
        <v>10</v>
      </c>
      <c r="U10">
        <v>0.10510000000000019</v>
      </c>
      <c r="V10" s="1">
        <v>1.0490068869148638E-2</v>
      </c>
      <c r="X10" t="s">
        <v>10</v>
      </c>
      <c r="Y10">
        <v>0</v>
      </c>
      <c r="Z10" s="1">
        <v>0</v>
      </c>
      <c r="AC10" t="s">
        <v>10</v>
      </c>
      <c r="AD10">
        <v>0</v>
      </c>
      <c r="AE10" s="1">
        <v>0</v>
      </c>
      <c r="AG10" t="s">
        <v>10</v>
      </c>
      <c r="AH10">
        <v>0</v>
      </c>
      <c r="AI10" s="1">
        <v>0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20">
        <v>0</v>
      </c>
      <c r="F11" s="8">
        <v>0</v>
      </c>
      <c r="G11" s="8">
        <v>0.97179579435516117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2.8204205644838842E-2</v>
      </c>
      <c r="N11" s="8">
        <f t="shared" si="0"/>
        <v>1</v>
      </c>
      <c r="T11" t="s">
        <v>11</v>
      </c>
      <c r="U11">
        <v>0</v>
      </c>
      <c r="V11" s="1">
        <v>0</v>
      </c>
      <c r="X11" t="s">
        <v>11</v>
      </c>
      <c r="Y11">
        <v>0</v>
      </c>
      <c r="Z11" s="1">
        <v>0</v>
      </c>
      <c r="AC11" t="s">
        <v>11</v>
      </c>
      <c r="AD11">
        <v>0</v>
      </c>
      <c r="AE11" s="1">
        <v>0</v>
      </c>
      <c r="AG11" t="s">
        <v>11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10.175600000000003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f t="shared" si="0"/>
        <v>10.175600000000003</v>
      </c>
      <c r="T12" t="s">
        <v>12</v>
      </c>
      <c r="U12">
        <v>0</v>
      </c>
      <c r="V12" s="1">
        <v>0</v>
      </c>
      <c r="X12" t="s">
        <v>12</v>
      </c>
      <c r="Y12">
        <v>0</v>
      </c>
      <c r="Z12" s="1">
        <v>0</v>
      </c>
      <c r="AC12" t="s">
        <v>12</v>
      </c>
      <c r="AD12">
        <v>0</v>
      </c>
      <c r="AE12" s="1">
        <v>0</v>
      </c>
      <c r="AG12" t="s">
        <v>12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f t="shared" si="0"/>
        <v>1</v>
      </c>
      <c r="T13" t="s">
        <v>13</v>
      </c>
      <c r="U13">
        <v>4.8430999999999997</v>
      </c>
      <c r="V13" s="1">
        <v>0.48339155604351736</v>
      </c>
      <c r="X13" t="s">
        <v>13</v>
      </c>
      <c r="Y13">
        <v>1.3044999999999991</v>
      </c>
      <c r="Z13" s="1">
        <v>0.13035614357662473</v>
      </c>
      <c r="AC13" t="s">
        <v>13</v>
      </c>
      <c r="AD13">
        <v>2.2730999999999923</v>
      </c>
      <c r="AE13" s="1">
        <v>0.22622187279187039</v>
      </c>
      <c r="AG13" t="s">
        <v>13</v>
      </c>
      <c r="AH13">
        <v>4.269099999999999</v>
      </c>
      <c r="AI13" s="1">
        <v>0.42681610045789925</v>
      </c>
    </row>
    <row r="14" spans="1:35" x14ac:dyDescent="0.25">
      <c r="U14">
        <v>10.018999999999998</v>
      </c>
      <c r="V14" s="1"/>
      <c r="Y14">
        <v>10.007200000000001</v>
      </c>
      <c r="Z14" s="1"/>
      <c r="AD14">
        <v>10.048099999999998</v>
      </c>
      <c r="AE14" s="1"/>
      <c r="AH14">
        <v>10.002199999999998</v>
      </c>
      <c r="AI14" s="1"/>
    </row>
    <row r="16" spans="1:35" x14ac:dyDescent="0.25">
      <c r="T16" t="s">
        <v>16</v>
      </c>
      <c r="X16" t="s">
        <v>19</v>
      </c>
    </row>
    <row r="17" spans="13:26" x14ac:dyDescent="0.25">
      <c r="T17" t="s">
        <v>0</v>
      </c>
      <c r="U17" t="s">
        <v>1</v>
      </c>
      <c r="V17" t="s">
        <v>2</v>
      </c>
      <c r="X17" t="s">
        <v>0</v>
      </c>
      <c r="Y17" t="s">
        <v>1</v>
      </c>
      <c r="Z17" t="s">
        <v>2</v>
      </c>
    </row>
    <row r="18" spans="13:26" x14ac:dyDescent="0.25">
      <c r="M18" s="3"/>
      <c r="T18" t="s">
        <v>3</v>
      </c>
      <c r="U18">
        <v>0</v>
      </c>
      <c r="V18" s="1">
        <v>0</v>
      </c>
      <c r="X18" t="s">
        <v>3</v>
      </c>
      <c r="Y18">
        <v>0</v>
      </c>
      <c r="Z18" s="1">
        <v>0</v>
      </c>
    </row>
    <row r="19" spans="13:26" x14ac:dyDescent="0.25">
      <c r="T19" t="s">
        <v>4</v>
      </c>
      <c r="U19">
        <v>0</v>
      </c>
      <c r="V19" s="1">
        <v>0</v>
      </c>
      <c r="X19" t="s">
        <v>4</v>
      </c>
      <c r="Y19">
        <v>0</v>
      </c>
      <c r="Z19" s="1">
        <v>0</v>
      </c>
    </row>
    <row r="20" spans="13:26" x14ac:dyDescent="0.25">
      <c r="T20" t="s">
        <v>5</v>
      </c>
      <c r="U20">
        <v>0</v>
      </c>
      <c r="V20" s="1">
        <v>0</v>
      </c>
      <c r="X20" t="s">
        <v>5</v>
      </c>
      <c r="Y20">
        <v>0</v>
      </c>
      <c r="Z20" s="1">
        <v>0</v>
      </c>
    </row>
    <row r="21" spans="13:26" x14ac:dyDescent="0.25">
      <c r="T21" t="s">
        <v>6</v>
      </c>
      <c r="U21">
        <v>0</v>
      </c>
      <c r="V21" s="1">
        <v>0</v>
      </c>
      <c r="X21" t="s">
        <v>6</v>
      </c>
      <c r="Y21">
        <v>0</v>
      </c>
      <c r="Z21" s="1">
        <v>0</v>
      </c>
    </row>
    <row r="22" spans="13:26" x14ac:dyDescent="0.25">
      <c r="T22" t="s">
        <v>7</v>
      </c>
      <c r="U22">
        <v>9.7234000000000016</v>
      </c>
      <c r="V22" s="1">
        <v>0.97179579435516117</v>
      </c>
      <c r="X22" t="s">
        <v>7</v>
      </c>
      <c r="Y22">
        <v>10.175600000000003</v>
      </c>
      <c r="Z22" s="1">
        <v>1</v>
      </c>
    </row>
    <row r="23" spans="13:26" x14ac:dyDescent="0.25">
      <c r="T23" t="s">
        <v>8</v>
      </c>
      <c r="U23">
        <v>0</v>
      </c>
      <c r="V23" s="1">
        <v>0</v>
      </c>
      <c r="X23" t="s">
        <v>8</v>
      </c>
      <c r="Y23">
        <v>0</v>
      </c>
      <c r="Z23" s="1">
        <v>0</v>
      </c>
    </row>
    <row r="24" spans="13:26" x14ac:dyDescent="0.25">
      <c r="T24" t="s">
        <v>9</v>
      </c>
      <c r="U24">
        <v>0</v>
      </c>
      <c r="V24" s="1">
        <v>0</v>
      </c>
      <c r="X24" t="s">
        <v>9</v>
      </c>
      <c r="Y24">
        <v>0</v>
      </c>
      <c r="Z24" s="1">
        <v>0</v>
      </c>
    </row>
    <row r="25" spans="13:26" x14ac:dyDescent="0.25">
      <c r="T25" t="s">
        <v>10</v>
      </c>
      <c r="U25">
        <v>0</v>
      </c>
      <c r="V25" s="1">
        <v>0</v>
      </c>
      <c r="X25" t="s">
        <v>10</v>
      </c>
      <c r="Y25">
        <v>0</v>
      </c>
      <c r="Z25" s="1">
        <v>0</v>
      </c>
    </row>
    <row r="26" spans="13:26" x14ac:dyDescent="0.25">
      <c r="T26" t="s">
        <v>11</v>
      </c>
      <c r="U26">
        <v>0</v>
      </c>
      <c r="V26" s="1">
        <v>0</v>
      </c>
      <c r="X26" t="s">
        <v>11</v>
      </c>
      <c r="Y26">
        <v>0</v>
      </c>
      <c r="Z26" s="1">
        <v>0</v>
      </c>
    </row>
    <row r="27" spans="13:26" x14ac:dyDescent="0.25">
      <c r="T27" t="s">
        <v>12</v>
      </c>
      <c r="U27">
        <v>0</v>
      </c>
      <c r="V27" s="1">
        <v>0</v>
      </c>
      <c r="X27" t="s">
        <v>12</v>
      </c>
      <c r="Y27">
        <v>0</v>
      </c>
      <c r="Z27" s="1">
        <v>0</v>
      </c>
    </row>
    <row r="28" spans="13:26" x14ac:dyDescent="0.25">
      <c r="T28" t="s">
        <v>13</v>
      </c>
      <c r="U28">
        <v>0.28219999999999956</v>
      </c>
      <c r="V28" s="1">
        <v>2.8204205644838842E-2</v>
      </c>
      <c r="X28" t="s">
        <v>13</v>
      </c>
      <c r="Y28">
        <v>0</v>
      </c>
      <c r="Z28" s="1">
        <v>0</v>
      </c>
    </row>
    <row r="29" spans="13:26" x14ac:dyDescent="0.25">
      <c r="U29">
        <v>10.005600000000001</v>
      </c>
      <c r="V29" s="1"/>
      <c r="Y29">
        <v>10.175600000000003</v>
      </c>
      <c r="Z29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9" orientation="portrait" horizontalDpi="4294967293" r:id="rId1"/>
  <headerFooter>
    <oddHeader>&amp;L&amp;20Subjek Endang</oddHead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9E31-1B08-4B47-8B1A-C164707666FF}">
  <dimension ref="A1:AI30"/>
  <sheetViews>
    <sheetView view="pageLayout" zoomScaleNormal="100" workbookViewId="0">
      <selection activeCell="A15" sqref="A15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  <c r="AC1" t="s">
        <v>17</v>
      </c>
      <c r="AG1" t="s">
        <v>18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5.2341000000000051</v>
      </c>
      <c r="I2" s="11">
        <v>0</v>
      </c>
      <c r="J2" s="11">
        <v>4.4527999999999892</v>
      </c>
      <c r="K2" s="11">
        <v>0</v>
      </c>
      <c r="L2" s="11">
        <v>0</v>
      </c>
      <c r="M2" s="11">
        <v>0.37830000000000297</v>
      </c>
      <c r="N2" s="11">
        <f>SUM(C2:M2)</f>
        <v>10.065199999999997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0.5200194730358072</v>
      </c>
      <c r="I3" s="8">
        <v>0</v>
      </c>
      <c r="J3" s="8">
        <v>0.44239558081309766</v>
      </c>
      <c r="K3" s="8">
        <v>0</v>
      </c>
      <c r="L3" s="8">
        <v>0</v>
      </c>
      <c r="M3" s="8">
        <v>3.7584946151095165E-2</v>
      </c>
      <c r="N3" s="8">
        <f t="shared" ref="N3:N13" si="0">SUM(C3:M3)</f>
        <v>1</v>
      </c>
      <c r="T3" t="s">
        <v>3</v>
      </c>
      <c r="U3">
        <v>0</v>
      </c>
      <c r="V3" s="1">
        <v>0</v>
      </c>
      <c r="W3" s="1"/>
      <c r="X3" t="s">
        <v>3</v>
      </c>
      <c r="Y3">
        <v>0</v>
      </c>
      <c r="Z3" s="2">
        <v>0</v>
      </c>
      <c r="AC3" t="s">
        <v>3</v>
      </c>
      <c r="AD3">
        <v>0</v>
      </c>
      <c r="AE3" s="1">
        <v>0</v>
      </c>
      <c r="AG3" t="s">
        <v>3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4.7931999999999988</v>
      </c>
      <c r="I4" s="11">
        <v>0</v>
      </c>
      <c r="J4" s="11">
        <v>4.4134999999999991</v>
      </c>
      <c r="K4" s="11">
        <v>0</v>
      </c>
      <c r="L4" s="11">
        <v>0</v>
      </c>
      <c r="M4" s="11">
        <v>0.79850000000000065</v>
      </c>
      <c r="N4" s="11">
        <f t="shared" si="0"/>
        <v>10.005199999999999</v>
      </c>
      <c r="T4" t="s">
        <v>4</v>
      </c>
      <c r="U4">
        <v>0</v>
      </c>
      <c r="V4" s="1">
        <v>0</v>
      </c>
      <c r="W4" s="1"/>
      <c r="X4" t="s">
        <v>4</v>
      </c>
      <c r="Y4">
        <v>0</v>
      </c>
      <c r="Z4" s="2">
        <v>0</v>
      </c>
      <c r="AC4" t="s">
        <v>4</v>
      </c>
      <c r="AD4">
        <v>0</v>
      </c>
      <c r="AE4" s="1">
        <v>0</v>
      </c>
      <c r="AG4" t="s">
        <v>4</v>
      </c>
      <c r="AH4">
        <v>0</v>
      </c>
      <c r="AI4" s="1">
        <v>0</v>
      </c>
    </row>
    <row r="5" spans="1:35" x14ac:dyDescent="0.25">
      <c r="A5" s="51"/>
      <c r="B5" s="6" t="s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0.47907088314076673</v>
      </c>
      <c r="I5" s="9">
        <v>0</v>
      </c>
      <c r="J5" s="9">
        <v>0.44112061727901486</v>
      </c>
      <c r="K5" s="9">
        <v>0</v>
      </c>
      <c r="L5" s="9">
        <v>0</v>
      </c>
      <c r="M5" s="9">
        <v>7.9808499580218364E-2</v>
      </c>
      <c r="N5" s="8">
        <f t="shared" si="0"/>
        <v>1</v>
      </c>
      <c r="T5" t="s">
        <v>5</v>
      </c>
      <c r="U5">
        <v>0</v>
      </c>
      <c r="V5" s="1">
        <v>0</v>
      </c>
      <c r="W5" s="1"/>
      <c r="X5" t="s">
        <v>5</v>
      </c>
      <c r="Y5">
        <v>0</v>
      </c>
      <c r="Z5" s="2">
        <v>0</v>
      </c>
      <c r="AC5" t="s">
        <v>5</v>
      </c>
      <c r="AD5">
        <v>0</v>
      </c>
      <c r="AE5" s="1">
        <v>0</v>
      </c>
      <c r="AG5" t="s">
        <v>5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0.15810000000000102</v>
      </c>
      <c r="H6" s="11">
        <v>8.3792000000000009</v>
      </c>
      <c r="I6" s="11">
        <v>0</v>
      </c>
      <c r="J6" s="11">
        <v>1.5041000000000011</v>
      </c>
      <c r="K6" s="11">
        <v>0</v>
      </c>
      <c r="L6" s="11">
        <v>0</v>
      </c>
      <c r="M6" s="11">
        <v>0</v>
      </c>
      <c r="N6" s="11">
        <f t="shared" si="0"/>
        <v>10.041400000000003</v>
      </c>
      <c r="T6" t="s">
        <v>6</v>
      </c>
      <c r="U6">
        <v>0</v>
      </c>
      <c r="V6" s="1">
        <v>0</v>
      </c>
      <c r="W6" s="1"/>
      <c r="X6" t="s">
        <v>6</v>
      </c>
      <c r="Y6">
        <v>0</v>
      </c>
      <c r="Z6" s="2">
        <v>0</v>
      </c>
      <c r="AC6" t="s">
        <v>6</v>
      </c>
      <c r="AD6">
        <v>0</v>
      </c>
      <c r="AE6" s="1">
        <v>0</v>
      </c>
      <c r="AG6" t="s">
        <v>6</v>
      </c>
      <c r="AH6">
        <v>0</v>
      </c>
      <c r="AI6" s="1">
        <v>0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1.5744816459856294E-2</v>
      </c>
      <c r="H7" s="8">
        <v>0.83446531360168885</v>
      </c>
      <c r="I7" s="8">
        <v>0</v>
      </c>
      <c r="J7" s="8">
        <v>0.14978986993845486</v>
      </c>
      <c r="K7" s="8">
        <v>0</v>
      </c>
      <c r="L7" s="8">
        <v>0</v>
      </c>
      <c r="M7" s="8">
        <v>0</v>
      </c>
      <c r="N7" s="8">
        <f t="shared" si="0"/>
        <v>1</v>
      </c>
      <c r="T7" t="s">
        <v>7</v>
      </c>
      <c r="U7">
        <v>0</v>
      </c>
      <c r="V7" s="1">
        <v>0</v>
      </c>
      <c r="W7" s="1"/>
      <c r="X7" t="s">
        <v>7</v>
      </c>
      <c r="Y7">
        <v>0</v>
      </c>
      <c r="Z7" s="2">
        <v>0</v>
      </c>
      <c r="AC7" t="s">
        <v>7</v>
      </c>
      <c r="AD7">
        <v>0.15810000000000102</v>
      </c>
      <c r="AE7" s="1">
        <v>1.5744816459856294E-2</v>
      </c>
      <c r="AG7" t="s">
        <v>7</v>
      </c>
      <c r="AH7">
        <v>0</v>
      </c>
      <c r="AI7" s="1">
        <v>0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9.6242000000000019</v>
      </c>
      <c r="I8" s="11">
        <v>0</v>
      </c>
      <c r="J8" s="11">
        <v>0.52440000000000708</v>
      </c>
      <c r="K8" s="11">
        <v>0</v>
      </c>
      <c r="L8" s="11">
        <v>0</v>
      </c>
      <c r="M8" s="11">
        <v>0</v>
      </c>
      <c r="N8" s="11">
        <f t="shared" si="0"/>
        <v>10.148600000000009</v>
      </c>
      <c r="T8" t="s">
        <v>8</v>
      </c>
      <c r="U8">
        <v>5.2341000000000051</v>
      </c>
      <c r="V8" s="1">
        <v>0.5200194730358072</v>
      </c>
      <c r="W8" s="1"/>
      <c r="X8" t="s">
        <v>8</v>
      </c>
      <c r="Y8">
        <v>4.7931999999999988</v>
      </c>
      <c r="Z8" s="2">
        <v>0.47907088314076673</v>
      </c>
      <c r="AC8" t="s">
        <v>8</v>
      </c>
      <c r="AD8">
        <v>8.3792000000000009</v>
      </c>
      <c r="AE8" s="1">
        <v>0.83446531360168885</v>
      </c>
      <c r="AG8" t="s">
        <v>8</v>
      </c>
      <c r="AH8">
        <v>9.6242000000000019</v>
      </c>
      <c r="AI8" s="1">
        <v>0.94832784817610249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0.94832784817610249</v>
      </c>
      <c r="I9" s="8">
        <v>0</v>
      </c>
      <c r="J9" s="8">
        <v>5.1672151823897547E-2</v>
      </c>
      <c r="K9" s="8">
        <v>0</v>
      </c>
      <c r="L9" s="8">
        <v>0</v>
      </c>
      <c r="M9" s="8">
        <v>0</v>
      </c>
      <c r="N9" s="8">
        <f t="shared" si="0"/>
        <v>1</v>
      </c>
      <c r="T9" t="s">
        <v>9</v>
      </c>
      <c r="U9">
        <v>0</v>
      </c>
      <c r="V9" s="1">
        <v>0</v>
      </c>
      <c r="W9" s="1"/>
      <c r="X9" t="s">
        <v>9</v>
      </c>
      <c r="Y9">
        <v>0</v>
      </c>
      <c r="Z9" s="2">
        <v>0</v>
      </c>
      <c r="AC9" t="s">
        <v>9</v>
      </c>
      <c r="AD9">
        <v>0</v>
      </c>
      <c r="AE9" s="1">
        <v>0</v>
      </c>
      <c r="AG9" t="s">
        <v>9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2.2694999999999936</v>
      </c>
      <c r="I10" s="11">
        <v>0</v>
      </c>
      <c r="J10" s="11">
        <v>5.9847999999999928</v>
      </c>
      <c r="K10" s="11">
        <v>0</v>
      </c>
      <c r="L10" s="11">
        <v>1.8989000000000118</v>
      </c>
      <c r="M10" s="11">
        <v>0</v>
      </c>
      <c r="N10" s="11">
        <f t="shared" si="0"/>
        <v>10.153199999999998</v>
      </c>
      <c r="T10" t="s">
        <v>10</v>
      </c>
      <c r="U10">
        <v>4.4527999999999892</v>
      </c>
      <c r="V10" s="1">
        <v>0.44239558081309766</v>
      </c>
      <c r="W10" s="1"/>
      <c r="X10" t="s">
        <v>10</v>
      </c>
      <c r="Y10">
        <v>4.4134999999999991</v>
      </c>
      <c r="Z10" s="2">
        <v>0.44112061727901486</v>
      </c>
      <c r="AC10" t="s">
        <v>10</v>
      </c>
      <c r="AD10">
        <v>1.5041000000000011</v>
      </c>
      <c r="AE10" s="1">
        <v>0.14978986993845486</v>
      </c>
      <c r="AG10" t="s">
        <v>10</v>
      </c>
      <c r="AH10">
        <v>0.52440000000000708</v>
      </c>
      <c r="AI10" s="1">
        <v>5.1672151823897547E-2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0.22352558799196254</v>
      </c>
      <c r="I11" s="8">
        <v>0</v>
      </c>
      <c r="J11" s="8">
        <v>0.58944963164322517</v>
      </c>
      <c r="K11" s="8">
        <v>0</v>
      </c>
      <c r="L11" s="8">
        <v>0.18702478036481229</v>
      </c>
      <c r="M11" s="8">
        <v>0</v>
      </c>
      <c r="N11" s="8">
        <f t="shared" si="0"/>
        <v>1</v>
      </c>
      <c r="T11" t="s">
        <v>11</v>
      </c>
      <c r="U11">
        <v>0</v>
      </c>
      <c r="V11" s="1">
        <v>0</v>
      </c>
      <c r="W11" s="1"/>
      <c r="X11" t="s">
        <v>11</v>
      </c>
      <c r="Y11">
        <v>0</v>
      </c>
      <c r="Z11" s="2">
        <v>0</v>
      </c>
      <c r="AC11" t="s">
        <v>11</v>
      </c>
      <c r="AD11">
        <v>0</v>
      </c>
      <c r="AE11" s="1">
        <v>0</v>
      </c>
      <c r="AG11" t="s">
        <v>11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5.1356999999999999</v>
      </c>
      <c r="I12" s="11">
        <v>0</v>
      </c>
      <c r="J12" s="11">
        <v>4.7894000000000005</v>
      </c>
      <c r="K12" s="11">
        <v>0</v>
      </c>
      <c r="L12" s="11">
        <v>0.16510000000000069</v>
      </c>
      <c r="M12" s="11">
        <v>0</v>
      </c>
      <c r="N12" s="11">
        <f t="shared" si="0"/>
        <v>10.090200000000001</v>
      </c>
      <c r="T12" t="s">
        <v>12</v>
      </c>
      <c r="U12">
        <v>0</v>
      </c>
      <c r="V12" s="1">
        <v>0</v>
      </c>
      <c r="W12" s="1"/>
      <c r="X12" t="s">
        <v>12</v>
      </c>
      <c r="Y12">
        <v>0</v>
      </c>
      <c r="Z12" s="2">
        <v>0</v>
      </c>
      <c r="AC12" t="s">
        <v>12</v>
      </c>
      <c r="AD12">
        <v>0</v>
      </c>
      <c r="AE12" s="1">
        <v>0</v>
      </c>
      <c r="AG12" t="s">
        <v>12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0.5089790093357911</v>
      </c>
      <c r="I13" s="8">
        <v>0</v>
      </c>
      <c r="J13" s="8">
        <v>0.47465857961190067</v>
      </c>
      <c r="K13" s="8">
        <v>0</v>
      </c>
      <c r="L13" s="8">
        <v>1.6362411052308248E-2</v>
      </c>
      <c r="M13" s="8">
        <v>0</v>
      </c>
      <c r="N13" s="8">
        <f t="shared" si="0"/>
        <v>1</v>
      </c>
      <c r="T13" t="s">
        <v>13</v>
      </c>
      <c r="U13">
        <v>0.37830000000000297</v>
      </c>
      <c r="V13" s="1">
        <v>3.7584946151095165E-2</v>
      </c>
      <c r="W13" s="1"/>
      <c r="X13" t="s">
        <v>13</v>
      </c>
      <c r="Y13">
        <v>0.79850000000000065</v>
      </c>
      <c r="Z13" s="2">
        <v>7.9808499580218364E-2</v>
      </c>
      <c r="AC13" t="s">
        <v>13</v>
      </c>
      <c r="AD13">
        <v>0</v>
      </c>
      <c r="AE13" s="1">
        <v>0</v>
      </c>
      <c r="AG13" t="s">
        <v>13</v>
      </c>
      <c r="AH13">
        <v>0</v>
      </c>
      <c r="AI13" s="1">
        <v>0</v>
      </c>
    </row>
    <row r="14" spans="1:35" x14ac:dyDescent="0.25">
      <c r="U14">
        <v>10.065199999999997</v>
      </c>
      <c r="V14" s="1"/>
      <c r="W14" s="1"/>
      <c r="Y14">
        <v>10.005199999999999</v>
      </c>
      <c r="Z14" s="2"/>
      <c r="AD14">
        <v>10.041400000000003</v>
      </c>
      <c r="AE14" s="1"/>
      <c r="AH14">
        <v>10.148600000000009</v>
      </c>
      <c r="AI14" s="1"/>
    </row>
    <row r="17" spans="20:26" x14ac:dyDescent="0.25">
      <c r="T17" t="s">
        <v>16</v>
      </c>
      <c r="X17" t="s">
        <v>19</v>
      </c>
    </row>
    <row r="18" spans="20:26" x14ac:dyDescent="0.25">
      <c r="T18" t="s">
        <v>0</v>
      </c>
      <c r="U18" t="s">
        <v>1</v>
      </c>
      <c r="V18" s="1" t="s">
        <v>2</v>
      </c>
      <c r="X18" t="s">
        <v>0</v>
      </c>
      <c r="Y18" t="s">
        <v>1</v>
      </c>
      <c r="Z18" t="s">
        <v>2</v>
      </c>
    </row>
    <row r="19" spans="20:26" x14ac:dyDescent="0.25">
      <c r="T19" t="s">
        <v>3</v>
      </c>
      <c r="U19">
        <v>0</v>
      </c>
      <c r="V19" s="1">
        <v>0</v>
      </c>
      <c r="X19" t="s">
        <v>3</v>
      </c>
      <c r="Y19">
        <v>0</v>
      </c>
      <c r="Z19" s="1">
        <v>0</v>
      </c>
    </row>
    <row r="20" spans="20:26" x14ac:dyDescent="0.25">
      <c r="T20" t="s">
        <v>4</v>
      </c>
      <c r="U20">
        <v>0</v>
      </c>
      <c r="V20" s="1">
        <v>0</v>
      </c>
      <c r="X20" t="s">
        <v>4</v>
      </c>
      <c r="Y20">
        <v>0</v>
      </c>
      <c r="Z20" s="1">
        <v>0</v>
      </c>
    </row>
    <row r="21" spans="20:26" x14ac:dyDescent="0.25">
      <c r="T21" t="s">
        <v>5</v>
      </c>
      <c r="U21">
        <v>0</v>
      </c>
      <c r="V21" s="1">
        <v>0</v>
      </c>
      <c r="X21" t="s">
        <v>5</v>
      </c>
      <c r="Y21">
        <v>0</v>
      </c>
      <c r="Z21" s="1">
        <v>0</v>
      </c>
    </row>
    <row r="22" spans="20:26" x14ac:dyDescent="0.25">
      <c r="T22" t="s">
        <v>6</v>
      </c>
      <c r="U22">
        <v>0</v>
      </c>
      <c r="V22" s="1">
        <v>0</v>
      </c>
      <c r="X22" t="s">
        <v>6</v>
      </c>
      <c r="Y22">
        <v>0</v>
      </c>
      <c r="Z22" s="1">
        <v>0</v>
      </c>
    </row>
    <row r="23" spans="20:26" x14ac:dyDescent="0.25">
      <c r="T23" t="s">
        <v>7</v>
      </c>
      <c r="U23">
        <v>0</v>
      </c>
      <c r="V23" s="1">
        <v>0</v>
      </c>
      <c r="X23" t="s">
        <v>7</v>
      </c>
      <c r="Y23">
        <v>0</v>
      </c>
      <c r="Z23" s="1">
        <v>0</v>
      </c>
    </row>
    <row r="24" spans="20:26" x14ac:dyDescent="0.25">
      <c r="T24" t="s">
        <v>8</v>
      </c>
      <c r="U24">
        <v>2.2694999999999936</v>
      </c>
      <c r="V24" s="1">
        <v>0.22352558799196254</v>
      </c>
      <c r="X24" t="s">
        <v>8</v>
      </c>
      <c r="Y24">
        <v>5.1356999999999999</v>
      </c>
      <c r="Z24" s="1">
        <v>0.5089790093357911</v>
      </c>
    </row>
    <row r="25" spans="20:26" x14ac:dyDescent="0.25">
      <c r="T25" t="s">
        <v>9</v>
      </c>
      <c r="U25">
        <v>0</v>
      </c>
      <c r="V25" s="1">
        <v>0</v>
      </c>
      <c r="X25" t="s">
        <v>9</v>
      </c>
      <c r="Y25">
        <v>0</v>
      </c>
      <c r="Z25" s="1">
        <v>0</v>
      </c>
    </row>
    <row r="26" spans="20:26" x14ac:dyDescent="0.25">
      <c r="T26" t="s">
        <v>10</v>
      </c>
      <c r="U26">
        <v>5.9847999999999928</v>
      </c>
      <c r="V26" s="1">
        <v>0.58944963164322517</v>
      </c>
      <c r="X26" t="s">
        <v>10</v>
      </c>
      <c r="Y26">
        <v>4.7894000000000005</v>
      </c>
      <c r="Z26" s="1">
        <v>0.47465857961190067</v>
      </c>
    </row>
    <row r="27" spans="20:26" x14ac:dyDescent="0.25">
      <c r="T27" t="s">
        <v>11</v>
      </c>
      <c r="U27">
        <v>0</v>
      </c>
      <c r="V27" s="1">
        <v>0</v>
      </c>
      <c r="X27" t="s">
        <v>11</v>
      </c>
      <c r="Y27">
        <v>0</v>
      </c>
      <c r="Z27" s="1">
        <v>0</v>
      </c>
    </row>
    <row r="28" spans="20:26" x14ac:dyDescent="0.25">
      <c r="T28" t="s">
        <v>12</v>
      </c>
      <c r="U28">
        <v>1.8989000000000118</v>
      </c>
      <c r="V28" s="1">
        <v>0.18702478036481229</v>
      </c>
      <c r="X28" t="s">
        <v>12</v>
      </c>
      <c r="Y28">
        <v>0.16510000000000069</v>
      </c>
      <c r="Z28" s="1">
        <v>1.6362411052308248E-2</v>
      </c>
    </row>
    <row r="29" spans="20:26" x14ac:dyDescent="0.25">
      <c r="T29" t="s">
        <v>13</v>
      </c>
      <c r="U29">
        <v>0</v>
      </c>
      <c r="V29" s="1">
        <v>0</v>
      </c>
      <c r="X29" t="s">
        <v>13</v>
      </c>
      <c r="Y29">
        <v>0</v>
      </c>
      <c r="Z29" s="1">
        <v>0</v>
      </c>
    </row>
    <row r="30" spans="20:26" x14ac:dyDescent="0.25">
      <c r="U30">
        <v>10.153199999999998</v>
      </c>
      <c r="V30" s="1"/>
      <c r="Y30">
        <v>10.090200000000001</v>
      </c>
      <c r="Z30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9" orientation="portrait" horizontalDpi="4294967293" r:id="rId1"/>
  <headerFooter>
    <oddHeader>&amp;L&amp;20Subjek Esa</oddHead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0468-65F5-45F8-AC32-09C0F5FE3E2B}">
  <dimension ref="A1:AI30"/>
  <sheetViews>
    <sheetView view="pageLayout" zoomScaleNormal="100" workbookViewId="0">
      <selection activeCell="A15" sqref="A15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14</v>
      </c>
      <c r="X1" t="s">
        <v>15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0.1822000000000088</v>
      </c>
      <c r="E2" s="11">
        <v>9.0099999999999625E-2</v>
      </c>
      <c r="F2" s="11">
        <v>0</v>
      </c>
      <c r="G2" s="11">
        <v>0</v>
      </c>
      <c r="H2" s="11">
        <v>0</v>
      </c>
      <c r="I2" s="11">
        <v>9.0006999999999948</v>
      </c>
      <c r="J2" s="11">
        <v>0</v>
      </c>
      <c r="K2" s="11">
        <v>0</v>
      </c>
      <c r="L2" s="11">
        <v>0</v>
      </c>
      <c r="M2" s="11">
        <v>0.74139999999999873</v>
      </c>
      <c r="N2" s="11">
        <f>SUM(C2:M2)</f>
        <v>10.014400000000002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</row>
    <row r="3" spans="1:35" x14ac:dyDescent="0.25">
      <c r="A3" s="51"/>
      <c r="B3" s="6" t="s">
        <v>2</v>
      </c>
      <c r="C3" s="8">
        <v>0</v>
      </c>
      <c r="D3" s="8">
        <v>1.8193800926666476E-2</v>
      </c>
      <c r="E3" s="8">
        <v>8.9970442562709307E-3</v>
      </c>
      <c r="F3" s="8">
        <v>0</v>
      </c>
      <c r="G3" s="8">
        <v>0</v>
      </c>
      <c r="H3" s="8">
        <v>0</v>
      </c>
      <c r="I3" s="8">
        <v>0.89877576290142125</v>
      </c>
      <c r="J3" s="8">
        <v>0</v>
      </c>
      <c r="K3" s="8">
        <v>0</v>
      </c>
      <c r="L3" s="8">
        <v>0</v>
      </c>
      <c r="M3" s="8">
        <v>7.4033391915641331E-2</v>
      </c>
      <c r="N3" s="8">
        <f t="shared" ref="N3:N13" si="0">SUM(C3:M3)</f>
        <v>1</v>
      </c>
      <c r="T3" t="s">
        <v>3</v>
      </c>
      <c r="U3">
        <v>0</v>
      </c>
      <c r="V3" s="1">
        <v>0</v>
      </c>
      <c r="X3" t="s">
        <v>3</v>
      </c>
      <c r="Y3">
        <v>0</v>
      </c>
      <c r="Z3" s="1">
        <v>0</v>
      </c>
      <c r="AA3" s="1"/>
      <c r="AC3" t="s">
        <v>3</v>
      </c>
      <c r="AD3">
        <v>0</v>
      </c>
      <c r="AE3" s="1">
        <v>0</v>
      </c>
      <c r="AG3" t="s">
        <v>3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9.4894999999999996</v>
      </c>
      <c r="J4" s="11">
        <v>0</v>
      </c>
      <c r="K4" s="11">
        <v>0</v>
      </c>
      <c r="L4" s="11">
        <v>0</v>
      </c>
      <c r="M4" s="11">
        <v>0.53129999999999988</v>
      </c>
      <c r="N4" s="11">
        <f t="shared" si="0"/>
        <v>10.020799999999999</v>
      </c>
      <c r="T4" t="s">
        <v>4</v>
      </c>
      <c r="U4">
        <v>0.1822000000000088</v>
      </c>
      <c r="V4" s="1">
        <v>1.8193800926666476E-2</v>
      </c>
      <c r="X4" t="s">
        <v>4</v>
      </c>
      <c r="Y4">
        <v>0</v>
      </c>
      <c r="Z4" s="1">
        <v>0</v>
      </c>
      <c r="AA4" s="1"/>
      <c r="AC4" t="s">
        <v>4</v>
      </c>
      <c r="AD4">
        <v>0</v>
      </c>
      <c r="AE4" s="1">
        <v>0</v>
      </c>
      <c r="AG4" t="s">
        <v>4</v>
      </c>
      <c r="AH4">
        <v>0</v>
      </c>
      <c r="AI4" s="1">
        <v>0</v>
      </c>
    </row>
    <row r="5" spans="1:35" x14ac:dyDescent="0.25">
      <c r="A5" s="51"/>
      <c r="B5" s="6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0.94698028101548781</v>
      </c>
      <c r="J5" s="8">
        <v>0</v>
      </c>
      <c r="K5" s="8">
        <v>0</v>
      </c>
      <c r="L5" s="8">
        <v>0</v>
      </c>
      <c r="M5" s="8">
        <v>5.3019718984512208E-2</v>
      </c>
      <c r="N5" s="8">
        <f t="shared" si="0"/>
        <v>1</v>
      </c>
      <c r="T5" t="s">
        <v>5</v>
      </c>
      <c r="U5">
        <v>9.0099999999999625E-2</v>
      </c>
      <c r="V5" s="1">
        <v>8.9970442562709307E-3</v>
      </c>
      <c r="X5" t="s">
        <v>5</v>
      </c>
      <c r="Y5">
        <v>0</v>
      </c>
      <c r="Z5" s="1">
        <v>0</v>
      </c>
      <c r="AA5" s="1"/>
      <c r="AC5" t="s">
        <v>5</v>
      </c>
      <c r="AD5">
        <v>0</v>
      </c>
      <c r="AE5" s="1">
        <v>0</v>
      </c>
      <c r="AG5" t="s">
        <v>5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0.30130000000000123</v>
      </c>
      <c r="H6" s="11">
        <v>0</v>
      </c>
      <c r="I6" s="11">
        <v>5.5438000000000063</v>
      </c>
      <c r="J6" s="11">
        <v>0</v>
      </c>
      <c r="K6" s="11">
        <v>0</v>
      </c>
      <c r="L6" s="11">
        <v>0</v>
      </c>
      <c r="M6" s="11">
        <v>4.1515999999999913</v>
      </c>
      <c r="N6" s="11">
        <f t="shared" si="0"/>
        <v>9.9966999999999988</v>
      </c>
      <c r="T6" t="s">
        <v>6</v>
      </c>
      <c r="U6">
        <v>0</v>
      </c>
      <c r="V6" s="1">
        <v>0</v>
      </c>
      <c r="X6" t="s">
        <v>6</v>
      </c>
      <c r="Y6">
        <v>0</v>
      </c>
      <c r="Z6" s="1">
        <v>0</v>
      </c>
      <c r="AA6" s="1"/>
      <c r="AC6" t="s">
        <v>6</v>
      </c>
      <c r="AD6">
        <v>0</v>
      </c>
      <c r="AE6" s="1">
        <v>0</v>
      </c>
      <c r="AG6" t="s">
        <v>6</v>
      </c>
      <c r="AH6">
        <v>0</v>
      </c>
      <c r="AI6" s="1">
        <v>0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3.0139946182240265E-2</v>
      </c>
      <c r="H7" s="8">
        <v>0</v>
      </c>
      <c r="I7" s="8">
        <v>0.55456300579191198</v>
      </c>
      <c r="J7" s="8">
        <v>0</v>
      </c>
      <c r="K7" s="8">
        <v>0</v>
      </c>
      <c r="L7" s="8">
        <v>0</v>
      </c>
      <c r="M7" s="8">
        <v>0.41529704802584771</v>
      </c>
      <c r="N7" s="8">
        <f t="shared" si="0"/>
        <v>1</v>
      </c>
      <c r="T7" t="s">
        <v>7</v>
      </c>
      <c r="U7">
        <v>0</v>
      </c>
      <c r="V7" s="1">
        <v>0</v>
      </c>
      <c r="X7" t="s">
        <v>7</v>
      </c>
      <c r="Y7">
        <v>0</v>
      </c>
      <c r="Z7" s="1">
        <v>0</v>
      </c>
      <c r="AA7" s="1"/>
      <c r="AC7" t="s">
        <v>7</v>
      </c>
      <c r="AD7">
        <v>0.30130000000000123</v>
      </c>
      <c r="AE7" s="1">
        <v>3.0139946182240265E-2</v>
      </c>
      <c r="AG7" t="s">
        <v>7</v>
      </c>
      <c r="AH7">
        <v>0.91860000000000497</v>
      </c>
      <c r="AI7" s="1">
        <v>9.133664104680228E-2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0.91860000000000497</v>
      </c>
      <c r="H8" s="11">
        <v>0</v>
      </c>
      <c r="I8" s="11">
        <v>6.2345000000000041</v>
      </c>
      <c r="J8" s="11">
        <v>0</v>
      </c>
      <c r="K8" s="11">
        <v>0</v>
      </c>
      <c r="L8" s="11">
        <v>0</v>
      </c>
      <c r="M8" s="11">
        <v>2.9041999999999959</v>
      </c>
      <c r="N8" s="11">
        <f t="shared" si="0"/>
        <v>10.057300000000005</v>
      </c>
      <c r="T8" t="s">
        <v>8</v>
      </c>
      <c r="U8">
        <v>0</v>
      </c>
      <c r="V8" s="1">
        <v>0</v>
      </c>
      <c r="X8" t="s">
        <v>8</v>
      </c>
      <c r="Y8">
        <v>0</v>
      </c>
      <c r="Z8" s="1">
        <v>0</v>
      </c>
      <c r="AA8" s="1"/>
      <c r="AC8" t="s">
        <v>8</v>
      </c>
      <c r="AD8">
        <v>0</v>
      </c>
      <c r="AE8" s="1">
        <v>0</v>
      </c>
      <c r="AG8" t="s">
        <v>8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9.133664104680228E-2</v>
      </c>
      <c r="H9" s="8">
        <v>0</v>
      </c>
      <c r="I9" s="8">
        <v>0.61989798454853695</v>
      </c>
      <c r="J9" s="8">
        <v>0</v>
      </c>
      <c r="K9" s="8">
        <v>0</v>
      </c>
      <c r="L9" s="8">
        <v>0</v>
      </c>
      <c r="M9" s="8">
        <v>0.28876537440466071</v>
      </c>
      <c r="N9" s="8">
        <f t="shared" si="0"/>
        <v>1</v>
      </c>
      <c r="T9" t="s">
        <v>9</v>
      </c>
      <c r="U9">
        <v>9.0006999999999948</v>
      </c>
      <c r="V9" s="1">
        <v>0.89877576290142125</v>
      </c>
      <c r="X9" t="s">
        <v>9</v>
      </c>
      <c r="Y9">
        <v>9.4894999999999996</v>
      </c>
      <c r="Z9" s="1">
        <v>0.94698028101548781</v>
      </c>
      <c r="AA9" s="1"/>
      <c r="AC9" t="s">
        <v>9</v>
      </c>
      <c r="AD9">
        <v>5.5438000000000063</v>
      </c>
      <c r="AE9" s="1">
        <v>0.55456300579191198</v>
      </c>
      <c r="AG9" t="s">
        <v>9</v>
      </c>
      <c r="AH9">
        <v>6.2345000000000041</v>
      </c>
      <c r="AI9" s="1">
        <v>0.61989798454853695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7.0031999999999988</v>
      </c>
      <c r="J10" s="11">
        <v>0</v>
      </c>
      <c r="K10" s="11">
        <v>0</v>
      </c>
      <c r="L10" s="11">
        <v>0</v>
      </c>
      <c r="M10" s="11">
        <v>3.0515000000000008</v>
      </c>
      <c r="N10" s="11">
        <f t="shared" si="0"/>
        <v>10.0547</v>
      </c>
      <c r="T10" t="s">
        <v>10</v>
      </c>
      <c r="U10">
        <v>0</v>
      </c>
      <c r="V10" s="1">
        <v>0</v>
      </c>
      <c r="X10" t="s">
        <v>10</v>
      </c>
      <c r="Y10">
        <v>0</v>
      </c>
      <c r="Z10" s="1">
        <v>0</v>
      </c>
      <c r="AA10" s="1"/>
      <c r="AC10" t="s">
        <v>10</v>
      </c>
      <c r="AD10">
        <v>0</v>
      </c>
      <c r="AE10" s="1">
        <v>0</v>
      </c>
      <c r="AG10" t="s">
        <v>10</v>
      </c>
      <c r="AH10">
        <v>0</v>
      </c>
      <c r="AI10" s="1">
        <v>0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0.69651008980874596</v>
      </c>
      <c r="J11" s="8">
        <v>0</v>
      </c>
      <c r="K11" s="8">
        <v>0</v>
      </c>
      <c r="L11" s="8">
        <v>0</v>
      </c>
      <c r="M11" s="8">
        <v>0.30348991019125393</v>
      </c>
      <c r="N11" s="8">
        <f t="shared" si="0"/>
        <v>0.99999999999999989</v>
      </c>
      <c r="T11" t="s">
        <v>11</v>
      </c>
      <c r="U11">
        <v>0</v>
      </c>
      <c r="V11" s="1">
        <v>0</v>
      </c>
      <c r="X11" t="s">
        <v>11</v>
      </c>
      <c r="Y11">
        <v>0</v>
      </c>
      <c r="Z11" s="1">
        <v>0</v>
      </c>
      <c r="AA11" s="1"/>
      <c r="AC11" t="s">
        <v>11</v>
      </c>
      <c r="AD11">
        <v>0</v>
      </c>
      <c r="AE11" s="1">
        <v>0</v>
      </c>
      <c r="AG11" t="s">
        <v>11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5.3752999999999673</v>
      </c>
      <c r="J12" s="11">
        <v>0</v>
      </c>
      <c r="K12" s="11">
        <v>0</v>
      </c>
      <c r="L12" s="11">
        <v>0</v>
      </c>
      <c r="M12" s="11">
        <v>4.7050000000000267</v>
      </c>
      <c r="N12" s="11">
        <f t="shared" si="0"/>
        <v>10.080299999999994</v>
      </c>
      <c r="T12" t="s">
        <v>12</v>
      </c>
      <c r="U12">
        <v>0</v>
      </c>
      <c r="V12" s="1">
        <v>0</v>
      </c>
      <c r="X12" t="s">
        <v>12</v>
      </c>
      <c r="Y12">
        <v>0</v>
      </c>
      <c r="Z12" s="1">
        <v>0</v>
      </c>
      <c r="AA12" s="1"/>
      <c r="AC12" t="s">
        <v>12</v>
      </c>
      <c r="AD12">
        <v>0</v>
      </c>
      <c r="AE12" s="1">
        <v>0</v>
      </c>
      <c r="AG12" t="s">
        <v>12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0.53324801841214753</v>
      </c>
      <c r="J13" s="8">
        <v>0</v>
      </c>
      <c r="K13" s="8">
        <v>0</v>
      </c>
      <c r="L13" s="8">
        <v>0</v>
      </c>
      <c r="M13" s="8">
        <v>0.46675198158785247</v>
      </c>
      <c r="N13" s="8">
        <f t="shared" si="0"/>
        <v>1</v>
      </c>
      <c r="T13" t="s">
        <v>13</v>
      </c>
      <c r="U13">
        <v>0.74139999999999873</v>
      </c>
      <c r="V13" s="1">
        <v>7.4033391915641331E-2</v>
      </c>
      <c r="X13" t="s">
        <v>13</v>
      </c>
      <c r="Y13">
        <v>0.53129999999999988</v>
      </c>
      <c r="Z13" s="1">
        <v>5.3019718984512208E-2</v>
      </c>
      <c r="AA13" s="1"/>
      <c r="AC13" t="s">
        <v>13</v>
      </c>
      <c r="AD13">
        <v>4.1515999999999913</v>
      </c>
      <c r="AE13" s="1">
        <v>0.41529704802584771</v>
      </c>
      <c r="AG13" t="s">
        <v>13</v>
      </c>
      <c r="AH13">
        <v>2.9041999999999959</v>
      </c>
      <c r="AI13" s="1">
        <v>0.28876537440466071</v>
      </c>
    </row>
    <row r="14" spans="1:35" x14ac:dyDescent="0.25">
      <c r="U14">
        <v>10.014400000000002</v>
      </c>
      <c r="V14" s="1"/>
      <c r="Y14">
        <v>10.020799999999999</v>
      </c>
      <c r="Z14" s="1"/>
      <c r="AA14" s="1"/>
      <c r="AD14">
        <v>9.9966999999999988</v>
      </c>
      <c r="AE14" s="1"/>
      <c r="AH14">
        <v>10.057300000000005</v>
      </c>
      <c r="AI14" s="1"/>
    </row>
    <row r="18" spans="20:26" x14ac:dyDescent="0.25">
      <c r="T18" t="s">
        <v>0</v>
      </c>
      <c r="U18" t="s">
        <v>1</v>
      </c>
      <c r="V18" t="s">
        <v>2</v>
      </c>
      <c r="X18" t="s">
        <v>0</v>
      </c>
      <c r="Y18" t="s">
        <v>1</v>
      </c>
      <c r="Z18" t="s">
        <v>2</v>
      </c>
    </row>
    <row r="19" spans="20:26" x14ac:dyDescent="0.25">
      <c r="T19" t="s">
        <v>3</v>
      </c>
      <c r="U19">
        <v>0</v>
      </c>
      <c r="V19" s="1">
        <v>0</v>
      </c>
      <c r="X19" t="s">
        <v>3</v>
      </c>
      <c r="Y19">
        <v>0</v>
      </c>
      <c r="Z19" s="1">
        <v>0</v>
      </c>
    </row>
    <row r="20" spans="20:26" x14ac:dyDescent="0.25">
      <c r="T20" t="s">
        <v>4</v>
      </c>
      <c r="U20">
        <v>0</v>
      </c>
      <c r="V20" s="1">
        <v>0</v>
      </c>
      <c r="X20" t="s">
        <v>4</v>
      </c>
      <c r="Y20">
        <v>0</v>
      </c>
      <c r="Z20" s="1">
        <v>0</v>
      </c>
    </row>
    <row r="21" spans="20:26" x14ac:dyDescent="0.25">
      <c r="T21" t="s">
        <v>5</v>
      </c>
      <c r="U21">
        <v>0</v>
      </c>
      <c r="V21" s="1">
        <v>0</v>
      </c>
      <c r="X21" t="s">
        <v>5</v>
      </c>
      <c r="Y21">
        <v>0</v>
      </c>
      <c r="Z21" s="1">
        <v>0</v>
      </c>
    </row>
    <row r="22" spans="20:26" x14ac:dyDescent="0.25">
      <c r="T22" t="s">
        <v>6</v>
      </c>
      <c r="U22">
        <v>0</v>
      </c>
      <c r="V22" s="1">
        <v>0</v>
      </c>
      <c r="X22" t="s">
        <v>6</v>
      </c>
      <c r="Y22">
        <v>0</v>
      </c>
      <c r="Z22" s="1">
        <v>0</v>
      </c>
    </row>
    <row r="23" spans="20:26" x14ac:dyDescent="0.25">
      <c r="T23" t="s">
        <v>7</v>
      </c>
      <c r="U23">
        <v>0</v>
      </c>
      <c r="V23" s="1">
        <v>0</v>
      </c>
      <c r="X23" t="s">
        <v>7</v>
      </c>
      <c r="Y23">
        <v>0</v>
      </c>
      <c r="Z23" s="1">
        <v>0</v>
      </c>
    </row>
    <row r="24" spans="20:26" x14ac:dyDescent="0.25">
      <c r="T24" t="s">
        <v>8</v>
      </c>
      <c r="U24">
        <v>0</v>
      </c>
      <c r="V24" s="1">
        <v>0</v>
      </c>
      <c r="X24" t="s">
        <v>8</v>
      </c>
      <c r="Y24">
        <v>0</v>
      </c>
      <c r="Z24" s="1">
        <v>0</v>
      </c>
    </row>
    <row r="25" spans="20:26" x14ac:dyDescent="0.25">
      <c r="T25" t="s">
        <v>9</v>
      </c>
      <c r="U25">
        <v>7.0031999999999988</v>
      </c>
      <c r="V25" s="1">
        <v>0.69651008980874596</v>
      </c>
      <c r="X25" t="s">
        <v>9</v>
      </c>
      <c r="Y25">
        <v>5.3752999999999673</v>
      </c>
      <c r="Z25" s="1">
        <v>0.53324801841214753</v>
      </c>
    </row>
    <row r="26" spans="20:26" x14ac:dyDescent="0.25">
      <c r="T26" t="s">
        <v>10</v>
      </c>
      <c r="U26">
        <v>0</v>
      </c>
      <c r="V26" s="1">
        <v>0</v>
      </c>
      <c r="X26" t="s">
        <v>10</v>
      </c>
      <c r="Y26">
        <v>0</v>
      </c>
      <c r="Z26" s="1">
        <v>0</v>
      </c>
    </row>
    <row r="27" spans="20:26" x14ac:dyDescent="0.25">
      <c r="T27" t="s">
        <v>11</v>
      </c>
      <c r="U27">
        <v>0</v>
      </c>
      <c r="V27" s="1">
        <v>0</v>
      </c>
      <c r="X27" t="s">
        <v>11</v>
      </c>
      <c r="Y27">
        <v>0</v>
      </c>
      <c r="Z27" s="1">
        <v>0</v>
      </c>
    </row>
    <row r="28" spans="20:26" x14ac:dyDescent="0.25">
      <c r="T28" t="s">
        <v>12</v>
      </c>
      <c r="U28">
        <v>0</v>
      </c>
      <c r="V28" s="1">
        <v>0</v>
      </c>
      <c r="X28" t="s">
        <v>12</v>
      </c>
      <c r="Y28">
        <v>0</v>
      </c>
      <c r="Z28" s="1">
        <v>0</v>
      </c>
    </row>
    <row r="29" spans="20:26" x14ac:dyDescent="0.25">
      <c r="T29" t="s">
        <v>13</v>
      </c>
      <c r="U29">
        <v>3.0515000000000008</v>
      </c>
      <c r="V29" s="1">
        <v>0.30348991019125393</v>
      </c>
      <c r="X29" t="s">
        <v>13</v>
      </c>
      <c r="Y29">
        <v>4.7050000000000267</v>
      </c>
      <c r="Z29" s="1">
        <v>0.46675198158785247</v>
      </c>
    </row>
    <row r="30" spans="20:26" x14ac:dyDescent="0.25">
      <c r="U30">
        <v>10.0547</v>
      </c>
      <c r="V30" s="1"/>
      <c r="Y30">
        <v>10.080299999999994</v>
      </c>
      <c r="Z30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5" orientation="portrait" horizontalDpi="4294967293" r:id="rId1"/>
  <headerFooter>
    <oddHeader>&amp;L&amp;20Subjek Hasanah</oddHead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110-E216-489A-B2C1-DB1BA325C149}">
  <dimension ref="A1:AI30"/>
  <sheetViews>
    <sheetView view="pageLayout" zoomScaleNormal="100" workbookViewId="0">
      <selection activeCell="A16" sqref="A16"/>
    </sheetView>
  </sheetViews>
  <sheetFormatPr defaultRowHeight="15" x14ac:dyDescent="0.25"/>
  <cols>
    <col min="2" max="2" width="11" bestFit="1" customWidth="1"/>
    <col min="6" max="6" width="9.5703125" bestFit="1" customWidth="1"/>
    <col min="13" max="13" width="9.28515625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0</v>
      </c>
      <c r="U1" t="s">
        <v>1</v>
      </c>
      <c r="V1" t="s">
        <v>2</v>
      </c>
      <c r="X1" t="s">
        <v>0</v>
      </c>
      <c r="Y1" t="s">
        <v>1</v>
      </c>
      <c r="Z1" t="s">
        <v>2</v>
      </c>
      <c r="AC1" t="s">
        <v>0</v>
      </c>
      <c r="AD1" t="s">
        <v>1</v>
      </c>
      <c r="AE1" t="s">
        <v>2</v>
      </c>
      <c r="AG1" t="s">
        <v>0</v>
      </c>
      <c r="AH1" t="s">
        <v>1</v>
      </c>
      <c r="AI1" t="s">
        <v>2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1.7644999999999982</v>
      </c>
      <c r="I2" s="11">
        <v>0</v>
      </c>
      <c r="J2" s="11">
        <v>6.1561000000000057</v>
      </c>
      <c r="K2" s="11">
        <v>0</v>
      </c>
      <c r="L2" s="11">
        <v>0</v>
      </c>
      <c r="M2" s="11">
        <v>2.1182999999999979</v>
      </c>
      <c r="N2" s="11">
        <f>SUM(C2:M2)</f>
        <v>10.038900000000002</v>
      </c>
      <c r="T2" t="s">
        <v>3</v>
      </c>
      <c r="U2">
        <v>0</v>
      </c>
      <c r="V2" s="1">
        <v>0</v>
      </c>
      <c r="X2" t="s">
        <v>3</v>
      </c>
      <c r="Y2">
        <v>0</v>
      </c>
      <c r="Z2" s="1">
        <v>0</v>
      </c>
      <c r="AC2" t="s">
        <v>3</v>
      </c>
      <c r="AD2">
        <v>0</v>
      </c>
      <c r="AE2" s="1">
        <v>0</v>
      </c>
      <c r="AG2" t="s">
        <v>3</v>
      </c>
      <c r="AH2">
        <v>0</v>
      </c>
      <c r="AI2" s="1">
        <v>0</v>
      </c>
    </row>
    <row r="3" spans="1:35" x14ac:dyDescent="0.25">
      <c r="A3" s="51"/>
      <c r="B3" s="6" t="s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0.17576626921276214</v>
      </c>
      <c r="I3" s="8">
        <v>0</v>
      </c>
      <c r="J3" s="8">
        <v>0.61322455647531149</v>
      </c>
      <c r="K3" s="8">
        <v>0</v>
      </c>
      <c r="L3" s="8">
        <v>0</v>
      </c>
      <c r="M3" s="8">
        <v>0.21100917431192637</v>
      </c>
      <c r="N3" s="8">
        <f t="shared" ref="N3:N13" si="0">SUM(C3:M3)</f>
        <v>1</v>
      </c>
      <c r="T3" t="s">
        <v>4</v>
      </c>
      <c r="U3">
        <v>0</v>
      </c>
      <c r="V3" s="1">
        <v>0</v>
      </c>
      <c r="X3" t="s">
        <v>4</v>
      </c>
      <c r="Y3">
        <v>9.369999999999834E-2</v>
      </c>
      <c r="Z3" s="1">
        <v>9.3514840615579482E-3</v>
      </c>
      <c r="AC3" t="s">
        <v>4</v>
      </c>
      <c r="AD3">
        <v>0</v>
      </c>
      <c r="AE3" s="1">
        <v>0</v>
      </c>
      <c r="AG3" t="s">
        <v>4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9.369999999999834E-2</v>
      </c>
      <c r="E4" s="11">
        <v>0</v>
      </c>
      <c r="F4" s="11">
        <v>0</v>
      </c>
      <c r="G4" s="11">
        <v>0</v>
      </c>
      <c r="H4" s="11">
        <v>1.2042000000000055</v>
      </c>
      <c r="I4" s="11">
        <v>0</v>
      </c>
      <c r="J4" s="11">
        <v>6.6906999999999996</v>
      </c>
      <c r="K4" s="11">
        <v>0</v>
      </c>
      <c r="L4" s="11">
        <v>0</v>
      </c>
      <c r="M4" s="11">
        <v>2.0311999999999983</v>
      </c>
      <c r="N4" s="11">
        <f t="shared" si="0"/>
        <v>10.019800000000002</v>
      </c>
      <c r="T4" t="s">
        <v>5</v>
      </c>
      <c r="U4">
        <v>0</v>
      </c>
      <c r="V4" s="1">
        <v>0</v>
      </c>
      <c r="X4" t="s">
        <v>5</v>
      </c>
      <c r="Y4">
        <v>0</v>
      </c>
      <c r="Z4" s="1">
        <v>0</v>
      </c>
      <c r="AC4" t="s">
        <v>5</v>
      </c>
      <c r="AD4">
        <v>0</v>
      </c>
      <c r="AE4" s="1">
        <v>0</v>
      </c>
      <c r="AG4" t="s">
        <v>5</v>
      </c>
      <c r="AH4">
        <v>0</v>
      </c>
      <c r="AI4" s="1">
        <v>0</v>
      </c>
    </row>
    <row r="5" spans="1:35" x14ac:dyDescent="0.25">
      <c r="A5" s="51"/>
      <c r="B5" s="6" t="s">
        <v>2</v>
      </c>
      <c r="C5" s="8">
        <v>0</v>
      </c>
      <c r="D5" s="8">
        <v>9.3514840615579482E-3</v>
      </c>
      <c r="E5" s="8">
        <v>0</v>
      </c>
      <c r="F5" s="8">
        <v>0</v>
      </c>
      <c r="G5" s="8">
        <v>0</v>
      </c>
      <c r="H5" s="8">
        <v>0.12018203956166842</v>
      </c>
      <c r="I5" s="8">
        <v>0</v>
      </c>
      <c r="J5" s="8">
        <v>0.66774785923870716</v>
      </c>
      <c r="K5" s="8">
        <v>0</v>
      </c>
      <c r="L5" s="8">
        <v>0</v>
      </c>
      <c r="M5" s="8">
        <v>0.20271861713806644</v>
      </c>
      <c r="N5" s="8">
        <f t="shared" si="0"/>
        <v>1</v>
      </c>
      <c r="T5" t="s">
        <v>6</v>
      </c>
      <c r="U5">
        <v>0</v>
      </c>
      <c r="V5" s="1">
        <v>0</v>
      </c>
      <c r="X5" t="s">
        <v>6</v>
      </c>
      <c r="Y5">
        <v>0</v>
      </c>
      <c r="Z5" s="1">
        <v>0</v>
      </c>
      <c r="AC5" t="s">
        <v>6</v>
      </c>
      <c r="AD5">
        <v>0</v>
      </c>
      <c r="AE5" s="1">
        <v>0</v>
      </c>
      <c r="AG5" t="s">
        <v>6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3.5627999999999957</v>
      </c>
      <c r="H6" s="11">
        <v>2.5330000000000084</v>
      </c>
      <c r="I6" s="11">
        <v>0</v>
      </c>
      <c r="J6" s="11">
        <v>3.9144999999999968</v>
      </c>
      <c r="K6" s="11">
        <v>0</v>
      </c>
      <c r="L6" s="11">
        <v>0</v>
      </c>
      <c r="M6" s="11">
        <v>0</v>
      </c>
      <c r="N6" s="11">
        <f t="shared" si="0"/>
        <v>10.010300000000001</v>
      </c>
      <c r="T6" t="s">
        <v>7</v>
      </c>
      <c r="U6">
        <v>0</v>
      </c>
      <c r="V6" s="1">
        <v>0</v>
      </c>
      <c r="X6" t="s">
        <v>7</v>
      </c>
      <c r="Y6">
        <v>0</v>
      </c>
      <c r="Z6" s="1">
        <v>0</v>
      </c>
      <c r="AC6" t="s">
        <v>7</v>
      </c>
      <c r="AD6">
        <v>3.5627999999999957</v>
      </c>
      <c r="AE6" s="1">
        <v>0.35591340918853537</v>
      </c>
      <c r="AG6" t="s">
        <v>7</v>
      </c>
      <c r="AH6">
        <v>2.9322000000000017</v>
      </c>
      <c r="AI6" s="1">
        <v>0.292815914038627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0.35591340918853537</v>
      </c>
      <c r="H7" s="8">
        <v>0.25303936944946787</v>
      </c>
      <c r="I7" s="8">
        <v>0</v>
      </c>
      <c r="J7" s="8">
        <v>0.39104722136199677</v>
      </c>
      <c r="K7" s="8">
        <v>0</v>
      </c>
      <c r="L7" s="8">
        <v>0</v>
      </c>
      <c r="M7" s="8">
        <v>0</v>
      </c>
      <c r="N7" s="8">
        <f t="shared" si="0"/>
        <v>1</v>
      </c>
      <c r="T7" t="s">
        <v>8</v>
      </c>
      <c r="U7">
        <v>1.7644999999999982</v>
      </c>
      <c r="V7" s="1">
        <v>0.17576626921276214</v>
      </c>
      <c r="X7" t="s">
        <v>8</v>
      </c>
      <c r="Y7">
        <v>1.2042000000000055</v>
      </c>
      <c r="Z7" s="1">
        <v>0.12018203956166842</v>
      </c>
      <c r="AC7" t="s">
        <v>8</v>
      </c>
      <c r="AD7">
        <v>2.5330000000000084</v>
      </c>
      <c r="AE7" s="1">
        <v>0.25303936944946787</v>
      </c>
      <c r="AG7" t="s">
        <v>8</v>
      </c>
      <c r="AH7">
        <v>2.396099999999997</v>
      </c>
      <c r="AI7" s="1">
        <v>0.23927979388443926</v>
      </c>
    </row>
    <row r="8" spans="1:35" x14ac:dyDescent="0.25">
      <c r="A8" s="50" t="s">
        <v>18</v>
      </c>
      <c r="B8" s="10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2.9322000000000017</v>
      </c>
      <c r="H8" s="11">
        <v>2.396099999999997</v>
      </c>
      <c r="I8" s="11">
        <v>0</v>
      </c>
      <c r="J8" s="11">
        <v>4.6854999999999976</v>
      </c>
      <c r="K8" s="11">
        <v>0</v>
      </c>
      <c r="L8" s="11">
        <v>0</v>
      </c>
      <c r="M8" s="11">
        <v>0</v>
      </c>
      <c r="N8" s="11">
        <f t="shared" si="0"/>
        <v>10.013799999999996</v>
      </c>
      <c r="T8" t="s">
        <v>9</v>
      </c>
      <c r="U8">
        <v>0</v>
      </c>
      <c r="V8" s="1">
        <v>0</v>
      </c>
      <c r="X8" t="s">
        <v>9</v>
      </c>
      <c r="Y8">
        <v>0</v>
      </c>
      <c r="Z8" s="1">
        <v>0</v>
      </c>
      <c r="AC8" t="s">
        <v>9</v>
      </c>
      <c r="AD8">
        <v>0</v>
      </c>
      <c r="AE8" s="1">
        <v>0</v>
      </c>
      <c r="AG8" t="s">
        <v>9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0.292815914038627</v>
      </c>
      <c r="H9" s="8">
        <v>0.23927979388443926</v>
      </c>
      <c r="I9" s="8">
        <v>0</v>
      </c>
      <c r="J9" s="8">
        <v>0.46790429207693374</v>
      </c>
      <c r="K9" s="8">
        <v>0</v>
      </c>
      <c r="L9" s="8">
        <v>0</v>
      </c>
      <c r="M9" s="8">
        <v>0</v>
      </c>
      <c r="N9" s="8">
        <f t="shared" si="0"/>
        <v>1</v>
      </c>
      <c r="T9" t="s">
        <v>10</v>
      </c>
      <c r="U9">
        <v>6.1561000000000057</v>
      </c>
      <c r="V9" s="1">
        <v>0.61322455647531149</v>
      </c>
      <c r="X9" t="s">
        <v>10</v>
      </c>
      <c r="Y9">
        <v>6.6906999999999996</v>
      </c>
      <c r="Z9" s="1">
        <v>0.66774785923870716</v>
      </c>
      <c r="AC9" t="s">
        <v>10</v>
      </c>
      <c r="AD9">
        <v>3.9144999999999968</v>
      </c>
      <c r="AE9" s="1">
        <v>0.39104722136199677</v>
      </c>
      <c r="AG9" t="s">
        <v>10</v>
      </c>
      <c r="AH9">
        <v>4.6854999999999976</v>
      </c>
      <c r="AI9" s="1">
        <v>0.46790429207693374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0.33899999999999952</v>
      </c>
      <c r="H10" s="11">
        <v>0</v>
      </c>
      <c r="I10" s="11">
        <v>0</v>
      </c>
      <c r="J10" s="11">
        <v>6.9897999999999989</v>
      </c>
      <c r="K10" s="11">
        <v>0</v>
      </c>
      <c r="L10" s="11">
        <v>2.8032000000000012</v>
      </c>
      <c r="M10" s="11">
        <v>0</v>
      </c>
      <c r="N10" s="11">
        <f t="shared" si="0"/>
        <v>10.132</v>
      </c>
      <c r="T10" t="s">
        <v>11</v>
      </c>
      <c r="U10">
        <v>0</v>
      </c>
      <c r="V10" s="1">
        <v>0</v>
      </c>
      <c r="X10" t="s">
        <v>11</v>
      </c>
      <c r="Y10">
        <v>0</v>
      </c>
      <c r="Z10" s="1">
        <v>0</v>
      </c>
      <c r="AC10" t="s">
        <v>11</v>
      </c>
      <c r="AD10">
        <v>0</v>
      </c>
      <c r="AE10" s="1">
        <v>0</v>
      </c>
      <c r="AG10" t="s">
        <v>11</v>
      </c>
      <c r="AH10">
        <v>0</v>
      </c>
      <c r="AI10" s="1">
        <v>0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</v>
      </c>
      <c r="F11" s="8">
        <v>0</v>
      </c>
      <c r="G11" s="8">
        <v>3.3458349782866117E-2</v>
      </c>
      <c r="H11" s="8">
        <v>0</v>
      </c>
      <c r="I11" s="8">
        <v>0</v>
      </c>
      <c r="J11" s="8">
        <v>0.68987366758784041</v>
      </c>
      <c r="K11" s="8">
        <v>0</v>
      </c>
      <c r="L11" s="8">
        <v>0.27666798262929349</v>
      </c>
      <c r="M11" s="8">
        <v>0</v>
      </c>
      <c r="N11" s="8">
        <f t="shared" si="0"/>
        <v>1</v>
      </c>
      <c r="T11" t="s">
        <v>12</v>
      </c>
      <c r="U11">
        <v>0</v>
      </c>
      <c r="V11" s="1">
        <v>0</v>
      </c>
      <c r="X11" t="s">
        <v>12</v>
      </c>
      <c r="Y11">
        <v>0</v>
      </c>
      <c r="Z11" s="1">
        <v>0</v>
      </c>
      <c r="AC11" t="s">
        <v>12</v>
      </c>
      <c r="AD11">
        <v>0</v>
      </c>
      <c r="AE11" s="1">
        <v>0</v>
      </c>
      <c r="AG11" t="s">
        <v>12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0.49999999999999822</v>
      </c>
      <c r="H12" s="11">
        <v>0</v>
      </c>
      <c r="I12" s="11">
        <v>0</v>
      </c>
      <c r="J12" s="11">
        <v>7.6428000000000011</v>
      </c>
      <c r="K12" s="11">
        <v>0</v>
      </c>
      <c r="L12" s="11">
        <v>1.8859000000000004</v>
      </c>
      <c r="M12" s="11">
        <v>0</v>
      </c>
      <c r="N12" s="11">
        <f t="shared" si="0"/>
        <v>10.028700000000001</v>
      </c>
      <c r="T12" t="s">
        <v>13</v>
      </c>
      <c r="U12">
        <v>2.1182999999999979</v>
      </c>
      <c r="V12" s="1">
        <v>0.21100917431192637</v>
      </c>
      <c r="X12" t="s">
        <v>13</v>
      </c>
      <c r="Y12">
        <v>2.0311999999999983</v>
      </c>
      <c r="Z12" s="1">
        <v>0.20271861713806644</v>
      </c>
      <c r="AC12" t="s">
        <v>13</v>
      </c>
      <c r="AD12">
        <v>0</v>
      </c>
      <c r="AE12" s="1">
        <v>0</v>
      </c>
      <c r="AG12" t="s">
        <v>13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4.985691066638729E-2</v>
      </c>
      <c r="H13" s="8">
        <v>0</v>
      </c>
      <c r="I13" s="8">
        <v>0</v>
      </c>
      <c r="J13" s="8">
        <v>0.76209279368213234</v>
      </c>
      <c r="K13" s="8">
        <v>0</v>
      </c>
      <c r="L13" s="8">
        <v>0.18805029565148026</v>
      </c>
      <c r="M13" s="8">
        <v>0</v>
      </c>
      <c r="N13" s="8">
        <f t="shared" si="0"/>
        <v>0.99999999999999989</v>
      </c>
      <c r="U13">
        <v>10.038900000000002</v>
      </c>
      <c r="V13" s="1"/>
      <c r="Y13">
        <v>10.019800000000002</v>
      </c>
      <c r="Z13" s="1"/>
      <c r="AD13">
        <v>10.010300000000001</v>
      </c>
      <c r="AE13" s="1"/>
      <c r="AH13">
        <v>10.013799999999996</v>
      </c>
      <c r="AI13" s="1"/>
    </row>
    <row r="14" spans="1:35" x14ac:dyDescent="0.25">
      <c r="Z14" s="1"/>
    </row>
    <row r="17" spans="20:26" x14ac:dyDescent="0.25">
      <c r="T17" t="s">
        <v>0</v>
      </c>
      <c r="U17" t="s">
        <v>1</v>
      </c>
      <c r="V17" t="s">
        <v>2</v>
      </c>
      <c r="X17" t="s">
        <v>0</v>
      </c>
      <c r="Y17" t="s">
        <v>1</v>
      </c>
      <c r="Z17" t="s">
        <v>2</v>
      </c>
    </row>
    <row r="18" spans="20:26" x14ac:dyDescent="0.25">
      <c r="T18" t="s">
        <v>3</v>
      </c>
      <c r="U18" s="3">
        <v>0</v>
      </c>
      <c r="V18" s="5">
        <v>0</v>
      </c>
      <c r="W18" s="5"/>
      <c r="X18" t="s">
        <v>3</v>
      </c>
      <c r="Y18" s="3">
        <v>0</v>
      </c>
      <c r="Z18" s="1">
        <v>0</v>
      </c>
    </row>
    <row r="19" spans="20:26" x14ac:dyDescent="0.25">
      <c r="T19" t="s">
        <v>4</v>
      </c>
      <c r="U19" s="3">
        <v>0</v>
      </c>
      <c r="V19" s="5">
        <v>0</v>
      </c>
      <c r="W19" s="5"/>
      <c r="X19" t="s">
        <v>4</v>
      </c>
      <c r="Y19" s="3">
        <v>0</v>
      </c>
      <c r="Z19" s="1">
        <v>0</v>
      </c>
    </row>
    <row r="20" spans="20:26" x14ac:dyDescent="0.25">
      <c r="T20" t="s">
        <v>5</v>
      </c>
      <c r="U20" s="3">
        <v>0</v>
      </c>
      <c r="V20" s="5">
        <v>0</v>
      </c>
      <c r="W20" s="5"/>
      <c r="X20" t="s">
        <v>5</v>
      </c>
      <c r="Y20" s="3">
        <v>0</v>
      </c>
      <c r="Z20" s="1">
        <v>0</v>
      </c>
    </row>
    <row r="21" spans="20:26" x14ac:dyDescent="0.25">
      <c r="T21" t="s">
        <v>6</v>
      </c>
      <c r="U21" s="3">
        <v>0</v>
      </c>
      <c r="V21" s="5">
        <v>0</v>
      </c>
      <c r="W21" s="5"/>
      <c r="X21" t="s">
        <v>6</v>
      </c>
      <c r="Y21" s="3">
        <v>0</v>
      </c>
      <c r="Z21" s="1">
        <v>0</v>
      </c>
    </row>
    <row r="22" spans="20:26" x14ac:dyDescent="0.25">
      <c r="T22" t="s">
        <v>7</v>
      </c>
      <c r="U22" s="3">
        <v>0.33899999999999952</v>
      </c>
      <c r="V22" s="5">
        <v>3.3458349782866117E-2</v>
      </c>
      <c r="W22" s="5"/>
      <c r="X22" t="s">
        <v>7</v>
      </c>
      <c r="Y22" s="3">
        <v>0.49999999999999822</v>
      </c>
      <c r="Z22" s="1">
        <v>4.985691066638729E-2</v>
      </c>
    </row>
    <row r="23" spans="20:26" x14ac:dyDescent="0.25">
      <c r="T23" t="s">
        <v>8</v>
      </c>
      <c r="U23" s="3">
        <v>0</v>
      </c>
      <c r="V23" s="5">
        <v>0</v>
      </c>
      <c r="W23" s="5"/>
      <c r="X23" t="s">
        <v>8</v>
      </c>
      <c r="Y23" s="3">
        <v>0</v>
      </c>
      <c r="Z23" s="1">
        <v>0</v>
      </c>
    </row>
    <row r="24" spans="20:26" x14ac:dyDescent="0.25">
      <c r="T24" t="s">
        <v>9</v>
      </c>
      <c r="U24" s="3">
        <v>0</v>
      </c>
      <c r="V24" s="5">
        <v>0</v>
      </c>
      <c r="W24" s="5"/>
      <c r="X24" t="s">
        <v>9</v>
      </c>
      <c r="Y24" s="3">
        <v>0</v>
      </c>
      <c r="Z24" s="1">
        <v>0</v>
      </c>
    </row>
    <row r="25" spans="20:26" x14ac:dyDescent="0.25">
      <c r="T25" t="s">
        <v>10</v>
      </c>
      <c r="U25" s="3">
        <v>6.9897999999999989</v>
      </c>
      <c r="V25" s="5">
        <v>0.68987366758784041</v>
      </c>
      <c r="W25" s="5"/>
      <c r="X25" t="s">
        <v>10</v>
      </c>
      <c r="Y25" s="3">
        <v>7.6428000000000011</v>
      </c>
      <c r="Z25" s="1">
        <v>0.76209279368213234</v>
      </c>
    </row>
    <row r="26" spans="20:26" x14ac:dyDescent="0.25">
      <c r="T26" t="s">
        <v>11</v>
      </c>
      <c r="U26" s="3">
        <v>0</v>
      </c>
      <c r="V26" s="5">
        <v>0</v>
      </c>
      <c r="W26" s="5"/>
      <c r="X26" t="s">
        <v>11</v>
      </c>
      <c r="Y26" s="3">
        <v>0</v>
      </c>
      <c r="Z26" s="1">
        <v>0</v>
      </c>
    </row>
    <row r="27" spans="20:26" x14ac:dyDescent="0.25">
      <c r="T27" t="s">
        <v>12</v>
      </c>
      <c r="U27" s="3">
        <v>2.8032000000000012</v>
      </c>
      <c r="V27" s="5">
        <v>0.27666798262929349</v>
      </c>
      <c r="W27" s="5"/>
      <c r="X27" t="s">
        <v>12</v>
      </c>
      <c r="Y27" s="3">
        <v>1.8859000000000004</v>
      </c>
      <c r="Z27" s="1">
        <v>0.18805029565148026</v>
      </c>
    </row>
    <row r="28" spans="20:26" x14ac:dyDescent="0.25">
      <c r="T28" t="s">
        <v>13</v>
      </c>
      <c r="U28" s="3">
        <v>0</v>
      </c>
      <c r="V28" s="5">
        <v>0</v>
      </c>
      <c r="W28" s="5"/>
      <c r="X28" t="s">
        <v>13</v>
      </c>
      <c r="Y28" s="3">
        <v>0</v>
      </c>
      <c r="Z28" s="1">
        <v>0</v>
      </c>
    </row>
    <row r="29" spans="20:26" x14ac:dyDescent="0.25">
      <c r="U29" s="3">
        <v>10.132</v>
      </c>
      <c r="V29" s="4"/>
      <c r="Y29" s="3">
        <v>10.028700000000001</v>
      </c>
      <c r="Z29" s="1"/>
    </row>
    <row r="30" spans="20:26" x14ac:dyDescent="0.25">
      <c r="Y30" s="3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9" orientation="portrait" horizontalDpi="4294967293" r:id="rId1"/>
  <headerFooter>
    <oddHeader>&amp;L&amp;20Subjek Raihan</oddHead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A291-D5E3-4317-9D9B-460C8ACA09B1}">
  <dimension ref="A1:AI29"/>
  <sheetViews>
    <sheetView view="pageLayout" zoomScaleNormal="100" workbookViewId="0">
      <selection activeCell="A16" sqref="A16"/>
    </sheetView>
  </sheetViews>
  <sheetFormatPr defaultRowHeight="15" x14ac:dyDescent="0.25"/>
  <cols>
    <col min="2" max="2" width="11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0</v>
      </c>
      <c r="U1" t="s">
        <v>1</v>
      </c>
      <c r="V1" t="s">
        <v>2</v>
      </c>
      <c r="X1" t="s">
        <v>0</v>
      </c>
      <c r="Y1" t="s">
        <v>1</v>
      </c>
      <c r="Z1" t="s">
        <v>2</v>
      </c>
      <c r="AC1" t="s">
        <v>0</v>
      </c>
      <c r="AD1" t="s">
        <v>1</v>
      </c>
      <c r="AE1" t="s">
        <v>2</v>
      </c>
      <c r="AG1" t="s">
        <v>0</v>
      </c>
      <c r="AH1" t="s">
        <v>1</v>
      </c>
      <c r="AI1" t="s">
        <v>2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6.25E-2</v>
      </c>
      <c r="J2" s="11">
        <v>0</v>
      </c>
      <c r="K2" s="11">
        <v>6.7971000000000004</v>
      </c>
      <c r="L2" s="11">
        <v>0</v>
      </c>
      <c r="M2" s="11">
        <v>3.1717999999999975</v>
      </c>
      <c r="N2" s="11">
        <f>SUM(C2:M2)</f>
        <v>10.031399999999998</v>
      </c>
      <c r="T2" t="s">
        <v>3</v>
      </c>
      <c r="U2">
        <v>0</v>
      </c>
      <c r="V2" s="1">
        <v>0</v>
      </c>
      <c r="X2" t="s">
        <v>3</v>
      </c>
      <c r="Y2">
        <v>0</v>
      </c>
      <c r="Z2" s="1">
        <v>0</v>
      </c>
      <c r="AC2" t="s">
        <v>3</v>
      </c>
      <c r="AD2">
        <v>0</v>
      </c>
      <c r="AE2" s="1">
        <v>0</v>
      </c>
      <c r="AG2" t="s">
        <v>3</v>
      </c>
      <c r="AH2">
        <v>0</v>
      </c>
      <c r="AI2" s="1">
        <v>0</v>
      </c>
    </row>
    <row r="3" spans="1:35" x14ac:dyDescent="0.25">
      <c r="A3" s="51"/>
      <c r="B3" s="6" t="s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6.2304364296110228E-3</v>
      </c>
      <c r="J3" s="8">
        <v>0</v>
      </c>
      <c r="K3" s="8">
        <v>0.67758239129134534</v>
      </c>
      <c r="L3" s="8">
        <v>0</v>
      </c>
      <c r="M3" s="8">
        <v>0.31618717227904364</v>
      </c>
      <c r="N3" s="8">
        <f t="shared" ref="N3:N13" si="0">SUM(C3:M3)</f>
        <v>1</v>
      </c>
      <c r="T3" t="s">
        <v>4</v>
      </c>
      <c r="U3">
        <v>0</v>
      </c>
      <c r="V3" s="1">
        <v>0</v>
      </c>
      <c r="X3" t="s">
        <v>4</v>
      </c>
      <c r="Y3">
        <v>0</v>
      </c>
      <c r="Z3" s="1">
        <v>0</v>
      </c>
      <c r="AC3" t="s">
        <v>4</v>
      </c>
      <c r="AD3">
        <v>0</v>
      </c>
      <c r="AE3" s="1">
        <v>0</v>
      </c>
      <c r="AG3" t="s">
        <v>4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0.14060000000000272</v>
      </c>
      <c r="I4" s="11">
        <v>0</v>
      </c>
      <c r="J4" s="11">
        <v>0</v>
      </c>
      <c r="K4" s="11">
        <v>6.5470999999999897</v>
      </c>
      <c r="L4" s="11">
        <v>0</v>
      </c>
      <c r="M4" s="11">
        <v>3.3124000000000073</v>
      </c>
      <c r="N4" s="11">
        <f t="shared" si="0"/>
        <v>10.0001</v>
      </c>
      <c r="T4" t="s">
        <v>5</v>
      </c>
      <c r="U4">
        <v>0</v>
      </c>
      <c r="V4" s="1">
        <v>0</v>
      </c>
      <c r="X4" t="s">
        <v>5</v>
      </c>
      <c r="Y4">
        <v>0</v>
      </c>
      <c r="Z4" s="1">
        <v>0</v>
      </c>
      <c r="AC4" t="s">
        <v>5</v>
      </c>
      <c r="AD4">
        <v>0</v>
      </c>
      <c r="AE4" s="1">
        <v>0</v>
      </c>
      <c r="AG4" t="s">
        <v>5</v>
      </c>
      <c r="AH4">
        <v>0</v>
      </c>
      <c r="AI4" s="1">
        <v>0</v>
      </c>
    </row>
    <row r="5" spans="1:35" x14ac:dyDescent="0.25">
      <c r="A5" s="51"/>
      <c r="B5" s="6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1.4059859401406258E-2</v>
      </c>
      <c r="I5" s="8">
        <v>0</v>
      </c>
      <c r="J5" s="8">
        <v>0</v>
      </c>
      <c r="K5" s="8">
        <v>0.65470345296546928</v>
      </c>
      <c r="L5" s="8">
        <v>0</v>
      </c>
      <c r="M5" s="8">
        <v>0.33123668763312442</v>
      </c>
      <c r="N5" s="8">
        <f t="shared" si="0"/>
        <v>1</v>
      </c>
      <c r="T5" t="s">
        <v>6</v>
      </c>
      <c r="U5">
        <v>0</v>
      </c>
      <c r="V5" s="1">
        <v>0</v>
      </c>
      <c r="X5" t="s">
        <v>6</v>
      </c>
      <c r="Y5">
        <v>0</v>
      </c>
      <c r="Z5" s="1">
        <v>0</v>
      </c>
      <c r="AC5" t="s">
        <v>6</v>
      </c>
      <c r="AD5">
        <v>0</v>
      </c>
      <c r="AE5" s="1">
        <v>0</v>
      </c>
      <c r="AG5" t="s">
        <v>6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5.6876999999999995</v>
      </c>
      <c r="H6" s="11">
        <v>0</v>
      </c>
      <c r="I6" s="11">
        <v>1.7032999999999987</v>
      </c>
      <c r="J6" s="11">
        <v>0</v>
      </c>
      <c r="K6" s="11">
        <v>2.5935000000000024</v>
      </c>
      <c r="L6" s="11">
        <v>0</v>
      </c>
      <c r="M6" s="11">
        <v>0.10939999999999905</v>
      </c>
      <c r="N6" s="11">
        <f t="shared" si="0"/>
        <v>10.0939</v>
      </c>
      <c r="T6" t="s">
        <v>7</v>
      </c>
      <c r="U6">
        <v>0</v>
      </c>
      <c r="V6" s="1">
        <v>0</v>
      </c>
      <c r="X6" t="s">
        <v>7</v>
      </c>
      <c r="Y6">
        <v>0</v>
      </c>
      <c r="Z6" s="1">
        <v>0</v>
      </c>
      <c r="AC6" t="s">
        <v>7</v>
      </c>
      <c r="AD6">
        <v>5.6876999999999995</v>
      </c>
      <c r="AE6" s="1">
        <v>0.56347893282081252</v>
      </c>
      <c r="AG6" t="s">
        <v>7</v>
      </c>
      <c r="AH6">
        <v>3.1875000000000071</v>
      </c>
      <c r="AI6" s="1">
        <v>0.31676389040714792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0.56347893282081252</v>
      </c>
      <c r="H7" s="8">
        <v>0</v>
      </c>
      <c r="I7" s="8">
        <v>0.168745479943332</v>
      </c>
      <c r="J7" s="8">
        <v>0</v>
      </c>
      <c r="K7" s="8">
        <v>0.25693735820644176</v>
      </c>
      <c r="L7" s="8">
        <v>0</v>
      </c>
      <c r="M7" s="8">
        <v>1.0838229029413711E-2</v>
      </c>
      <c r="N7" s="8">
        <f t="shared" si="0"/>
        <v>0.99999999999999989</v>
      </c>
      <c r="T7" t="s">
        <v>8</v>
      </c>
      <c r="U7">
        <v>0</v>
      </c>
      <c r="V7" s="1">
        <v>0</v>
      </c>
      <c r="X7" t="s">
        <v>8</v>
      </c>
      <c r="Y7">
        <v>0.14060000000000272</v>
      </c>
      <c r="Z7" s="1">
        <v>1.4059859401406258E-2</v>
      </c>
      <c r="AC7" t="s">
        <v>8</v>
      </c>
      <c r="AD7">
        <v>0</v>
      </c>
      <c r="AE7" s="1">
        <v>0</v>
      </c>
      <c r="AG7" t="s">
        <v>8</v>
      </c>
      <c r="AH7">
        <v>0</v>
      </c>
      <c r="AI7" s="1">
        <v>0</v>
      </c>
    </row>
    <row r="8" spans="1:35" x14ac:dyDescent="0.25">
      <c r="A8" s="50" t="s">
        <v>18</v>
      </c>
      <c r="B8" s="11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3.1875000000000071</v>
      </c>
      <c r="H8" s="11">
        <v>0</v>
      </c>
      <c r="I8" s="11">
        <v>0</v>
      </c>
      <c r="J8" s="11">
        <v>0</v>
      </c>
      <c r="K8" s="11">
        <v>6.8751999999999924</v>
      </c>
      <c r="L8" s="11">
        <v>0</v>
      </c>
      <c r="M8" s="11">
        <v>0</v>
      </c>
      <c r="N8" s="11">
        <f t="shared" si="0"/>
        <v>10.0627</v>
      </c>
      <c r="T8" t="s">
        <v>9</v>
      </c>
      <c r="U8">
        <v>6.25E-2</v>
      </c>
      <c r="V8" s="1">
        <v>6.2304364296110228E-3</v>
      </c>
      <c r="X8" t="s">
        <v>9</v>
      </c>
      <c r="Y8">
        <v>0</v>
      </c>
      <c r="Z8" s="1">
        <v>0</v>
      </c>
      <c r="AC8" t="s">
        <v>9</v>
      </c>
      <c r="AD8">
        <v>1.7032999999999987</v>
      </c>
      <c r="AE8" s="1">
        <v>0.168745479943332</v>
      </c>
      <c r="AG8" t="s">
        <v>9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0.31676389040714792</v>
      </c>
      <c r="H9" s="8">
        <v>0</v>
      </c>
      <c r="I9" s="8">
        <v>0</v>
      </c>
      <c r="J9" s="8">
        <v>0</v>
      </c>
      <c r="K9" s="8">
        <v>0.68323610959285208</v>
      </c>
      <c r="L9" s="8">
        <v>0</v>
      </c>
      <c r="M9" s="8">
        <v>0</v>
      </c>
      <c r="N9" s="8">
        <f t="shared" si="0"/>
        <v>1</v>
      </c>
      <c r="T9" t="s">
        <v>10</v>
      </c>
      <c r="U9">
        <v>0</v>
      </c>
      <c r="V9" s="1">
        <v>0</v>
      </c>
      <c r="X9" t="s">
        <v>10</v>
      </c>
      <c r="Y9">
        <v>0</v>
      </c>
      <c r="Z9" s="1">
        <v>0</v>
      </c>
      <c r="AC9" t="s">
        <v>10</v>
      </c>
      <c r="AD9">
        <v>0</v>
      </c>
      <c r="AE9" s="1">
        <v>0</v>
      </c>
      <c r="AG9" t="s">
        <v>10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0.46869999999999834</v>
      </c>
      <c r="J10" s="11">
        <v>0</v>
      </c>
      <c r="K10" s="11">
        <v>9.6408000000000058</v>
      </c>
      <c r="L10" s="11">
        <v>0</v>
      </c>
      <c r="M10" s="11">
        <v>0</v>
      </c>
      <c r="N10" s="11">
        <f t="shared" si="0"/>
        <v>10.109500000000004</v>
      </c>
      <c r="T10" t="s">
        <v>11</v>
      </c>
      <c r="U10">
        <v>6.7971000000000004</v>
      </c>
      <c r="V10" s="1">
        <v>0.67758239129134534</v>
      </c>
      <c r="X10" t="s">
        <v>11</v>
      </c>
      <c r="Y10">
        <v>6.5470999999999897</v>
      </c>
      <c r="Z10" s="1">
        <v>0.65470345296546928</v>
      </c>
      <c r="AC10" t="s">
        <v>11</v>
      </c>
      <c r="AD10">
        <v>2.5935000000000024</v>
      </c>
      <c r="AE10" s="1">
        <v>0.25693735820644176</v>
      </c>
      <c r="AG10" t="s">
        <v>11</v>
      </c>
      <c r="AH10">
        <v>6.8751999999999924</v>
      </c>
      <c r="AI10" s="1">
        <v>0.68323610959285208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4.636233245956755E-2</v>
      </c>
      <c r="J11" s="8">
        <v>0</v>
      </c>
      <c r="K11" s="8">
        <v>0.95363766754043244</v>
      </c>
      <c r="L11" s="8">
        <v>0</v>
      </c>
      <c r="M11" s="8">
        <v>0</v>
      </c>
      <c r="N11" s="8">
        <f t="shared" si="0"/>
        <v>1</v>
      </c>
      <c r="T11" t="s">
        <v>12</v>
      </c>
      <c r="U11">
        <v>0</v>
      </c>
      <c r="V11" s="1">
        <v>0</v>
      </c>
      <c r="X11" t="s">
        <v>12</v>
      </c>
      <c r="Y11">
        <v>0</v>
      </c>
      <c r="Z11" s="1">
        <v>0</v>
      </c>
      <c r="AC11" t="s">
        <v>12</v>
      </c>
      <c r="AD11">
        <v>0</v>
      </c>
      <c r="AE11" s="1">
        <v>0</v>
      </c>
      <c r="AG11" t="s">
        <v>12</v>
      </c>
      <c r="AH11">
        <v>0</v>
      </c>
      <c r="AI11" s="1">
        <v>0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0.9375</v>
      </c>
      <c r="J12" s="11">
        <v>0</v>
      </c>
      <c r="K12" s="11">
        <v>9.1095000000000041</v>
      </c>
      <c r="L12" s="11">
        <v>0</v>
      </c>
      <c r="M12" s="11">
        <v>0</v>
      </c>
      <c r="N12" s="11">
        <f t="shared" si="0"/>
        <v>10.047000000000004</v>
      </c>
      <c r="T12" t="s">
        <v>13</v>
      </c>
      <c r="U12">
        <v>3.1717999999999975</v>
      </c>
      <c r="V12" s="1">
        <v>0.31618717227904364</v>
      </c>
      <c r="X12" t="s">
        <v>13</v>
      </c>
      <c r="Y12">
        <v>3.3124000000000073</v>
      </c>
      <c r="Z12" s="1">
        <v>0.33123668763312442</v>
      </c>
      <c r="AC12" t="s">
        <v>13</v>
      </c>
      <c r="AD12">
        <v>0.10939999999999905</v>
      </c>
      <c r="AE12" s="1">
        <v>1.0838229029413711E-2</v>
      </c>
      <c r="AG12" t="s">
        <v>13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9.331143624962672E-2</v>
      </c>
      <c r="J13" s="8">
        <v>0</v>
      </c>
      <c r="K13" s="8">
        <v>0.90668856375037332</v>
      </c>
      <c r="L13" s="8">
        <v>0</v>
      </c>
      <c r="M13" s="8">
        <v>0</v>
      </c>
      <c r="N13" s="8">
        <f t="shared" si="0"/>
        <v>1</v>
      </c>
      <c r="U13">
        <v>10.031399999999998</v>
      </c>
      <c r="V13" s="1"/>
      <c r="Y13">
        <v>10.0001</v>
      </c>
      <c r="Z13" s="1"/>
      <c r="AD13">
        <v>10.0939</v>
      </c>
      <c r="AE13" s="1"/>
      <c r="AH13">
        <v>10.0627</v>
      </c>
      <c r="AI13" s="1"/>
    </row>
    <row r="14" spans="1:35" x14ac:dyDescent="0.25">
      <c r="V14" s="1"/>
      <c r="Z14" s="1"/>
    </row>
    <row r="17" spans="20:26" x14ac:dyDescent="0.25">
      <c r="T17" t="s">
        <v>0</v>
      </c>
      <c r="U17" t="s">
        <v>1</v>
      </c>
      <c r="V17" t="s">
        <v>2</v>
      </c>
      <c r="X17" t="s">
        <v>0</v>
      </c>
      <c r="Y17" t="s">
        <v>1</v>
      </c>
      <c r="Z17" t="s">
        <v>2</v>
      </c>
    </row>
    <row r="18" spans="20:26" x14ac:dyDescent="0.25">
      <c r="T18" t="s">
        <v>3</v>
      </c>
      <c r="U18">
        <v>0</v>
      </c>
      <c r="V18" s="1">
        <v>0</v>
      </c>
      <c r="X18" t="s">
        <v>3</v>
      </c>
      <c r="Y18">
        <v>0</v>
      </c>
      <c r="Z18" s="1">
        <v>0</v>
      </c>
    </row>
    <row r="19" spans="20:26" x14ac:dyDescent="0.25">
      <c r="T19" t="s">
        <v>4</v>
      </c>
      <c r="U19">
        <v>0</v>
      </c>
      <c r="V19" s="1">
        <v>0</v>
      </c>
      <c r="X19" t="s">
        <v>4</v>
      </c>
      <c r="Y19">
        <v>0</v>
      </c>
      <c r="Z19" s="1">
        <v>0</v>
      </c>
    </row>
    <row r="20" spans="20:26" x14ac:dyDescent="0.25">
      <c r="T20" t="s">
        <v>5</v>
      </c>
      <c r="U20">
        <v>0</v>
      </c>
      <c r="V20" s="1">
        <v>0</v>
      </c>
      <c r="X20" t="s">
        <v>5</v>
      </c>
      <c r="Y20">
        <v>0</v>
      </c>
      <c r="Z20" s="1">
        <v>0</v>
      </c>
    </row>
    <row r="21" spans="20:26" x14ac:dyDescent="0.25">
      <c r="T21" t="s">
        <v>6</v>
      </c>
      <c r="U21">
        <v>0</v>
      </c>
      <c r="V21" s="1">
        <v>0</v>
      </c>
      <c r="X21" t="s">
        <v>6</v>
      </c>
      <c r="Y21">
        <v>0</v>
      </c>
      <c r="Z21" s="1">
        <v>0</v>
      </c>
    </row>
    <row r="22" spans="20:26" x14ac:dyDescent="0.25">
      <c r="T22" t="s">
        <v>7</v>
      </c>
      <c r="U22">
        <v>0</v>
      </c>
      <c r="V22" s="1">
        <v>0</v>
      </c>
      <c r="X22" t="s">
        <v>7</v>
      </c>
      <c r="Y22">
        <v>0</v>
      </c>
      <c r="Z22" s="1">
        <v>0</v>
      </c>
    </row>
    <row r="23" spans="20:26" x14ac:dyDescent="0.25">
      <c r="T23" t="s">
        <v>8</v>
      </c>
      <c r="U23">
        <v>0</v>
      </c>
      <c r="V23" s="1">
        <v>0</v>
      </c>
      <c r="X23" t="s">
        <v>8</v>
      </c>
      <c r="Y23">
        <v>0</v>
      </c>
      <c r="Z23" s="1">
        <v>0</v>
      </c>
    </row>
    <row r="24" spans="20:26" x14ac:dyDescent="0.25">
      <c r="T24" t="s">
        <v>9</v>
      </c>
      <c r="U24">
        <v>0.46869999999999834</v>
      </c>
      <c r="V24" s="1">
        <v>4.636233245956755E-2</v>
      </c>
      <c r="X24" t="s">
        <v>9</v>
      </c>
      <c r="Y24">
        <v>0.9375</v>
      </c>
      <c r="Z24" s="1">
        <v>9.331143624962672E-2</v>
      </c>
    </row>
    <row r="25" spans="20:26" x14ac:dyDescent="0.25">
      <c r="T25" t="s">
        <v>10</v>
      </c>
      <c r="U25">
        <v>0</v>
      </c>
      <c r="V25" s="1">
        <v>0</v>
      </c>
      <c r="X25" t="s">
        <v>10</v>
      </c>
      <c r="Y25">
        <v>0</v>
      </c>
      <c r="Z25" s="1">
        <v>0</v>
      </c>
    </row>
    <row r="26" spans="20:26" x14ac:dyDescent="0.25">
      <c r="T26" t="s">
        <v>11</v>
      </c>
      <c r="U26">
        <v>9.6408000000000058</v>
      </c>
      <c r="V26" s="1">
        <v>0.95363766754043244</v>
      </c>
      <c r="X26" t="s">
        <v>11</v>
      </c>
      <c r="Y26">
        <v>9.1095000000000041</v>
      </c>
      <c r="Z26" s="1">
        <v>0.90668856375037332</v>
      </c>
    </row>
    <row r="27" spans="20:26" x14ac:dyDescent="0.25">
      <c r="T27" t="s">
        <v>12</v>
      </c>
      <c r="U27">
        <v>0</v>
      </c>
      <c r="V27" s="1">
        <v>0</v>
      </c>
      <c r="X27" t="s">
        <v>12</v>
      </c>
      <c r="Y27">
        <v>0</v>
      </c>
      <c r="Z27" s="1">
        <v>0</v>
      </c>
    </row>
    <row r="28" spans="20:26" x14ac:dyDescent="0.25">
      <c r="T28" t="s">
        <v>13</v>
      </c>
      <c r="U28">
        <v>0</v>
      </c>
      <c r="V28" s="1">
        <v>0</v>
      </c>
      <c r="X28" t="s">
        <v>13</v>
      </c>
      <c r="Y28">
        <v>0</v>
      </c>
      <c r="Z28" s="1">
        <v>0</v>
      </c>
    </row>
    <row r="29" spans="20:26" x14ac:dyDescent="0.25">
      <c r="U29">
        <v>10.109500000000004</v>
      </c>
      <c r="V29" s="1"/>
      <c r="Y29">
        <v>10.047000000000004</v>
      </c>
      <c r="Z29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9" orientation="portrait" horizontalDpi="4294967293" r:id="rId1"/>
  <headerFooter>
    <oddHeader>&amp;L&amp;20Subjek Satria</oddHead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E4BE-2274-46A7-B01B-8FDC98264B0D}">
  <dimension ref="A1:AI29"/>
  <sheetViews>
    <sheetView view="pageLayout" zoomScaleNormal="100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35" x14ac:dyDescent="0.25">
      <c r="A1" s="6"/>
      <c r="B1" s="6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T1" t="s">
        <v>0</v>
      </c>
      <c r="U1" t="s">
        <v>1</v>
      </c>
      <c r="V1" t="s">
        <v>2</v>
      </c>
      <c r="X1" t="s">
        <v>0</v>
      </c>
      <c r="Y1" t="s">
        <v>1</v>
      </c>
      <c r="Z1" t="s">
        <v>2</v>
      </c>
      <c r="AC1" t="s">
        <v>0</v>
      </c>
      <c r="AD1" t="s">
        <v>1</v>
      </c>
      <c r="AE1" t="s">
        <v>2</v>
      </c>
      <c r="AG1" t="s">
        <v>0</v>
      </c>
      <c r="AH1" t="s">
        <v>1</v>
      </c>
      <c r="AI1" t="s">
        <v>2</v>
      </c>
    </row>
    <row r="2" spans="1:35" x14ac:dyDescent="0.25">
      <c r="A2" s="50" t="s">
        <v>14</v>
      </c>
      <c r="B2" s="10" t="s">
        <v>1</v>
      </c>
      <c r="C2" s="11">
        <v>0</v>
      </c>
      <c r="D2" s="11">
        <v>0.18760000000000332</v>
      </c>
      <c r="E2" s="11">
        <v>0</v>
      </c>
      <c r="F2" s="11">
        <v>0</v>
      </c>
      <c r="G2" s="11">
        <v>0</v>
      </c>
      <c r="H2" s="11">
        <v>1.4687999999999946</v>
      </c>
      <c r="I2" s="11">
        <v>0</v>
      </c>
      <c r="J2" s="11">
        <v>4.0155999999999992</v>
      </c>
      <c r="K2" s="11">
        <v>0.96879999999999455</v>
      </c>
      <c r="L2" s="11">
        <v>3.3281000000000063</v>
      </c>
      <c r="M2" s="11">
        <v>9.3700000000005446E-2</v>
      </c>
      <c r="N2" s="11">
        <f>SUM(C2:M2)</f>
        <v>10.062600000000003</v>
      </c>
      <c r="T2" t="s">
        <v>3</v>
      </c>
      <c r="U2">
        <v>0</v>
      </c>
      <c r="V2" s="1">
        <v>0</v>
      </c>
      <c r="X2" t="s">
        <v>3</v>
      </c>
      <c r="Y2">
        <v>0</v>
      </c>
      <c r="Z2" s="1">
        <v>0</v>
      </c>
      <c r="AC2" t="s">
        <v>3</v>
      </c>
      <c r="AD2">
        <v>0</v>
      </c>
      <c r="AE2" s="1">
        <v>0</v>
      </c>
      <c r="AG2" t="s">
        <v>3</v>
      </c>
      <c r="AH2">
        <v>0</v>
      </c>
      <c r="AI2" s="1">
        <v>0</v>
      </c>
    </row>
    <row r="3" spans="1:35" x14ac:dyDescent="0.25">
      <c r="A3" s="51"/>
      <c r="B3" s="6" t="s">
        <v>2</v>
      </c>
      <c r="C3" s="8">
        <v>0</v>
      </c>
      <c r="D3" s="8">
        <v>1.8643292985908538E-2</v>
      </c>
      <c r="E3" s="8">
        <v>0</v>
      </c>
      <c r="F3" s="8">
        <v>0</v>
      </c>
      <c r="G3" s="8">
        <v>0</v>
      </c>
      <c r="H3" s="8">
        <v>0.14596625126706755</v>
      </c>
      <c r="I3" s="8">
        <v>0</v>
      </c>
      <c r="J3" s="8">
        <v>0.39906187267704152</v>
      </c>
      <c r="K3" s="8">
        <v>9.6277304076480649E-2</v>
      </c>
      <c r="L3" s="8">
        <v>0.33073957028998519</v>
      </c>
      <c r="M3" s="8">
        <v>9.3117087035165282E-3</v>
      </c>
      <c r="N3" s="8">
        <f t="shared" ref="N3:N13" si="0">SUM(C3:M3)</f>
        <v>0.99999999999999989</v>
      </c>
      <c r="T3" t="s">
        <v>4</v>
      </c>
      <c r="U3">
        <v>0.18760000000000332</v>
      </c>
      <c r="V3" s="1">
        <v>1.8643292985908538E-2</v>
      </c>
      <c r="X3" t="s">
        <v>4</v>
      </c>
      <c r="Y3">
        <v>0</v>
      </c>
      <c r="Z3" s="1">
        <v>0</v>
      </c>
      <c r="AC3" t="s">
        <v>4</v>
      </c>
      <c r="AD3">
        <v>0</v>
      </c>
      <c r="AE3" s="1">
        <v>0</v>
      </c>
      <c r="AG3" t="s">
        <v>4</v>
      </c>
      <c r="AH3">
        <v>0</v>
      </c>
      <c r="AI3" s="1">
        <v>0</v>
      </c>
    </row>
    <row r="4" spans="1:35" x14ac:dyDescent="0.25">
      <c r="A4" s="50" t="s">
        <v>15</v>
      </c>
      <c r="B4" s="10" t="s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0.4375</v>
      </c>
      <c r="I4" s="11">
        <v>0</v>
      </c>
      <c r="J4" s="11">
        <v>3.2503999999999991</v>
      </c>
      <c r="K4" s="11">
        <v>0.81249999999998579</v>
      </c>
      <c r="L4" s="11">
        <v>5.2654000000000138</v>
      </c>
      <c r="M4" s="11">
        <v>0.3125</v>
      </c>
      <c r="N4" s="11">
        <f t="shared" si="0"/>
        <v>10.078299999999999</v>
      </c>
      <c r="T4" t="s">
        <v>5</v>
      </c>
      <c r="U4">
        <v>0</v>
      </c>
      <c r="V4" s="1">
        <v>0</v>
      </c>
      <c r="X4" t="s">
        <v>5</v>
      </c>
      <c r="Y4">
        <v>0</v>
      </c>
      <c r="Z4" s="1">
        <v>0</v>
      </c>
      <c r="AC4" t="s">
        <v>5</v>
      </c>
      <c r="AD4">
        <v>0</v>
      </c>
      <c r="AE4" s="1">
        <v>0</v>
      </c>
      <c r="AG4" t="s">
        <v>5</v>
      </c>
      <c r="AH4">
        <v>0</v>
      </c>
      <c r="AI4" s="1">
        <v>0</v>
      </c>
    </row>
    <row r="5" spans="1:35" x14ac:dyDescent="0.25">
      <c r="A5" s="51"/>
      <c r="B5" s="6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4.341009892541401E-2</v>
      </c>
      <c r="I5" s="8">
        <v>0</v>
      </c>
      <c r="J5" s="8">
        <v>0.32251470982209296</v>
      </c>
      <c r="K5" s="8">
        <v>8.0618755147196047E-2</v>
      </c>
      <c r="L5" s="8">
        <v>0.5224492225871441</v>
      </c>
      <c r="M5" s="8">
        <v>3.1007213518152867E-2</v>
      </c>
      <c r="N5" s="8">
        <f t="shared" si="0"/>
        <v>1</v>
      </c>
      <c r="T5" t="s">
        <v>6</v>
      </c>
      <c r="U5">
        <v>0</v>
      </c>
      <c r="V5" s="1">
        <v>0</v>
      </c>
      <c r="X5" t="s">
        <v>6</v>
      </c>
      <c r="Y5">
        <v>0</v>
      </c>
      <c r="Z5" s="1">
        <v>0</v>
      </c>
      <c r="AC5" t="s">
        <v>6</v>
      </c>
      <c r="AD5">
        <v>0</v>
      </c>
      <c r="AE5" s="1">
        <v>0</v>
      </c>
      <c r="AG5" t="s">
        <v>6</v>
      </c>
      <c r="AH5">
        <v>0</v>
      </c>
      <c r="AI5" s="1">
        <v>0</v>
      </c>
    </row>
    <row r="6" spans="1:35" x14ac:dyDescent="0.25">
      <c r="A6" s="50" t="s">
        <v>17</v>
      </c>
      <c r="B6" s="10" t="s">
        <v>1</v>
      </c>
      <c r="C6" s="11">
        <v>0</v>
      </c>
      <c r="D6" s="11">
        <v>0</v>
      </c>
      <c r="E6" s="11">
        <v>0</v>
      </c>
      <c r="F6" s="11">
        <v>0</v>
      </c>
      <c r="G6" s="11">
        <v>0.82820000000000249</v>
      </c>
      <c r="H6" s="11">
        <v>0</v>
      </c>
      <c r="I6" s="11">
        <v>0</v>
      </c>
      <c r="J6" s="11">
        <v>0</v>
      </c>
      <c r="K6" s="11">
        <v>5.5</v>
      </c>
      <c r="L6" s="11">
        <v>3.7030999999999992</v>
      </c>
      <c r="M6" s="11">
        <v>0</v>
      </c>
      <c r="N6" s="11">
        <f t="shared" si="0"/>
        <v>10.031300000000002</v>
      </c>
      <c r="T6" t="s">
        <v>7</v>
      </c>
      <c r="U6">
        <v>0</v>
      </c>
      <c r="V6" s="1">
        <v>0</v>
      </c>
      <c r="X6" t="s">
        <v>7</v>
      </c>
      <c r="Y6">
        <v>0</v>
      </c>
      <c r="Z6" s="1">
        <v>0</v>
      </c>
      <c r="AC6" t="s">
        <v>7</v>
      </c>
      <c r="AD6">
        <v>0.82820000000000249</v>
      </c>
      <c r="AE6" s="1">
        <v>8.2561582247565352E-2</v>
      </c>
      <c r="AG6" t="s">
        <v>7</v>
      </c>
      <c r="AH6">
        <v>0.32809999999999917</v>
      </c>
      <c r="AI6" s="1">
        <v>3.2504780114722666E-2</v>
      </c>
    </row>
    <row r="7" spans="1:35" x14ac:dyDescent="0.25">
      <c r="A7" s="51"/>
      <c r="B7" s="6" t="s">
        <v>2</v>
      </c>
      <c r="C7" s="8">
        <v>0</v>
      </c>
      <c r="D7" s="8">
        <v>0</v>
      </c>
      <c r="E7" s="8">
        <v>0</v>
      </c>
      <c r="F7" s="8">
        <v>0</v>
      </c>
      <c r="G7" s="8">
        <v>8.2561582247565352E-2</v>
      </c>
      <c r="H7" s="8">
        <v>0</v>
      </c>
      <c r="I7" s="8">
        <v>0</v>
      </c>
      <c r="J7" s="8">
        <v>0</v>
      </c>
      <c r="K7" s="8">
        <v>0.54828387148226043</v>
      </c>
      <c r="L7" s="8">
        <v>0.36915454627017419</v>
      </c>
      <c r="M7" s="8">
        <v>0</v>
      </c>
      <c r="N7" s="8">
        <f t="shared" si="0"/>
        <v>1</v>
      </c>
      <c r="T7" t="s">
        <v>8</v>
      </c>
      <c r="U7">
        <v>1.4687999999999946</v>
      </c>
      <c r="V7" s="1">
        <v>0.14596625126706755</v>
      </c>
      <c r="X7" t="s">
        <v>8</v>
      </c>
      <c r="Y7">
        <v>0.4375</v>
      </c>
      <c r="Z7" s="1">
        <v>4.341009892541401E-2</v>
      </c>
      <c r="AC7" t="s">
        <v>8</v>
      </c>
      <c r="AD7">
        <v>0</v>
      </c>
      <c r="AE7" s="1">
        <v>0</v>
      </c>
      <c r="AG7" t="s">
        <v>8</v>
      </c>
      <c r="AH7">
        <v>0</v>
      </c>
      <c r="AI7" s="1">
        <v>0</v>
      </c>
    </row>
    <row r="8" spans="1:35" x14ac:dyDescent="0.25">
      <c r="A8" s="50" t="s">
        <v>18</v>
      </c>
      <c r="B8" s="11" t="s">
        <v>1</v>
      </c>
      <c r="C8" s="11">
        <v>0</v>
      </c>
      <c r="D8" s="11">
        <v>0</v>
      </c>
      <c r="E8" s="11">
        <v>0</v>
      </c>
      <c r="F8" s="11">
        <v>0</v>
      </c>
      <c r="G8" s="11">
        <v>0.32809999999999917</v>
      </c>
      <c r="H8" s="11">
        <v>0</v>
      </c>
      <c r="I8" s="11">
        <v>0</v>
      </c>
      <c r="J8" s="11">
        <v>0</v>
      </c>
      <c r="K8" s="11">
        <v>6.3751000000000069</v>
      </c>
      <c r="L8" s="11">
        <v>3.3906999999999954</v>
      </c>
      <c r="M8" s="11">
        <v>0</v>
      </c>
      <c r="N8" s="11">
        <f t="shared" si="0"/>
        <v>10.093900000000001</v>
      </c>
      <c r="T8" t="s">
        <v>9</v>
      </c>
      <c r="U8">
        <v>0</v>
      </c>
      <c r="V8" s="1">
        <v>0</v>
      </c>
      <c r="X8" t="s">
        <v>9</v>
      </c>
      <c r="Y8">
        <v>0</v>
      </c>
      <c r="Z8" s="1">
        <v>0</v>
      </c>
      <c r="AC8" t="s">
        <v>9</v>
      </c>
      <c r="AD8">
        <v>0</v>
      </c>
      <c r="AE8" s="1">
        <v>0</v>
      </c>
      <c r="AG8" t="s">
        <v>9</v>
      </c>
      <c r="AH8">
        <v>0</v>
      </c>
      <c r="AI8" s="1">
        <v>0</v>
      </c>
    </row>
    <row r="9" spans="1:35" x14ac:dyDescent="0.25">
      <c r="A9" s="51"/>
      <c r="B9" s="6" t="s">
        <v>2</v>
      </c>
      <c r="C9" s="8">
        <v>0</v>
      </c>
      <c r="D9" s="8">
        <v>0</v>
      </c>
      <c r="E9" s="8">
        <v>0</v>
      </c>
      <c r="F9" s="8">
        <v>0</v>
      </c>
      <c r="G9" s="8">
        <v>3.2504780114722666E-2</v>
      </c>
      <c r="H9" s="8">
        <v>0</v>
      </c>
      <c r="I9" s="8">
        <v>0</v>
      </c>
      <c r="J9" s="8">
        <v>0</v>
      </c>
      <c r="K9" s="8">
        <v>0.63157946878808047</v>
      </c>
      <c r="L9" s="8">
        <v>0.33591575109719679</v>
      </c>
      <c r="M9" s="8">
        <v>0</v>
      </c>
      <c r="N9" s="8">
        <f t="shared" si="0"/>
        <v>1</v>
      </c>
      <c r="T9" t="s">
        <v>10</v>
      </c>
      <c r="U9">
        <v>4.0155999999999992</v>
      </c>
      <c r="V9" s="1">
        <v>0.39906187267704152</v>
      </c>
      <c r="X9" t="s">
        <v>10</v>
      </c>
      <c r="Y9">
        <v>3.2503999999999991</v>
      </c>
      <c r="Z9" s="1">
        <v>0.32251470982209296</v>
      </c>
      <c r="AC9" t="s">
        <v>10</v>
      </c>
      <c r="AD9">
        <v>0</v>
      </c>
      <c r="AE9" s="1">
        <v>0</v>
      </c>
      <c r="AG9" t="s">
        <v>10</v>
      </c>
      <c r="AH9">
        <v>0</v>
      </c>
      <c r="AI9" s="1">
        <v>0</v>
      </c>
    </row>
    <row r="10" spans="1:35" x14ac:dyDescent="0.25">
      <c r="A10" s="50" t="s">
        <v>16</v>
      </c>
      <c r="B10" s="10" t="s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10.0002</v>
      </c>
      <c r="L10" s="11">
        <v>0</v>
      </c>
      <c r="M10" s="11">
        <v>0</v>
      </c>
      <c r="N10" s="11">
        <f t="shared" si="0"/>
        <v>10.0002</v>
      </c>
      <c r="T10" t="s">
        <v>11</v>
      </c>
      <c r="U10">
        <v>0.96879999999999455</v>
      </c>
      <c r="V10" s="1">
        <v>9.6277304076480649E-2</v>
      </c>
      <c r="X10" t="s">
        <v>11</v>
      </c>
      <c r="Y10">
        <v>0.81249999999998579</v>
      </c>
      <c r="Z10" s="1">
        <v>8.0618755147196047E-2</v>
      </c>
      <c r="AC10" t="s">
        <v>11</v>
      </c>
      <c r="AD10">
        <v>5.5</v>
      </c>
      <c r="AE10" s="1">
        <v>0.54828387148226043</v>
      </c>
      <c r="AG10" t="s">
        <v>11</v>
      </c>
      <c r="AH10">
        <v>6.3751000000000069</v>
      </c>
      <c r="AI10" s="1">
        <v>0.63157946878808047</v>
      </c>
    </row>
    <row r="11" spans="1:35" x14ac:dyDescent="0.25">
      <c r="A11" s="51"/>
      <c r="B11" s="6" t="s">
        <v>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f t="shared" si="0"/>
        <v>1</v>
      </c>
      <c r="T11" t="s">
        <v>12</v>
      </c>
      <c r="U11">
        <v>3.3281000000000063</v>
      </c>
      <c r="V11" s="1">
        <v>0.33073957028998519</v>
      </c>
      <c r="X11" t="s">
        <v>12</v>
      </c>
      <c r="Y11">
        <v>5.2654000000000138</v>
      </c>
      <c r="Z11" s="1">
        <v>0.5224492225871441</v>
      </c>
      <c r="AC11" t="s">
        <v>12</v>
      </c>
      <c r="AD11">
        <v>3.7030999999999992</v>
      </c>
      <c r="AE11" s="1">
        <v>0.36915454627017419</v>
      </c>
      <c r="AG11" t="s">
        <v>12</v>
      </c>
      <c r="AH11">
        <v>3.3906999999999954</v>
      </c>
      <c r="AI11" s="1">
        <v>0.33591575109719679</v>
      </c>
    </row>
    <row r="12" spans="1:35" x14ac:dyDescent="0.25">
      <c r="A12" s="50" t="s">
        <v>19</v>
      </c>
      <c r="B12" s="10" t="s">
        <v>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10.1096</v>
      </c>
      <c r="L12" s="11">
        <v>0</v>
      </c>
      <c r="M12" s="11">
        <v>0</v>
      </c>
      <c r="N12" s="11">
        <f t="shared" si="0"/>
        <v>10.1096</v>
      </c>
      <c r="T12" t="s">
        <v>13</v>
      </c>
      <c r="U12">
        <v>9.3700000000005446E-2</v>
      </c>
      <c r="V12" s="1">
        <v>9.3117087035165282E-3</v>
      </c>
      <c r="X12" t="s">
        <v>13</v>
      </c>
      <c r="Y12">
        <v>0.3125</v>
      </c>
      <c r="Z12" s="1">
        <v>3.1007213518152867E-2</v>
      </c>
      <c r="AC12" t="s">
        <v>13</v>
      </c>
      <c r="AD12">
        <v>0</v>
      </c>
      <c r="AE12" s="1">
        <v>0</v>
      </c>
      <c r="AG12" t="s">
        <v>13</v>
      </c>
      <c r="AH12">
        <v>0</v>
      </c>
      <c r="AI12" s="1">
        <v>0</v>
      </c>
    </row>
    <row r="13" spans="1:35" x14ac:dyDescent="0.25">
      <c r="A13" s="51"/>
      <c r="B13" s="6" t="s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f t="shared" si="0"/>
        <v>1</v>
      </c>
      <c r="U13">
        <v>10.062600000000003</v>
      </c>
      <c r="V13" s="1"/>
      <c r="Y13">
        <v>10.078299999999999</v>
      </c>
      <c r="Z13" s="1"/>
      <c r="AD13">
        <v>10.031300000000002</v>
      </c>
      <c r="AE13" s="1"/>
      <c r="AH13">
        <v>10.093900000000001</v>
      </c>
      <c r="AI13" s="1"/>
    </row>
    <row r="17" spans="20:26" x14ac:dyDescent="0.25">
      <c r="T17" t="s">
        <v>0</v>
      </c>
      <c r="U17" t="s">
        <v>1</v>
      </c>
      <c r="V17" t="s">
        <v>2</v>
      </c>
      <c r="X17" t="s">
        <v>0</v>
      </c>
      <c r="Y17" t="s">
        <v>1</v>
      </c>
      <c r="Z17" t="s">
        <v>2</v>
      </c>
    </row>
    <row r="18" spans="20:26" x14ac:dyDescent="0.25">
      <c r="T18" t="s">
        <v>3</v>
      </c>
      <c r="U18">
        <v>0</v>
      </c>
      <c r="V18" s="1">
        <v>0</v>
      </c>
      <c r="X18" t="s">
        <v>3</v>
      </c>
      <c r="Y18">
        <v>0</v>
      </c>
      <c r="Z18" s="1">
        <v>0</v>
      </c>
    </row>
    <row r="19" spans="20:26" x14ac:dyDescent="0.25">
      <c r="T19" t="s">
        <v>4</v>
      </c>
      <c r="U19">
        <v>0</v>
      </c>
      <c r="V19" s="1">
        <v>0</v>
      </c>
      <c r="X19" t="s">
        <v>4</v>
      </c>
      <c r="Y19">
        <v>0</v>
      </c>
      <c r="Z19" s="1">
        <v>0</v>
      </c>
    </row>
    <row r="20" spans="20:26" x14ac:dyDescent="0.25">
      <c r="T20" t="s">
        <v>5</v>
      </c>
      <c r="U20">
        <v>0</v>
      </c>
      <c r="V20" s="1">
        <v>0</v>
      </c>
      <c r="X20" t="s">
        <v>5</v>
      </c>
      <c r="Y20">
        <v>0</v>
      </c>
      <c r="Z20" s="1">
        <v>0</v>
      </c>
    </row>
    <row r="21" spans="20:26" x14ac:dyDescent="0.25">
      <c r="T21" t="s">
        <v>6</v>
      </c>
      <c r="U21">
        <v>0</v>
      </c>
      <c r="V21" s="1">
        <v>0</v>
      </c>
      <c r="X21" t="s">
        <v>6</v>
      </c>
      <c r="Y21">
        <v>0</v>
      </c>
      <c r="Z21" s="1">
        <v>0</v>
      </c>
    </row>
    <row r="22" spans="20:26" x14ac:dyDescent="0.25">
      <c r="T22" t="s">
        <v>7</v>
      </c>
      <c r="U22">
        <v>0</v>
      </c>
      <c r="V22" s="1">
        <v>0</v>
      </c>
      <c r="X22" t="s">
        <v>7</v>
      </c>
      <c r="Y22">
        <v>0</v>
      </c>
      <c r="Z22" s="1">
        <v>0</v>
      </c>
    </row>
    <row r="23" spans="20:26" x14ac:dyDescent="0.25">
      <c r="T23" t="s">
        <v>8</v>
      </c>
      <c r="U23">
        <v>0</v>
      </c>
      <c r="V23" s="1">
        <v>0</v>
      </c>
      <c r="X23" t="s">
        <v>8</v>
      </c>
      <c r="Y23">
        <v>0</v>
      </c>
      <c r="Z23" s="1">
        <v>0</v>
      </c>
    </row>
    <row r="24" spans="20:26" x14ac:dyDescent="0.25">
      <c r="T24" t="s">
        <v>9</v>
      </c>
      <c r="U24">
        <v>0</v>
      </c>
      <c r="V24" s="1">
        <v>0</v>
      </c>
      <c r="X24" t="s">
        <v>9</v>
      </c>
      <c r="Y24">
        <v>0</v>
      </c>
      <c r="Z24" s="1">
        <v>0</v>
      </c>
    </row>
    <row r="25" spans="20:26" x14ac:dyDescent="0.25">
      <c r="T25" t="s">
        <v>10</v>
      </c>
      <c r="U25">
        <v>0</v>
      </c>
      <c r="V25" s="1">
        <v>0</v>
      </c>
      <c r="X25" t="s">
        <v>10</v>
      </c>
      <c r="Y25">
        <v>0</v>
      </c>
      <c r="Z25" s="1">
        <v>0</v>
      </c>
    </row>
    <row r="26" spans="20:26" x14ac:dyDescent="0.25">
      <c r="T26" t="s">
        <v>11</v>
      </c>
      <c r="U26">
        <v>10.0002</v>
      </c>
      <c r="V26" s="1">
        <v>1</v>
      </c>
      <c r="X26" t="s">
        <v>11</v>
      </c>
      <c r="Y26">
        <v>10.1096</v>
      </c>
      <c r="Z26" s="1">
        <v>1</v>
      </c>
    </row>
    <row r="27" spans="20:26" x14ac:dyDescent="0.25">
      <c r="T27" t="s">
        <v>12</v>
      </c>
      <c r="U27">
        <v>0</v>
      </c>
      <c r="V27" s="1">
        <v>0</v>
      </c>
      <c r="X27" t="s">
        <v>12</v>
      </c>
      <c r="Y27">
        <v>0</v>
      </c>
      <c r="Z27" s="1">
        <v>0</v>
      </c>
    </row>
    <row r="28" spans="20:26" x14ac:dyDescent="0.25">
      <c r="T28" t="s">
        <v>13</v>
      </c>
      <c r="U28">
        <v>0</v>
      </c>
      <c r="V28" s="1">
        <v>0</v>
      </c>
      <c r="X28" t="s">
        <v>13</v>
      </c>
      <c r="Y28">
        <v>0</v>
      </c>
      <c r="Z28" s="1">
        <v>0</v>
      </c>
    </row>
    <row r="29" spans="20:26" x14ac:dyDescent="0.25">
      <c r="U29">
        <v>10.0002</v>
      </c>
      <c r="V29" s="1"/>
      <c r="Y29">
        <v>10.1096</v>
      </c>
      <c r="Z29" s="1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scale="68" orientation="portrait" horizontalDpi="4294967293" r:id="rId1"/>
  <headerFooter>
    <oddHeader>&amp;L&amp;20Subjek Wildan</oddHead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A6A1-2B2D-4AF9-A2EC-F08809978038}">
  <dimension ref="A1:AO47"/>
  <sheetViews>
    <sheetView showGridLines="0" view="pageLayout" zoomScaleNormal="100" workbookViewId="0">
      <selection activeCell="P7" sqref="P7"/>
    </sheetView>
  </sheetViews>
  <sheetFormatPr defaultRowHeight="15" x14ac:dyDescent="0.25"/>
  <cols>
    <col min="1" max="1" width="3.7109375" bestFit="1" customWidth="1"/>
    <col min="25" max="25" width="9.42578125" customWidth="1"/>
    <col min="30" max="32" width="14.7109375" customWidth="1"/>
  </cols>
  <sheetData>
    <row r="1" spans="1:41" ht="20.100000000000001" customHeight="1" x14ac:dyDescent="0.25">
      <c r="A1" s="15"/>
      <c r="B1" s="16"/>
      <c r="C1" s="54" t="s">
        <v>21</v>
      </c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41" ht="20.100000000000001" customHeight="1" x14ac:dyDescent="0.25">
      <c r="A2" s="17"/>
      <c r="B2" s="18"/>
      <c r="C2" s="13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O2" s="6"/>
      <c r="P2" s="39" t="s">
        <v>3</v>
      </c>
      <c r="Q2" s="39" t="s">
        <v>4</v>
      </c>
      <c r="R2" s="39" t="s">
        <v>5</v>
      </c>
      <c r="S2" s="39" t="s">
        <v>6</v>
      </c>
      <c r="T2" s="39" t="s">
        <v>7</v>
      </c>
      <c r="U2" s="39" t="s">
        <v>8</v>
      </c>
      <c r="V2" s="39" t="s">
        <v>9</v>
      </c>
      <c r="W2" s="39" t="s">
        <v>10</v>
      </c>
      <c r="X2" s="39" t="s">
        <v>11</v>
      </c>
      <c r="Y2" s="42" t="s">
        <v>12</v>
      </c>
      <c r="Z2" s="45"/>
      <c r="AC2" s="6"/>
      <c r="AD2" s="47" t="s">
        <v>62</v>
      </c>
      <c r="AE2" s="12" t="s">
        <v>63</v>
      </c>
      <c r="AF2" s="12" t="s">
        <v>64</v>
      </c>
      <c r="AO2" t="s">
        <v>57</v>
      </c>
    </row>
    <row r="3" spans="1:41" ht="20.100000000000001" customHeight="1" x14ac:dyDescent="0.25">
      <c r="A3" s="52" t="s">
        <v>22</v>
      </c>
      <c r="B3" s="14" t="s">
        <v>3</v>
      </c>
      <c r="C3" s="19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O3" s="41" t="s">
        <v>53</v>
      </c>
      <c r="P3" s="41">
        <v>1</v>
      </c>
      <c r="Q3" s="41">
        <v>2</v>
      </c>
      <c r="R3" s="41">
        <v>2</v>
      </c>
      <c r="S3" s="41">
        <v>2</v>
      </c>
      <c r="T3" s="41">
        <v>2</v>
      </c>
      <c r="U3" s="41">
        <v>2</v>
      </c>
      <c r="V3" s="41">
        <v>2</v>
      </c>
      <c r="W3" s="41">
        <v>2</v>
      </c>
      <c r="X3" s="41">
        <v>2</v>
      </c>
      <c r="Y3" s="43">
        <v>1</v>
      </c>
      <c r="Z3" s="46">
        <f>SUM(P3:Y3)</f>
        <v>18</v>
      </c>
      <c r="AC3" s="6" t="s">
        <v>61</v>
      </c>
      <c r="AD3" s="62">
        <v>0.98499999999999999</v>
      </c>
      <c r="AE3" s="62">
        <v>0.9</v>
      </c>
      <c r="AF3" s="62">
        <v>0.95</v>
      </c>
    </row>
    <row r="4" spans="1:41" ht="20.100000000000001" customHeight="1" x14ac:dyDescent="0.25">
      <c r="A4" s="53"/>
      <c r="B4" s="7" t="s">
        <v>4</v>
      </c>
      <c r="C4" s="12">
        <v>0</v>
      </c>
      <c r="D4" s="19">
        <v>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O4" s="12" t="s">
        <v>55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1</v>
      </c>
      <c r="X4" s="41">
        <v>0</v>
      </c>
      <c r="Y4" s="43">
        <v>0</v>
      </c>
      <c r="Z4" s="46">
        <f t="shared" ref="Z4:Z6" si="0">SUM(P4:Y4)</f>
        <v>1</v>
      </c>
      <c r="AC4" s="48" t="s">
        <v>59</v>
      </c>
      <c r="AD4" s="62">
        <v>0.94736842105263153</v>
      </c>
      <c r="AE4" s="62">
        <v>0.5</v>
      </c>
      <c r="AF4" s="62">
        <v>0.75</v>
      </c>
    </row>
    <row r="5" spans="1:41" ht="20.100000000000001" customHeight="1" x14ac:dyDescent="0.25">
      <c r="A5" s="53"/>
      <c r="B5" s="7" t="s">
        <v>5</v>
      </c>
      <c r="C5" s="12">
        <v>0</v>
      </c>
      <c r="D5" s="12">
        <v>0</v>
      </c>
      <c r="E5" s="19">
        <v>2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O5" s="12" t="s">
        <v>56</v>
      </c>
      <c r="P5" s="41">
        <v>1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3">
        <v>1</v>
      </c>
      <c r="Z5" s="46">
        <f t="shared" si="0"/>
        <v>2</v>
      </c>
      <c r="AC5" s="48" t="s">
        <v>60</v>
      </c>
      <c r="AD5" s="62">
        <v>0.9</v>
      </c>
      <c r="AE5" s="62">
        <v>0.5</v>
      </c>
      <c r="AF5" s="62">
        <v>0.75</v>
      </c>
    </row>
    <row r="6" spans="1:41" ht="20.100000000000001" customHeight="1" x14ac:dyDescent="0.25">
      <c r="A6" s="53"/>
      <c r="B6" s="7" t="s">
        <v>6</v>
      </c>
      <c r="C6" s="12">
        <v>0</v>
      </c>
      <c r="D6" s="12">
        <v>0</v>
      </c>
      <c r="E6" s="12">
        <v>0</v>
      </c>
      <c r="F6" s="19">
        <v>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O6" s="12" t="s">
        <v>54</v>
      </c>
      <c r="P6" s="41">
        <v>18</v>
      </c>
      <c r="Q6" s="41">
        <v>18</v>
      </c>
      <c r="R6" s="41">
        <v>18</v>
      </c>
      <c r="S6" s="41">
        <v>18</v>
      </c>
      <c r="T6" s="41">
        <v>18</v>
      </c>
      <c r="U6" s="41">
        <v>18</v>
      </c>
      <c r="V6" s="41">
        <v>18</v>
      </c>
      <c r="W6" s="41">
        <v>17</v>
      </c>
      <c r="X6" s="41">
        <v>18</v>
      </c>
      <c r="Y6" s="43">
        <v>18</v>
      </c>
      <c r="Z6" s="46">
        <f t="shared" si="0"/>
        <v>179</v>
      </c>
    </row>
    <row r="7" spans="1:41" ht="20.100000000000001" customHeight="1" x14ac:dyDescent="0.25">
      <c r="A7" s="53"/>
      <c r="B7" s="7" t="s">
        <v>7</v>
      </c>
      <c r="C7" s="12">
        <v>0</v>
      </c>
      <c r="D7" s="12">
        <v>0</v>
      </c>
      <c r="E7" s="12">
        <v>0</v>
      </c>
      <c r="F7" s="12">
        <v>0</v>
      </c>
      <c r="G7" s="19"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61" t="s">
        <v>57</v>
      </c>
      <c r="P7">
        <f>(Z3+Z6)/(Z3+Z6+Z4+Z5)</f>
        <v>0.98499999999999999</v>
      </c>
      <c r="Z7" s="46">
        <f>SUM(Z3:Z6)</f>
        <v>200</v>
      </c>
    </row>
    <row r="8" spans="1:41" ht="20.100000000000001" customHeight="1" x14ac:dyDescent="0.25">
      <c r="A8" s="53"/>
      <c r="B8" s="7" t="s">
        <v>8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9">
        <v>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O8" s="61" t="s">
        <v>31</v>
      </c>
      <c r="P8">
        <f>Z3/(Z3+Z4)</f>
        <v>0.94736842105263153</v>
      </c>
    </row>
    <row r="9" spans="1:41" ht="20.100000000000001" customHeight="1" x14ac:dyDescent="0.25">
      <c r="A9" s="53"/>
      <c r="B9" s="7" t="s">
        <v>9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9">
        <v>2</v>
      </c>
      <c r="J9" s="12">
        <v>0</v>
      </c>
      <c r="K9" s="12">
        <v>0</v>
      </c>
      <c r="L9" s="12">
        <v>0</v>
      </c>
      <c r="M9" s="12">
        <v>0</v>
      </c>
      <c r="O9" s="61" t="s">
        <v>58</v>
      </c>
      <c r="P9">
        <f>Z3/(Z3+Z5)</f>
        <v>0.9</v>
      </c>
    </row>
    <row r="10" spans="1:41" ht="20.100000000000001" customHeight="1" x14ac:dyDescent="0.25">
      <c r="A10" s="53"/>
      <c r="B10" s="7" t="s">
        <v>10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9">
        <v>2</v>
      </c>
      <c r="K10" s="12">
        <v>0</v>
      </c>
      <c r="L10" s="12">
        <v>1</v>
      </c>
      <c r="M10" s="12">
        <v>0</v>
      </c>
    </row>
    <row r="11" spans="1:41" ht="20.100000000000001" customHeight="1" x14ac:dyDescent="0.25">
      <c r="A11" s="53"/>
      <c r="B11" s="7" t="s">
        <v>11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9">
        <v>2</v>
      </c>
      <c r="L11" s="12">
        <v>0</v>
      </c>
      <c r="M11" s="12">
        <v>0</v>
      </c>
    </row>
    <row r="12" spans="1:41" ht="20.100000000000001" customHeight="1" x14ac:dyDescent="0.25">
      <c r="A12" s="53"/>
      <c r="B12" s="7" t="s">
        <v>12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9">
        <v>1</v>
      </c>
      <c r="M12" s="12">
        <v>0</v>
      </c>
    </row>
    <row r="13" spans="1:41" ht="20.100000000000001" customHeight="1" x14ac:dyDescent="0.25">
      <c r="A13" s="53"/>
      <c r="B13" s="7" t="s">
        <v>13</v>
      </c>
      <c r="C13" s="12">
        <v>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9">
        <v>2</v>
      </c>
    </row>
    <row r="16" spans="1:41" x14ac:dyDescent="0.25">
      <c r="G16" t="s">
        <v>33</v>
      </c>
    </row>
    <row r="18" spans="1:26" ht="20.100000000000001" customHeight="1" x14ac:dyDescent="0.25">
      <c r="A18" s="15"/>
      <c r="B18" s="16"/>
      <c r="C18" s="54" t="s">
        <v>21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26" ht="20.100000000000001" customHeight="1" x14ac:dyDescent="0.25">
      <c r="A19" s="17"/>
      <c r="B19" s="18"/>
      <c r="C19" s="13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7" t="s">
        <v>9</v>
      </c>
      <c r="J19" s="7" t="s">
        <v>10</v>
      </c>
      <c r="K19" s="7" t="s">
        <v>11</v>
      </c>
      <c r="L19" s="7" t="s">
        <v>12</v>
      </c>
      <c r="M19" s="7" t="s">
        <v>13</v>
      </c>
      <c r="O19" s="6"/>
      <c r="P19" s="39" t="s">
        <v>3</v>
      </c>
      <c r="Q19" s="39" t="s">
        <v>4</v>
      </c>
      <c r="R19" s="39" t="s">
        <v>5</v>
      </c>
      <c r="S19" s="39" t="s">
        <v>6</v>
      </c>
      <c r="T19" s="39" t="s">
        <v>7</v>
      </c>
      <c r="U19" s="39" t="s">
        <v>8</v>
      </c>
      <c r="V19" s="39" t="s">
        <v>9</v>
      </c>
      <c r="W19" s="39" t="s">
        <v>10</v>
      </c>
      <c r="X19" s="39" t="s">
        <v>11</v>
      </c>
      <c r="Y19" s="42" t="s">
        <v>12</v>
      </c>
      <c r="Z19" s="45"/>
    </row>
    <row r="20" spans="1:26" ht="20.100000000000001" customHeight="1" x14ac:dyDescent="0.25">
      <c r="A20" s="52" t="s">
        <v>22</v>
      </c>
      <c r="B20" s="14" t="s">
        <v>3</v>
      </c>
      <c r="C20" s="19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O20" s="41" t="s">
        <v>53</v>
      </c>
      <c r="P20" s="41">
        <v>0</v>
      </c>
      <c r="Q20" s="41">
        <v>0</v>
      </c>
      <c r="R20" s="41">
        <v>0</v>
      </c>
      <c r="S20" s="41">
        <v>1</v>
      </c>
      <c r="T20" s="41">
        <v>2</v>
      </c>
      <c r="U20" s="41">
        <v>2</v>
      </c>
      <c r="V20" s="41">
        <v>2</v>
      </c>
      <c r="W20" s="41">
        <v>2</v>
      </c>
      <c r="X20" s="41">
        <v>1</v>
      </c>
      <c r="Y20" s="43">
        <v>0</v>
      </c>
      <c r="Z20" s="46">
        <f>SUM(P20:Y20)</f>
        <v>10</v>
      </c>
    </row>
    <row r="21" spans="1:26" ht="20.100000000000001" customHeight="1" x14ac:dyDescent="0.25">
      <c r="A21" s="53"/>
      <c r="B21" s="7" t="s">
        <v>4</v>
      </c>
      <c r="C21" s="12">
        <v>0</v>
      </c>
      <c r="D21" s="19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O21" s="12" t="s">
        <v>55</v>
      </c>
      <c r="P21" s="41">
        <v>0</v>
      </c>
      <c r="Q21" s="41">
        <v>0</v>
      </c>
      <c r="R21" s="41">
        <v>1</v>
      </c>
      <c r="S21" s="41">
        <v>4</v>
      </c>
      <c r="T21" s="41">
        <v>1</v>
      </c>
      <c r="U21" s="41">
        <v>0</v>
      </c>
      <c r="V21" s="41">
        <v>2</v>
      </c>
      <c r="W21" s="41">
        <v>0</v>
      </c>
      <c r="X21" s="41">
        <v>2</v>
      </c>
      <c r="Y21" s="43">
        <v>0</v>
      </c>
      <c r="Z21" s="46">
        <f t="shared" ref="Z21:Z23" si="1">SUM(P21:Y21)</f>
        <v>10</v>
      </c>
    </row>
    <row r="22" spans="1:26" ht="20.100000000000001" customHeight="1" x14ac:dyDescent="0.25">
      <c r="A22" s="53"/>
      <c r="B22" s="7" t="s">
        <v>5</v>
      </c>
      <c r="C22" s="12">
        <v>0</v>
      </c>
      <c r="D22" s="12">
        <v>0</v>
      </c>
      <c r="E22" s="19">
        <v>0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O22" s="12" t="s">
        <v>56</v>
      </c>
      <c r="P22" s="41">
        <v>2</v>
      </c>
      <c r="Q22" s="41">
        <v>2</v>
      </c>
      <c r="R22" s="41">
        <v>2</v>
      </c>
      <c r="S22" s="41">
        <v>1</v>
      </c>
      <c r="T22" s="41">
        <v>0</v>
      </c>
      <c r="U22" s="41">
        <v>0</v>
      </c>
      <c r="V22" s="41">
        <v>0</v>
      </c>
      <c r="W22" s="41">
        <v>0</v>
      </c>
      <c r="X22" s="41">
        <v>1</v>
      </c>
      <c r="Y22" s="43">
        <v>2</v>
      </c>
      <c r="Z22" s="46">
        <f t="shared" si="1"/>
        <v>10</v>
      </c>
    </row>
    <row r="23" spans="1:26" ht="20.100000000000001" customHeight="1" x14ac:dyDescent="0.25">
      <c r="A23" s="53"/>
      <c r="B23" s="7" t="s">
        <v>6</v>
      </c>
      <c r="C23" s="12">
        <v>0</v>
      </c>
      <c r="D23" s="12">
        <v>2</v>
      </c>
      <c r="E23" s="12">
        <v>2</v>
      </c>
      <c r="F23" s="19">
        <v>1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O23" s="12" t="s">
        <v>54</v>
      </c>
      <c r="P23" s="41">
        <v>18</v>
      </c>
      <c r="Q23" s="41">
        <v>18</v>
      </c>
      <c r="R23" s="41">
        <v>17</v>
      </c>
      <c r="S23" s="41">
        <v>14</v>
      </c>
      <c r="T23" s="41">
        <v>17</v>
      </c>
      <c r="U23" s="41">
        <v>18</v>
      </c>
      <c r="V23" s="41">
        <v>16</v>
      </c>
      <c r="W23" s="41">
        <v>18</v>
      </c>
      <c r="X23" s="41">
        <v>16</v>
      </c>
      <c r="Y23" s="43">
        <v>18</v>
      </c>
      <c r="Z23" s="46">
        <f t="shared" si="1"/>
        <v>170</v>
      </c>
    </row>
    <row r="24" spans="1:26" ht="20.100000000000001" customHeight="1" x14ac:dyDescent="0.25">
      <c r="A24" s="53"/>
      <c r="B24" s="7" t="s">
        <v>7</v>
      </c>
      <c r="C24" s="12">
        <v>0</v>
      </c>
      <c r="D24" s="12">
        <v>0</v>
      </c>
      <c r="E24" s="12">
        <v>0</v>
      </c>
      <c r="F24" s="12">
        <v>0</v>
      </c>
      <c r="G24" s="19">
        <v>2</v>
      </c>
      <c r="H24" s="12">
        <v>0</v>
      </c>
      <c r="I24" s="12">
        <v>0</v>
      </c>
      <c r="J24" s="12">
        <v>0</v>
      </c>
      <c r="K24" s="12">
        <v>1</v>
      </c>
      <c r="L24" s="12">
        <v>0</v>
      </c>
      <c r="M24" s="12">
        <v>0</v>
      </c>
      <c r="P24">
        <f>(Z20+Z23)/(Z20+Z21+Z22+Z23)</f>
        <v>0.9</v>
      </c>
      <c r="Z24" s="44"/>
    </row>
    <row r="25" spans="1:26" ht="20.100000000000001" customHeight="1" x14ac:dyDescent="0.25">
      <c r="A25" s="53"/>
      <c r="B25" s="7" t="s">
        <v>8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9">
        <v>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P25">
        <f>Z20/(Z20+Z21)</f>
        <v>0.5</v>
      </c>
      <c r="Z25" s="44"/>
    </row>
    <row r="26" spans="1:26" ht="20.100000000000001" customHeight="1" x14ac:dyDescent="0.25">
      <c r="A26" s="53"/>
      <c r="B26" s="7" t="s">
        <v>9</v>
      </c>
      <c r="C26" s="12">
        <v>2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9">
        <v>2</v>
      </c>
      <c r="J26" s="12">
        <v>0</v>
      </c>
      <c r="K26" s="12">
        <v>0</v>
      </c>
      <c r="L26" s="12">
        <v>0</v>
      </c>
      <c r="M26" s="12">
        <v>0</v>
      </c>
      <c r="P26">
        <f>Z20/(Z20+Z22)</f>
        <v>0.5</v>
      </c>
      <c r="Z26" s="44"/>
    </row>
    <row r="27" spans="1:26" ht="20.100000000000001" customHeight="1" x14ac:dyDescent="0.25">
      <c r="A27" s="53"/>
      <c r="B27" s="7" t="s">
        <v>10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9">
        <v>2</v>
      </c>
      <c r="K27" s="12">
        <v>0</v>
      </c>
      <c r="L27" s="12">
        <v>0</v>
      </c>
      <c r="M27" s="12">
        <v>0</v>
      </c>
      <c r="Z27" s="44"/>
    </row>
    <row r="28" spans="1:26" ht="20.100000000000001" customHeight="1" x14ac:dyDescent="0.25">
      <c r="A28" s="53"/>
      <c r="B28" s="7" t="s">
        <v>11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9">
        <v>1</v>
      </c>
      <c r="L28" s="12">
        <v>2</v>
      </c>
      <c r="M28" s="12">
        <v>0</v>
      </c>
      <c r="Z28" s="44"/>
    </row>
    <row r="29" spans="1:26" ht="20.100000000000001" customHeight="1" x14ac:dyDescent="0.25">
      <c r="A29" s="53"/>
      <c r="B29" s="7" t="s">
        <v>12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9">
        <v>0</v>
      </c>
      <c r="M29" s="12">
        <v>0</v>
      </c>
      <c r="Z29" s="44"/>
    </row>
    <row r="30" spans="1:26" ht="20.100000000000001" customHeight="1" x14ac:dyDescent="0.25">
      <c r="A30" s="53"/>
      <c r="B30" s="7" t="s">
        <v>13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9">
        <v>2</v>
      </c>
      <c r="Z30" s="44"/>
    </row>
    <row r="31" spans="1:26" x14ac:dyDescent="0.25">
      <c r="Z31" s="44"/>
    </row>
    <row r="32" spans="1:26" x14ac:dyDescent="0.25">
      <c r="Z32" s="44"/>
    </row>
    <row r="33" spans="1:26" x14ac:dyDescent="0.25">
      <c r="G33" t="s">
        <v>25</v>
      </c>
      <c r="Z33" s="44"/>
    </row>
    <row r="34" spans="1:26" x14ac:dyDescent="0.25">
      <c r="Z34" s="44"/>
    </row>
    <row r="35" spans="1:26" ht="20.100000000000001" customHeight="1" x14ac:dyDescent="0.25">
      <c r="A35" s="15"/>
      <c r="B35" s="16"/>
      <c r="C35" s="54" t="s">
        <v>21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O35" s="6"/>
      <c r="P35" s="39" t="s">
        <v>3</v>
      </c>
      <c r="Q35" s="39" t="s">
        <v>4</v>
      </c>
      <c r="R35" s="39" t="s">
        <v>5</v>
      </c>
      <c r="S35" s="39" t="s">
        <v>6</v>
      </c>
      <c r="T35" s="39" t="s">
        <v>7</v>
      </c>
      <c r="U35" s="39" t="s">
        <v>8</v>
      </c>
      <c r="V35" s="39" t="s">
        <v>9</v>
      </c>
      <c r="W35" s="39" t="s">
        <v>10</v>
      </c>
      <c r="X35" s="39" t="s">
        <v>11</v>
      </c>
      <c r="Y35" s="42" t="s">
        <v>12</v>
      </c>
      <c r="Z35" s="45"/>
    </row>
    <row r="36" spans="1:26" ht="20.100000000000001" customHeight="1" x14ac:dyDescent="0.25">
      <c r="A36" s="17"/>
      <c r="B36" s="18"/>
      <c r="C36" s="13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7" t="s">
        <v>8</v>
      </c>
      <c r="I36" s="7" t="s">
        <v>9</v>
      </c>
      <c r="J36" s="7" t="s">
        <v>10</v>
      </c>
      <c r="K36" s="7" t="s">
        <v>11</v>
      </c>
      <c r="L36" s="7" t="s">
        <v>12</v>
      </c>
      <c r="M36" s="7" t="s">
        <v>13</v>
      </c>
      <c r="O36" s="41" t="s">
        <v>53</v>
      </c>
      <c r="P36" s="41">
        <v>2</v>
      </c>
      <c r="Q36" s="41">
        <v>0</v>
      </c>
      <c r="R36" s="41">
        <v>0</v>
      </c>
      <c r="S36" s="41">
        <v>2</v>
      </c>
      <c r="T36" s="41">
        <v>2</v>
      </c>
      <c r="U36" s="41">
        <v>1</v>
      </c>
      <c r="V36" s="41">
        <v>2</v>
      </c>
      <c r="W36" s="41">
        <v>2</v>
      </c>
      <c r="X36" s="41">
        <v>2</v>
      </c>
      <c r="Y36" s="43">
        <v>2</v>
      </c>
      <c r="Z36" s="46">
        <f>SUM(P36:Y36)</f>
        <v>15</v>
      </c>
    </row>
    <row r="37" spans="1:26" ht="20.100000000000001" customHeight="1" x14ac:dyDescent="0.25">
      <c r="A37" s="52" t="s">
        <v>22</v>
      </c>
      <c r="B37" s="14" t="s">
        <v>3</v>
      </c>
      <c r="C37" s="19">
        <v>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O37" s="12" t="s">
        <v>55</v>
      </c>
      <c r="P37" s="41">
        <v>0</v>
      </c>
      <c r="Q37" s="41">
        <v>0</v>
      </c>
      <c r="R37" s="41">
        <v>0</v>
      </c>
      <c r="S37" s="41">
        <v>4</v>
      </c>
      <c r="T37" s="41">
        <v>0</v>
      </c>
      <c r="U37" s="41">
        <v>0</v>
      </c>
      <c r="V37" s="41">
        <v>0</v>
      </c>
      <c r="W37" s="41">
        <v>1</v>
      </c>
      <c r="X37" s="41">
        <v>0</v>
      </c>
      <c r="Y37" s="43">
        <v>0</v>
      </c>
      <c r="Z37" s="46">
        <f t="shared" ref="Z37:Z39" si="2">SUM(P37:Y37)</f>
        <v>5</v>
      </c>
    </row>
    <row r="38" spans="1:26" ht="20.100000000000001" customHeight="1" x14ac:dyDescent="0.25">
      <c r="A38" s="53"/>
      <c r="B38" s="7" t="s">
        <v>4</v>
      </c>
      <c r="C38" s="12">
        <v>0</v>
      </c>
      <c r="D38" s="19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O38" s="12" t="s">
        <v>56</v>
      </c>
      <c r="P38" s="41">
        <v>0</v>
      </c>
      <c r="Q38" s="41">
        <v>2</v>
      </c>
      <c r="R38" s="41">
        <v>2</v>
      </c>
      <c r="S38" s="41">
        <v>0</v>
      </c>
      <c r="T38" s="41">
        <v>0</v>
      </c>
      <c r="U38" s="41">
        <v>1</v>
      </c>
      <c r="V38" s="41">
        <v>0</v>
      </c>
      <c r="W38" s="41">
        <v>0</v>
      </c>
      <c r="X38" s="41">
        <v>0</v>
      </c>
      <c r="Y38" s="43">
        <v>0</v>
      </c>
      <c r="Z38" s="46">
        <f t="shared" si="2"/>
        <v>5</v>
      </c>
    </row>
    <row r="39" spans="1:26" ht="20.100000000000001" customHeight="1" x14ac:dyDescent="0.25">
      <c r="A39" s="53"/>
      <c r="B39" s="7" t="s">
        <v>5</v>
      </c>
      <c r="C39" s="12">
        <v>0</v>
      </c>
      <c r="D39" s="12">
        <v>0</v>
      </c>
      <c r="E39" s="19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O39" s="12" t="s">
        <v>54</v>
      </c>
      <c r="P39" s="41">
        <v>18</v>
      </c>
      <c r="Q39" s="41">
        <v>18</v>
      </c>
      <c r="R39" s="41">
        <v>18</v>
      </c>
      <c r="S39" s="41">
        <v>14</v>
      </c>
      <c r="T39" s="41">
        <v>18</v>
      </c>
      <c r="U39" s="41">
        <v>18</v>
      </c>
      <c r="V39" s="41">
        <v>18</v>
      </c>
      <c r="W39" s="41">
        <v>17</v>
      </c>
      <c r="X39" s="41">
        <v>18</v>
      </c>
      <c r="Y39" s="43">
        <v>18</v>
      </c>
      <c r="Z39" s="46">
        <f t="shared" si="2"/>
        <v>175</v>
      </c>
    </row>
    <row r="40" spans="1:26" ht="20.100000000000001" customHeight="1" x14ac:dyDescent="0.25">
      <c r="A40" s="53"/>
      <c r="B40" s="7" t="s">
        <v>6</v>
      </c>
      <c r="C40" s="12">
        <v>0</v>
      </c>
      <c r="D40" s="12">
        <v>2</v>
      </c>
      <c r="E40" s="12">
        <v>2</v>
      </c>
      <c r="F40" s="19">
        <v>2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P40">
        <f>(Z36+Z39)/(Z36+Z37+Z38+Z39)</f>
        <v>0.95</v>
      </c>
    </row>
    <row r="41" spans="1:26" ht="20.100000000000001" customHeight="1" x14ac:dyDescent="0.25">
      <c r="A41" s="53"/>
      <c r="B41" s="7" t="s">
        <v>7</v>
      </c>
      <c r="C41" s="12">
        <v>0</v>
      </c>
      <c r="D41" s="12">
        <v>0</v>
      </c>
      <c r="E41" s="12">
        <v>0</v>
      </c>
      <c r="F41" s="12">
        <v>0</v>
      </c>
      <c r="G41" s="19">
        <v>2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P41">
        <f>Z36/(Z36+Z37)</f>
        <v>0.75</v>
      </c>
    </row>
    <row r="42" spans="1:26" ht="20.100000000000001" customHeight="1" x14ac:dyDescent="0.25">
      <c r="A42" s="53"/>
      <c r="B42" s="7" t="s">
        <v>8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9">
        <v>1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P42">
        <f>Z36/(Z36+Z38)</f>
        <v>0.75</v>
      </c>
    </row>
    <row r="43" spans="1:26" ht="20.100000000000001" customHeight="1" x14ac:dyDescent="0.25">
      <c r="A43" s="53"/>
      <c r="B43" s="7" t="s">
        <v>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9">
        <v>2</v>
      </c>
      <c r="J43" s="12">
        <v>0</v>
      </c>
      <c r="K43" s="12">
        <v>0</v>
      </c>
      <c r="L43" s="12">
        <v>0</v>
      </c>
      <c r="M43" s="12">
        <v>0</v>
      </c>
    </row>
    <row r="44" spans="1:26" ht="20.100000000000001" customHeight="1" x14ac:dyDescent="0.25">
      <c r="A44" s="53"/>
      <c r="B44" s="7" t="s">
        <v>10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9">
        <v>2</v>
      </c>
      <c r="K44" s="12">
        <v>0</v>
      </c>
      <c r="L44" s="12">
        <v>0</v>
      </c>
      <c r="M44" s="12">
        <v>0</v>
      </c>
    </row>
    <row r="45" spans="1:26" ht="20.100000000000001" customHeight="1" x14ac:dyDescent="0.25">
      <c r="A45" s="53"/>
      <c r="B45" s="7" t="s">
        <v>11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9">
        <v>2</v>
      </c>
      <c r="L45" s="12">
        <v>0</v>
      </c>
      <c r="M45" s="12">
        <v>0</v>
      </c>
    </row>
    <row r="46" spans="1:26" ht="20.100000000000001" customHeight="1" x14ac:dyDescent="0.25">
      <c r="A46" s="53"/>
      <c r="B46" s="7" t="s">
        <v>12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9">
        <v>2</v>
      </c>
      <c r="M46" s="12">
        <v>0</v>
      </c>
    </row>
    <row r="47" spans="1:26" ht="20.100000000000001" customHeight="1" x14ac:dyDescent="0.25">
      <c r="A47" s="53"/>
      <c r="B47" s="7" t="s">
        <v>13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9">
        <v>2</v>
      </c>
    </row>
  </sheetData>
  <mergeCells count="6">
    <mergeCell ref="A37:A47"/>
    <mergeCell ref="C1:M1"/>
    <mergeCell ref="A3:A13"/>
    <mergeCell ref="C18:M18"/>
    <mergeCell ref="A20:A30"/>
    <mergeCell ref="C35:M35"/>
  </mergeCells>
  <pageMargins left="0.7" right="0.7" top="0.75" bottom="0.75" header="0.3" footer="0.3"/>
  <pageSetup scale="75" orientation="portrait" horizontalDpi="4294967293" r:id="rId1"/>
  <headerFooter>
    <oddHeader xml:space="preserve">&amp;CFront  Face
</oddHeader>
  </headerFooter>
  <colBreaks count="1" manualBreakCount="1">
    <brk id="13" max="4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0FD7-094A-436D-B28C-DC8FCE504CA5}">
  <dimension ref="A1:AH28"/>
  <sheetViews>
    <sheetView showGridLines="0" view="pageLayout" topLeftCell="A48" zoomScaleNormal="98" workbookViewId="0">
      <selection activeCell="I71" sqref="I71"/>
    </sheetView>
  </sheetViews>
  <sheetFormatPr defaultRowHeight="15" x14ac:dyDescent="0.25"/>
  <cols>
    <col min="1" max="1" width="3" bestFit="1" customWidth="1"/>
    <col min="6" max="6" width="11.7109375" bestFit="1" customWidth="1"/>
    <col min="8" max="8" width="14.28515625" bestFit="1" customWidth="1"/>
    <col min="11" max="11" width="9.28515625" bestFit="1" customWidth="1"/>
    <col min="12" max="12" width="10.140625" bestFit="1" customWidth="1"/>
    <col min="13" max="13" width="10.7109375" bestFit="1" customWidth="1"/>
    <col min="14" max="14" width="9.5703125" bestFit="1" customWidth="1"/>
    <col min="15" max="15" width="9.85546875" customWidth="1"/>
  </cols>
  <sheetData>
    <row r="1" spans="1:34" x14ac:dyDescent="0.25">
      <c r="B1" t="s">
        <v>23</v>
      </c>
      <c r="C1" t="s">
        <v>24</v>
      </c>
      <c r="D1" t="s">
        <v>25</v>
      </c>
      <c r="V1" s="6" t="s">
        <v>23</v>
      </c>
      <c r="W1" s="6"/>
    </row>
    <row r="2" spans="1:34" x14ac:dyDescent="0.25">
      <c r="A2">
        <v>1</v>
      </c>
      <c r="B2" s="24">
        <v>0.66560104840951273</v>
      </c>
      <c r="C2" s="24">
        <v>1.5469175538499816E-2</v>
      </c>
      <c r="D2" s="24">
        <v>0.55824072967698257</v>
      </c>
      <c r="F2" t="s">
        <v>26</v>
      </c>
      <c r="G2">
        <v>20</v>
      </c>
      <c r="V2" s="6" t="s">
        <v>26</v>
      </c>
      <c r="W2" s="6">
        <v>20</v>
      </c>
      <c r="Z2" t="s">
        <v>32</v>
      </c>
      <c r="AC2" t="s">
        <v>32</v>
      </c>
    </row>
    <row r="3" spans="1:34" x14ac:dyDescent="0.25">
      <c r="A3">
        <v>2</v>
      </c>
      <c r="B3" s="26">
        <v>0.2487257900101939</v>
      </c>
      <c r="C3" s="26">
        <v>0</v>
      </c>
      <c r="D3" s="26">
        <v>0.43526894078250106</v>
      </c>
      <c r="F3" t="s">
        <v>28</v>
      </c>
      <c r="G3" s="2">
        <v>0</v>
      </c>
      <c r="V3" s="6" t="s">
        <v>28</v>
      </c>
      <c r="W3" s="9">
        <f>MIN(B2:B21)</f>
        <v>0.2487257900101939</v>
      </c>
      <c r="Z3" s="2">
        <f>W3</f>
        <v>0.2487257900101939</v>
      </c>
      <c r="AA3" s="2">
        <f t="shared" ref="AA3:AA8" si="0">Z3+$X$7-1%</f>
        <v>0.37872579001019391</v>
      </c>
      <c r="AB3">
        <f t="array" ref="AB3:AB8">FREQUENCY(B2:B21,AA3:AA8)</f>
        <v>2</v>
      </c>
      <c r="AC3" s="5"/>
      <c r="AF3" s="2">
        <f>AD5</f>
        <v>0</v>
      </c>
      <c r="AG3" s="2">
        <f t="shared" ref="AG3:AG8" si="1">AF3+$AE$8-1%</f>
        <v>0.16999999999999998</v>
      </c>
      <c r="AH3">
        <f t="array" ref="AH3:AH8">FREQUENCY(B2:B21,AG3:AG8)</f>
        <v>0</v>
      </c>
    </row>
    <row r="4" spans="1:34" x14ac:dyDescent="0.25">
      <c r="A4">
        <v>3</v>
      </c>
      <c r="B4" s="24">
        <v>0.90124191564496325</v>
      </c>
      <c r="C4" s="24">
        <v>6.6336878555528472E-2</v>
      </c>
      <c r="D4" s="24">
        <v>1.7863911109337733E-2</v>
      </c>
      <c r="F4" t="s">
        <v>27</v>
      </c>
      <c r="G4" s="2">
        <v>1</v>
      </c>
      <c r="V4" s="6" t="s">
        <v>27</v>
      </c>
      <c r="W4" s="9">
        <f>MAX(B2:B21)</f>
        <v>0.95410548887631408</v>
      </c>
      <c r="Z4" s="2">
        <f>AA3+1%</f>
        <v>0.38872579001019392</v>
      </c>
      <c r="AA4" s="2">
        <f t="shared" si="0"/>
        <v>0.51872579001019392</v>
      </c>
      <c r="AB4">
        <v>3</v>
      </c>
      <c r="AD4" s="2">
        <v>1</v>
      </c>
      <c r="AF4" s="2">
        <f>AG3+1%</f>
        <v>0.18</v>
      </c>
      <c r="AG4" s="2">
        <f t="shared" si="1"/>
        <v>0.35</v>
      </c>
      <c r="AH4">
        <v>2</v>
      </c>
    </row>
    <row r="5" spans="1:34" x14ac:dyDescent="0.25">
      <c r="A5">
        <v>4</v>
      </c>
      <c r="B5" s="26">
        <v>0.95410548887631408</v>
      </c>
      <c r="C5" s="26">
        <v>8.4258016111198583E-2</v>
      </c>
      <c r="D5" s="26">
        <v>3.26436190720992E-2</v>
      </c>
      <c r="F5" t="s">
        <v>29</v>
      </c>
      <c r="G5" s="2">
        <f>G4-G3+1%</f>
        <v>1.01</v>
      </c>
      <c r="V5" s="6" t="s">
        <v>29</v>
      </c>
      <c r="W5" s="9">
        <f>W4-W3</f>
        <v>0.70537969886612018</v>
      </c>
      <c r="Z5" s="2">
        <f t="shared" ref="Z5:Z8" si="2">AA4+1%</f>
        <v>0.52872579001019393</v>
      </c>
      <c r="AA5" s="2">
        <f t="shared" si="0"/>
        <v>0.65872579001019393</v>
      </c>
      <c r="AB5">
        <v>7</v>
      </c>
      <c r="AD5" s="2">
        <v>0</v>
      </c>
      <c r="AF5" s="2">
        <f t="shared" ref="AF5:AF8" si="3">AG4+1%</f>
        <v>0.36</v>
      </c>
      <c r="AG5" s="2">
        <f t="shared" si="1"/>
        <v>0.53</v>
      </c>
      <c r="AH5">
        <v>5</v>
      </c>
    </row>
    <row r="6" spans="1:34" x14ac:dyDescent="0.25">
      <c r="A6">
        <v>5</v>
      </c>
      <c r="B6" s="25">
        <v>0.53915581633974508</v>
      </c>
      <c r="C6" s="25">
        <v>0</v>
      </c>
      <c r="D6" s="25">
        <v>0.28730461605386193</v>
      </c>
      <c r="F6" t="s">
        <v>30</v>
      </c>
      <c r="G6">
        <f>1+3.322*LOG(G2)</f>
        <v>5.3220216455957461</v>
      </c>
      <c r="H6">
        <f>ROUNDUP(G6,0)</f>
        <v>6</v>
      </c>
      <c r="V6" s="6" t="s">
        <v>30</v>
      </c>
      <c r="W6" s="6">
        <f>1+(3.322*LOG(W2))</f>
        <v>5.3220216455957461</v>
      </c>
      <c r="X6" s="6">
        <f>ROUND(W6,0)</f>
        <v>5</v>
      </c>
      <c r="Z6" s="2">
        <f t="shared" si="2"/>
        <v>0.66872579001019394</v>
      </c>
      <c r="AA6" s="2">
        <f t="shared" si="0"/>
        <v>0.79872579001019395</v>
      </c>
      <c r="AB6">
        <v>3</v>
      </c>
      <c r="AD6" s="2">
        <f>AD4-AD5</f>
        <v>1</v>
      </c>
      <c r="AF6" s="2">
        <f t="shared" si="3"/>
        <v>0.54</v>
      </c>
      <c r="AG6" s="2">
        <f t="shared" si="1"/>
        <v>0.71</v>
      </c>
      <c r="AH6">
        <v>8</v>
      </c>
    </row>
    <row r="7" spans="1:34" x14ac:dyDescent="0.25">
      <c r="A7">
        <v>6</v>
      </c>
      <c r="B7" s="27">
        <v>0.59287026314738422</v>
      </c>
      <c r="C7" s="27">
        <v>4.0529559823212881E-3</v>
      </c>
      <c r="D7" s="26">
        <v>0.26448176813212987</v>
      </c>
      <c r="F7" t="s">
        <v>31</v>
      </c>
      <c r="G7" s="1">
        <f>G5/H6</f>
        <v>0.16833333333333333</v>
      </c>
      <c r="H7" s="2">
        <f>ROUNDUP(G7,2)</f>
        <v>0.17</v>
      </c>
      <c r="V7" s="6" t="s">
        <v>31</v>
      </c>
      <c r="W7" s="8">
        <f>W5/X6</f>
        <v>0.14107593977322402</v>
      </c>
      <c r="X7" s="21">
        <f>ROUNDDOWN(W7,2)</f>
        <v>0.14000000000000001</v>
      </c>
      <c r="Z7" s="2">
        <f t="shared" si="2"/>
        <v>0.80872579001019396</v>
      </c>
      <c r="AA7" s="2">
        <f t="shared" si="0"/>
        <v>0.93872579001019396</v>
      </c>
      <c r="AB7">
        <v>3</v>
      </c>
      <c r="AC7" t="s">
        <v>30</v>
      </c>
      <c r="AD7">
        <f>1+3.322*LOG(W2)</f>
        <v>5.3220216455957461</v>
      </c>
      <c r="AE7">
        <v>6</v>
      </c>
      <c r="AF7" s="2">
        <f t="shared" si="3"/>
        <v>0.72</v>
      </c>
      <c r="AG7" s="2">
        <f t="shared" si="1"/>
        <v>0.8899999999999999</v>
      </c>
      <c r="AH7">
        <v>1</v>
      </c>
    </row>
    <row r="8" spans="1:34" x14ac:dyDescent="0.25">
      <c r="A8">
        <v>7</v>
      </c>
      <c r="B8" s="25">
        <v>0.46380742498728478</v>
      </c>
      <c r="C8" s="25">
        <v>0.25133503367472987</v>
      </c>
      <c r="D8" s="24">
        <v>0.66572351253261897</v>
      </c>
      <c r="Z8" s="2">
        <f t="shared" si="2"/>
        <v>0.94872579001019397</v>
      </c>
      <c r="AA8" s="2">
        <f t="shared" si="0"/>
        <v>1.0787257900101939</v>
      </c>
      <c r="AB8">
        <v>2</v>
      </c>
      <c r="AC8" t="s">
        <v>31</v>
      </c>
      <c r="AD8" s="1">
        <f>AD6/AD7</f>
        <v>0.18789852176335148</v>
      </c>
      <c r="AE8" s="22">
        <v>0.18</v>
      </c>
      <c r="AF8" s="2">
        <f t="shared" si="3"/>
        <v>0.89999999999999991</v>
      </c>
      <c r="AG8" s="2">
        <f t="shared" si="1"/>
        <v>1.0699999999999998</v>
      </c>
      <c r="AH8">
        <v>4</v>
      </c>
    </row>
    <row r="9" spans="1:34" x14ac:dyDescent="0.25">
      <c r="A9">
        <v>8</v>
      </c>
      <c r="B9" s="27">
        <v>0.63009820048851017</v>
      </c>
      <c r="C9" s="26">
        <v>0.46272521737398248</v>
      </c>
      <c r="D9" s="26">
        <v>0.69939342364361423</v>
      </c>
      <c r="AB9">
        <f>SUM(AB3:AB8)</f>
        <v>20</v>
      </c>
    </row>
    <row r="10" spans="1:34" x14ac:dyDescent="0.25">
      <c r="A10">
        <v>9</v>
      </c>
      <c r="B10" s="24">
        <v>0.48513823734903672</v>
      </c>
      <c r="C10" s="24">
        <v>0.77377812720812966</v>
      </c>
      <c r="D10" s="24">
        <v>0.97179579435516117</v>
      </c>
      <c r="F10" t="s">
        <v>30</v>
      </c>
      <c r="G10" t="s">
        <v>34</v>
      </c>
      <c r="J10" s="6" t="s">
        <v>38</v>
      </c>
      <c r="K10" s="55" t="s">
        <v>39</v>
      </c>
      <c r="L10" s="55"/>
      <c r="M10" s="36" t="s">
        <v>39</v>
      </c>
      <c r="N10" s="6" t="s">
        <v>40</v>
      </c>
      <c r="O10" s="6" t="s">
        <v>41</v>
      </c>
      <c r="P10" s="6" t="s">
        <v>42</v>
      </c>
    </row>
    <row r="11" spans="1:34" x14ac:dyDescent="0.25">
      <c r="A11">
        <v>10</v>
      </c>
      <c r="B11" s="26">
        <v>0.86964385642337527</v>
      </c>
      <c r="C11" s="26">
        <v>0.57318389954210081</v>
      </c>
      <c r="D11" s="26">
        <v>1</v>
      </c>
      <c r="F11" t="s">
        <v>35</v>
      </c>
      <c r="G11" t="s">
        <v>36</v>
      </c>
      <c r="J11" s="6">
        <v>1</v>
      </c>
      <c r="K11" s="37">
        <f>G3</f>
        <v>0</v>
      </c>
      <c r="L11" s="37">
        <f>K11+$H$7-1%</f>
        <v>0.16</v>
      </c>
      <c r="M11" s="38" t="str">
        <f>CONCATENATE(TEXT(K11,"0%")," - ",TEXT(L11,"0%"))</f>
        <v>0% - 16%</v>
      </c>
      <c r="N11" s="6">
        <f t="array" ref="N11:N16">FREQUENCY(B2:B21,L11:L16)</f>
        <v>0</v>
      </c>
      <c r="O11" s="6">
        <f t="array" ref="O11:O16">FREQUENCY(C2:C21,L11:L16)</f>
        <v>6</v>
      </c>
      <c r="P11" s="6">
        <f t="array" ref="P11:P16">FREQUENCY(D2:D21,L11:L16)</f>
        <v>4</v>
      </c>
      <c r="V11" s="6" t="s">
        <v>33</v>
      </c>
      <c r="W11" s="6"/>
      <c r="Z11" t="s">
        <v>32</v>
      </c>
    </row>
    <row r="12" spans="1:34" x14ac:dyDescent="0.25">
      <c r="A12">
        <v>11</v>
      </c>
      <c r="B12" s="24">
        <v>0.5200194730358072</v>
      </c>
      <c r="C12" s="24">
        <v>0.83446531360168885</v>
      </c>
      <c r="D12" s="24">
        <v>0.22352558799196254</v>
      </c>
      <c r="F12" t="s">
        <v>31</v>
      </c>
      <c r="G12" t="s">
        <v>37</v>
      </c>
      <c r="J12" s="6">
        <v>2</v>
      </c>
      <c r="K12" s="37">
        <f>L11+1%</f>
        <v>0.17</v>
      </c>
      <c r="L12" s="37">
        <f t="shared" ref="L12:L16" si="4">K12+$H$7-1%</f>
        <v>0.33</v>
      </c>
      <c r="M12" s="38" t="str">
        <f t="shared" ref="M12:M16" si="5">CONCATENATE(TEXT(K12,"0%")," - ",TEXT(L12,"0%"))</f>
        <v>17% - 33%</v>
      </c>
      <c r="N12" s="6">
        <v>1</v>
      </c>
      <c r="O12" s="6">
        <v>2</v>
      </c>
      <c r="P12" s="6">
        <v>3</v>
      </c>
      <c r="V12" s="6" t="s">
        <v>26</v>
      </c>
      <c r="W12" s="6">
        <v>20</v>
      </c>
      <c r="Z12" s="2">
        <f>W13</f>
        <v>0</v>
      </c>
      <c r="AA12" s="2">
        <f t="shared" ref="AA12:AA17" si="6">Z12+$X$16-1%</f>
        <v>0.18</v>
      </c>
      <c r="AB12">
        <f t="array" ref="AB12:AB17">FREQUENCY(C2:C21,AA12:AA17)</f>
        <v>6</v>
      </c>
    </row>
    <row r="13" spans="1:34" x14ac:dyDescent="0.25">
      <c r="A13">
        <v>12</v>
      </c>
      <c r="B13" s="27">
        <v>0.47907088314076673</v>
      </c>
      <c r="C13" s="26">
        <v>0.94832784817610249</v>
      </c>
      <c r="D13" s="26">
        <v>0.5089790093357911</v>
      </c>
      <c r="J13" s="6">
        <v>3</v>
      </c>
      <c r="K13" s="37">
        <f t="shared" ref="K13:K16" si="7">L12+1%</f>
        <v>0.34</v>
      </c>
      <c r="L13" s="37">
        <f t="shared" si="4"/>
        <v>0.5</v>
      </c>
      <c r="M13" s="38" t="str">
        <f t="shared" si="5"/>
        <v>34% - 50%</v>
      </c>
      <c r="N13" s="6">
        <v>4</v>
      </c>
      <c r="O13" s="6">
        <v>5</v>
      </c>
      <c r="P13" s="6">
        <v>1</v>
      </c>
      <c r="V13" s="6" t="s">
        <v>28</v>
      </c>
      <c r="W13" s="9">
        <f>MIN(C2:C21)</f>
        <v>0</v>
      </c>
      <c r="Z13" s="2">
        <f>AA12+1%</f>
        <v>0.19</v>
      </c>
      <c r="AA13" s="2">
        <f t="shared" si="6"/>
        <v>0.37</v>
      </c>
      <c r="AB13">
        <v>4</v>
      </c>
    </row>
    <row r="14" spans="1:34" x14ac:dyDescent="0.25">
      <c r="A14">
        <v>13</v>
      </c>
      <c r="B14" s="24">
        <v>0.89877576290142125</v>
      </c>
      <c r="C14" s="24">
        <v>0.55456300579191198</v>
      </c>
      <c r="D14" s="24">
        <v>0.69651008980874596</v>
      </c>
      <c r="F14" s="29" t="s">
        <v>43</v>
      </c>
      <c r="J14" s="6">
        <v>4</v>
      </c>
      <c r="K14" s="37">
        <f t="shared" si="7"/>
        <v>0.51</v>
      </c>
      <c r="L14" s="37">
        <f t="shared" si="4"/>
        <v>0.67</v>
      </c>
      <c r="M14" s="38" t="str">
        <f t="shared" si="5"/>
        <v>51% - 67%</v>
      </c>
      <c r="N14" s="6">
        <v>9</v>
      </c>
      <c r="O14" s="6">
        <v>3</v>
      </c>
      <c r="P14" s="6">
        <v>4</v>
      </c>
      <c r="V14" s="6" t="s">
        <v>27</v>
      </c>
      <c r="W14" s="9">
        <f>MAX(C2:C21)</f>
        <v>0.94832784817610249</v>
      </c>
      <c r="Z14" s="2">
        <f t="shared" ref="Z14:Z17" si="8">AA13+1%</f>
        <v>0.38</v>
      </c>
      <c r="AA14" s="2">
        <f t="shared" si="6"/>
        <v>0.56000000000000005</v>
      </c>
      <c r="AB14">
        <v>4</v>
      </c>
    </row>
    <row r="15" spans="1:34" x14ac:dyDescent="0.25">
      <c r="A15">
        <v>14</v>
      </c>
      <c r="B15" s="26">
        <v>0.94698028101548781</v>
      </c>
      <c r="C15" s="26">
        <v>0.61989798454853695</v>
      </c>
      <c r="D15" s="26">
        <v>0.53324801841214753</v>
      </c>
      <c r="F15" s="28" t="s">
        <v>44</v>
      </c>
      <c r="J15" s="6">
        <v>5</v>
      </c>
      <c r="K15" s="37">
        <f t="shared" si="7"/>
        <v>0.68</v>
      </c>
      <c r="L15" s="37">
        <f t="shared" si="4"/>
        <v>0.84000000000000008</v>
      </c>
      <c r="M15" s="38" t="str">
        <f t="shared" si="5"/>
        <v>68% - 84%</v>
      </c>
      <c r="N15" s="6">
        <v>1</v>
      </c>
      <c r="O15" s="6">
        <v>3</v>
      </c>
      <c r="P15" s="6">
        <v>4</v>
      </c>
      <c r="V15" s="6" t="s">
        <v>29</v>
      </c>
      <c r="W15" s="9">
        <f>W14-W13</f>
        <v>0.94832784817610249</v>
      </c>
      <c r="Z15" s="2">
        <f t="shared" si="8"/>
        <v>0.57000000000000006</v>
      </c>
      <c r="AA15" s="2">
        <f t="shared" si="6"/>
        <v>0.75</v>
      </c>
      <c r="AB15">
        <v>3</v>
      </c>
    </row>
    <row r="16" spans="1:34" x14ac:dyDescent="0.25">
      <c r="A16">
        <v>15</v>
      </c>
      <c r="B16" s="24">
        <v>0.61322455647531149</v>
      </c>
      <c r="C16" s="24">
        <v>0.39104722136199677</v>
      </c>
      <c r="D16" s="24">
        <v>0.68987366758784041</v>
      </c>
      <c r="J16" s="6">
        <v>6</v>
      </c>
      <c r="K16" s="37">
        <f t="shared" si="7"/>
        <v>0.85000000000000009</v>
      </c>
      <c r="L16" s="37">
        <f t="shared" si="4"/>
        <v>1.01</v>
      </c>
      <c r="M16" s="38" t="str">
        <f t="shared" si="5"/>
        <v>85% - 101%</v>
      </c>
      <c r="N16" s="6">
        <v>5</v>
      </c>
      <c r="O16" s="6">
        <v>1</v>
      </c>
      <c r="P16" s="6">
        <v>4</v>
      </c>
      <c r="V16" s="6" t="s">
        <v>31</v>
      </c>
      <c r="W16" s="9">
        <f>W15/X6</f>
        <v>0.18966556963522049</v>
      </c>
      <c r="X16" s="9">
        <f>ROUNDUP(W16,2)</f>
        <v>0.19</v>
      </c>
      <c r="Z16" s="2">
        <f t="shared" si="8"/>
        <v>0.76</v>
      </c>
      <c r="AA16" s="2">
        <f t="shared" si="6"/>
        <v>0.94</v>
      </c>
      <c r="AB16">
        <v>2</v>
      </c>
    </row>
    <row r="17" spans="1:28" x14ac:dyDescent="0.25">
      <c r="A17">
        <v>16</v>
      </c>
      <c r="B17" s="26">
        <v>0.66774785923870716</v>
      </c>
      <c r="C17" s="26">
        <v>0.46790429207693374</v>
      </c>
      <c r="D17" s="26">
        <v>0.76209279368213234</v>
      </c>
      <c r="J17" s="6"/>
      <c r="K17" s="6"/>
      <c r="L17" s="6"/>
      <c r="M17" s="6"/>
      <c r="N17" s="6">
        <f>SUM(N11:N16)</f>
        <v>20</v>
      </c>
      <c r="O17" s="6">
        <f t="shared" ref="O17:P17" si="9">SUM(O11:O16)</f>
        <v>20</v>
      </c>
      <c r="P17" s="6">
        <f t="shared" si="9"/>
        <v>20</v>
      </c>
      <c r="Z17" s="2">
        <f t="shared" si="8"/>
        <v>0.95</v>
      </c>
      <c r="AA17" s="2">
        <f t="shared" si="6"/>
        <v>1.1299999999999999</v>
      </c>
      <c r="AB17">
        <v>1</v>
      </c>
    </row>
    <row r="18" spans="1:28" x14ac:dyDescent="0.25">
      <c r="A18">
        <v>17</v>
      </c>
      <c r="B18" s="24">
        <v>0.67758239129134534</v>
      </c>
      <c r="C18" s="24">
        <v>0.25693735820644176</v>
      </c>
      <c r="D18" s="24">
        <v>0.95363766754043244</v>
      </c>
      <c r="AB18">
        <f>SUM(AB12:AB17)</f>
        <v>20</v>
      </c>
    </row>
    <row r="19" spans="1:28" x14ac:dyDescent="0.25">
      <c r="A19">
        <v>18</v>
      </c>
      <c r="B19" s="26">
        <v>0.65470345296546928</v>
      </c>
      <c r="C19" s="26">
        <v>0.68323610959285208</v>
      </c>
      <c r="D19" s="26">
        <v>0.90668856375037332</v>
      </c>
    </row>
    <row r="20" spans="1:28" x14ac:dyDescent="0.25">
      <c r="A20">
        <v>19</v>
      </c>
      <c r="B20" s="24">
        <v>0.33073957028998519</v>
      </c>
      <c r="C20" s="24">
        <v>0.36915454627017419</v>
      </c>
      <c r="D20" s="24">
        <v>0</v>
      </c>
    </row>
    <row r="21" spans="1:28" x14ac:dyDescent="0.25">
      <c r="A21">
        <v>20</v>
      </c>
      <c r="B21" s="26">
        <v>0.5224492225871441</v>
      </c>
      <c r="C21" s="26">
        <v>0.33591575109719679</v>
      </c>
      <c r="D21" s="26">
        <v>0</v>
      </c>
      <c r="V21" s="6" t="s">
        <v>25</v>
      </c>
      <c r="W21" s="6"/>
      <c r="Z21" t="s">
        <v>32</v>
      </c>
    </row>
    <row r="22" spans="1:28" x14ac:dyDescent="0.25">
      <c r="V22" s="6" t="s">
        <v>26</v>
      </c>
      <c r="W22" s="6">
        <v>20</v>
      </c>
      <c r="Z22" s="2">
        <f>W23</f>
        <v>0</v>
      </c>
      <c r="AA22" s="5">
        <f t="shared" ref="AA22:AA27" si="10">Z12+$X$26-1%</f>
        <v>0.18</v>
      </c>
      <c r="AB22">
        <f t="array" ref="AB22:AB27">FREQUENCY(D2:D21,AA22:AA27)</f>
        <v>4</v>
      </c>
    </row>
    <row r="23" spans="1:28" x14ac:dyDescent="0.25">
      <c r="V23" s="6" t="s">
        <v>28</v>
      </c>
      <c r="W23" s="9">
        <f>MIN(D2:D21)</f>
        <v>0</v>
      </c>
      <c r="Z23" s="2">
        <f>AA22+1%</f>
        <v>0.19</v>
      </c>
      <c r="AA23" s="5">
        <f t="shared" si="10"/>
        <v>0.37</v>
      </c>
      <c r="AB23">
        <v>3</v>
      </c>
    </row>
    <row r="24" spans="1:28" x14ac:dyDescent="0.25">
      <c r="V24" s="6" t="s">
        <v>27</v>
      </c>
      <c r="W24" s="9">
        <f>MAX(D2:D21)</f>
        <v>1</v>
      </c>
      <c r="Z24" s="2">
        <f t="shared" ref="Z24:Z27" si="11">AA23+1%</f>
        <v>0.38</v>
      </c>
      <c r="AA24" s="5">
        <f t="shared" si="10"/>
        <v>0.56000000000000005</v>
      </c>
      <c r="AB24">
        <v>4</v>
      </c>
    </row>
    <row r="25" spans="1:28" x14ac:dyDescent="0.25">
      <c r="V25" s="6" t="s">
        <v>29</v>
      </c>
      <c r="W25" s="9">
        <f>W24-W23</f>
        <v>1</v>
      </c>
      <c r="Z25" s="2">
        <f t="shared" si="11"/>
        <v>0.57000000000000006</v>
      </c>
      <c r="AA25" s="5">
        <f t="shared" si="10"/>
        <v>0.75</v>
      </c>
      <c r="AB25">
        <v>4</v>
      </c>
    </row>
    <row r="26" spans="1:28" x14ac:dyDescent="0.25">
      <c r="V26" s="6" t="s">
        <v>31</v>
      </c>
      <c r="W26" s="8">
        <f>W25/W6</f>
        <v>0.18789852176335148</v>
      </c>
      <c r="X26" s="9">
        <f>ROUND(W26,2)</f>
        <v>0.19</v>
      </c>
      <c r="Z26" s="2">
        <f t="shared" si="11"/>
        <v>0.76</v>
      </c>
      <c r="AA26" s="5">
        <f t="shared" si="10"/>
        <v>0.94</v>
      </c>
      <c r="AB26">
        <v>2</v>
      </c>
    </row>
    <row r="27" spans="1:28" x14ac:dyDescent="0.25">
      <c r="Z27" s="2">
        <f t="shared" si="11"/>
        <v>0.95</v>
      </c>
      <c r="AA27" s="5">
        <f t="shared" si="10"/>
        <v>1.1299999999999999</v>
      </c>
      <c r="AB27">
        <v>3</v>
      </c>
    </row>
    <row r="28" spans="1:28" x14ac:dyDescent="0.25">
      <c r="Z28" s="2"/>
      <c r="AB28">
        <f>SUM(AB22:AB27)</f>
        <v>20</v>
      </c>
    </row>
  </sheetData>
  <mergeCells count="1">
    <mergeCell ref="K10:L10"/>
  </mergeCells>
  <pageMargins left="0.7" right="0.7" top="0.75" bottom="0.75" header="0.3" footer="0.3"/>
  <pageSetup orientation="portrait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B8A8-09CD-46DA-8810-322CFA8B18A6}">
  <dimension ref="B3:N15"/>
  <sheetViews>
    <sheetView showGridLines="0" zoomScale="98" zoomScaleNormal="98" workbookViewId="0">
      <selection activeCell="S11" sqref="S11"/>
    </sheetView>
  </sheetViews>
  <sheetFormatPr defaultRowHeight="15" x14ac:dyDescent="0.25"/>
  <sheetData>
    <row r="3" spans="2:14" x14ac:dyDescent="0.25">
      <c r="B3" s="15"/>
      <c r="C3" s="16"/>
      <c r="D3" s="56" t="s">
        <v>21</v>
      </c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2:14" x14ac:dyDescent="0.25">
      <c r="B4" s="17"/>
      <c r="C4" s="18"/>
      <c r="D4" s="33" t="s">
        <v>65</v>
      </c>
      <c r="E4" s="40" t="s">
        <v>66</v>
      </c>
      <c r="F4" s="40" t="s">
        <v>67</v>
      </c>
      <c r="G4" s="40" t="s">
        <v>68</v>
      </c>
      <c r="H4" s="40" t="s">
        <v>69</v>
      </c>
      <c r="I4" s="40" t="s">
        <v>70</v>
      </c>
      <c r="J4" s="40" t="s">
        <v>71</v>
      </c>
      <c r="K4" s="40" t="s">
        <v>72</v>
      </c>
      <c r="L4" s="40" t="s">
        <v>73</v>
      </c>
      <c r="M4" s="40" t="s">
        <v>74</v>
      </c>
      <c r="N4" s="49" t="s">
        <v>13</v>
      </c>
    </row>
    <row r="5" spans="2:14" x14ac:dyDescent="0.25">
      <c r="B5" s="58" t="s">
        <v>22</v>
      </c>
      <c r="C5" s="14" t="s">
        <v>65</v>
      </c>
      <c r="D5" s="19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2:14" x14ac:dyDescent="0.25">
      <c r="B6" s="59"/>
      <c r="C6" s="14" t="s">
        <v>66</v>
      </c>
      <c r="D6" s="12">
        <v>0</v>
      </c>
      <c r="E6" s="19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2:14" x14ac:dyDescent="0.25">
      <c r="B7" s="59"/>
      <c r="C7" s="14" t="s">
        <v>67</v>
      </c>
      <c r="D7" s="12">
        <v>0</v>
      </c>
      <c r="E7" s="12">
        <v>0</v>
      </c>
      <c r="F7" s="19">
        <v>0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2:14" x14ac:dyDescent="0.25">
      <c r="B8" s="59"/>
      <c r="C8" s="14" t="s">
        <v>68</v>
      </c>
      <c r="D8" s="12">
        <v>0</v>
      </c>
      <c r="E8" s="12">
        <v>2</v>
      </c>
      <c r="F8" s="12">
        <v>2</v>
      </c>
      <c r="G8" s="19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2:14" x14ac:dyDescent="0.25">
      <c r="B9" s="59"/>
      <c r="C9" s="14" t="s">
        <v>69</v>
      </c>
      <c r="D9" s="12">
        <v>0</v>
      </c>
      <c r="E9" s="12">
        <v>0</v>
      </c>
      <c r="F9" s="12">
        <v>0</v>
      </c>
      <c r="G9" s="12">
        <v>0</v>
      </c>
      <c r="H9" s="19">
        <v>2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</row>
    <row r="10" spans="2:14" x14ac:dyDescent="0.25">
      <c r="B10" s="59"/>
      <c r="C10" s="14" t="s">
        <v>70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9">
        <v>2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2:14" x14ac:dyDescent="0.25">
      <c r="B11" s="59"/>
      <c r="C11" s="14" t="s">
        <v>71</v>
      </c>
      <c r="D11" s="12">
        <v>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9">
        <v>2</v>
      </c>
      <c r="K11" s="12">
        <v>0</v>
      </c>
      <c r="L11" s="12">
        <v>0</v>
      </c>
      <c r="M11" s="12">
        <v>0</v>
      </c>
      <c r="N11" s="12">
        <v>0</v>
      </c>
    </row>
    <row r="12" spans="2:14" x14ac:dyDescent="0.25">
      <c r="B12" s="59"/>
      <c r="C12" s="14" t="s">
        <v>72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9">
        <v>2</v>
      </c>
      <c r="L12" s="12">
        <v>0</v>
      </c>
      <c r="M12" s="12">
        <v>0</v>
      </c>
      <c r="N12" s="12">
        <v>0</v>
      </c>
    </row>
    <row r="13" spans="2:14" x14ac:dyDescent="0.25">
      <c r="B13" s="59"/>
      <c r="C13" s="14" t="s">
        <v>73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9">
        <v>1</v>
      </c>
      <c r="M13" s="12">
        <v>2</v>
      </c>
      <c r="N13" s="12">
        <v>0</v>
      </c>
    </row>
    <row r="14" spans="2:14" x14ac:dyDescent="0.25">
      <c r="B14" s="59"/>
      <c r="C14" s="14" t="s">
        <v>74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9">
        <v>0</v>
      </c>
      <c r="N14" s="12">
        <v>0</v>
      </c>
    </row>
    <row r="15" spans="2:14" x14ac:dyDescent="0.25">
      <c r="B15" s="59"/>
      <c r="C15" s="49" t="s">
        <v>13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9">
        <v>2</v>
      </c>
    </row>
  </sheetData>
  <mergeCells count="2">
    <mergeCell ref="D3:N3"/>
    <mergeCell ref="B5:B15"/>
  </mergeCells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9DCC-46A7-48A1-8563-A9CFAD6C4D24}">
  <dimension ref="A1:AH28"/>
  <sheetViews>
    <sheetView workbookViewId="0">
      <selection activeCell="N2" sqref="N2"/>
    </sheetView>
  </sheetViews>
  <sheetFormatPr defaultRowHeight="15" x14ac:dyDescent="0.25"/>
  <cols>
    <col min="1" max="1" width="3" bestFit="1" customWidth="1"/>
    <col min="6" max="6" width="11.7109375" bestFit="1" customWidth="1"/>
    <col min="8" max="8" width="14.28515625" bestFit="1" customWidth="1"/>
    <col min="11" max="11" width="9.28515625" bestFit="1" customWidth="1"/>
    <col min="12" max="12" width="10.140625" bestFit="1" customWidth="1"/>
    <col min="13" max="13" width="10.7109375" bestFit="1" customWidth="1"/>
    <col min="14" max="14" width="9.5703125" bestFit="1" customWidth="1"/>
    <col min="15" max="15" width="9.85546875" customWidth="1"/>
  </cols>
  <sheetData>
    <row r="1" spans="1:34" x14ac:dyDescent="0.25">
      <c r="B1" t="s">
        <v>23</v>
      </c>
      <c r="C1" t="s">
        <v>24</v>
      </c>
      <c r="D1" t="s">
        <v>25</v>
      </c>
      <c r="J1" t="s">
        <v>38</v>
      </c>
      <c r="K1" s="60" t="s">
        <v>39</v>
      </c>
      <c r="L1" s="60"/>
      <c r="M1" s="30" t="s">
        <v>39</v>
      </c>
      <c r="N1" t="s">
        <v>40</v>
      </c>
      <c r="O1" t="s">
        <v>41</v>
      </c>
      <c r="P1" t="s">
        <v>42</v>
      </c>
      <c r="V1" s="6" t="s">
        <v>23</v>
      </c>
      <c r="W1" s="6"/>
    </row>
    <row r="2" spans="1:34" x14ac:dyDescent="0.25">
      <c r="A2">
        <v>1</v>
      </c>
      <c r="B2" s="24">
        <v>0.66560104840951273</v>
      </c>
      <c r="C2" s="24">
        <v>1.5469175538499816E-2</v>
      </c>
      <c r="D2" s="24">
        <v>0.55824072967698257</v>
      </c>
      <c r="F2" t="s">
        <v>26</v>
      </c>
      <c r="G2">
        <v>20</v>
      </c>
      <c r="J2">
        <v>1</v>
      </c>
      <c r="K2" s="22">
        <f>G3</f>
        <v>0</v>
      </c>
      <c r="L2" s="22">
        <f>K2+$H$7-1%</f>
        <v>0.16</v>
      </c>
      <c r="M2" s="23" t="str">
        <f>CONCATENATE(TEXT(K2,"0%")," - ",TEXT(L2,"0%"))</f>
        <v>0% - 16%</v>
      </c>
      <c r="N2">
        <f t="array" ref="N2:N7">FREQUENCY(B2:B21,L2:L7)</f>
        <v>0</v>
      </c>
      <c r="O2">
        <f t="array" ref="O2:O7">FREQUENCY(C2:C21,L2:L7)</f>
        <v>6</v>
      </c>
      <c r="P2">
        <f t="array" ref="P2:P7">FREQUENCY(D2:D21,L2:L7)</f>
        <v>4</v>
      </c>
      <c r="V2" s="6" t="s">
        <v>26</v>
      </c>
      <c r="W2" s="6">
        <v>20</v>
      </c>
      <c r="Z2" t="s">
        <v>32</v>
      </c>
      <c r="AC2" t="s">
        <v>32</v>
      </c>
    </row>
    <row r="3" spans="1:34" x14ac:dyDescent="0.25">
      <c r="A3">
        <v>2</v>
      </c>
      <c r="B3" s="26">
        <v>0.2487257900101939</v>
      </c>
      <c r="C3" s="26">
        <v>0</v>
      </c>
      <c r="D3" s="26">
        <v>0.43526894078250106</v>
      </c>
      <c r="F3" t="s">
        <v>28</v>
      </c>
      <c r="G3" s="2">
        <v>0</v>
      </c>
      <c r="J3">
        <v>2</v>
      </c>
      <c r="K3" s="22">
        <f>L2+1%</f>
        <v>0.17</v>
      </c>
      <c r="L3" s="22">
        <f t="shared" ref="L3:L7" si="0">K3+$H$7-1%</f>
        <v>0.33</v>
      </c>
      <c r="M3" s="23" t="str">
        <f t="shared" ref="M3:M7" si="1">CONCATENATE(TEXT(K3,"0%")," - ",TEXT(L3,"0%"))</f>
        <v>17% - 33%</v>
      </c>
      <c r="N3">
        <v>1</v>
      </c>
      <c r="O3">
        <v>2</v>
      </c>
      <c r="P3">
        <v>3</v>
      </c>
      <c r="V3" s="6" t="s">
        <v>28</v>
      </c>
      <c r="W3" s="9">
        <f>MIN(B2:B21)</f>
        <v>0.2487257900101939</v>
      </c>
      <c r="Z3" s="2">
        <f>W3</f>
        <v>0.2487257900101939</v>
      </c>
      <c r="AA3" s="2">
        <f t="shared" ref="AA3:AA8" si="2">Z3+$X$7-1%</f>
        <v>0.37872579001019391</v>
      </c>
      <c r="AB3">
        <f t="array" ref="AB3:AB8">FREQUENCY(B2:B21,AA3:AA8)</f>
        <v>2</v>
      </c>
      <c r="AC3" s="5"/>
      <c r="AF3" s="2">
        <f>AD5</f>
        <v>0</v>
      </c>
      <c r="AG3" s="2">
        <f t="shared" ref="AG3:AG8" si="3">AF3+$AE$8-1%</f>
        <v>0.16999999999999998</v>
      </c>
      <c r="AH3">
        <f t="array" ref="AH3:AH8">FREQUENCY(B2:B21,AG3:AG8)</f>
        <v>0</v>
      </c>
    </row>
    <row r="4" spans="1:34" x14ac:dyDescent="0.25">
      <c r="A4">
        <v>3</v>
      </c>
      <c r="B4" s="24">
        <v>0.90124191564496325</v>
      </c>
      <c r="C4" s="24">
        <v>6.6336878555528472E-2</v>
      </c>
      <c r="D4" s="24">
        <v>1.7863911109337733E-2</v>
      </c>
      <c r="F4" t="s">
        <v>27</v>
      </c>
      <c r="G4" s="2">
        <v>1</v>
      </c>
      <c r="J4">
        <v>3</v>
      </c>
      <c r="K4" s="22">
        <f t="shared" ref="K4:K7" si="4">L3+1%</f>
        <v>0.34</v>
      </c>
      <c r="L4" s="22">
        <f t="shared" si="0"/>
        <v>0.5</v>
      </c>
      <c r="M4" s="23" t="str">
        <f t="shared" si="1"/>
        <v>34% - 50%</v>
      </c>
      <c r="N4">
        <v>4</v>
      </c>
      <c r="O4">
        <v>5</v>
      </c>
      <c r="P4">
        <v>1</v>
      </c>
      <c r="V4" s="6" t="s">
        <v>27</v>
      </c>
      <c r="W4" s="9">
        <f>MAX(B2:B21)</f>
        <v>0.95410548887631408</v>
      </c>
      <c r="Z4" s="2">
        <f>AA3+1%</f>
        <v>0.38872579001019392</v>
      </c>
      <c r="AA4" s="2">
        <f t="shared" si="2"/>
        <v>0.51872579001019392</v>
      </c>
      <c r="AB4">
        <v>3</v>
      </c>
      <c r="AD4" s="2">
        <v>1</v>
      </c>
      <c r="AF4" s="2">
        <f>AG3+1%</f>
        <v>0.18</v>
      </c>
      <c r="AG4" s="2">
        <f t="shared" si="3"/>
        <v>0.35</v>
      </c>
      <c r="AH4">
        <v>2</v>
      </c>
    </row>
    <row r="5" spans="1:34" x14ac:dyDescent="0.25">
      <c r="A5">
        <v>4</v>
      </c>
      <c r="B5" s="26">
        <v>0.95410548887631408</v>
      </c>
      <c r="C5" s="26">
        <v>8.4258016111198583E-2</v>
      </c>
      <c r="D5" s="26">
        <v>3.26436190720992E-2</v>
      </c>
      <c r="F5" t="s">
        <v>29</v>
      </c>
      <c r="G5" s="2">
        <f>G4-G3</f>
        <v>1</v>
      </c>
      <c r="J5">
        <v>4</v>
      </c>
      <c r="K5" s="22">
        <f t="shared" si="4"/>
        <v>0.51</v>
      </c>
      <c r="L5" s="22">
        <f t="shared" si="0"/>
        <v>0.67</v>
      </c>
      <c r="M5" s="23" t="str">
        <f t="shared" si="1"/>
        <v>51% - 67%</v>
      </c>
      <c r="N5">
        <v>9</v>
      </c>
      <c r="O5">
        <v>3</v>
      </c>
      <c r="P5">
        <v>4</v>
      </c>
      <c r="V5" s="6" t="s">
        <v>29</v>
      </c>
      <c r="W5" s="9">
        <f>W4-W3</f>
        <v>0.70537969886612018</v>
      </c>
      <c r="Z5" s="2">
        <f t="shared" ref="Z5:Z8" si="5">AA4+1%</f>
        <v>0.52872579001019393</v>
      </c>
      <c r="AA5" s="2">
        <f t="shared" si="2"/>
        <v>0.65872579001019393</v>
      </c>
      <c r="AB5">
        <v>7</v>
      </c>
      <c r="AD5" s="2">
        <v>0</v>
      </c>
      <c r="AF5" s="2">
        <f t="shared" ref="AF5:AF8" si="6">AG4+1%</f>
        <v>0.36</v>
      </c>
      <c r="AG5" s="2">
        <f t="shared" si="3"/>
        <v>0.53</v>
      </c>
      <c r="AH5">
        <v>5</v>
      </c>
    </row>
    <row r="6" spans="1:34" x14ac:dyDescent="0.25">
      <c r="A6">
        <v>5</v>
      </c>
      <c r="B6" s="25">
        <v>0.53915581633974508</v>
      </c>
      <c r="C6" s="25">
        <v>0</v>
      </c>
      <c r="D6" s="25">
        <v>0.28730461605386193</v>
      </c>
      <c r="F6" t="s">
        <v>30</v>
      </c>
      <c r="G6">
        <f>1+3.322*LOG(G2)</f>
        <v>5.3220216455957461</v>
      </c>
      <c r="H6">
        <f>ROUNDUP(G6,0)</f>
        <v>6</v>
      </c>
      <c r="J6">
        <v>5</v>
      </c>
      <c r="K6" s="22">
        <f t="shared" si="4"/>
        <v>0.68</v>
      </c>
      <c r="L6" s="22">
        <f t="shared" si="0"/>
        <v>0.84000000000000008</v>
      </c>
      <c r="M6" s="23" t="str">
        <f t="shared" si="1"/>
        <v>68% - 84%</v>
      </c>
      <c r="N6">
        <v>1</v>
      </c>
      <c r="O6">
        <v>3</v>
      </c>
      <c r="P6">
        <v>4</v>
      </c>
      <c r="V6" s="6" t="s">
        <v>30</v>
      </c>
      <c r="W6" s="6">
        <f>1+(3.322*LOG(W2))</f>
        <v>5.3220216455957461</v>
      </c>
      <c r="X6" s="6">
        <f>ROUND(W6,0)</f>
        <v>5</v>
      </c>
      <c r="Z6" s="2">
        <f t="shared" si="5"/>
        <v>0.66872579001019394</v>
      </c>
      <c r="AA6" s="2">
        <f t="shared" si="2"/>
        <v>0.79872579001019395</v>
      </c>
      <c r="AB6">
        <v>3</v>
      </c>
      <c r="AD6" s="2">
        <f>AD4-AD5</f>
        <v>1</v>
      </c>
      <c r="AF6" s="2">
        <f t="shared" si="6"/>
        <v>0.54</v>
      </c>
      <c r="AG6" s="2">
        <f t="shared" si="3"/>
        <v>0.71</v>
      </c>
      <c r="AH6">
        <v>8</v>
      </c>
    </row>
    <row r="7" spans="1:34" x14ac:dyDescent="0.25">
      <c r="A7">
        <v>6</v>
      </c>
      <c r="B7" s="27">
        <v>0.59287026314738422</v>
      </c>
      <c r="C7" s="27">
        <v>4.0529559823212881E-3</v>
      </c>
      <c r="D7" s="26">
        <v>0.26448176813212987</v>
      </c>
      <c r="F7" t="s">
        <v>31</v>
      </c>
      <c r="G7" s="1">
        <f>G5/H6</f>
        <v>0.16666666666666666</v>
      </c>
      <c r="H7" s="2">
        <f>ROUNDUP(G7,2)</f>
        <v>0.17</v>
      </c>
      <c r="J7">
        <v>6</v>
      </c>
      <c r="K7" s="22">
        <f t="shared" si="4"/>
        <v>0.85000000000000009</v>
      </c>
      <c r="L7" s="22">
        <f t="shared" si="0"/>
        <v>1.01</v>
      </c>
      <c r="M7" s="23" t="str">
        <f t="shared" si="1"/>
        <v>85% - 101%</v>
      </c>
      <c r="N7">
        <v>5</v>
      </c>
      <c r="O7">
        <v>1</v>
      </c>
      <c r="P7">
        <v>4</v>
      </c>
      <c r="V7" s="6" t="s">
        <v>31</v>
      </c>
      <c r="W7" s="8">
        <f>W5/X6</f>
        <v>0.14107593977322402</v>
      </c>
      <c r="X7" s="21">
        <f>ROUNDDOWN(W7,2)</f>
        <v>0.14000000000000001</v>
      </c>
      <c r="Z7" s="2">
        <f t="shared" si="5"/>
        <v>0.80872579001019396</v>
      </c>
      <c r="AA7" s="2">
        <f t="shared" si="2"/>
        <v>0.93872579001019396</v>
      </c>
      <c r="AB7">
        <v>3</v>
      </c>
      <c r="AC7" t="s">
        <v>30</v>
      </c>
      <c r="AD7">
        <f>1+3.322*LOG(W2)</f>
        <v>5.3220216455957461</v>
      </c>
      <c r="AE7">
        <v>6</v>
      </c>
      <c r="AF7" s="2">
        <f t="shared" si="6"/>
        <v>0.72</v>
      </c>
      <c r="AG7" s="2">
        <f t="shared" si="3"/>
        <v>0.8899999999999999</v>
      </c>
      <c r="AH7">
        <v>1</v>
      </c>
    </row>
    <row r="8" spans="1:34" x14ac:dyDescent="0.25">
      <c r="A8">
        <v>7</v>
      </c>
      <c r="B8" s="25">
        <v>0.46380742498728478</v>
      </c>
      <c r="C8" s="25">
        <v>0.25133503367472987</v>
      </c>
      <c r="D8" s="24">
        <v>0.66572351253261897</v>
      </c>
      <c r="N8">
        <f>SUM(N2:N7)</f>
        <v>20</v>
      </c>
      <c r="O8">
        <f t="shared" ref="O8:P8" si="7">SUM(O2:O7)</f>
        <v>20</v>
      </c>
      <c r="P8">
        <f t="shared" si="7"/>
        <v>20</v>
      </c>
      <c r="Z8" s="2">
        <f t="shared" si="5"/>
        <v>0.94872579001019397</v>
      </c>
      <c r="AA8" s="2">
        <f t="shared" si="2"/>
        <v>1.0787257900101939</v>
      </c>
      <c r="AB8">
        <v>2</v>
      </c>
      <c r="AC8" t="s">
        <v>31</v>
      </c>
      <c r="AD8" s="1">
        <f>AD6/AD7</f>
        <v>0.18789852176335148</v>
      </c>
      <c r="AE8" s="22">
        <v>0.18</v>
      </c>
      <c r="AF8" s="2">
        <f t="shared" si="6"/>
        <v>0.89999999999999991</v>
      </c>
      <c r="AG8" s="2">
        <f t="shared" si="3"/>
        <v>1.0699999999999998</v>
      </c>
      <c r="AH8">
        <v>4</v>
      </c>
    </row>
    <row r="9" spans="1:34" x14ac:dyDescent="0.25">
      <c r="A9">
        <v>8</v>
      </c>
      <c r="B9" s="27">
        <v>0.63009820048851017</v>
      </c>
      <c r="C9" s="26">
        <v>0.46272521737398248</v>
      </c>
      <c r="D9" s="26">
        <v>0.69939342364361423</v>
      </c>
      <c r="AB9">
        <f>SUM(AB3:AB8)</f>
        <v>20</v>
      </c>
    </row>
    <row r="10" spans="1:34" x14ac:dyDescent="0.25">
      <c r="A10">
        <v>9</v>
      </c>
      <c r="B10" s="24">
        <v>0.48513823734903672</v>
      </c>
      <c r="C10" s="24">
        <v>0.77377812720812966</v>
      </c>
      <c r="D10" s="24">
        <v>0.97179579435516117</v>
      </c>
      <c r="F10" t="s">
        <v>30</v>
      </c>
      <c r="G10" t="s">
        <v>34</v>
      </c>
      <c r="K10" t="s">
        <v>50</v>
      </c>
      <c r="L10" t="s">
        <v>51</v>
      </c>
    </row>
    <row r="11" spans="1:34" x14ac:dyDescent="0.25">
      <c r="A11">
        <v>10</v>
      </c>
      <c r="B11" s="26">
        <v>0.86964385642337527</v>
      </c>
      <c r="C11" s="26">
        <v>0.57318389954210081</v>
      </c>
      <c r="D11" s="26">
        <v>1</v>
      </c>
      <c r="F11" t="s">
        <v>35</v>
      </c>
      <c r="G11" t="s">
        <v>36</v>
      </c>
      <c r="K11" s="5">
        <f>(K2+L2)/2</f>
        <v>0.08</v>
      </c>
      <c r="L11" s="5">
        <f>K11*N2</f>
        <v>0</v>
      </c>
      <c r="M11" s="5">
        <f>K11*O2</f>
        <v>0.48</v>
      </c>
      <c r="N11" s="5">
        <f>K11*P2</f>
        <v>0.32</v>
      </c>
      <c r="V11" s="6" t="s">
        <v>33</v>
      </c>
      <c r="W11" s="6"/>
      <c r="Z11" t="s">
        <v>32</v>
      </c>
    </row>
    <row r="12" spans="1:34" x14ac:dyDescent="0.25">
      <c r="A12">
        <v>11</v>
      </c>
      <c r="B12" s="24">
        <v>0.5200194730358072</v>
      </c>
      <c r="C12" s="24">
        <v>0.83446531360168885</v>
      </c>
      <c r="D12" s="24">
        <v>0.22352558799196254</v>
      </c>
      <c r="F12" t="s">
        <v>31</v>
      </c>
      <c r="G12" t="s">
        <v>37</v>
      </c>
      <c r="K12" s="5">
        <f t="shared" ref="K12:K15" si="8">(K3+L3)/2</f>
        <v>0.25</v>
      </c>
      <c r="L12" s="5">
        <f t="shared" ref="L12:L16" si="9">K12*N3</f>
        <v>0.25</v>
      </c>
      <c r="M12" s="5">
        <f t="shared" ref="M12:M16" si="10">K12*O3</f>
        <v>0.5</v>
      </c>
      <c r="N12" s="5">
        <f t="shared" ref="N12:N16" si="11">K12*P3</f>
        <v>0.75</v>
      </c>
      <c r="V12" s="6" t="s">
        <v>26</v>
      </c>
      <c r="W12" s="6">
        <v>20</v>
      </c>
      <c r="Z12" s="2">
        <f>W13</f>
        <v>0</v>
      </c>
      <c r="AA12" s="2">
        <f t="shared" ref="AA12:AA17" si="12">Z12+$X$16-1%</f>
        <v>0.18</v>
      </c>
      <c r="AB12">
        <f t="array" ref="AB12:AB17">FREQUENCY(C2:C21,AA12:AA17)</f>
        <v>6</v>
      </c>
      <c r="AG12">
        <f t="array" ref="AG12:AG17">FREQUENCY(C2:C21,AG3:AG8)</f>
        <v>6</v>
      </c>
    </row>
    <row r="13" spans="1:34" x14ac:dyDescent="0.25">
      <c r="A13">
        <v>12</v>
      </c>
      <c r="B13" s="27">
        <v>0.47907088314076673</v>
      </c>
      <c r="C13" s="26">
        <v>0.94832784817610249</v>
      </c>
      <c r="D13" s="26">
        <v>0.5089790093357911</v>
      </c>
      <c r="K13" s="5">
        <f t="shared" si="8"/>
        <v>0.42000000000000004</v>
      </c>
      <c r="L13" s="5">
        <f t="shared" si="9"/>
        <v>1.6800000000000002</v>
      </c>
      <c r="M13" s="5">
        <f t="shared" si="10"/>
        <v>2.1</v>
      </c>
      <c r="N13" s="5">
        <f t="shared" si="11"/>
        <v>0.42000000000000004</v>
      </c>
      <c r="V13" s="6" t="s">
        <v>28</v>
      </c>
      <c r="W13" s="9">
        <f>MIN(C2:C21)</f>
        <v>0</v>
      </c>
      <c r="Z13" s="2">
        <f>AA12+1%</f>
        <v>0.19</v>
      </c>
      <c r="AA13" s="2">
        <f t="shared" si="12"/>
        <v>0.37</v>
      </c>
      <c r="AB13">
        <v>4</v>
      </c>
      <c r="AG13">
        <v>3</v>
      </c>
    </row>
    <row r="14" spans="1:34" x14ac:dyDescent="0.25">
      <c r="A14">
        <v>13</v>
      </c>
      <c r="B14" s="24">
        <v>0.89877576290142125</v>
      </c>
      <c r="C14" s="24">
        <v>0.55456300579191198</v>
      </c>
      <c r="D14" s="24">
        <v>0.69651008980874596</v>
      </c>
      <c r="F14" s="29" t="s">
        <v>43</v>
      </c>
      <c r="K14" s="5">
        <f t="shared" si="8"/>
        <v>0.59000000000000008</v>
      </c>
      <c r="L14" s="5">
        <f t="shared" si="9"/>
        <v>5.3100000000000005</v>
      </c>
      <c r="M14" s="5">
        <f t="shared" si="10"/>
        <v>1.7700000000000002</v>
      </c>
      <c r="N14" s="5">
        <f t="shared" si="11"/>
        <v>2.3600000000000003</v>
      </c>
      <c r="V14" s="6" t="s">
        <v>27</v>
      </c>
      <c r="W14" s="9">
        <f>MAX(C2:C21)</f>
        <v>0.94832784817610249</v>
      </c>
      <c r="Z14" s="2">
        <f t="shared" ref="Z14:Z17" si="13">AA13+1%</f>
        <v>0.38</v>
      </c>
      <c r="AA14" s="2">
        <f t="shared" si="12"/>
        <v>0.56000000000000005</v>
      </c>
      <c r="AB14">
        <v>4</v>
      </c>
      <c r="AG14">
        <v>4</v>
      </c>
    </row>
    <row r="15" spans="1:34" x14ac:dyDescent="0.25">
      <c r="A15">
        <v>14</v>
      </c>
      <c r="B15" s="26">
        <v>0.94698028101548781</v>
      </c>
      <c r="C15" s="26">
        <v>0.61989798454853695</v>
      </c>
      <c r="D15" s="26">
        <v>0.53324801841214753</v>
      </c>
      <c r="F15" s="28" t="s">
        <v>44</v>
      </c>
      <c r="K15" s="5">
        <f t="shared" si="8"/>
        <v>0.76</v>
      </c>
      <c r="L15" s="5">
        <f t="shared" si="9"/>
        <v>0.76</v>
      </c>
      <c r="M15" s="5">
        <f t="shared" si="10"/>
        <v>2.2800000000000002</v>
      </c>
      <c r="N15" s="5">
        <f t="shared" si="11"/>
        <v>3.04</v>
      </c>
      <c r="V15" s="6" t="s">
        <v>29</v>
      </c>
      <c r="W15" s="9">
        <f>W14-W13</f>
        <v>0.94832784817610249</v>
      </c>
      <c r="Z15" s="2">
        <f t="shared" si="13"/>
        <v>0.57000000000000006</v>
      </c>
      <c r="AA15" s="2">
        <f t="shared" si="12"/>
        <v>0.75</v>
      </c>
      <c r="AB15">
        <v>3</v>
      </c>
      <c r="AG15">
        <v>4</v>
      </c>
    </row>
    <row r="16" spans="1:34" x14ac:dyDescent="0.25">
      <c r="A16">
        <v>15</v>
      </c>
      <c r="B16" s="24">
        <v>0.61322455647531149</v>
      </c>
      <c r="C16" s="24">
        <v>0.39104722136199677</v>
      </c>
      <c r="D16" s="24">
        <v>0.68987366758784041</v>
      </c>
      <c r="K16" s="5">
        <f>(K7+L7)/2</f>
        <v>0.93</v>
      </c>
      <c r="L16" s="5">
        <f t="shared" si="9"/>
        <v>4.6500000000000004</v>
      </c>
      <c r="M16" s="5">
        <f t="shared" si="10"/>
        <v>0.93</v>
      </c>
      <c r="N16" s="5">
        <f t="shared" si="11"/>
        <v>3.72</v>
      </c>
      <c r="V16" s="6" t="s">
        <v>31</v>
      </c>
      <c r="W16" s="9">
        <f>W15/X6</f>
        <v>0.18966556963522049</v>
      </c>
      <c r="X16" s="9">
        <f>ROUNDUP(W16,2)</f>
        <v>0.19</v>
      </c>
      <c r="Z16" s="2">
        <f t="shared" si="13"/>
        <v>0.76</v>
      </c>
      <c r="AA16" s="2">
        <f t="shared" si="12"/>
        <v>0.94</v>
      </c>
      <c r="AB16">
        <v>2</v>
      </c>
      <c r="AG16">
        <v>2</v>
      </c>
    </row>
    <row r="17" spans="1:33" x14ac:dyDescent="0.25">
      <c r="A17">
        <v>16</v>
      </c>
      <c r="B17" s="26">
        <v>0.66774785923870716</v>
      </c>
      <c r="C17" s="26">
        <v>0.46790429207693374</v>
      </c>
      <c r="D17" s="26">
        <v>0.76209279368213234</v>
      </c>
      <c r="Z17" s="2">
        <f t="shared" si="13"/>
        <v>0.95</v>
      </c>
      <c r="AA17" s="2">
        <f t="shared" si="12"/>
        <v>1.1299999999999999</v>
      </c>
      <c r="AB17">
        <v>1</v>
      </c>
      <c r="AG17">
        <v>1</v>
      </c>
    </row>
    <row r="18" spans="1:33" x14ac:dyDescent="0.25">
      <c r="A18">
        <v>17</v>
      </c>
      <c r="B18" s="24">
        <v>0.67758239129134534</v>
      </c>
      <c r="C18" s="24">
        <v>0.25693735820644176</v>
      </c>
      <c r="D18" s="24">
        <v>0.95363766754043244</v>
      </c>
      <c r="F18" t="s">
        <v>52</v>
      </c>
      <c r="AB18">
        <f>SUM(AB12:AB17)</f>
        <v>20</v>
      </c>
    </row>
    <row r="19" spans="1:33" x14ac:dyDescent="0.25">
      <c r="A19">
        <v>18</v>
      </c>
      <c r="B19" s="26">
        <v>0.65470345296546928</v>
      </c>
      <c r="C19" s="26">
        <v>0.68323610959285208</v>
      </c>
      <c r="D19" s="26">
        <v>0.90668856375037332</v>
      </c>
    </row>
    <row r="20" spans="1:33" x14ac:dyDescent="0.25">
      <c r="A20">
        <v>19</v>
      </c>
      <c r="B20" s="24">
        <v>0.33073957028998519</v>
      </c>
      <c r="C20" s="24">
        <v>0.36915454627017419</v>
      </c>
      <c r="D20" s="24">
        <v>0</v>
      </c>
    </row>
    <row r="21" spans="1:33" x14ac:dyDescent="0.25">
      <c r="A21">
        <v>20</v>
      </c>
      <c r="B21" s="26">
        <v>0.5224492225871441</v>
      </c>
      <c r="C21" s="26">
        <v>0.33591575109719679</v>
      </c>
      <c r="D21" s="26">
        <v>0</v>
      </c>
      <c r="V21" s="6" t="s">
        <v>25</v>
      </c>
      <c r="W21" s="6"/>
      <c r="Z21" t="s">
        <v>32</v>
      </c>
    </row>
    <row r="22" spans="1:33" x14ac:dyDescent="0.25">
      <c r="V22" s="6" t="s">
        <v>26</v>
      </c>
      <c r="W22" s="6">
        <v>20</v>
      </c>
      <c r="Z22" s="2">
        <f>W23</f>
        <v>0</v>
      </c>
      <c r="AA22" s="5">
        <f t="shared" ref="AA22:AA27" si="14">Z12+$X$26-1%</f>
        <v>0.18</v>
      </c>
      <c r="AB22">
        <f t="array" ref="AB22:AB27">FREQUENCY(D2:D21,AA22:AA27)</f>
        <v>4</v>
      </c>
    </row>
    <row r="23" spans="1:33" x14ac:dyDescent="0.25">
      <c r="V23" s="6" t="s">
        <v>28</v>
      </c>
      <c r="W23" s="9">
        <f>MIN(D2:D21)</f>
        <v>0</v>
      </c>
      <c r="Z23" s="2">
        <f>AA22+1%</f>
        <v>0.19</v>
      </c>
      <c r="AA23" s="5">
        <f t="shared" si="14"/>
        <v>0.37</v>
      </c>
      <c r="AB23">
        <v>3</v>
      </c>
    </row>
    <row r="24" spans="1:33" x14ac:dyDescent="0.25">
      <c r="V24" s="6" t="s">
        <v>27</v>
      </c>
      <c r="W24" s="9">
        <f>MAX(D2:D21)</f>
        <v>1</v>
      </c>
      <c r="Z24" s="2">
        <f t="shared" ref="Z24:Z27" si="15">AA23+1%</f>
        <v>0.38</v>
      </c>
      <c r="AA24" s="5">
        <f t="shared" si="14"/>
        <v>0.56000000000000005</v>
      </c>
      <c r="AB24">
        <v>4</v>
      </c>
    </row>
    <row r="25" spans="1:33" x14ac:dyDescent="0.25">
      <c r="V25" s="6" t="s">
        <v>29</v>
      </c>
      <c r="W25" s="9">
        <f>W24-W23</f>
        <v>1</v>
      </c>
      <c r="Z25" s="2">
        <f t="shared" si="15"/>
        <v>0.57000000000000006</v>
      </c>
      <c r="AA25" s="5">
        <f t="shared" si="14"/>
        <v>0.75</v>
      </c>
      <c r="AB25">
        <v>4</v>
      </c>
    </row>
    <row r="26" spans="1:33" x14ac:dyDescent="0.25">
      <c r="V26" s="6" t="s">
        <v>31</v>
      </c>
      <c r="W26" s="8">
        <f>W25/W6</f>
        <v>0.18789852176335148</v>
      </c>
      <c r="X26" s="9">
        <f>ROUND(W26,2)</f>
        <v>0.19</v>
      </c>
      <c r="Z26" s="2">
        <f t="shared" si="15"/>
        <v>0.76</v>
      </c>
      <c r="AA26" s="5">
        <f t="shared" si="14"/>
        <v>0.94</v>
      </c>
      <c r="AB26">
        <v>2</v>
      </c>
    </row>
    <row r="27" spans="1:33" x14ac:dyDescent="0.25">
      <c r="Z27" s="2">
        <f t="shared" si="15"/>
        <v>0.95</v>
      </c>
      <c r="AA27" s="5">
        <f t="shared" si="14"/>
        <v>1.1299999999999999</v>
      </c>
      <c r="AB27">
        <v>3</v>
      </c>
    </row>
    <row r="28" spans="1:33" x14ac:dyDescent="0.25">
      <c r="Z28" s="2"/>
      <c r="AB28">
        <f>SUM(AB22:AB27)</f>
        <v>20</v>
      </c>
    </row>
  </sheetData>
  <mergeCells count="1">
    <mergeCell ref="K1:L1"/>
  </mergeCell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DDBF-5E4A-48FB-A48D-06B89242EF30}">
  <dimension ref="A1:R21"/>
  <sheetViews>
    <sheetView workbookViewId="0">
      <selection activeCell="R5" sqref="R5"/>
    </sheetView>
  </sheetViews>
  <sheetFormatPr defaultRowHeight="15" x14ac:dyDescent="0.25"/>
  <cols>
    <col min="1" max="1" width="3" bestFit="1" customWidth="1"/>
    <col min="6" max="6" width="10.85546875" bestFit="1" customWidth="1"/>
    <col min="12" max="12" width="11.85546875" bestFit="1" customWidth="1"/>
  </cols>
  <sheetData>
    <row r="1" spans="1:18" x14ac:dyDescent="0.25">
      <c r="B1" t="s">
        <v>23</v>
      </c>
      <c r="C1" t="s">
        <v>24</v>
      </c>
      <c r="D1" t="s">
        <v>25</v>
      </c>
      <c r="F1" t="s">
        <v>47</v>
      </c>
      <c r="G1" t="s">
        <v>48</v>
      </c>
      <c r="H1" t="s">
        <v>49</v>
      </c>
      <c r="P1" t="s">
        <v>23</v>
      </c>
      <c r="Q1" t="s">
        <v>33</v>
      </c>
      <c r="R1" t="s">
        <v>25</v>
      </c>
    </row>
    <row r="2" spans="1:18" x14ac:dyDescent="0.25">
      <c r="A2">
        <v>1</v>
      </c>
      <c r="B2" s="31">
        <v>0.2487257900101939</v>
      </c>
      <c r="C2" s="31">
        <v>0</v>
      </c>
      <c r="D2" s="31">
        <v>0</v>
      </c>
      <c r="F2" s="1">
        <f>(B2-$P$2)/$P$3</f>
        <v>-1.9293893863840685</v>
      </c>
      <c r="G2" s="1">
        <f>(C2-$Q$2)/$Q$3</f>
        <v>-1.2863240325917649</v>
      </c>
      <c r="H2" s="1">
        <f>(D2-$R$2)/$R$3</f>
        <v>-1.5036043042222609</v>
      </c>
      <c r="J2">
        <f>_xlfn.NORM.S.DIST(B2,TRUE)</f>
        <v>0.5982135509559463</v>
      </c>
      <c r="K2" s="35">
        <f>_xlfn.NORM.S.DIST(C2,TRUE)</f>
        <v>0.5</v>
      </c>
      <c r="L2" s="34"/>
      <c r="O2" t="s">
        <v>45</v>
      </c>
      <c r="P2" s="2">
        <f>AVERAGE(B2:B21)</f>
        <v>0.63308407473088835</v>
      </c>
      <c r="Q2" s="2">
        <f t="shared" ref="Q2:R2" si="0">AVERAGE(C2:C21)</f>
        <v>0.38462943673551636</v>
      </c>
      <c r="R2" s="2">
        <f t="shared" si="0"/>
        <v>0.51036358567338669</v>
      </c>
    </row>
    <row r="3" spans="1:18" x14ac:dyDescent="0.25">
      <c r="A3">
        <v>2</v>
      </c>
      <c r="B3" s="31">
        <v>0.33073957028998519</v>
      </c>
      <c r="C3" s="32">
        <v>0</v>
      </c>
      <c r="D3" s="31">
        <v>0</v>
      </c>
      <c r="F3" s="1">
        <f t="shared" ref="F3:F21" si="1">(B3-$P$2)/$P$3</f>
        <v>-1.5176992433602188</v>
      </c>
      <c r="G3" s="1">
        <f t="shared" ref="G3:G21" si="2">(C3-$Q$2)/$Q$3</f>
        <v>-1.2863240325917649</v>
      </c>
      <c r="H3" s="1">
        <f t="shared" ref="H3:H21" si="3">(D3-$R$2)/$R$3</f>
        <v>-1.5036043042222609</v>
      </c>
      <c r="J3">
        <f t="shared" ref="J3:J21" si="4">_xlfn.NORM.S.DIST(B3,TRUE)</f>
        <v>0.62957939497768989</v>
      </c>
      <c r="K3" s="35">
        <f t="shared" ref="K3:K20" si="5">_xlfn.NORM.S.DIST(C3,TRUE)</f>
        <v>0.5</v>
      </c>
      <c r="O3" t="s">
        <v>46</v>
      </c>
      <c r="P3" s="1">
        <f>STDEV(B2:B21)</f>
        <v>0.19921239716210568</v>
      </c>
      <c r="Q3" s="1">
        <f>STDEV(C2:C21)</f>
        <v>0.29901442170876752</v>
      </c>
      <c r="R3" s="1">
        <f>STDEV(D2:D21)</f>
        <v>0.3394267921688161</v>
      </c>
    </row>
    <row r="4" spans="1:18" x14ac:dyDescent="0.25">
      <c r="A4">
        <v>3</v>
      </c>
      <c r="B4" s="32">
        <v>0.46380742498728478</v>
      </c>
      <c r="C4" s="32">
        <v>4.0529559823212881E-3</v>
      </c>
      <c r="D4" s="31">
        <v>1.7863911109337733E-2</v>
      </c>
      <c r="F4" s="1">
        <f t="shared" si="1"/>
        <v>-0.84972949552862209</v>
      </c>
      <c r="G4" s="1">
        <f t="shared" si="2"/>
        <v>-1.27276964963204</v>
      </c>
      <c r="H4" s="1">
        <f t="shared" si="3"/>
        <v>-1.4509746605951515</v>
      </c>
      <c r="J4">
        <f t="shared" si="4"/>
        <v>0.67860713840362186</v>
      </c>
      <c r="K4" s="35">
        <f t="shared" si="5"/>
        <v>0.50161689107532204</v>
      </c>
    </row>
    <row r="5" spans="1:18" x14ac:dyDescent="0.25">
      <c r="A5">
        <v>4</v>
      </c>
      <c r="B5" s="32">
        <v>0.47907088314076673</v>
      </c>
      <c r="C5" s="31">
        <v>1.5469175538499816E-2</v>
      </c>
      <c r="D5" s="31">
        <v>3.26436190720992E-2</v>
      </c>
      <c r="F5" s="1">
        <f t="shared" si="1"/>
        <v>-0.77311047798293409</v>
      </c>
      <c r="G5" s="1">
        <f t="shared" si="2"/>
        <v>-1.2345901548406562</v>
      </c>
      <c r="H5" s="1">
        <f t="shared" si="3"/>
        <v>-1.4074315216804993</v>
      </c>
      <c r="J5">
        <f t="shared" si="4"/>
        <v>0.68405589859420446</v>
      </c>
      <c r="K5" s="35">
        <f t="shared" si="5"/>
        <v>0.50617106204649254</v>
      </c>
    </row>
    <row r="6" spans="1:18" x14ac:dyDescent="0.25">
      <c r="A6">
        <v>5</v>
      </c>
      <c r="B6" s="31">
        <v>0.48513823734903672</v>
      </c>
      <c r="C6" s="31">
        <v>6.6336878555528472E-2</v>
      </c>
      <c r="D6" s="31">
        <v>0.22352558799196254</v>
      </c>
      <c r="F6" s="1">
        <f t="shared" si="1"/>
        <v>-0.74265376798544946</v>
      </c>
      <c r="G6" s="1">
        <f t="shared" si="2"/>
        <v>-1.0644722631137733</v>
      </c>
      <c r="H6" s="1">
        <f t="shared" si="3"/>
        <v>-0.84506587075413719</v>
      </c>
      <c r="J6">
        <f t="shared" si="4"/>
        <v>0.68621085504727652</v>
      </c>
      <c r="K6" s="35">
        <f t="shared" si="5"/>
        <v>0.52644518848374622</v>
      </c>
    </row>
    <row r="7" spans="1:18" x14ac:dyDescent="0.25">
      <c r="A7">
        <v>6</v>
      </c>
      <c r="B7" s="31">
        <v>0.5200194730358072</v>
      </c>
      <c r="C7" s="31">
        <v>8.4258016111198583E-2</v>
      </c>
      <c r="D7" s="31">
        <v>0.26448176813212987</v>
      </c>
      <c r="F7" s="1">
        <f t="shared" si="1"/>
        <v>-0.567558060169703</v>
      </c>
      <c r="G7" s="1">
        <f t="shared" si="2"/>
        <v>-1.0045382390180229</v>
      </c>
      <c r="H7" s="1">
        <f t="shared" si="3"/>
        <v>-0.72440309137107217</v>
      </c>
      <c r="J7">
        <f t="shared" si="4"/>
        <v>0.69847499862585449</v>
      </c>
      <c r="K7" s="35">
        <f t="shared" si="5"/>
        <v>0.53357435402853848</v>
      </c>
    </row>
    <row r="8" spans="1:18" x14ac:dyDescent="0.25">
      <c r="A8">
        <v>7</v>
      </c>
      <c r="B8" s="31">
        <v>0.5224492225871441</v>
      </c>
      <c r="C8" s="32">
        <v>0.25133503367472987</v>
      </c>
      <c r="D8" s="32">
        <v>0.28730461605386193</v>
      </c>
      <c r="F8" s="1">
        <f t="shared" si="1"/>
        <v>-0.55536128132486162</v>
      </c>
      <c r="G8" s="1">
        <f t="shared" si="2"/>
        <v>-0.44577917780371096</v>
      </c>
      <c r="H8" s="1">
        <f t="shared" si="3"/>
        <v>-0.65716370883470199</v>
      </c>
      <c r="J8">
        <f t="shared" si="4"/>
        <v>0.69932120403513243</v>
      </c>
      <c r="K8" s="35">
        <f t="shared" si="5"/>
        <v>0.59922245435053467</v>
      </c>
    </row>
    <row r="9" spans="1:18" x14ac:dyDescent="0.25">
      <c r="A9">
        <v>8</v>
      </c>
      <c r="B9" s="32">
        <v>0.53915581633974508</v>
      </c>
      <c r="C9" s="31">
        <v>0.25693735820644176</v>
      </c>
      <c r="D9" s="31">
        <v>0.43526894078250106</v>
      </c>
      <c r="F9" s="1">
        <f t="shared" si="1"/>
        <v>-0.47149805799842248</v>
      </c>
      <c r="G9" s="1">
        <f t="shared" si="2"/>
        <v>-0.42704321015473784</v>
      </c>
      <c r="H9" s="1">
        <f t="shared" si="3"/>
        <v>-0.22123959163935658</v>
      </c>
      <c r="J9">
        <f t="shared" si="4"/>
        <v>0.70511032773826743</v>
      </c>
      <c r="K9" s="35">
        <f t="shared" si="5"/>
        <v>0.60138643462801389</v>
      </c>
    </row>
    <row r="10" spans="1:18" x14ac:dyDescent="0.25">
      <c r="A10">
        <v>9</v>
      </c>
      <c r="B10" s="32">
        <v>0.59287026314738422</v>
      </c>
      <c r="C10" s="31">
        <v>0.33591575109719679</v>
      </c>
      <c r="D10" s="31">
        <v>0.5089790093357911</v>
      </c>
      <c r="F10" s="1">
        <f t="shared" si="1"/>
        <v>-0.20186400121866321</v>
      </c>
      <c r="G10" s="1">
        <f t="shared" si="2"/>
        <v>-0.16291416768441178</v>
      </c>
      <c r="H10" s="1">
        <f t="shared" si="3"/>
        <v>-4.0791604243985572E-3</v>
      </c>
      <c r="J10">
        <f t="shared" si="4"/>
        <v>0.72336600980073329</v>
      </c>
      <c r="K10" s="35">
        <f t="shared" si="5"/>
        <v>0.63153280055303518</v>
      </c>
    </row>
    <row r="11" spans="1:18" x14ac:dyDescent="0.25">
      <c r="A11">
        <v>10</v>
      </c>
      <c r="B11" s="31">
        <v>0.61322455647531149</v>
      </c>
      <c r="C11" s="31">
        <v>0.36915454627017419</v>
      </c>
      <c r="D11" s="31">
        <v>0.53324801841214753</v>
      </c>
      <c r="F11" s="1">
        <f t="shared" si="1"/>
        <v>-9.969017259210286E-2</v>
      </c>
      <c r="G11" s="1">
        <f t="shared" si="2"/>
        <v>-5.1752990296950706E-2</v>
      </c>
      <c r="H11" s="1">
        <f t="shared" si="3"/>
        <v>6.7420820237959062E-2</v>
      </c>
      <c r="J11">
        <f t="shared" si="4"/>
        <v>0.73013606511184426</v>
      </c>
      <c r="K11" s="35">
        <f t="shared" si="5"/>
        <v>0.64399373320231457</v>
      </c>
    </row>
    <row r="12" spans="1:18" x14ac:dyDescent="0.25">
      <c r="A12">
        <v>11</v>
      </c>
      <c r="B12" s="32">
        <v>0.63009820048851017</v>
      </c>
      <c r="C12" s="31">
        <v>0.39104722136199677</v>
      </c>
      <c r="D12" s="31">
        <v>0.55824072967698257</v>
      </c>
      <c r="F12" s="1">
        <f t="shared" si="1"/>
        <v>-1.4988395726940973E-2</v>
      </c>
      <c r="G12" s="1">
        <f t="shared" si="2"/>
        <v>2.1463127396347339E-2</v>
      </c>
      <c r="H12" s="1">
        <f t="shared" si="3"/>
        <v>0.14105293131893926</v>
      </c>
      <c r="J12">
        <f t="shared" si="4"/>
        <v>0.73568483150872632</v>
      </c>
      <c r="K12" s="35">
        <f t="shared" si="5"/>
        <v>0.65211883413822891</v>
      </c>
    </row>
    <row r="13" spans="1:18" x14ac:dyDescent="0.25">
      <c r="A13">
        <v>12</v>
      </c>
      <c r="B13" s="31">
        <v>0.65470345296546928</v>
      </c>
      <c r="C13" s="31">
        <v>0.46272521737398248</v>
      </c>
      <c r="D13" s="31">
        <v>0.66572351253261897</v>
      </c>
      <c r="F13" s="1">
        <f t="shared" si="1"/>
        <v>0.10852426125362336</v>
      </c>
      <c r="G13" s="1">
        <f t="shared" si="2"/>
        <v>0.26117730439948289</v>
      </c>
      <c r="H13" s="1">
        <f t="shared" si="3"/>
        <v>0.45771262152447595</v>
      </c>
      <c r="J13">
        <f t="shared" si="4"/>
        <v>0.74367064916590975</v>
      </c>
      <c r="K13" s="35">
        <f t="shared" si="5"/>
        <v>0.67821932980844446</v>
      </c>
    </row>
    <row r="14" spans="1:18" x14ac:dyDescent="0.25">
      <c r="A14">
        <v>13</v>
      </c>
      <c r="B14" s="31">
        <v>0.66560104840951295</v>
      </c>
      <c r="C14" s="31">
        <v>0.46790429207693374</v>
      </c>
      <c r="D14" s="31">
        <v>0.68987366758784041</v>
      </c>
      <c r="F14" s="1">
        <f t="shared" si="1"/>
        <v>0.16322766123919724</v>
      </c>
      <c r="G14" s="1">
        <f t="shared" si="2"/>
        <v>0.27849778905488703</v>
      </c>
      <c r="H14" s="1">
        <f t="shared" si="3"/>
        <v>0.52886244119813974</v>
      </c>
      <c r="J14">
        <f t="shared" si="4"/>
        <v>0.74716693194643091</v>
      </c>
      <c r="K14" s="35">
        <f t="shared" si="5"/>
        <v>0.68007348300166703</v>
      </c>
    </row>
    <row r="15" spans="1:18" x14ac:dyDescent="0.25">
      <c r="A15">
        <v>14</v>
      </c>
      <c r="B15" s="31">
        <v>0.66774785923870716</v>
      </c>
      <c r="C15" s="31">
        <v>0.55456300579191198</v>
      </c>
      <c r="D15" s="31">
        <v>0.69651008980874596</v>
      </c>
      <c r="F15" s="1">
        <f t="shared" si="1"/>
        <v>0.1740041533640688</v>
      </c>
      <c r="G15" s="1">
        <f t="shared" si="2"/>
        <v>0.56831228435498882</v>
      </c>
      <c r="H15" s="1">
        <f t="shared" si="3"/>
        <v>0.54841429265482999</v>
      </c>
      <c r="J15">
        <f t="shared" si="4"/>
        <v>0.74785272275061743</v>
      </c>
      <c r="K15" s="35">
        <f t="shared" si="5"/>
        <v>0.71040320060854956</v>
      </c>
    </row>
    <row r="16" spans="1:18" x14ac:dyDescent="0.25">
      <c r="A16">
        <v>15</v>
      </c>
      <c r="B16" s="31">
        <v>0.67758239129134534</v>
      </c>
      <c r="C16" s="31">
        <v>0.57318389954210081</v>
      </c>
      <c r="D16" s="31">
        <v>0.69939342364361423</v>
      </c>
      <c r="F16" s="1">
        <f t="shared" si="1"/>
        <v>0.22337122184342401</v>
      </c>
      <c r="G16" s="1">
        <f t="shared" si="2"/>
        <v>0.6305865172959173</v>
      </c>
      <c r="H16" s="1">
        <f t="shared" si="3"/>
        <v>0.55690900757242623</v>
      </c>
      <c r="J16">
        <f t="shared" si="4"/>
        <v>0.75098174303027587</v>
      </c>
      <c r="K16" s="35">
        <f t="shared" si="5"/>
        <v>0.71673990770355567</v>
      </c>
    </row>
    <row r="17" spans="1:11" x14ac:dyDescent="0.25">
      <c r="A17">
        <v>16</v>
      </c>
      <c r="B17" s="31">
        <v>0.86964385642337527</v>
      </c>
      <c r="C17" s="31">
        <v>0.61989798454853695</v>
      </c>
      <c r="D17" s="31">
        <v>0.76209279368213234</v>
      </c>
      <c r="F17" s="1">
        <f t="shared" si="1"/>
        <v>1.187475202660156</v>
      </c>
      <c r="G17" s="1">
        <f t="shared" si="2"/>
        <v>0.78681337999866174</v>
      </c>
      <c r="H17" s="1">
        <f t="shared" si="3"/>
        <v>0.74163034214325219</v>
      </c>
      <c r="J17">
        <f t="shared" si="4"/>
        <v>0.80775246857173821</v>
      </c>
      <c r="K17" s="35">
        <f t="shared" si="5"/>
        <v>0.73233752361866156</v>
      </c>
    </row>
    <row r="18" spans="1:11" x14ac:dyDescent="0.25">
      <c r="A18">
        <v>17</v>
      </c>
      <c r="B18" s="31">
        <v>0.89877576290142125</v>
      </c>
      <c r="C18" s="31">
        <v>0.68323610959285208</v>
      </c>
      <c r="D18" s="31">
        <v>0.90668856375037332</v>
      </c>
      <c r="F18" s="1">
        <f t="shared" si="1"/>
        <v>1.3337106121680311</v>
      </c>
      <c r="G18" s="1">
        <f t="shared" si="2"/>
        <v>0.99863635723955502</v>
      </c>
      <c r="H18" s="1">
        <f t="shared" si="3"/>
        <v>1.1676302142933721</v>
      </c>
      <c r="J18">
        <f t="shared" si="4"/>
        <v>0.81561394377579344</v>
      </c>
      <c r="K18" s="35">
        <f t="shared" si="5"/>
        <v>0.75277117066691157</v>
      </c>
    </row>
    <row r="19" spans="1:11" x14ac:dyDescent="0.25">
      <c r="A19">
        <v>18</v>
      </c>
      <c r="B19" s="31">
        <v>0.90124191564496325</v>
      </c>
      <c r="C19" s="31">
        <v>0.77377812720812966</v>
      </c>
      <c r="D19" s="31">
        <v>0.95363766754043244</v>
      </c>
      <c r="F19" s="1">
        <f t="shared" si="1"/>
        <v>1.3460901265891905</v>
      </c>
      <c r="G19" s="1">
        <f t="shared" si="2"/>
        <v>1.3014378645978295</v>
      </c>
      <c r="H19" s="1">
        <f t="shared" si="3"/>
        <v>1.3059490060719205</v>
      </c>
      <c r="J19">
        <f t="shared" si="4"/>
        <v>0.81627014539289744</v>
      </c>
      <c r="K19" s="35">
        <f t="shared" si="5"/>
        <v>0.78046899532885528</v>
      </c>
    </row>
    <row r="20" spans="1:11" x14ac:dyDescent="0.25">
      <c r="A20">
        <v>19</v>
      </c>
      <c r="B20" s="31">
        <v>0.94698028101548781</v>
      </c>
      <c r="C20" s="31">
        <v>0.83446531360168885</v>
      </c>
      <c r="D20" s="31">
        <v>0.97179579435516117</v>
      </c>
      <c r="F20" s="1">
        <f t="shared" si="1"/>
        <v>1.5756861056652605</v>
      </c>
      <c r="G20" s="1">
        <f t="shared" si="2"/>
        <v>1.5043952538994967</v>
      </c>
      <c r="H20" s="1">
        <f t="shared" si="3"/>
        <v>1.3594454513545831</v>
      </c>
      <c r="J20">
        <f t="shared" si="4"/>
        <v>0.82817558642366418</v>
      </c>
      <c r="K20" s="35">
        <f t="shared" si="5"/>
        <v>0.79799058718092875</v>
      </c>
    </row>
    <row r="21" spans="1:11" x14ac:dyDescent="0.25">
      <c r="A21">
        <v>20</v>
      </c>
      <c r="B21" s="31">
        <v>0.95410548887631408</v>
      </c>
      <c r="C21" s="31">
        <v>0.94832784817610249</v>
      </c>
      <c r="D21" s="31">
        <v>1</v>
      </c>
      <c r="F21" s="1">
        <f t="shared" si="1"/>
        <v>1.6114529954890311</v>
      </c>
      <c r="G21" s="1">
        <f t="shared" si="2"/>
        <v>1.8851880394906639</v>
      </c>
      <c r="H21" s="1">
        <f t="shared" si="3"/>
        <v>1.4425390853739368</v>
      </c>
      <c r="J21">
        <f t="shared" si="4"/>
        <v>0.82998487600882653</v>
      </c>
      <c r="K21" s="35">
        <f>_xlfn.NORM.S.DIST(C21,TRUE)</f>
        <v>0.8285187109694313</v>
      </c>
    </row>
  </sheetData>
  <sortState xmlns:xlrd2="http://schemas.microsoft.com/office/spreadsheetml/2017/richdata2" ref="D2:D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ashilla</vt:lpstr>
      <vt:lpstr>bulan</vt:lpstr>
      <vt:lpstr>bunga</vt:lpstr>
      <vt:lpstr>dhifa</vt:lpstr>
      <vt:lpstr>endang</vt:lpstr>
      <vt:lpstr>esa</vt:lpstr>
      <vt:lpstr>hasanah</vt:lpstr>
      <vt:lpstr>raihan</vt:lpstr>
      <vt:lpstr>satria</vt:lpstr>
      <vt:lpstr>wildan</vt:lpstr>
      <vt:lpstr>conf matrix</vt:lpstr>
      <vt:lpstr>dist frekuensi</vt:lpstr>
      <vt:lpstr>Sheet2</vt:lpstr>
      <vt:lpstr>dist frekuensi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Yeeey</dc:creator>
  <cp:lastModifiedBy>Yeeey</cp:lastModifiedBy>
  <cp:lastPrinted>2021-07-26T03:09:15Z</cp:lastPrinted>
  <dcterms:created xsi:type="dcterms:W3CDTF">2021-05-12T02:13:11Z</dcterms:created>
  <dcterms:modified xsi:type="dcterms:W3CDTF">2021-08-12T08:05:58Z</dcterms:modified>
</cp:coreProperties>
</file>