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esktop\"/>
    </mc:Choice>
  </mc:AlternateContent>
  <xr:revisionPtr revIDLastSave="0" documentId="13_ncr:1_{705D967F-C63D-4904-834C-221843DA049D}" xr6:coauthVersionLast="41" xr6:coauthVersionMax="41" xr10:uidLastSave="{00000000-0000-0000-0000-000000000000}"/>
  <bookViews>
    <workbookView xWindow="-108" yWindow="-108" windowWidth="23256" windowHeight="12576" activeTab="1" xr2:uid="{4410242D-F7DE-4E21-BEFE-0847401825D7}"/>
  </bookViews>
  <sheets>
    <sheet name="README" sheetId="3" r:id="rId1"/>
    <sheet name="AQ_CHEM" sheetId="2" r:id="rId2"/>
    <sheet name="Eo_to_Eh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" i="2" l="1"/>
  <c r="K6" i="2"/>
  <c r="J4" i="2"/>
  <c r="K4" i="2" s="1"/>
  <c r="J5" i="2"/>
  <c r="K5" i="2" s="1"/>
  <c r="J6" i="2"/>
  <c r="J7" i="2"/>
  <c r="J8" i="2"/>
  <c r="K8" i="2" s="1"/>
  <c r="J9" i="2"/>
  <c r="K9" i="2" s="1"/>
  <c r="J10" i="2"/>
  <c r="K10" i="2" s="1"/>
  <c r="J11" i="2"/>
  <c r="K11" i="2" s="1"/>
  <c r="J12" i="2"/>
  <c r="K12" i="2" s="1"/>
  <c r="J2" i="2"/>
  <c r="K2" i="2" s="1"/>
  <c r="J3" i="2"/>
  <c r="K3" i="2" s="1"/>
  <c r="N12" i="2" l="1"/>
  <c r="F12" i="2"/>
  <c r="A12" i="2"/>
  <c r="N11" i="2"/>
  <c r="F11" i="2"/>
  <c r="A11" i="2"/>
  <c r="N10" i="2"/>
  <c r="F10" i="2"/>
  <c r="A10" i="2"/>
  <c r="N9" i="2"/>
  <c r="F9" i="2"/>
  <c r="A9" i="2"/>
  <c r="N8" i="2"/>
  <c r="F8" i="2"/>
  <c r="A8" i="2"/>
  <c r="N7" i="2"/>
  <c r="F7" i="2"/>
  <c r="A7" i="2"/>
  <c r="N6" i="2"/>
  <c r="F6" i="2"/>
  <c r="A6" i="2"/>
  <c r="N5" i="2"/>
  <c r="F5" i="2"/>
  <c r="A5" i="2"/>
  <c r="N4" i="2"/>
  <c r="F4" i="2"/>
  <c r="A4" i="2"/>
  <c r="N3" i="2"/>
  <c r="F3" i="2"/>
  <c r="A3" i="2"/>
  <c r="N2" i="2"/>
  <c r="F2" i="2"/>
  <c r="A2" i="2"/>
  <c r="F5" i="1"/>
  <c r="G3" i="1"/>
</calcChain>
</file>

<file path=xl/sharedStrings.xml><?xml version="1.0" encoding="utf-8"?>
<sst xmlns="http://schemas.openxmlformats.org/spreadsheetml/2006/main" count="87" uniqueCount="77">
  <si>
    <t>Temperature</t>
  </si>
  <si>
    <t>1.5M KCl (Orion #900001)</t>
  </si>
  <si>
    <t>Temperature of meaurements</t>
  </si>
  <si>
    <t>Conversion factor 'C'</t>
  </si>
  <si>
    <t>Eh = E0 + C</t>
  </si>
  <si>
    <t>J mvolt-1 eq-1</t>
  </si>
  <si>
    <t>J K-1 mol-1</t>
  </si>
  <si>
    <t>Label Name</t>
  </si>
  <si>
    <t>CORE</t>
  </si>
  <si>
    <t>TOP (mbgs)</t>
  </si>
  <si>
    <t>BOTTOM (mbgs)</t>
  </si>
  <si>
    <t>LOA (cm)</t>
  </si>
  <si>
    <t>SAMPLE DEPTH (mbgs)</t>
  </si>
  <si>
    <t>Month-Year</t>
  </si>
  <si>
    <t>pH</t>
  </si>
  <si>
    <t>Eo</t>
  </si>
  <si>
    <t>Eh</t>
  </si>
  <si>
    <t>pe</t>
  </si>
  <si>
    <t>Alkalinity Digits Titrated (to pink endpoint)</t>
  </si>
  <si>
    <t>Alkalinity Sample Volume (mL)</t>
  </si>
  <si>
    <t>Alkalinity (mg/L as CaCO3)</t>
  </si>
  <si>
    <t>Ca</t>
  </si>
  <si>
    <t>Na</t>
  </si>
  <si>
    <t>Li</t>
  </si>
  <si>
    <t>Be</t>
  </si>
  <si>
    <t>B</t>
  </si>
  <si>
    <t>Mg</t>
  </si>
  <si>
    <t>Al</t>
  </si>
  <si>
    <t>Si</t>
  </si>
  <si>
    <t>P</t>
  </si>
  <si>
    <t>K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</si>
  <si>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</si>
  <si>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</si>
  <si>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</si>
  <si>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</si>
  <si>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</si>
  <si>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</si>
  <si>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</si>
  <si>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</si>
  <si>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</si>
  <si>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As</t>
  </si>
  <si>
    <t>Se</t>
  </si>
  <si>
    <t>Sr</t>
  </si>
  <si>
    <t>Mo</t>
  </si>
  <si>
    <t>Ag</t>
  </si>
  <si>
    <t>Cd</t>
  </si>
  <si>
    <t>Sn</t>
  </si>
  <si>
    <t>Sb</t>
  </si>
  <si>
    <t>Cs</t>
  </si>
  <si>
    <t>Ba</t>
  </si>
  <si>
    <t>Tl</t>
  </si>
  <si>
    <t>Pb</t>
  </si>
  <si>
    <t>U</t>
  </si>
  <si>
    <t>F</t>
  </si>
  <si>
    <t>Cl</t>
  </si>
  <si>
    <t>N(3)</t>
  </si>
  <si>
    <t>Br</t>
  </si>
  <si>
    <t>N(5)</t>
  </si>
  <si>
    <t>S(6)</t>
  </si>
  <si>
    <t>S(2)</t>
  </si>
  <si>
    <t>Formate</t>
  </si>
  <si>
    <t>DOC</t>
  </si>
  <si>
    <t>PO4-P</t>
  </si>
  <si>
    <t>NH4-N</t>
  </si>
  <si>
    <t>Fe(2+)</t>
  </si>
  <si>
    <t>S(2-)</t>
  </si>
  <si>
    <t xml:space="preserve">  si_Alunite</t>
  </si>
  <si>
    <t>si_Anglesite</t>
  </si>
  <si>
    <t>si_Melanterite</t>
  </si>
  <si>
    <t>si_Gypsum</t>
  </si>
  <si>
    <t>si_Calcite</t>
  </si>
  <si>
    <t>si_Siderite</t>
  </si>
  <si>
    <t>si_Gibbsite</t>
  </si>
  <si>
    <t>pct_err</t>
  </si>
  <si>
    <t>si_Epsomite</t>
  </si>
  <si>
    <t>si_Jarosite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</si>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</sst>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7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Eo_to_Eh!$B$1</c:f>
              <c:strCache>
                <c:ptCount val="1"/>
                <c:pt idx="0">
                  <c:v>1.5M KCl (Orion #900001)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0559930008748904E-3"/>
                  <c:y val="-0.575436716243802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Eo_to_Eh!$A$2:$A$7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Eo_to_Eh!$B$2:$B$7</c:f>
              <c:numCache>
                <c:formatCode>General</c:formatCode>
                <c:ptCount val="6"/>
                <c:pt idx="0">
                  <c:v>259</c:v>
                </c:pt>
                <c:pt idx="1">
                  <c:v>256</c:v>
                </c:pt>
                <c:pt idx="2">
                  <c:v>253</c:v>
                </c:pt>
                <c:pt idx="3">
                  <c:v>249</c:v>
                </c:pt>
                <c:pt idx="4">
                  <c:v>246</c:v>
                </c:pt>
                <c:pt idx="5">
                  <c:v>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AE-4482-A203-3A2AA0210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370672"/>
        <c:axId val="468212272"/>
      </c:scatterChart>
      <c:valAx>
        <c:axId val="47137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12272"/>
        <c:crosses val="autoZero"/>
        <c:crossBetween val="midCat"/>
      </c:valAx>
      <c:valAx>
        <c:axId val="46821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37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38100</xdr:rowOff>
    </xdr:from>
    <xdr:to>
      <xdr:col>10</xdr:col>
      <xdr:colOff>441960</xdr:colOff>
      <xdr:row>11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6F95105-4714-4BA6-A429-E88558FDE96A}"/>
            </a:ext>
          </a:extLst>
        </xdr:cNvPr>
        <xdr:cNvSpPr txBox="1"/>
      </xdr:nvSpPr>
      <xdr:spPr>
        <a:xfrm>
          <a:off x="632460" y="220980"/>
          <a:ext cx="5905500" cy="1805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aseline="0"/>
            <a:t>Compiled Aqueous Chemistry Data for: SITE NAME</a:t>
          </a:r>
        </a:p>
        <a:p>
          <a:endParaRPr lang="en-CA" sz="1100" baseline="0"/>
        </a:p>
        <a:p>
          <a:r>
            <a:rPr lang="en-CA" sz="1100" baseline="0"/>
            <a:t>Abreviations:</a:t>
          </a:r>
          <a:br>
            <a:rPr lang="en-CA" sz="1100" baseline="0"/>
          </a:br>
          <a:r>
            <a:rPr lang="en-CA" sz="1100" baseline="0"/>
            <a:t>LOA = Length of Aluminum (the physical length of the aluminum pipe)</a:t>
          </a:r>
        </a:p>
        <a:p>
          <a:endParaRPr lang="en-CA" sz="1100" baseline="0"/>
        </a:p>
        <a:p>
          <a:r>
            <a:rPr lang="en-CA" sz="1100" baseline="0"/>
            <a:t>Alkalinity Calculations:</a:t>
          </a:r>
        </a:p>
        <a:p>
          <a:r>
            <a:rPr lang="en-CA" sz="1100" baseline="0"/>
            <a:t>Digits Required to Reach Pink end-point x Digit Multiplier x 100/Sample Volume = mg/L as CaCO3</a:t>
          </a:r>
        </a:p>
        <a:p>
          <a:r>
            <a:rPr lang="en-CA" sz="1100" baseline="0"/>
            <a:t>Example: 3 x 0.1 x 100/3.03 = 9.90 mg/L</a:t>
          </a:r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7</xdr:row>
      <xdr:rowOff>160020</xdr:rowOff>
    </xdr:from>
    <xdr:to>
      <xdr:col>7</xdr:col>
      <xdr:colOff>457200</xdr:colOff>
      <xdr:row>22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9B0E91-6A28-41E3-A034-51416BE4CB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6648-DDD7-4932-8ADC-F992308A71E5}">
  <dimension ref="A1"/>
  <sheetViews>
    <sheetView workbookViewId="0">
      <selection activeCell="E14" sqref="E1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2C76-F07D-4BB1-B1E3-CE8BB3E8AF96}">
  <dimension ref="A1:BQ34"/>
  <sheetViews>
    <sheetView tabSelected="1" workbookViewId="0">
      <selection activeCell="G17" sqref="G17"/>
    </sheetView>
  </sheetViews>
  <sheetFormatPr defaultRowHeight="14.4" x14ac:dyDescent="0.3"/>
  <cols>
    <col min="1" max="1" width="25.44140625" customWidth="1"/>
    <col min="2" max="2" width="14.88671875" customWidth="1"/>
    <col min="6" max="7" width="13.21875" customWidth="1"/>
    <col min="12" max="12" width="16.44140625" customWidth="1"/>
    <col min="13" max="13" width="14.33203125" customWidth="1"/>
    <col min="14" max="14" width="13.44140625" customWidth="1"/>
    <col min="29" max="29" width="13.77734375" customWidth="1"/>
    <col min="61" max="61" width="11.6640625" bestFit="1" customWidth="1"/>
  </cols>
  <sheetData>
    <row r="1" spans="1:69" s="1" customFormat="1" ht="43.2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6" t="s">
        <v>21</v>
      </c>
      <c r="P1" s="6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t="s">
        <v>73</v>
      </c>
      <c r="BI1" t="s">
        <v>70</v>
      </c>
      <c r="BJ1" t="s">
        <v>71</v>
      </c>
      <c r="BK1" t="s">
        <v>72</v>
      </c>
      <c r="BL1" t="s">
        <v>66</v>
      </c>
      <c r="BM1" t="s">
        <v>69</v>
      </c>
      <c r="BN1" t="s">
        <v>67</v>
      </c>
      <c r="BO1" t="s">
        <v>75</v>
      </c>
      <c r="BP1" t="s">
        <v>68</v>
      </c>
      <c r="BQ1" t="s">
        <v>74</v>
      </c>
    </row>
    <row r="2" spans="1:69" x14ac:dyDescent="0.3">
      <c r="A2" t="str">
        <f>CONCATENATE(B2," ", TEXT(C2, "0.00"), "-", TEXT(D2, "0.00"),"m")</f>
        <v>Name 0.00-1.00m</v>
      </c>
      <c r="B2" t="s">
        <v>76</v>
      </c>
      <c r="C2">
        <v>0</v>
      </c>
      <c r="D2">
        <v>1</v>
      </c>
      <c r="E2">
        <v>100</v>
      </c>
      <c r="F2">
        <f>C2+((D2-C2)/2)</f>
        <v>0.5</v>
      </c>
      <c r="G2" s="3">
        <v>43344</v>
      </c>
      <c r="H2">
        <v>7</v>
      </c>
      <c r="I2">
        <v>100</v>
      </c>
      <c r="J2">
        <f>I2+Eo_to_Eh!$G$3</f>
        <v>347.77</v>
      </c>
      <c r="K2">
        <f>(Eo_to_Eh!$F$5/(2.303*Eo_to_Eh!$F$6*(273.15+22)))*J2</f>
        <v>5.9331930126837378</v>
      </c>
      <c r="L2">
        <v>20</v>
      </c>
      <c r="M2">
        <v>5</v>
      </c>
      <c r="N2" s="4">
        <f>L2*0.1*(100/M2)</f>
        <v>40</v>
      </c>
      <c r="O2" s="5">
        <v>100000</v>
      </c>
      <c r="P2" s="5">
        <v>100000</v>
      </c>
      <c r="Q2" s="5">
        <v>100000</v>
      </c>
      <c r="R2" s="5">
        <v>100000</v>
      </c>
      <c r="S2" s="5">
        <v>100000</v>
      </c>
      <c r="T2" s="5">
        <v>100000</v>
      </c>
      <c r="U2" s="5">
        <v>100000</v>
      </c>
      <c r="V2" s="5">
        <v>100000</v>
      </c>
      <c r="W2" s="5">
        <v>100000</v>
      </c>
      <c r="X2" s="5">
        <v>100000</v>
      </c>
      <c r="Y2" s="5">
        <v>100000</v>
      </c>
      <c r="Z2" s="5">
        <v>100000</v>
      </c>
      <c r="AA2" s="5">
        <v>100000</v>
      </c>
      <c r="AB2" s="5">
        <v>100000</v>
      </c>
      <c r="AC2" s="5">
        <v>100000</v>
      </c>
      <c r="AD2" s="5">
        <v>100000</v>
      </c>
      <c r="AE2" s="5">
        <v>100000</v>
      </c>
      <c r="AF2" s="5">
        <v>100000</v>
      </c>
      <c r="AG2" s="5">
        <v>100000</v>
      </c>
      <c r="AH2" s="5">
        <v>100000</v>
      </c>
      <c r="AI2" s="5">
        <v>100000</v>
      </c>
      <c r="AJ2" s="5">
        <v>100000</v>
      </c>
      <c r="AK2" s="5">
        <v>100000</v>
      </c>
      <c r="AL2" s="5">
        <v>100000</v>
      </c>
      <c r="AM2" s="5">
        <v>100000</v>
      </c>
      <c r="AN2" s="5">
        <v>100000</v>
      </c>
      <c r="AO2" s="5">
        <v>100000</v>
      </c>
      <c r="AP2" s="5">
        <v>100000</v>
      </c>
      <c r="AQ2" s="5">
        <v>100000</v>
      </c>
      <c r="AR2" s="5">
        <v>100000</v>
      </c>
      <c r="AS2" s="5">
        <v>100000</v>
      </c>
      <c r="AT2" s="5">
        <v>100000</v>
      </c>
      <c r="AU2" s="5">
        <v>100000</v>
      </c>
      <c r="AV2" s="5">
        <v>100000</v>
      </c>
      <c r="AW2" s="5">
        <v>100000</v>
      </c>
      <c r="AX2" s="5">
        <v>100000</v>
      </c>
      <c r="AY2" s="5">
        <v>100000</v>
      </c>
      <c r="AZ2" s="5">
        <v>100000</v>
      </c>
      <c r="BA2" s="5">
        <v>100000</v>
      </c>
      <c r="BB2" s="5">
        <v>100000</v>
      </c>
      <c r="BC2" s="5">
        <v>100000</v>
      </c>
      <c r="BD2" s="5">
        <v>100000</v>
      </c>
      <c r="BE2" s="5">
        <v>100000</v>
      </c>
      <c r="BF2" s="5">
        <v>100000</v>
      </c>
      <c r="BG2" s="5">
        <v>100000</v>
      </c>
      <c r="BH2">
        <v>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3">
      <c r="A3" t="str">
        <f t="shared" ref="A3:A12" si="0">CONCATENATE(B3," ", TEXT(C3, "0.00"), "-", TEXT(D3, "0.00"),"m")</f>
        <v>Name 1.00-2.00m</v>
      </c>
      <c r="B3" t="s">
        <v>76</v>
      </c>
      <c r="C3">
        <v>1</v>
      </c>
      <c r="D3">
        <v>2</v>
      </c>
      <c r="E3">
        <v>100</v>
      </c>
      <c r="F3">
        <f t="shared" ref="F3:F12" si="1">C3+((D3-C3)/2)</f>
        <v>1.5</v>
      </c>
      <c r="G3" s="3">
        <v>43344</v>
      </c>
      <c r="H3">
        <v>7</v>
      </c>
      <c r="I3">
        <v>100</v>
      </c>
      <c r="J3">
        <f>I3+Eo_to_Eh!$G$3</f>
        <v>347.77</v>
      </c>
      <c r="K3">
        <f>(Eo_to_Eh!$F$5/(2.303*Eo_to_Eh!$F$6*(273.15+22)))*J3</f>
        <v>5.9331930126837378</v>
      </c>
      <c r="L3">
        <v>20</v>
      </c>
      <c r="M3">
        <v>5</v>
      </c>
      <c r="N3" s="4">
        <f t="shared" ref="N3:N12" si="2">L3*0.1*(100/M3)</f>
        <v>40</v>
      </c>
      <c r="O3" s="5">
        <v>100000</v>
      </c>
      <c r="P3" s="5">
        <v>100000</v>
      </c>
      <c r="Q3" s="5">
        <v>100000</v>
      </c>
      <c r="R3" s="5">
        <v>100000</v>
      </c>
      <c r="S3" s="5">
        <v>100000</v>
      </c>
      <c r="T3" s="5">
        <v>100000</v>
      </c>
      <c r="U3" s="5">
        <v>100000</v>
      </c>
      <c r="V3" s="5">
        <v>100000</v>
      </c>
      <c r="W3" s="5">
        <v>100000</v>
      </c>
      <c r="X3" s="5">
        <v>100000</v>
      </c>
      <c r="Y3" s="5">
        <v>100000</v>
      </c>
      <c r="Z3" s="5">
        <v>100000</v>
      </c>
      <c r="AA3" s="5">
        <v>100000</v>
      </c>
      <c r="AB3" s="5">
        <v>100000</v>
      </c>
      <c r="AC3" s="5">
        <v>100000</v>
      </c>
      <c r="AD3" s="5">
        <v>100000</v>
      </c>
      <c r="AE3" s="5">
        <v>100000</v>
      </c>
      <c r="AF3" s="5">
        <v>100000</v>
      </c>
      <c r="AG3" s="5">
        <v>100000</v>
      </c>
      <c r="AH3" s="5">
        <v>100000</v>
      </c>
      <c r="AI3" s="5">
        <v>100000</v>
      </c>
      <c r="AJ3" s="5">
        <v>100000</v>
      </c>
      <c r="AK3" s="5">
        <v>100000</v>
      </c>
      <c r="AL3" s="5">
        <v>100000</v>
      </c>
      <c r="AM3" s="5">
        <v>100000</v>
      </c>
      <c r="AN3" s="5">
        <v>100000</v>
      </c>
      <c r="AO3" s="5">
        <v>100000</v>
      </c>
      <c r="AP3" s="5">
        <v>100000</v>
      </c>
      <c r="AQ3" s="5">
        <v>100000</v>
      </c>
      <c r="AR3" s="5">
        <v>100000</v>
      </c>
      <c r="AS3" s="5">
        <v>100000</v>
      </c>
      <c r="AT3" s="5">
        <v>100000</v>
      </c>
      <c r="AU3" s="5">
        <v>100000</v>
      </c>
      <c r="AV3" s="5">
        <v>100000</v>
      </c>
      <c r="AW3" s="5">
        <v>100000</v>
      </c>
      <c r="AX3" s="5">
        <v>100000</v>
      </c>
      <c r="AY3" s="5">
        <v>100000</v>
      </c>
      <c r="AZ3" s="5">
        <v>100000</v>
      </c>
      <c r="BA3" s="5">
        <v>100000</v>
      </c>
      <c r="BB3" s="5">
        <v>100000</v>
      </c>
      <c r="BC3" s="5">
        <v>100000</v>
      </c>
      <c r="BD3" s="5">
        <v>100000</v>
      </c>
      <c r="BE3" s="5">
        <v>100000</v>
      </c>
      <c r="BF3" s="5">
        <v>100000</v>
      </c>
      <c r="BG3" s="5">
        <v>100000</v>
      </c>
      <c r="BH3">
        <v>5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3">
      <c r="A4" t="str">
        <f t="shared" si="0"/>
        <v>Name 2.00-3.00m</v>
      </c>
      <c r="B4" t="s">
        <v>76</v>
      </c>
      <c r="C4">
        <v>2</v>
      </c>
      <c r="D4">
        <v>3</v>
      </c>
      <c r="E4">
        <v>100</v>
      </c>
      <c r="F4">
        <f t="shared" si="1"/>
        <v>2.5</v>
      </c>
      <c r="G4" s="3">
        <v>43344</v>
      </c>
      <c r="H4">
        <v>7</v>
      </c>
      <c r="I4">
        <v>100</v>
      </c>
      <c r="J4">
        <f>I4+Eo_to_Eh!$G$3</f>
        <v>347.77</v>
      </c>
      <c r="K4">
        <f>(Eo_to_Eh!$F$5/(2.303*Eo_to_Eh!$F$6*(273.15+22)))*J4</f>
        <v>5.9331930126837378</v>
      </c>
      <c r="L4">
        <v>20</v>
      </c>
      <c r="M4">
        <v>5</v>
      </c>
      <c r="N4" s="4">
        <f t="shared" si="2"/>
        <v>40</v>
      </c>
      <c r="O4" s="5">
        <v>100000</v>
      </c>
      <c r="P4" s="5">
        <v>100000</v>
      </c>
      <c r="Q4" s="5">
        <v>100000</v>
      </c>
      <c r="R4" s="5">
        <v>100000</v>
      </c>
      <c r="S4" s="5">
        <v>100000</v>
      </c>
      <c r="T4" s="5">
        <v>100000</v>
      </c>
      <c r="U4" s="5">
        <v>100000</v>
      </c>
      <c r="V4" s="5">
        <v>100000</v>
      </c>
      <c r="W4" s="5">
        <v>100000</v>
      </c>
      <c r="X4" s="5">
        <v>100000</v>
      </c>
      <c r="Y4" s="5">
        <v>100000</v>
      </c>
      <c r="Z4" s="5">
        <v>100000</v>
      </c>
      <c r="AA4" s="5">
        <v>100000</v>
      </c>
      <c r="AB4" s="5">
        <v>100000</v>
      </c>
      <c r="AC4" s="5">
        <v>100000</v>
      </c>
      <c r="AD4" s="5">
        <v>100000</v>
      </c>
      <c r="AE4" s="5">
        <v>100000</v>
      </c>
      <c r="AF4" s="5">
        <v>100000</v>
      </c>
      <c r="AG4" s="5">
        <v>100000</v>
      </c>
      <c r="AH4" s="5">
        <v>100000</v>
      </c>
      <c r="AI4" s="5">
        <v>100000</v>
      </c>
      <c r="AJ4" s="5">
        <v>100000</v>
      </c>
      <c r="AK4" s="5">
        <v>100000</v>
      </c>
      <c r="AL4" s="5">
        <v>100000</v>
      </c>
      <c r="AM4" s="5">
        <v>100000</v>
      </c>
      <c r="AN4" s="5">
        <v>100000</v>
      </c>
      <c r="AO4" s="5">
        <v>100000</v>
      </c>
      <c r="AP4" s="5">
        <v>100000</v>
      </c>
      <c r="AQ4" s="5">
        <v>100000</v>
      </c>
      <c r="AR4" s="5">
        <v>100000</v>
      </c>
      <c r="AS4" s="5">
        <v>100000</v>
      </c>
      <c r="AT4" s="5">
        <v>100000</v>
      </c>
      <c r="AU4" s="5">
        <v>100000</v>
      </c>
      <c r="AV4" s="5">
        <v>100000</v>
      </c>
      <c r="AW4" s="5">
        <v>100000</v>
      </c>
      <c r="AX4" s="5">
        <v>100000</v>
      </c>
      <c r="AY4" s="5">
        <v>100000</v>
      </c>
      <c r="AZ4" s="5">
        <v>100000</v>
      </c>
      <c r="BA4" s="5">
        <v>100000</v>
      </c>
      <c r="BB4" s="5">
        <v>100000</v>
      </c>
      <c r="BC4" s="5">
        <v>100000</v>
      </c>
      <c r="BD4" s="5">
        <v>100000</v>
      </c>
      <c r="BE4" s="5">
        <v>100000</v>
      </c>
      <c r="BF4" s="5">
        <v>100000</v>
      </c>
      <c r="BG4" s="5">
        <v>100000</v>
      </c>
      <c r="BH4">
        <v>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3">
      <c r="A5" t="str">
        <f t="shared" si="0"/>
        <v>Name 3.00-4.00m</v>
      </c>
      <c r="B5" t="s">
        <v>76</v>
      </c>
      <c r="C5">
        <v>3</v>
      </c>
      <c r="D5">
        <v>4</v>
      </c>
      <c r="E5">
        <v>100</v>
      </c>
      <c r="F5">
        <f t="shared" si="1"/>
        <v>3.5</v>
      </c>
      <c r="G5" s="3">
        <v>43344</v>
      </c>
      <c r="H5">
        <v>7</v>
      </c>
      <c r="I5">
        <v>100</v>
      </c>
      <c r="J5">
        <f>I5+Eo_to_Eh!$G$3</f>
        <v>347.77</v>
      </c>
      <c r="K5">
        <f>(Eo_to_Eh!$F$5/(2.303*Eo_to_Eh!$F$6*(273.15+22)))*J5</f>
        <v>5.9331930126837378</v>
      </c>
      <c r="L5">
        <v>20</v>
      </c>
      <c r="M5">
        <v>5</v>
      </c>
      <c r="N5" s="4">
        <f t="shared" si="2"/>
        <v>40</v>
      </c>
      <c r="O5" s="5">
        <v>100000</v>
      </c>
      <c r="P5" s="5">
        <v>100000</v>
      </c>
      <c r="Q5" s="5">
        <v>100000</v>
      </c>
      <c r="R5" s="5">
        <v>100000</v>
      </c>
      <c r="S5" s="5">
        <v>100000</v>
      </c>
      <c r="T5" s="5">
        <v>100000</v>
      </c>
      <c r="U5" s="5">
        <v>100000</v>
      </c>
      <c r="V5" s="5">
        <v>100000</v>
      </c>
      <c r="W5" s="5">
        <v>100000</v>
      </c>
      <c r="X5" s="5">
        <v>100000</v>
      </c>
      <c r="Y5" s="5">
        <v>100000</v>
      </c>
      <c r="Z5" s="5">
        <v>100000</v>
      </c>
      <c r="AA5" s="5">
        <v>100000</v>
      </c>
      <c r="AB5" s="5">
        <v>100000</v>
      </c>
      <c r="AC5" s="5">
        <v>100000</v>
      </c>
      <c r="AD5" s="5">
        <v>100000</v>
      </c>
      <c r="AE5" s="5">
        <v>100000</v>
      </c>
      <c r="AF5" s="5">
        <v>100000</v>
      </c>
      <c r="AG5" s="5">
        <v>100000</v>
      </c>
      <c r="AH5" s="5">
        <v>100000</v>
      </c>
      <c r="AI5" s="5">
        <v>100000</v>
      </c>
      <c r="AJ5" s="5">
        <v>100000</v>
      </c>
      <c r="AK5" s="5">
        <v>100000</v>
      </c>
      <c r="AL5" s="5">
        <v>100000</v>
      </c>
      <c r="AM5" s="5">
        <v>100000</v>
      </c>
      <c r="AN5" s="5">
        <v>100000</v>
      </c>
      <c r="AO5" s="5">
        <v>100000</v>
      </c>
      <c r="AP5" s="5">
        <v>100000</v>
      </c>
      <c r="AQ5" s="5">
        <v>100000</v>
      </c>
      <c r="AR5" s="5">
        <v>100000</v>
      </c>
      <c r="AS5" s="5">
        <v>100000</v>
      </c>
      <c r="AT5" s="5">
        <v>100000</v>
      </c>
      <c r="AU5" s="5">
        <v>100000</v>
      </c>
      <c r="AV5" s="5">
        <v>100000</v>
      </c>
      <c r="AW5" s="5">
        <v>100000</v>
      </c>
      <c r="AX5" s="5">
        <v>100000</v>
      </c>
      <c r="AY5" s="5">
        <v>100000</v>
      </c>
      <c r="AZ5" s="5">
        <v>100000</v>
      </c>
      <c r="BA5" s="5">
        <v>100000</v>
      </c>
      <c r="BB5" s="5">
        <v>100000</v>
      </c>
      <c r="BC5" s="5">
        <v>100000</v>
      </c>
      <c r="BD5" s="5">
        <v>100000</v>
      </c>
      <c r="BE5" s="5">
        <v>100000</v>
      </c>
      <c r="BF5" s="5">
        <v>100000</v>
      </c>
      <c r="BG5" s="5">
        <v>100000</v>
      </c>
      <c r="BH5">
        <v>5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3">
      <c r="A6" t="str">
        <f t="shared" si="0"/>
        <v>Name 4.00-5.00m</v>
      </c>
      <c r="B6" t="s">
        <v>76</v>
      </c>
      <c r="C6">
        <v>4</v>
      </c>
      <c r="D6">
        <v>5</v>
      </c>
      <c r="E6">
        <v>100</v>
      </c>
      <c r="F6">
        <f t="shared" si="1"/>
        <v>4.5</v>
      </c>
      <c r="G6" s="3">
        <v>43344</v>
      </c>
      <c r="H6">
        <v>7</v>
      </c>
      <c r="I6">
        <v>100</v>
      </c>
      <c r="J6">
        <f>I6+Eo_to_Eh!$G$3</f>
        <v>347.77</v>
      </c>
      <c r="K6">
        <f>(Eo_to_Eh!$F$5/(2.303*Eo_to_Eh!$F$6*(273.15+22)))*J6</f>
        <v>5.9331930126837378</v>
      </c>
      <c r="L6">
        <v>20</v>
      </c>
      <c r="M6">
        <v>5</v>
      </c>
      <c r="N6" s="4">
        <f t="shared" si="2"/>
        <v>40</v>
      </c>
      <c r="O6" s="5">
        <v>100000</v>
      </c>
      <c r="P6" s="5">
        <v>100000</v>
      </c>
      <c r="Q6" s="5">
        <v>100000</v>
      </c>
      <c r="R6" s="5">
        <v>100000</v>
      </c>
      <c r="S6" s="5">
        <v>100000</v>
      </c>
      <c r="T6" s="5">
        <v>100000</v>
      </c>
      <c r="U6" s="5">
        <v>100000</v>
      </c>
      <c r="V6" s="5">
        <v>100000</v>
      </c>
      <c r="W6" s="5">
        <v>100000</v>
      </c>
      <c r="X6" s="5">
        <v>100000</v>
      </c>
      <c r="Y6" s="5">
        <v>100000</v>
      </c>
      <c r="Z6" s="5">
        <v>100000</v>
      </c>
      <c r="AA6" s="5">
        <v>100000</v>
      </c>
      <c r="AB6" s="5">
        <v>100000</v>
      </c>
      <c r="AC6" s="5">
        <v>100000</v>
      </c>
      <c r="AD6" s="5">
        <v>100000</v>
      </c>
      <c r="AE6" s="5">
        <v>100000</v>
      </c>
      <c r="AF6" s="5">
        <v>100000</v>
      </c>
      <c r="AG6" s="5">
        <v>100000</v>
      </c>
      <c r="AH6" s="5">
        <v>100000</v>
      </c>
      <c r="AI6" s="5">
        <v>100000</v>
      </c>
      <c r="AJ6" s="5">
        <v>100000</v>
      </c>
      <c r="AK6" s="5">
        <v>100000</v>
      </c>
      <c r="AL6" s="5">
        <v>100000</v>
      </c>
      <c r="AM6" s="5">
        <v>100000</v>
      </c>
      <c r="AN6" s="5">
        <v>100000</v>
      </c>
      <c r="AO6" s="5">
        <v>100000</v>
      </c>
      <c r="AP6" s="5">
        <v>100000</v>
      </c>
      <c r="AQ6" s="5">
        <v>100000</v>
      </c>
      <c r="AR6" s="5">
        <v>100000</v>
      </c>
      <c r="AS6" s="5">
        <v>100000</v>
      </c>
      <c r="AT6" s="5">
        <v>100000</v>
      </c>
      <c r="AU6" s="5">
        <v>100000</v>
      </c>
      <c r="AV6" s="5">
        <v>100000</v>
      </c>
      <c r="AW6" s="5">
        <v>100000</v>
      </c>
      <c r="AX6" s="5">
        <v>100000</v>
      </c>
      <c r="AY6" s="5">
        <v>100000</v>
      </c>
      <c r="AZ6" s="5">
        <v>100000</v>
      </c>
      <c r="BA6" s="5">
        <v>100000</v>
      </c>
      <c r="BB6" s="5">
        <v>100000</v>
      </c>
      <c r="BC6" s="5">
        <v>100000</v>
      </c>
      <c r="BD6" s="5">
        <v>100000</v>
      </c>
      <c r="BE6" s="5">
        <v>100000</v>
      </c>
      <c r="BF6" s="5">
        <v>100000</v>
      </c>
      <c r="BG6" s="5">
        <v>100000</v>
      </c>
      <c r="BH6">
        <v>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3">
      <c r="A7" t="str">
        <f t="shared" si="0"/>
        <v>Name 5.00-6.00m</v>
      </c>
      <c r="B7" t="s">
        <v>76</v>
      </c>
      <c r="C7">
        <v>5</v>
      </c>
      <c r="D7">
        <v>6</v>
      </c>
      <c r="E7">
        <v>100</v>
      </c>
      <c r="F7">
        <f t="shared" si="1"/>
        <v>5.5</v>
      </c>
      <c r="G7" s="3">
        <v>43344</v>
      </c>
      <c r="H7">
        <v>7</v>
      </c>
      <c r="I7">
        <v>100</v>
      </c>
      <c r="J7">
        <f>I7+Eo_to_Eh!$G$3</f>
        <v>347.77</v>
      </c>
      <c r="K7">
        <f>(Eo_to_Eh!$F$5/(2.303*Eo_to_Eh!$F$6*(273.15+22)))*J7</f>
        <v>5.9331930126837378</v>
      </c>
      <c r="L7">
        <v>20</v>
      </c>
      <c r="M7">
        <v>5</v>
      </c>
      <c r="N7" s="4">
        <f t="shared" si="2"/>
        <v>40</v>
      </c>
      <c r="O7" s="5">
        <v>100000</v>
      </c>
      <c r="P7" s="5">
        <v>100000</v>
      </c>
      <c r="Q7" s="5">
        <v>100000</v>
      </c>
      <c r="R7" s="5">
        <v>100000</v>
      </c>
      <c r="S7" s="5">
        <v>100000</v>
      </c>
      <c r="T7" s="5">
        <v>100000</v>
      </c>
      <c r="U7" s="5">
        <v>100000</v>
      </c>
      <c r="V7" s="5">
        <v>100000</v>
      </c>
      <c r="W7" s="5">
        <v>100000</v>
      </c>
      <c r="X7" s="5">
        <v>100000</v>
      </c>
      <c r="Y7" s="5">
        <v>100000</v>
      </c>
      <c r="Z7" s="5">
        <v>100000</v>
      </c>
      <c r="AA7" s="5">
        <v>100000</v>
      </c>
      <c r="AB7" s="5">
        <v>100000</v>
      </c>
      <c r="AC7" s="5">
        <v>100000</v>
      </c>
      <c r="AD7" s="5">
        <v>100000</v>
      </c>
      <c r="AE7" s="5">
        <v>100000</v>
      </c>
      <c r="AF7" s="5">
        <v>100000</v>
      </c>
      <c r="AG7" s="5">
        <v>100000</v>
      </c>
      <c r="AH7" s="5">
        <v>100000</v>
      </c>
      <c r="AI7" s="5">
        <v>100000</v>
      </c>
      <c r="AJ7" s="5">
        <v>100000</v>
      </c>
      <c r="AK7" s="5">
        <v>100000</v>
      </c>
      <c r="AL7" s="5">
        <v>100000</v>
      </c>
      <c r="AM7" s="5">
        <v>100000</v>
      </c>
      <c r="AN7" s="5">
        <v>100000</v>
      </c>
      <c r="AO7" s="5">
        <v>100000</v>
      </c>
      <c r="AP7" s="5">
        <v>100000</v>
      </c>
      <c r="AQ7" s="5">
        <v>100000</v>
      </c>
      <c r="AR7" s="5">
        <v>100000</v>
      </c>
      <c r="AS7" s="5">
        <v>100000</v>
      </c>
      <c r="AT7" s="5">
        <v>100000</v>
      </c>
      <c r="AU7" s="5">
        <v>100000</v>
      </c>
      <c r="AV7" s="5">
        <v>100000</v>
      </c>
      <c r="AW7" s="5">
        <v>100000</v>
      </c>
      <c r="AX7" s="5">
        <v>100000</v>
      </c>
      <c r="AY7" s="5">
        <v>100000</v>
      </c>
      <c r="AZ7" s="5">
        <v>100000</v>
      </c>
      <c r="BA7" s="5">
        <v>100000</v>
      </c>
      <c r="BB7" s="5">
        <v>100000</v>
      </c>
      <c r="BC7" s="5">
        <v>100000</v>
      </c>
      <c r="BD7" s="5">
        <v>100000</v>
      </c>
      <c r="BE7" s="5">
        <v>100000</v>
      </c>
      <c r="BF7" s="5">
        <v>100000</v>
      </c>
      <c r="BG7" s="5">
        <v>100000</v>
      </c>
      <c r="BH7">
        <v>5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3">
      <c r="A8" t="str">
        <f t="shared" si="0"/>
        <v>Name 6.00-7.00m</v>
      </c>
      <c r="B8" t="s">
        <v>76</v>
      </c>
      <c r="C8">
        <v>6</v>
      </c>
      <c r="D8">
        <v>7</v>
      </c>
      <c r="E8">
        <v>100</v>
      </c>
      <c r="F8">
        <f t="shared" si="1"/>
        <v>6.5</v>
      </c>
      <c r="G8" s="3">
        <v>43344</v>
      </c>
      <c r="H8">
        <v>7</v>
      </c>
      <c r="I8">
        <v>100</v>
      </c>
      <c r="J8">
        <f>I8+Eo_to_Eh!$G$3</f>
        <v>347.77</v>
      </c>
      <c r="K8">
        <f>(Eo_to_Eh!$F$5/(2.303*Eo_to_Eh!$F$6*(273.15+22)))*J8</f>
        <v>5.9331930126837378</v>
      </c>
      <c r="L8">
        <v>20</v>
      </c>
      <c r="M8">
        <v>5</v>
      </c>
      <c r="N8" s="4">
        <f t="shared" si="2"/>
        <v>40</v>
      </c>
      <c r="O8" s="5">
        <v>100000</v>
      </c>
      <c r="P8" s="5">
        <v>100000</v>
      </c>
      <c r="Q8" s="5">
        <v>100000</v>
      </c>
      <c r="R8" s="5">
        <v>100000</v>
      </c>
      <c r="S8" s="5">
        <v>100000</v>
      </c>
      <c r="T8" s="5">
        <v>100000</v>
      </c>
      <c r="U8" s="5">
        <v>100000</v>
      </c>
      <c r="V8" s="5">
        <v>100000</v>
      </c>
      <c r="W8" s="5">
        <v>100000</v>
      </c>
      <c r="X8" s="5">
        <v>100000</v>
      </c>
      <c r="Y8" s="5">
        <v>100000</v>
      </c>
      <c r="Z8" s="5">
        <v>100000</v>
      </c>
      <c r="AA8" s="5">
        <v>100000</v>
      </c>
      <c r="AB8" s="5">
        <v>100000</v>
      </c>
      <c r="AC8" s="5">
        <v>100000</v>
      </c>
      <c r="AD8" s="5">
        <v>100000</v>
      </c>
      <c r="AE8" s="5">
        <v>100000</v>
      </c>
      <c r="AF8" s="5">
        <v>100000</v>
      </c>
      <c r="AG8" s="5">
        <v>100000</v>
      </c>
      <c r="AH8" s="5">
        <v>100000</v>
      </c>
      <c r="AI8" s="5">
        <v>100000</v>
      </c>
      <c r="AJ8" s="5">
        <v>100000</v>
      </c>
      <c r="AK8" s="5">
        <v>100000</v>
      </c>
      <c r="AL8" s="5">
        <v>100000</v>
      </c>
      <c r="AM8" s="5">
        <v>100000</v>
      </c>
      <c r="AN8" s="5">
        <v>100000</v>
      </c>
      <c r="AO8" s="5">
        <v>100000</v>
      </c>
      <c r="AP8" s="5">
        <v>100000</v>
      </c>
      <c r="AQ8" s="5">
        <v>100000</v>
      </c>
      <c r="AR8" s="5">
        <v>100000</v>
      </c>
      <c r="AS8" s="5">
        <v>100000</v>
      </c>
      <c r="AT8" s="5">
        <v>100000</v>
      </c>
      <c r="AU8" s="5">
        <v>100000</v>
      </c>
      <c r="AV8" s="5">
        <v>100000</v>
      </c>
      <c r="AW8" s="5">
        <v>100000</v>
      </c>
      <c r="AX8" s="5">
        <v>100000</v>
      </c>
      <c r="AY8" s="5">
        <v>100000</v>
      </c>
      <c r="AZ8" s="5">
        <v>100000</v>
      </c>
      <c r="BA8" s="5">
        <v>100000</v>
      </c>
      <c r="BB8" s="5">
        <v>100000</v>
      </c>
      <c r="BC8" s="5">
        <v>100000</v>
      </c>
      <c r="BD8" s="5">
        <v>100000</v>
      </c>
      <c r="BE8" s="5">
        <v>100000</v>
      </c>
      <c r="BF8" s="5">
        <v>100000</v>
      </c>
      <c r="BG8" s="5">
        <v>100000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3">
      <c r="A9" t="str">
        <f t="shared" si="0"/>
        <v>Name 7.00-8.00m</v>
      </c>
      <c r="B9" t="s">
        <v>76</v>
      </c>
      <c r="C9">
        <v>7</v>
      </c>
      <c r="D9">
        <v>8</v>
      </c>
      <c r="E9">
        <v>100</v>
      </c>
      <c r="F9">
        <f t="shared" si="1"/>
        <v>7.5</v>
      </c>
      <c r="G9" s="3">
        <v>43344</v>
      </c>
      <c r="H9">
        <v>7</v>
      </c>
      <c r="I9">
        <v>100</v>
      </c>
      <c r="J9">
        <f>I9+Eo_to_Eh!$G$3</f>
        <v>347.77</v>
      </c>
      <c r="K9">
        <f>(Eo_to_Eh!$F$5/(2.303*Eo_to_Eh!$F$6*(273.15+22)))*J9</f>
        <v>5.9331930126837378</v>
      </c>
      <c r="L9">
        <v>20</v>
      </c>
      <c r="M9">
        <v>5</v>
      </c>
      <c r="N9" s="4">
        <f t="shared" si="2"/>
        <v>40</v>
      </c>
      <c r="O9" s="5">
        <v>100000</v>
      </c>
      <c r="P9" s="5">
        <v>100000</v>
      </c>
      <c r="Q9" s="5">
        <v>100000</v>
      </c>
      <c r="R9" s="5">
        <v>100000</v>
      </c>
      <c r="S9" s="5">
        <v>100000</v>
      </c>
      <c r="T9" s="5">
        <v>100000</v>
      </c>
      <c r="U9" s="5">
        <v>100000</v>
      </c>
      <c r="V9" s="5">
        <v>100000</v>
      </c>
      <c r="W9" s="5">
        <v>100000</v>
      </c>
      <c r="X9" s="5">
        <v>100000</v>
      </c>
      <c r="Y9" s="5">
        <v>100000</v>
      </c>
      <c r="Z9" s="5">
        <v>100000</v>
      </c>
      <c r="AA9" s="5">
        <v>100000</v>
      </c>
      <c r="AB9" s="5">
        <v>100000</v>
      </c>
      <c r="AC9" s="5">
        <v>100000</v>
      </c>
      <c r="AD9" s="5">
        <v>100000</v>
      </c>
      <c r="AE9" s="5">
        <v>100000</v>
      </c>
      <c r="AF9" s="5">
        <v>100000</v>
      </c>
      <c r="AG9" s="5">
        <v>100000</v>
      </c>
      <c r="AH9" s="5">
        <v>100000</v>
      </c>
      <c r="AI9" s="5">
        <v>100000</v>
      </c>
      <c r="AJ9" s="5">
        <v>100000</v>
      </c>
      <c r="AK9" s="5">
        <v>100000</v>
      </c>
      <c r="AL9" s="5">
        <v>100000</v>
      </c>
      <c r="AM9" s="5">
        <v>100000</v>
      </c>
      <c r="AN9" s="5">
        <v>100000</v>
      </c>
      <c r="AO9" s="5">
        <v>100000</v>
      </c>
      <c r="AP9" s="5">
        <v>100000</v>
      </c>
      <c r="AQ9" s="5">
        <v>100000</v>
      </c>
      <c r="AR9" s="5">
        <v>100000</v>
      </c>
      <c r="AS9" s="5">
        <v>100000</v>
      </c>
      <c r="AT9" s="5">
        <v>100000</v>
      </c>
      <c r="AU9" s="5">
        <v>100000</v>
      </c>
      <c r="AV9" s="5">
        <v>100000</v>
      </c>
      <c r="AW9" s="5">
        <v>100000</v>
      </c>
      <c r="AX9" s="5">
        <v>100000</v>
      </c>
      <c r="AY9" s="5">
        <v>100000</v>
      </c>
      <c r="AZ9" s="5">
        <v>100000</v>
      </c>
      <c r="BA9" s="5">
        <v>100000</v>
      </c>
      <c r="BB9" s="5">
        <v>100000</v>
      </c>
      <c r="BC9" s="5">
        <v>100000</v>
      </c>
      <c r="BD9" s="5">
        <v>100000</v>
      </c>
      <c r="BE9" s="5">
        <v>100000</v>
      </c>
      <c r="BF9" s="5">
        <v>100000</v>
      </c>
      <c r="BG9" s="5">
        <v>100000</v>
      </c>
      <c r="BH9">
        <v>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3">
      <c r="A10" t="str">
        <f t="shared" si="0"/>
        <v>Name 8.00-9.00m</v>
      </c>
      <c r="B10" t="s">
        <v>76</v>
      </c>
      <c r="C10">
        <v>8</v>
      </c>
      <c r="D10">
        <v>9</v>
      </c>
      <c r="E10">
        <v>100</v>
      </c>
      <c r="F10">
        <f t="shared" si="1"/>
        <v>8.5</v>
      </c>
      <c r="G10" s="3">
        <v>43344</v>
      </c>
      <c r="H10">
        <v>7</v>
      </c>
      <c r="I10">
        <v>100</v>
      </c>
      <c r="J10">
        <f>I10+Eo_to_Eh!$G$3</f>
        <v>347.77</v>
      </c>
      <c r="K10">
        <f>(Eo_to_Eh!$F$5/(2.303*Eo_to_Eh!$F$6*(273.15+22)))*J10</f>
        <v>5.9331930126837378</v>
      </c>
      <c r="L10">
        <v>20</v>
      </c>
      <c r="M10">
        <v>5</v>
      </c>
      <c r="N10" s="4">
        <f t="shared" si="2"/>
        <v>40</v>
      </c>
      <c r="O10" s="5">
        <v>100000</v>
      </c>
      <c r="P10" s="5">
        <v>100000</v>
      </c>
      <c r="Q10" s="5">
        <v>100000</v>
      </c>
      <c r="R10" s="5">
        <v>100000</v>
      </c>
      <c r="S10" s="5">
        <v>100000</v>
      </c>
      <c r="T10" s="5">
        <v>100000</v>
      </c>
      <c r="U10" s="5">
        <v>100000</v>
      </c>
      <c r="V10" s="5">
        <v>100000</v>
      </c>
      <c r="W10" s="5">
        <v>100000</v>
      </c>
      <c r="X10" s="5">
        <v>100000</v>
      </c>
      <c r="Y10" s="5">
        <v>100000</v>
      </c>
      <c r="Z10" s="5">
        <v>100000</v>
      </c>
      <c r="AA10" s="5">
        <v>100000</v>
      </c>
      <c r="AB10" s="5">
        <v>100000</v>
      </c>
      <c r="AC10" s="5">
        <v>100000</v>
      </c>
      <c r="AD10" s="5">
        <v>100000</v>
      </c>
      <c r="AE10" s="5">
        <v>100000</v>
      </c>
      <c r="AF10" s="5">
        <v>100000</v>
      </c>
      <c r="AG10" s="5">
        <v>100000</v>
      </c>
      <c r="AH10" s="5">
        <v>100000</v>
      </c>
      <c r="AI10" s="5">
        <v>100000</v>
      </c>
      <c r="AJ10" s="5">
        <v>100000</v>
      </c>
      <c r="AK10" s="5">
        <v>100000</v>
      </c>
      <c r="AL10" s="5">
        <v>100000</v>
      </c>
      <c r="AM10" s="5">
        <v>100000</v>
      </c>
      <c r="AN10" s="5">
        <v>100000</v>
      </c>
      <c r="AO10" s="5">
        <v>100000</v>
      </c>
      <c r="AP10" s="5">
        <v>100000</v>
      </c>
      <c r="AQ10" s="5">
        <v>100000</v>
      </c>
      <c r="AR10" s="5">
        <v>100000</v>
      </c>
      <c r="AS10" s="5">
        <v>100000</v>
      </c>
      <c r="AT10" s="5">
        <v>100000</v>
      </c>
      <c r="AU10" s="5">
        <v>100000</v>
      </c>
      <c r="AV10" s="5">
        <v>100000</v>
      </c>
      <c r="AW10" s="5">
        <v>100000</v>
      </c>
      <c r="AX10" s="5">
        <v>100000</v>
      </c>
      <c r="AY10" s="5">
        <v>100000</v>
      </c>
      <c r="AZ10" s="5">
        <v>100000</v>
      </c>
      <c r="BA10" s="5">
        <v>100000</v>
      </c>
      <c r="BB10" s="5">
        <v>100000</v>
      </c>
      <c r="BC10" s="5">
        <v>100000</v>
      </c>
      <c r="BD10" s="5">
        <v>100000</v>
      </c>
      <c r="BE10" s="5">
        <v>100000</v>
      </c>
      <c r="BF10" s="5">
        <v>100000</v>
      </c>
      <c r="BG10" s="5">
        <v>100000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3">
      <c r="A11" t="str">
        <f t="shared" si="0"/>
        <v>Name 9.00-10.00m</v>
      </c>
      <c r="B11" t="s">
        <v>76</v>
      </c>
      <c r="C11">
        <v>9</v>
      </c>
      <c r="D11">
        <v>10</v>
      </c>
      <c r="E11">
        <v>100</v>
      </c>
      <c r="F11">
        <f t="shared" si="1"/>
        <v>9.5</v>
      </c>
      <c r="G11" s="3">
        <v>43344</v>
      </c>
      <c r="H11">
        <v>7</v>
      </c>
      <c r="I11">
        <v>100</v>
      </c>
      <c r="J11">
        <f>I11+Eo_to_Eh!$G$3</f>
        <v>347.77</v>
      </c>
      <c r="K11">
        <f>(Eo_to_Eh!$F$5/(2.303*Eo_to_Eh!$F$6*(273.15+22)))*J11</f>
        <v>5.9331930126837378</v>
      </c>
      <c r="L11">
        <v>20</v>
      </c>
      <c r="M11">
        <v>5</v>
      </c>
      <c r="N11" s="4">
        <f t="shared" si="2"/>
        <v>40</v>
      </c>
      <c r="O11" s="5">
        <v>100000</v>
      </c>
      <c r="P11" s="5">
        <v>100000</v>
      </c>
      <c r="Q11" s="5">
        <v>100000</v>
      </c>
      <c r="R11" s="5">
        <v>100000</v>
      </c>
      <c r="S11" s="5">
        <v>100000</v>
      </c>
      <c r="T11" s="5">
        <v>100000</v>
      </c>
      <c r="U11" s="5">
        <v>100000</v>
      </c>
      <c r="V11" s="5">
        <v>100000</v>
      </c>
      <c r="W11" s="5">
        <v>100000</v>
      </c>
      <c r="X11" s="5">
        <v>100000</v>
      </c>
      <c r="Y11" s="5">
        <v>100000</v>
      </c>
      <c r="Z11" s="5">
        <v>100000</v>
      </c>
      <c r="AA11" s="5">
        <v>100000</v>
      </c>
      <c r="AB11" s="5">
        <v>100000</v>
      </c>
      <c r="AC11" s="5">
        <v>100000</v>
      </c>
      <c r="AD11" s="5">
        <v>100000</v>
      </c>
      <c r="AE11" s="5">
        <v>100000</v>
      </c>
      <c r="AF11" s="5">
        <v>100000</v>
      </c>
      <c r="AG11" s="5">
        <v>100000</v>
      </c>
      <c r="AH11" s="5">
        <v>100000</v>
      </c>
      <c r="AI11" s="5">
        <v>100000</v>
      </c>
      <c r="AJ11" s="5">
        <v>100000</v>
      </c>
      <c r="AK11" s="5">
        <v>100000</v>
      </c>
      <c r="AL11" s="5">
        <v>100000</v>
      </c>
      <c r="AM11" s="5">
        <v>100000</v>
      </c>
      <c r="AN11" s="5">
        <v>100000</v>
      </c>
      <c r="AO11" s="5">
        <v>100000</v>
      </c>
      <c r="AP11" s="5">
        <v>100000</v>
      </c>
      <c r="AQ11" s="5">
        <v>100000</v>
      </c>
      <c r="AR11" s="5">
        <v>100000</v>
      </c>
      <c r="AS11" s="5">
        <v>100000</v>
      </c>
      <c r="AT11" s="5">
        <v>100000</v>
      </c>
      <c r="AU11" s="5">
        <v>100000</v>
      </c>
      <c r="AV11" s="5">
        <v>100000</v>
      </c>
      <c r="AW11" s="5">
        <v>100000</v>
      </c>
      <c r="AX11" s="5">
        <v>100000</v>
      </c>
      <c r="AY11" s="5">
        <v>100000</v>
      </c>
      <c r="AZ11" s="5">
        <v>100000</v>
      </c>
      <c r="BA11" s="5">
        <v>100000</v>
      </c>
      <c r="BB11" s="5">
        <v>100000</v>
      </c>
      <c r="BC11" s="5">
        <v>100000</v>
      </c>
      <c r="BD11" s="5">
        <v>100000</v>
      </c>
      <c r="BE11" s="5">
        <v>100000</v>
      </c>
      <c r="BF11" s="5">
        <v>100000</v>
      </c>
      <c r="BG11" s="5">
        <v>100000</v>
      </c>
      <c r="BH11">
        <v>5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3">
      <c r="A12" t="str">
        <f t="shared" si="0"/>
        <v>Name 10.00-11.00m</v>
      </c>
      <c r="B12" t="s">
        <v>76</v>
      </c>
      <c r="C12">
        <v>10</v>
      </c>
      <c r="D12">
        <v>11</v>
      </c>
      <c r="E12">
        <v>100</v>
      </c>
      <c r="F12">
        <f t="shared" si="1"/>
        <v>10.5</v>
      </c>
      <c r="G12" s="3">
        <v>43344</v>
      </c>
      <c r="H12">
        <v>7</v>
      </c>
      <c r="I12">
        <v>100</v>
      </c>
      <c r="J12">
        <f>I12+Eo_to_Eh!$G$3</f>
        <v>347.77</v>
      </c>
      <c r="K12">
        <f>(Eo_to_Eh!$F$5/(2.303*Eo_to_Eh!$F$6*(273.15+22)))*J12</f>
        <v>5.9331930126837378</v>
      </c>
      <c r="L12">
        <v>20</v>
      </c>
      <c r="M12">
        <v>5</v>
      </c>
      <c r="N12" s="4">
        <f t="shared" si="2"/>
        <v>40</v>
      </c>
      <c r="O12" s="5">
        <v>100000</v>
      </c>
      <c r="P12" s="5">
        <v>100000</v>
      </c>
      <c r="Q12" s="5">
        <v>100000</v>
      </c>
      <c r="R12" s="5">
        <v>100000</v>
      </c>
      <c r="S12" s="5">
        <v>100000</v>
      </c>
      <c r="T12" s="5">
        <v>100000</v>
      </c>
      <c r="U12" s="5">
        <v>100000</v>
      </c>
      <c r="V12" s="5">
        <v>100000</v>
      </c>
      <c r="W12" s="5">
        <v>100000</v>
      </c>
      <c r="X12" s="5">
        <v>100000</v>
      </c>
      <c r="Y12" s="5">
        <v>100000</v>
      </c>
      <c r="Z12" s="5">
        <v>100000</v>
      </c>
      <c r="AA12" s="5">
        <v>100000</v>
      </c>
      <c r="AB12" s="5">
        <v>100000</v>
      </c>
      <c r="AC12" s="5">
        <v>100000</v>
      </c>
      <c r="AD12" s="5">
        <v>100000</v>
      </c>
      <c r="AE12" s="5">
        <v>100000</v>
      </c>
      <c r="AF12" s="5">
        <v>100000</v>
      </c>
      <c r="AG12" s="5">
        <v>100000</v>
      </c>
      <c r="AH12" s="5">
        <v>100000</v>
      </c>
      <c r="AI12" s="5">
        <v>100000</v>
      </c>
      <c r="AJ12" s="5">
        <v>100000</v>
      </c>
      <c r="AK12" s="5">
        <v>100000</v>
      </c>
      <c r="AL12" s="5">
        <v>100000</v>
      </c>
      <c r="AM12" s="5">
        <v>100000</v>
      </c>
      <c r="AN12" s="5">
        <v>100000</v>
      </c>
      <c r="AO12" s="5">
        <v>100000</v>
      </c>
      <c r="AP12" s="5">
        <v>100000</v>
      </c>
      <c r="AQ12" s="5">
        <v>100000</v>
      </c>
      <c r="AR12" s="5">
        <v>100000</v>
      </c>
      <c r="AS12" s="5">
        <v>100000</v>
      </c>
      <c r="AT12" s="5">
        <v>100000</v>
      </c>
      <c r="AU12" s="5">
        <v>100000</v>
      </c>
      <c r="AV12" s="5">
        <v>100000</v>
      </c>
      <c r="AW12" s="5">
        <v>100000</v>
      </c>
      <c r="AX12" s="5">
        <v>100000</v>
      </c>
      <c r="AY12" s="5">
        <v>100000</v>
      </c>
      <c r="AZ12" s="5">
        <v>100000</v>
      </c>
      <c r="BA12" s="5">
        <v>100000</v>
      </c>
      <c r="BB12" s="5">
        <v>100000</v>
      </c>
      <c r="BC12" s="5">
        <v>100000</v>
      </c>
      <c r="BD12" s="5">
        <v>100000</v>
      </c>
      <c r="BE12" s="5">
        <v>100000</v>
      </c>
      <c r="BF12" s="5">
        <v>100000</v>
      </c>
      <c r="BG12" s="5">
        <v>100000</v>
      </c>
      <c r="BH12">
        <v>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24" spans="49:50" x14ac:dyDescent="0.3">
      <c r="AW24" s="2"/>
      <c r="AX24" s="1"/>
    </row>
    <row r="25" spans="49:50" x14ac:dyDescent="0.3">
      <c r="AX25" s="1"/>
    </row>
    <row r="26" spans="49:50" x14ac:dyDescent="0.3">
      <c r="AW26" s="2"/>
      <c r="AX26" s="1"/>
    </row>
    <row r="27" spans="49:50" x14ac:dyDescent="0.3">
      <c r="AW27" s="2"/>
      <c r="AX27" s="1"/>
    </row>
    <row r="28" spans="49:50" x14ac:dyDescent="0.3">
      <c r="AW28" s="2"/>
      <c r="AX28" s="1"/>
    </row>
    <row r="29" spans="49:50" x14ac:dyDescent="0.3">
      <c r="AX29" s="1"/>
    </row>
    <row r="30" spans="49:50" x14ac:dyDescent="0.3">
      <c r="AW30" s="2"/>
      <c r="AX30" s="1"/>
    </row>
    <row r="31" spans="49:50" x14ac:dyDescent="0.3">
      <c r="AW31" s="2"/>
      <c r="AX31" s="1"/>
    </row>
    <row r="32" spans="49:50" x14ac:dyDescent="0.3">
      <c r="AW32" s="2"/>
    </row>
    <row r="33" spans="49:49" x14ac:dyDescent="0.3">
      <c r="AW33" s="2"/>
    </row>
    <row r="34" spans="49:49" x14ac:dyDescent="0.3">
      <c r="AW3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35CA-5C9E-47EC-8D50-9B4D17F8D9EB}">
  <dimension ref="A1:G7"/>
  <sheetViews>
    <sheetView workbookViewId="0">
      <selection activeCell="R20" sqref="R20"/>
    </sheetView>
  </sheetViews>
  <sheetFormatPr defaultRowHeight="14.4" x14ac:dyDescent="0.3"/>
  <cols>
    <col min="6" max="6" width="26.5546875" customWidth="1"/>
  </cols>
  <sheetData>
    <row r="1" spans="1:7" x14ac:dyDescent="0.3">
      <c r="A1" t="s">
        <v>0</v>
      </c>
      <c r="B1" t="s">
        <v>1</v>
      </c>
    </row>
    <row r="2" spans="1:7" x14ac:dyDescent="0.3">
      <c r="A2">
        <v>5</v>
      </c>
      <c r="B2">
        <v>259</v>
      </c>
      <c r="F2" t="s">
        <v>2</v>
      </c>
      <c r="G2">
        <v>22</v>
      </c>
    </row>
    <row r="3" spans="1:7" x14ac:dyDescent="0.3">
      <c r="A3">
        <v>10</v>
      </c>
      <c r="B3">
        <v>256</v>
      </c>
      <c r="F3" t="s">
        <v>3</v>
      </c>
      <c r="G3">
        <f>(-0.68*G2)+262.73</f>
        <v>247.77</v>
      </c>
    </row>
    <row r="4" spans="1:7" x14ac:dyDescent="0.3">
      <c r="A4">
        <v>15</v>
      </c>
      <c r="B4">
        <v>253</v>
      </c>
      <c r="F4" t="s">
        <v>4</v>
      </c>
    </row>
    <row r="5" spans="1:7" x14ac:dyDescent="0.3">
      <c r="A5">
        <v>20</v>
      </c>
      <c r="B5">
        <v>249</v>
      </c>
      <c r="F5">
        <f>96.42</f>
        <v>96.42</v>
      </c>
      <c r="G5" t="s">
        <v>5</v>
      </c>
    </row>
    <row r="6" spans="1:7" x14ac:dyDescent="0.3">
      <c r="A6">
        <v>25</v>
      </c>
      <c r="B6">
        <v>246</v>
      </c>
      <c r="F6">
        <v>8.3144598480000003</v>
      </c>
      <c r="G6" t="s">
        <v>6</v>
      </c>
    </row>
    <row r="7" spans="1:7" x14ac:dyDescent="0.3">
      <c r="A7">
        <v>30</v>
      </c>
      <c r="B7">
        <v>242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AQ_CHEM</vt:lpstr>
      <vt:lpstr>Eo_to_Eh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2019-03-05T19:51:53Z</dcterms:created>
  <dcterms:modified xsi:type="dcterms:W3CDTF">2019-03-13T02:22:07Z</dcterms:modified>
</cp:coreProperties>
</file>