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schares\Desktop\eschares\python_work_local\OSTP_impact\OSTP_v2\"/>
    </mc:Choice>
  </mc:AlternateContent>
  <xr:revisionPtr revIDLastSave="0" documentId="13_ncr:1_{452CA45B-3A6C-4320-B0CF-755045F572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front matter search ter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I26" i="1" s="1"/>
  <c r="G23" i="1"/>
  <c r="G24" i="1"/>
  <c r="G25" i="1"/>
  <c r="I25" i="1" s="1"/>
  <c r="G22" i="1"/>
  <c r="I22" i="1" s="1"/>
  <c r="I24" i="1"/>
  <c r="I23" i="1"/>
  <c r="E23" i="1"/>
  <c r="E24" i="1"/>
  <c r="E25" i="1"/>
  <c r="E26" i="1"/>
  <c r="E22" i="1"/>
  <c r="C20" i="1"/>
  <c r="E20" i="1" s="1"/>
  <c r="C3" i="1"/>
  <c r="H3" i="1" s="1"/>
  <c r="I3" i="1" s="1"/>
  <c r="C24" i="2"/>
  <c r="F41" i="2"/>
  <c r="F40" i="2"/>
  <c r="D41" i="2"/>
  <c r="D40" i="2"/>
  <c r="F39" i="2"/>
  <c r="F38" i="2"/>
  <c r="F37" i="2"/>
  <c r="D38" i="2"/>
  <c r="D39" i="2" s="1"/>
  <c r="D37" i="2"/>
  <c r="F36" i="2"/>
  <c r="D36" i="2"/>
  <c r="D35" i="2"/>
  <c r="F35" i="2" s="1"/>
  <c r="F32" i="2"/>
  <c r="F33" i="2"/>
  <c r="F34" i="2"/>
  <c r="D33" i="2"/>
  <c r="D34" i="2"/>
  <c r="D32" i="2"/>
  <c r="F31" i="2"/>
  <c r="F30" i="2"/>
  <c r="F29" i="2"/>
  <c r="D31" i="2"/>
  <c r="D30" i="2"/>
  <c r="D29" i="2"/>
  <c r="B24" i="2"/>
  <c r="B21" i="2"/>
  <c r="B20" i="2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G20" i="1" l="1"/>
  <c r="I20" i="1" s="1"/>
</calcChain>
</file>

<file path=xl/sharedStrings.xml><?xml version="1.0" encoding="utf-8"?>
<sst xmlns="http://schemas.openxmlformats.org/spreadsheetml/2006/main" count="70" uniqueCount="46">
  <si>
    <t xml:space="preserve">total </t>
  </si>
  <si>
    <t>Term</t>
  </si>
  <si>
    <t>front cover</t>
  </si>
  <si>
    <t>no quotes</t>
  </si>
  <si>
    <t>with quotes</t>
  </si>
  <si>
    <t>Notes</t>
  </si>
  <si>
    <t>cover feature</t>
  </si>
  <si>
    <t>cover photo</t>
  </si>
  <si>
    <t>cover picture</t>
  </si>
  <si>
    <t>titelbild</t>
  </si>
  <si>
    <t>frontispiece</t>
  </si>
  <si>
    <t>frontispiz</t>
  </si>
  <si>
    <t>back cover</t>
  </si>
  <si>
    <t>No quotes gives false hits - photo-selective shading as a cover…</t>
  </si>
  <si>
    <t>No quotes finds Cover and Back Matter, but does have false hits - pulling back the covers; single-drape cover for sterile back tables</t>
  </si>
  <si>
    <t>isbn</t>
  </si>
  <si>
    <t>Note: Dimensions web, searching all publications, title:, document type = Article, no other filters applied. Run 8/28/23</t>
  </si>
  <si>
    <t>editorial</t>
  </si>
  <si>
    <t>"letter to the"</t>
  </si>
  <si>
    <t>reply</t>
  </si>
  <si>
    <t>editors notes</t>
  </si>
  <si>
    <t>No quotes finds notes from a guest editor, notes from an outgoing editor</t>
  </si>
  <si>
    <t>Article</t>
  </si>
  <si>
    <t>cover and back matter</t>
  </si>
  <si>
    <t>No quotes finds Cover and Front Matter</t>
  </si>
  <si>
    <t>Remove</t>
  </si>
  <si>
    <t>Should be</t>
  </si>
  <si>
    <t>Actually became</t>
  </si>
  <si>
    <t>mostly to the editor, not "editor" leves only 3235</t>
  </si>
  <si>
    <t>Actually removed</t>
  </si>
  <si>
    <t>Actual Web interface with ORs</t>
  </si>
  <si>
    <t>Difference</t>
  </si>
  <si>
    <t>Ideal Running sum</t>
  </si>
  <si>
    <r>
      <rPr>
        <sz val="11"/>
        <color rgb="FFFF0000"/>
        <rFont val="Calibri"/>
        <family val="2"/>
        <scheme val="minor"/>
      </rPr>
      <t>BREAKS!</t>
    </r>
    <r>
      <rPr>
        <sz val="11"/>
        <color theme="1"/>
        <rFont val="Calibri"/>
        <family val="2"/>
        <scheme val="minor"/>
      </rPr>
      <t>, had to rerun it three times to update correctly</t>
    </r>
  </si>
  <si>
    <t>Delta</t>
  </si>
  <si>
    <t xml:space="preserve">v1 run </t>
  </si>
  <si>
    <t>FF, not Preprint, not front matter</t>
  </si>
  <si>
    <t>FF, not Preprint</t>
  </si>
  <si>
    <t>ratio</t>
  </si>
  <si>
    <t>% junky front matter stuff that was Federally Funded</t>
  </si>
  <si>
    <t>First run was years 2017-2021, sum of 1.326M</t>
  </si>
  <si>
    <t>Front matter still in there</t>
  </si>
  <si>
    <t>Total went up 6.6-6.9%, even with taking out front matter which you didn't do the first time</t>
  </si>
  <si>
    <t>Front matter removed, cleaned</t>
  </si>
  <si>
    <t>Compare to first run, v1</t>
  </si>
  <si>
    <t>Now those same years 2017-2021 would be 1.41M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</si>
</sst>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2" borderId="0" xfId="0" applyFill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/>
    <xf numFmtId="165" fontId="0" fillId="0" borderId="0" xfId="2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L13" sqref="L13"/>
    </sheetView>
  </sheetViews>
  <sheetFormatPr defaultRowHeight="14.4" x14ac:dyDescent="0.3"/>
  <cols>
    <col min="3" max="3" width="19.5546875" customWidth="1"/>
    <col min="4" max="4" width="12.5546875" bestFit="1" customWidth="1"/>
    <col min="6" max="6" width="3.33203125" customWidth="1"/>
    <col min="7" max="7" width="14.33203125" customWidth="1"/>
    <col min="8" max="8" width="10.109375" customWidth="1"/>
  </cols>
  <sheetData>
    <row r="1" spans="1:9" x14ac:dyDescent="0.3">
      <c r="B1" s="12" t="s">
        <v>43</v>
      </c>
      <c r="C1" s="12"/>
      <c r="G1" s="12" t="s">
        <v>41</v>
      </c>
      <c r="H1" s="12"/>
      <c r="I1" s="12"/>
    </row>
    <row r="2" spans="1:9" x14ac:dyDescent="0.3">
      <c r="B2" s="1" t="s">
        <v>36</v>
      </c>
      <c r="G2" t="s">
        <v>37</v>
      </c>
      <c r="H2" t="s">
        <v>34</v>
      </c>
      <c r="I2" t="s">
        <v>39</v>
      </c>
    </row>
    <row r="3" spans="1:9" x14ac:dyDescent="0.3">
      <c r="B3" s="9" t="s">
        <v>0</v>
      </c>
      <c r="C3" s="10">
        <f>SUM(C4:C10)</f>
        <v>1950355</v>
      </c>
      <c r="G3" s="10">
        <v>1955487</v>
      </c>
      <c r="H3">
        <f>G3-C3</f>
        <v>5132</v>
      </c>
      <c r="I3" s="3">
        <f>H3/G3</f>
        <v>2.6244101852888821E-3</v>
      </c>
    </row>
    <row r="4" spans="1:9" x14ac:dyDescent="0.3">
      <c r="B4">
        <v>2022</v>
      </c>
      <c r="C4" s="10">
        <v>271799</v>
      </c>
      <c r="G4" s="10">
        <v>272727</v>
      </c>
      <c r="H4">
        <f>G4-C4</f>
        <v>928</v>
      </c>
      <c r="I4" s="3">
        <f>H4/G4</f>
        <v>3.402670069336736E-3</v>
      </c>
    </row>
    <row r="5" spans="1:9" x14ac:dyDescent="0.3">
      <c r="B5">
        <v>2021</v>
      </c>
      <c r="C5" s="10">
        <v>296225</v>
      </c>
      <c r="G5" s="10">
        <v>297101</v>
      </c>
      <c r="H5">
        <f>G5-C5</f>
        <v>876</v>
      </c>
      <c r="I5" s="3">
        <f t="shared" ref="I5:I10" si="0">H5/G5</f>
        <v>2.9484922635736668E-3</v>
      </c>
    </row>
    <row r="6" spans="1:9" x14ac:dyDescent="0.3">
      <c r="B6">
        <v>2020</v>
      </c>
      <c r="C6" s="10">
        <v>294911</v>
      </c>
      <c r="G6" s="10">
        <v>295715</v>
      </c>
      <c r="H6">
        <f>G6-C6</f>
        <v>804</v>
      </c>
      <c r="I6" s="3">
        <f t="shared" si="0"/>
        <v>2.7188340124782305E-3</v>
      </c>
    </row>
    <row r="7" spans="1:9" x14ac:dyDescent="0.3">
      <c r="B7">
        <v>2019</v>
      </c>
      <c r="C7" s="10">
        <v>279772</v>
      </c>
      <c r="G7" s="10">
        <v>280480</v>
      </c>
      <c r="H7">
        <f>G7-C7</f>
        <v>708</v>
      </c>
      <c r="I7" s="3">
        <f t="shared" si="0"/>
        <v>2.5242441528807759E-3</v>
      </c>
    </row>
    <row r="8" spans="1:9" x14ac:dyDescent="0.3">
      <c r="B8">
        <v>2018</v>
      </c>
      <c r="C8" s="10">
        <v>275654</v>
      </c>
      <c r="G8" s="10">
        <v>276231</v>
      </c>
      <c r="H8">
        <f>G8-C8</f>
        <v>577</v>
      </c>
      <c r="I8" s="3">
        <f t="shared" si="0"/>
        <v>2.088831449040839E-3</v>
      </c>
    </row>
    <row r="9" spans="1:9" x14ac:dyDescent="0.3">
      <c r="B9">
        <v>2017</v>
      </c>
      <c r="C9" s="10">
        <v>267650</v>
      </c>
      <c r="G9" s="10">
        <v>268286</v>
      </c>
      <c r="H9">
        <f>G9-C9</f>
        <v>636</v>
      </c>
      <c r="I9" s="3">
        <f t="shared" si="0"/>
        <v>2.3706045041485581E-3</v>
      </c>
    </row>
    <row r="10" spans="1:9" x14ac:dyDescent="0.3">
      <c r="B10">
        <v>2016</v>
      </c>
      <c r="C10" s="10">
        <v>264344</v>
      </c>
      <c r="G10" s="10">
        <v>264947</v>
      </c>
      <c r="H10">
        <f>G10-C10</f>
        <v>603</v>
      </c>
      <c r="I10" s="3">
        <f t="shared" si="0"/>
        <v>2.2759268834899055E-3</v>
      </c>
    </row>
    <row r="11" spans="1:9" x14ac:dyDescent="0.3">
      <c r="H11" s="3"/>
    </row>
    <row r="13" spans="1:9" x14ac:dyDescent="0.3">
      <c r="A13" s="1" t="s">
        <v>44</v>
      </c>
    </row>
    <row r="14" spans="1:9" x14ac:dyDescent="0.3">
      <c r="A14" t="s">
        <v>40</v>
      </c>
    </row>
    <row r="15" spans="1:9" x14ac:dyDescent="0.3">
      <c r="A15" t="s">
        <v>45</v>
      </c>
    </row>
    <row r="16" spans="1:9" x14ac:dyDescent="0.3">
      <c r="A16" t="s">
        <v>42</v>
      </c>
    </row>
    <row r="18" spans="2:9" x14ac:dyDescent="0.3">
      <c r="B18" s="12" t="s">
        <v>43</v>
      </c>
      <c r="C18" s="12"/>
      <c r="G18" s="12" t="s">
        <v>41</v>
      </c>
      <c r="H18" s="12"/>
      <c r="I18" s="12"/>
    </row>
    <row r="19" spans="2:9" x14ac:dyDescent="0.3">
      <c r="B19" t="s">
        <v>36</v>
      </c>
      <c r="D19" s="6" t="s">
        <v>35</v>
      </c>
      <c r="E19" t="s">
        <v>38</v>
      </c>
      <c r="G19" t="s">
        <v>37</v>
      </c>
      <c r="H19" s="6" t="s">
        <v>35</v>
      </c>
      <c r="I19" t="s">
        <v>38</v>
      </c>
    </row>
    <row r="20" spans="2:9" x14ac:dyDescent="0.3">
      <c r="B20" s="9" t="s">
        <v>0</v>
      </c>
      <c r="C20" s="10">
        <f>SUM(C21:C27)</f>
        <v>1414212</v>
      </c>
      <c r="D20" s="10">
        <v>1326000</v>
      </c>
      <c r="E20" s="11">
        <f t="shared" ref="E20" si="1">C20/D20</f>
        <v>1.0665248868778281</v>
      </c>
      <c r="F20" s="14"/>
      <c r="G20" s="10">
        <f>SUM(G21:G28)</f>
        <v>1417813</v>
      </c>
      <c r="H20" s="10">
        <v>1326000</v>
      </c>
      <c r="I20" s="11">
        <f t="shared" ref="I20" si="2">G20/H20</f>
        <v>1.0692405731523378</v>
      </c>
    </row>
    <row r="21" spans="2:9" x14ac:dyDescent="0.3">
      <c r="C21" s="10"/>
      <c r="D21" s="10"/>
      <c r="E21" s="11"/>
      <c r="G21" s="10"/>
      <c r="H21" s="10"/>
      <c r="I21" s="11"/>
    </row>
    <row r="22" spans="2:9" x14ac:dyDescent="0.3">
      <c r="B22">
        <v>2021</v>
      </c>
      <c r="C22" s="10">
        <v>296225</v>
      </c>
      <c r="D22" s="10">
        <v>275825</v>
      </c>
      <c r="E22" s="11">
        <f>C22/D22</f>
        <v>1.073959938366718</v>
      </c>
      <c r="G22" s="10">
        <f>G5</f>
        <v>297101</v>
      </c>
      <c r="H22" s="10">
        <v>275825</v>
      </c>
      <c r="I22" s="11">
        <f>G22/H22</f>
        <v>1.0771358651318772</v>
      </c>
    </row>
    <row r="23" spans="2:9" x14ac:dyDescent="0.3">
      <c r="B23">
        <v>2020</v>
      </c>
      <c r="C23" s="10">
        <v>294911</v>
      </c>
      <c r="D23" s="10">
        <v>277407</v>
      </c>
      <c r="E23" s="11">
        <f t="shared" ref="E23:E26" si="3">C23/D23</f>
        <v>1.0630986240433731</v>
      </c>
      <c r="G23" s="10">
        <f>G6</f>
        <v>295715</v>
      </c>
      <c r="H23" s="10">
        <v>277407</v>
      </c>
      <c r="I23" s="11">
        <f t="shared" ref="I23:I26" si="4">G23/H23</f>
        <v>1.0659968926523122</v>
      </c>
    </row>
    <row r="24" spans="2:9" x14ac:dyDescent="0.3">
      <c r="B24">
        <v>2019</v>
      </c>
      <c r="C24" s="10">
        <v>279772</v>
      </c>
      <c r="D24" s="10">
        <v>262682</v>
      </c>
      <c r="E24" s="11">
        <f t="shared" si="3"/>
        <v>1.065059653878073</v>
      </c>
      <c r="G24" s="10">
        <f>G7</f>
        <v>280480</v>
      </c>
      <c r="H24" s="10">
        <v>262682</v>
      </c>
      <c r="I24" s="11">
        <f t="shared" si="4"/>
        <v>1.0677549280118166</v>
      </c>
    </row>
    <row r="25" spans="2:9" x14ac:dyDescent="0.3">
      <c r="B25">
        <v>2018</v>
      </c>
      <c r="C25" s="10">
        <v>275654</v>
      </c>
      <c r="D25" s="10">
        <v>259518</v>
      </c>
      <c r="E25" s="11">
        <f t="shared" si="3"/>
        <v>1.0621768046917748</v>
      </c>
      <c r="G25" s="10">
        <f>G8</f>
        <v>276231</v>
      </c>
      <c r="H25" s="10">
        <v>259518</v>
      </c>
      <c r="I25" s="11">
        <f t="shared" si="4"/>
        <v>1.0644001572145285</v>
      </c>
    </row>
    <row r="26" spans="2:9" x14ac:dyDescent="0.3">
      <c r="B26">
        <v>2017</v>
      </c>
      <c r="C26" s="10">
        <v>267650</v>
      </c>
      <c r="D26" s="10">
        <v>251040</v>
      </c>
      <c r="E26" s="11">
        <f t="shared" si="3"/>
        <v>1.0661647546207775</v>
      </c>
      <c r="G26" s="10">
        <f>G9</f>
        <v>268286</v>
      </c>
      <c r="H26" s="10">
        <v>251040</v>
      </c>
      <c r="I26" s="11">
        <f t="shared" si="4"/>
        <v>1.0686982154238369</v>
      </c>
    </row>
    <row r="27" spans="2:9" x14ac:dyDescent="0.3">
      <c r="C27" s="10"/>
    </row>
  </sheetData>
  <mergeCells count="4">
    <mergeCell ref="B1:C1"/>
    <mergeCell ref="B18:C18"/>
    <mergeCell ref="G1:I1"/>
    <mergeCell ref="G18:I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2819-1E35-43E9-AF05-17794079F287}">
  <dimension ref="A1:G41"/>
  <sheetViews>
    <sheetView zoomScaleNormal="100" workbookViewId="0">
      <selection activeCell="H32" sqref="H32"/>
    </sheetView>
  </sheetViews>
  <sheetFormatPr defaultRowHeight="14.4" x14ac:dyDescent="0.3"/>
  <cols>
    <col min="1" max="1" width="21.109375" customWidth="1"/>
    <col min="2" max="2" width="15.77734375" style="2" customWidth="1"/>
    <col min="3" max="3" width="14.109375" style="2" customWidth="1"/>
    <col min="4" max="4" width="17.21875" customWidth="1"/>
    <col min="5" max="5" width="27.5546875" customWidth="1"/>
    <col min="6" max="6" width="10.21875" style="2" customWidth="1"/>
  </cols>
  <sheetData>
    <row r="1" spans="1:4" x14ac:dyDescent="0.3">
      <c r="A1" t="s">
        <v>16</v>
      </c>
    </row>
    <row r="2" spans="1:4" x14ac:dyDescent="0.3">
      <c r="A2" t="s">
        <v>22</v>
      </c>
      <c r="B2" s="7">
        <v>111238373</v>
      </c>
    </row>
    <row r="4" spans="1:4" x14ac:dyDescent="0.3">
      <c r="A4" s="1" t="s">
        <v>1</v>
      </c>
      <c r="B4" s="6" t="s">
        <v>3</v>
      </c>
      <c r="C4" s="6" t="s">
        <v>4</v>
      </c>
      <c r="D4" s="1" t="s">
        <v>5</v>
      </c>
    </row>
    <row r="5" spans="1:4" x14ac:dyDescent="0.3">
      <c r="A5" t="s">
        <v>2</v>
      </c>
      <c r="B5" s="4">
        <v>66444</v>
      </c>
      <c r="C5" s="2">
        <v>7024</v>
      </c>
      <c r="D5" t="s">
        <v>24</v>
      </c>
    </row>
    <row r="6" spans="1:4" x14ac:dyDescent="0.3">
      <c r="A6" t="s">
        <v>6</v>
      </c>
      <c r="B6" s="2">
        <v>3827</v>
      </c>
      <c r="C6" s="4">
        <v>3456</v>
      </c>
    </row>
    <row r="7" spans="1:4" x14ac:dyDescent="0.3">
      <c r="A7" t="s">
        <v>7</v>
      </c>
      <c r="B7" s="2">
        <v>142</v>
      </c>
      <c r="C7" s="4">
        <v>41</v>
      </c>
      <c r="D7" t="s">
        <v>13</v>
      </c>
    </row>
    <row r="8" spans="1:4" x14ac:dyDescent="0.3">
      <c r="A8" t="s">
        <v>8</v>
      </c>
      <c r="B8" s="2">
        <v>10480</v>
      </c>
      <c r="C8" s="4">
        <v>10423</v>
      </c>
    </row>
    <row r="9" spans="1:4" x14ac:dyDescent="0.3">
      <c r="A9" t="s">
        <v>9</v>
      </c>
      <c r="B9" s="4">
        <v>3349</v>
      </c>
      <c r="C9" s="2">
        <v>3362</v>
      </c>
    </row>
    <row r="10" spans="1:4" x14ac:dyDescent="0.3">
      <c r="A10" t="s">
        <v>10</v>
      </c>
      <c r="B10" s="4">
        <v>5333</v>
      </c>
    </row>
    <row r="11" spans="1:4" x14ac:dyDescent="0.3">
      <c r="A11" t="s">
        <v>11</v>
      </c>
      <c r="B11" s="4">
        <v>645</v>
      </c>
    </row>
    <row r="12" spans="1:4" x14ac:dyDescent="0.3">
      <c r="A12" s="5" t="s">
        <v>12</v>
      </c>
      <c r="B12" s="2">
        <v>53708</v>
      </c>
      <c r="C12" s="4">
        <v>4736</v>
      </c>
      <c r="D12" t="s">
        <v>14</v>
      </c>
    </row>
    <row r="13" spans="1:4" x14ac:dyDescent="0.3">
      <c r="A13" s="5" t="s">
        <v>23</v>
      </c>
      <c r="B13" s="2">
        <v>48651</v>
      </c>
      <c r="C13" s="4">
        <v>48464</v>
      </c>
    </row>
    <row r="14" spans="1:4" x14ac:dyDescent="0.3">
      <c r="A14" t="s">
        <v>15</v>
      </c>
      <c r="B14" s="4">
        <v>299168</v>
      </c>
    </row>
    <row r="15" spans="1:4" x14ac:dyDescent="0.3">
      <c r="A15" t="s">
        <v>17</v>
      </c>
      <c r="B15" s="4">
        <v>394748</v>
      </c>
    </row>
    <row r="16" spans="1:4" x14ac:dyDescent="0.3">
      <c r="A16" t="s">
        <v>18</v>
      </c>
      <c r="C16" s="4">
        <v>76483</v>
      </c>
      <c r="D16" t="s">
        <v>28</v>
      </c>
    </row>
    <row r="17" spans="1:6" x14ac:dyDescent="0.3">
      <c r="A17" t="s">
        <v>19</v>
      </c>
      <c r="B17" s="4">
        <v>210674</v>
      </c>
    </row>
    <row r="18" spans="1:6" x14ac:dyDescent="0.3">
      <c r="A18" t="s">
        <v>20</v>
      </c>
      <c r="B18" s="4">
        <v>31037</v>
      </c>
      <c r="C18" s="2">
        <v>24733</v>
      </c>
      <c r="D18" t="s">
        <v>21</v>
      </c>
    </row>
    <row r="20" spans="1:6" x14ac:dyDescent="0.3">
      <c r="A20" t="s">
        <v>25</v>
      </c>
      <c r="B20" s="7">
        <f>B5+C6+C7+C8+B9+B10+B11+C12+C13+B14+B15+C16+B17+B18</f>
        <v>1155001</v>
      </c>
    </row>
    <row r="21" spans="1:6" x14ac:dyDescent="0.3">
      <c r="A21" t="s">
        <v>26</v>
      </c>
      <c r="B21" s="7">
        <f>B2-B20</f>
        <v>110083372</v>
      </c>
    </row>
    <row r="22" spans="1:6" x14ac:dyDescent="0.3">
      <c r="B22" s="7"/>
    </row>
    <row r="23" spans="1:6" x14ac:dyDescent="0.3">
      <c r="A23" t="s">
        <v>27</v>
      </c>
      <c r="B23" s="7">
        <v>110091372</v>
      </c>
    </row>
    <row r="24" spans="1:6" x14ac:dyDescent="0.3">
      <c r="A24" t="s">
        <v>29</v>
      </c>
      <c r="B24" s="8">
        <f>B2-B23</f>
        <v>1147001</v>
      </c>
      <c r="C24" s="13">
        <f>B24/B20</f>
        <v>0.99307359907047699</v>
      </c>
    </row>
    <row r="27" spans="1:6" x14ac:dyDescent="0.3">
      <c r="A27" s="1" t="s">
        <v>1</v>
      </c>
      <c r="B27" s="6" t="s">
        <v>3</v>
      </c>
      <c r="C27" s="6" t="s">
        <v>4</v>
      </c>
      <c r="D27" s="6" t="s">
        <v>32</v>
      </c>
      <c r="E27" s="6" t="s">
        <v>30</v>
      </c>
      <c r="F27" s="6" t="s">
        <v>31</v>
      </c>
    </row>
    <row r="28" spans="1:6" x14ac:dyDescent="0.3">
      <c r="A28" t="s">
        <v>2</v>
      </c>
      <c r="B28" s="4">
        <v>66444</v>
      </c>
      <c r="D28" s="2"/>
      <c r="E28" s="2"/>
    </row>
    <row r="29" spans="1:6" x14ac:dyDescent="0.3">
      <c r="A29" t="s">
        <v>6</v>
      </c>
      <c r="C29" s="4">
        <v>3456</v>
      </c>
      <c r="D29" s="2">
        <f>B28+C29</f>
        <v>69900</v>
      </c>
      <c r="E29" s="2">
        <v>69899</v>
      </c>
      <c r="F29" s="2">
        <f>D29-E29</f>
        <v>1</v>
      </c>
    </row>
    <row r="30" spans="1:6" x14ac:dyDescent="0.3">
      <c r="A30" t="s">
        <v>7</v>
      </c>
      <c r="C30" s="4">
        <v>41</v>
      </c>
      <c r="D30" s="2">
        <f>D29+C30</f>
        <v>69941</v>
      </c>
      <c r="E30" s="2">
        <v>69935</v>
      </c>
      <c r="F30" s="2">
        <f>D30-E30</f>
        <v>6</v>
      </c>
    </row>
    <row r="31" spans="1:6" x14ac:dyDescent="0.3">
      <c r="A31" t="s">
        <v>8</v>
      </c>
      <c r="C31" s="4">
        <v>10423</v>
      </c>
      <c r="D31" s="2">
        <f>D30+C31</f>
        <v>80364</v>
      </c>
      <c r="E31" s="2">
        <v>80152</v>
      </c>
      <c r="F31" s="2">
        <f>D31-E31</f>
        <v>212</v>
      </c>
    </row>
    <row r="32" spans="1:6" x14ac:dyDescent="0.3">
      <c r="A32" t="s">
        <v>9</v>
      </c>
      <c r="B32" s="4">
        <v>3349</v>
      </c>
      <c r="D32" s="2">
        <f>D31+B32</f>
        <v>83713</v>
      </c>
      <c r="E32" s="2">
        <v>83501</v>
      </c>
      <c r="F32" s="2">
        <f t="shared" ref="F32:F41" si="0">D32-E32</f>
        <v>212</v>
      </c>
    </row>
    <row r="33" spans="1:7" x14ac:dyDescent="0.3">
      <c r="A33" t="s">
        <v>10</v>
      </c>
      <c r="B33" s="4">
        <v>5333</v>
      </c>
      <c r="D33" s="2">
        <f t="shared" ref="D33:D34" si="1">D32+B33</f>
        <v>89046</v>
      </c>
      <c r="E33" s="2">
        <v>88833</v>
      </c>
      <c r="F33" s="2">
        <f t="shared" si="0"/>
        <v>213</v>
      </c>
    </row>
    <row r="34" spans="1:7" x14ac:dyDescent="0.3">
      <c r="A34" t="s">
        <v>11</v>
      </c>
      <c r="B34" s="4">
        <v>645</v>
      </c>
      <c r="D34" s="2">
        <f t="shared" si="1"/>
        <v>89691</v>
      </c>
      <c r="E34" s="2">
        <v>89478</v>
      </c>
      <c r="F34" s="2">
        <f t="shared" si="0"/>
        <v>213</v>
      </c>
    </row>
    <row r="35" spans="1:7" x14ac:dyDescent="0.3">
      <c r="A35" s="5" t="s">
        <v>12</v>
      </c>
      <c r="C35" s="4">
        <v>4736</v>
      </c>
      <c r="D35" s="2">
        <f>D34+C35</f>
        <v>94427</v>
      </c>
      <c r="E35" s="2">
        <v>94031</v>
      </c>
      <c r="F35" s="2">
        <f t="shared" si="0"/>
        <v>396</v>
      </c>
    </row>
    <row r="36" spans="1:7" x14ac:dyDescent="0.3">
      <c r="A36" s="5" t="s">
        <v>23</v>
      </c>
      <c r="C36" s="4">
        <v>48464</v>
      </c>
      <c r="D36" s="2">
        <f>D35+C36</f>
        <v>142891</v>
      </c>
      <c r="E36" s="2">
        <v>142493</v>
      </c>
      <c r="F36" s="2">
        <f t="shared" si="0"/>
        <v>398</v>
      </c>
    </row>
    <row r="37" spans="1:7" x14ac:dyDescent="0.3">
      <c r="A37" t="s">
        <v>15</v>
      </c>
      <c r="B37" s="4">
        <v>299168</v>
      </c>
      <c r="D37" s="2">
        <f>D36+B37</f>
        <v>442059</v>
      </c>
      <c r="E37" s="2">
        <v>441562</v>
      </c>
      <c r="F37" s="2">
        <f t="shared" si="0"/>
        <v>497</v>
      </c>
      <c r="G37" t="s">
        <v>33</v>
      </c>
    </row>
    <row r="38" spans="1:7" x14ac:dyDescent="0.3">
      <c r="A38" t="s">
        <v>17</v>
      </c>
      <c r="B38" s="4">
        <v>394748</v>
      </c>
      <c r="D38" s="2">
        <f>D37+B38</f>
        <v>836807</v>
      </c>
      <c r="E38" s="2">
        <v>835046</v>
      </c>
      <c r="F38" s="2">
        <f t="shared" si="0"/>
        <v>1761</v>
      </c>
    </row>
    <row r="39" spans="1:7" x14ac:dyDescent="0.3">
      <c r="A39" t="s">
        <v>18</v>
      </c>
      <c r="C39" s="4">
        <v>76483</v>
      </c>
      <c r="D39" s="2">
        <f>D38+C39</f>
        <v>913290</v>
      </c>
      <c r="E39" s="2">
        <v>911239</v>
      </c>
      <c r="F39" s="2">
        <f t="shared" si="0"/>
        <v>2051</v>
      </c>
    </row>
    <row r="40" spans="1:7" x14ac:dyDescent="0.3">
      <c r="A40" t="s">
        <v>19</v>
      </c>
      <c r="B40" s="4">
        <v>210674</v>
      </c>
      <c r="D40" s="2">
        <f>D39+B40</f>
        <v>1123964</v>
      </c>
      <c r="E40" s="2">
        <v>1116366</v>
      </c>
      <c r="F40" s="2">
        <f t="shared" si="0"/>
        <v>7598</v>
      </c>
    </row>
    <row r="41" spans="1:7" x14ac:dyDescent="0.3">
      <c r="A41" t="s">
        <v>20</v>
      </c>
      <c r="B41" s="4">
        <v>31037</v>
      </c>
      <c r="D41" s="2">
        <f>D40+B41</f>
        <v>1155001</v>
      </c>
      <c r="E41" s="2">
        <v>1147001</v>
      </c>
      <c r="F41" s="2">
        <f t="shared" si="0"/>
        <v>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front matter search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Schares, Eric J [LIB]</dc:creator>
  <cp:lastModifiedBy>Schares, Eric J [LIB]</cp:lastModifiedBy>
  <dcterms:created xsi:type="dcterms:W3CDTF">2015-06-05T18:17:20Z</dcterms:created>
  <dcterms:modified xsi:type="dcterms:W3CDTF">2023-08-28T18:54:58Z</dcterms:modified>
</cp:coreProperties>
</file>