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 Schoonmaker\Downloads\"/>
    </mc:Choice>
  </mc:AlternateContent>
  <xr:revisionPtr revIDLastSave="0" documentId="13_ncr:1_{05FB5516-233D-4BFF-83E2-E14CE9314925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Count Per Catagory" sheetId="11" r:id="rId2"/>
    <sheet name="Count Per Sub-Catagory" sheetId="12" r:id="rId3"/>
    <sheet name="Count of State per Month" sheetId="6" r:id="rId4"/>
    <sheet name="Bonus Work" sheetId="7" r:id="rId5"/>
  </sheets>
  <definedNames>
    <definedName name="_xlnm._FilterDatabase" localSheetId="0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4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8" i="7"/>
  <c r="C8" i="7"/>
  <c r="B8" i="7"/>
  <c r="D4" i="7"/>
  <c r="C4" i="7"/>
  <c r="B4" i="7"/>
  <c r="D13" i="7"/>
  <c r="D12" i="7"/>
  <c r="D11" i="7"/>
  <c r="D10" i="7"/>
  <c r="D9" i="7"/>
  <c r="D7" i="7"/>
  <c r="D6" i="7"/>
  <c r="D5" i="7"/>
  <c r="D3" i="7"/>
  <c r="D2" i="7"/>
  <c r="C13" i="7"/>
  <c r="C12" i="7"/>
  <c r="C11" i="7"/>
  <c r="C10" i="7"/>
  <c r="C9" i="7"/>
  <c r="C7" i="7"/>
  <c r="C6" i="7"/>
  <c r="C5" i="7"/>
  <c r="C3" i="7"/>
  <c r="C2" i="7"/>
  <c r="B12" i="7"/>
  <c r="B11" i="7"/>
  <c r="B10" i="7"/>
  <c r="B9" i="7"/>
  <c r="B7" i="7"/>
  <c r="B6" i="7"/>
  <c r="B5" i="7"/>
  <c r="B3" i="7"/>
  <c r="B2" i="7"/>
  <c r="B13" i="7"/>
  <c r="B14" i="7" l="1"/>
  <c r="D14" i="7"/>
  <c r="C14" i="7"/>
  <c r="E13" i="7"/>
  <c r="E6" i="7"/>
  <c r="E5" i="7"/>
  <c r="E2" i="7"/>
  <c r="E9" i="7"/>
  <c r="E7" i="7"/>
  <c r="E8" i="7"/>
  <c r="E4" i="7"/>
  <c r="E10" i="7"/>
  <c r="E12" i="7"/>
  <c r="E11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<sst xmlns="http://schemas.openxmlformats.org/spreadsheetml/2006/main" count="24822" uniqueCount="8401">
  <si>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</si>
  <si>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</si>
  <si>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</si>
  <si>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</si>
  <si>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</si>
  <si>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</si>
  <si>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</si>
  <si>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</si>
  <si>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</si>
  <si>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</si>
  <si>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</si>
  <si>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</si>
  <si>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</si>
  <si>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</si>
  <si>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</si>
  <si>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</si>
  <si>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</si>
  <si>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</si>
  <si>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</si>
  <si>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</si>
  <si>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</si>
  <si>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</si>
  <si>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</si>
  <si>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</si>
  <si>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</si>
  <si>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</si>
  <si>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</si>
  <si>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</si>
  <si>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</si>
  <si>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</si>
  <si>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</si>
  <si>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</si>
  <si>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</si>
  <si>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</si>
  <si>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</si>
  <si>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</si>
  <si>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</si>
  <si>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</si>
  <si>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</si>
  <si>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</si>
  <si>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</si>
  <si>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</si>
  <si>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</si>
  <si>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</si>
  <si>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</si>
  <si>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</si>
  <si>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</si>
  <si>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</si>
  <si>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</si>
  <si>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</si>
  <si>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</si>
  <si>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</si>
  <si>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</si>
  <si>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</si>
  <si>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</si>
  <si>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</si>
  <si>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</si>
  <si>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</si>
  <si>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</si>
  <si>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</si>
  <si>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</si>
  <si>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</si>
  <si>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</si>
  <si>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</si>
  <si>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</si>
  <si>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</si>
  <si>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</si>
  <si>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</si>
  <si>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</si>
  <si>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</si>
  <si>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</si>
  <si>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</si>
  <si>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</si>
  <si>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</si>
  <si>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</si>
  <si>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</si>
  <si>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</si>
  <si>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</si>
  <si>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</si>
  <si>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</si>
  <si>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</si>
  <si>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</si>
  <si>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</si>
  <si>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</si>
  <si>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</si>
  <si>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</si>
  <si>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</si>
  <si>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</si>
  <si>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</si>
  <si>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</si>
  <si>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</si>
  <si>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</si>
  <si>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</si>
  <si>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</si>
  <si>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</si>
  <si>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</si>
  <si>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</si>
  <si>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</si>
  <si>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</si>
  <si>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</si>
  <si>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</si>
  <si>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</si>
  <si>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</si>
  <si>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</si>
  <si>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</si>
  <si>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</si>
  <si>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</si>
  <si>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</si>
  <si>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</si>
  <si>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</si>
  <si>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</si>
  <si>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</si>
  <si>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</si>
  <si>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</si>
  <si>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</si>
  <si>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</si>
  <si>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</si>
  <si>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</si>
  <si>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</si>
  <si>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</si>
  <si>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</si>
  <si>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</si>
  <si>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</si>
  <si>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</si>
  <si>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</si>
  <si>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</si>
  <si>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</si>
  <si>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</si>
  <si>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</si>
  <si>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</si>
  <si>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</si>
  <si>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</si>
  <si>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</si>
  <si>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</si>
  <si>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</si>
  <si>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</si>
  <si>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</si>
  <si>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</si>
  <si>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</si>
  <si>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</si>
  <si>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</si>
  <si>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</si>
  <si>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</si>
  <si>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</si>
  <si>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</si>
  <si>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</si>
  <si>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</si>
  <si>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</si>
  <si>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</si>
  <si>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</si>
  <si>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</si>
  <si>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</si>
  <si>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</si>
  <si>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</si>
  <si>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</si>
  <si>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</si>
  <si>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</si>
  <si>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</si>
  <si>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</si>
  <si>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</si>
  <si>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</si>
  <si>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</si>
  <si>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</si>
  <si>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</si>
  <si>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</si>
  <si>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</si>
  <si>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</si>
  <si>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</si>
  <si>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</si>
  <si>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</si>
  <si>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</si>
  <si>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</si>
  <si>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</si>
  <si>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</si>
  <si>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</si>
  <si>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</si>
  <si>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</si>
  <si>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</si>
  <si>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</si>
  <si>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</si>
  <si>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</si>
  <si>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</si>
  <si>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</si>
  <si>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</si>
  <si>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</si>
  <si>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</si>
  <si>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</si>
  <si>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</si>
  <si>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</si>
  <si>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</si>
  <si>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</si>
  <si>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</si>
  <si>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</si>
  <si>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</si>
  <si>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</si>
  <si>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</si>
  <si>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</si>
  <si>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</si>
  <si>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</si>
  <si>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</si>
  <si>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</si>
  <si>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</si>
  <si>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</si>
  <si>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</si>
  <si>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</si>
  <si>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</si>
  <si>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</si>
  <si>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</si>
  <si>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</si>
  <si>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</si>
  <si>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</si>
  <si>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</si>
  <si>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</si>
  <si>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</si>
  <si>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</si>
  <si>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</si>
  <si>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</si>
  <si>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</si>
  <si>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</si>
  <si>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</si>
  <si>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</si>
  <si>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</si>
  <si>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</si>
  <si>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</si>
  <si>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</si>
  <si>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</si>
  <si>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</si>
  <si>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</si>
  <si>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</si>
  <si>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</si>
  <si>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</si>
  <si>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</si>
  <si>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</si>
  <si>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</si>
  <si>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</si>
  <si>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</si>
  <si>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</si>
  <si>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</si>
  <si>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</si>
  <si>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</si>
  <si>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</si>
  <si>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</si>
  <si>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</si>
  <si>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</si>
  <si>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</si>
  <si>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</si>
  <si>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</si>
  <si>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</si>
  <si>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</si>
  <si>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</si>
  <si>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</si>
  <si>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</si>
  <si>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</si>
  <si>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</si>
  <si>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</si>
  <si>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</si>
  <si>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</si>
  <si>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</si>
  <si>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</si>
  <si>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</si>
  <si>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</si>
  <si>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</si>
  <si>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</si>
  <si>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</si>
  <si>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</si>
  <si>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</si>
  <si>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</si>
  <si>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</si>
  <si>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</si>
  <si>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</si>
  <si>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</si>
  <si>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</si>
  <si>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</si>
  <si>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</si>
  <si>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</si>
  <si>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</si>
  <si>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</si>
  <si>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</si>
  <si>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</si>
  <si>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</si>
  <si>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</si>
  <si>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</si>
  <si>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</si>
  <si>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</si>
  <si>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</si>
  <si>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</si>
  <si>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</si>
  <si>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</si>
  <si>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</si>
  <si>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</si>
  <si>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</si>
  <si>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</si>
  <si>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</si>
  <si>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</si>
  <si>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</si>
  <si>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</si>
  <si>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</si>
  <si>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</si>
  <si>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</si>
  <si>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</si>
  <si>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</si>
  <si>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</si>
  <si>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</si>
  <si>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</si>
  <si>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</si>
  <si>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</si>
  <si>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</si>
  <si>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</si>
  <si>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</si>
  <si>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</si>
  <si>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</si>
  <si>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</si>
  <si>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</si>
  <si>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</si>
  <si>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</si>
  <si>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</si>
  <si>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</si>
  <si>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</si>
  <si>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</si>
  <si>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</si>
  <si>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</si>
  <si>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</si>
  <si>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</si>
  <si>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</si>
  <si>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</si>
  <si>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</si>
  <si>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</si>
  <si>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</si>
  <si>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</si>
  <si>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</si>
  <si>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</si>
  <si>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</si>
  <si>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</si>
  <si>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</si>
  <si>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</si>
  <si>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</si>
  <si>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</si>
  <si>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</si>
  <si>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</si>
  <si>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</si>
  <si>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</si>
  <si>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</si>
  <si>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</si>
  <si>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</si>
  <si>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</si>
  <si>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</si>
  <si>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</si>
  <si>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</si>
  <si>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</si>
  <si>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</si>
  <si>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</si>
  <si>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</si>
  <si>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</si>
  <si>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</si>
  <si>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</si>
  <si>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</si>
  <si>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</si>
  <si>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</si>
  <si>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</si>
  <si>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</si>
  <si>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</si>
  <si>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</si>
  <si>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</si>
  <si>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</si>
  <si>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</si>
  <si>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</si>
  <si>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</si>
  <si>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</si>
  <si>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</si>
  <si>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</si>
  <si>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</si>
  <si>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</si>
  <si>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</si>
  <si>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</si>
  <si>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</si>
  <si>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</si>
  <si>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</si>
  <si>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</si>
  <si>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</si>
  <si>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</si>
  <si>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</si>
  <si>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</si>
  <si>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</si>
  <si>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</si>
  <si>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</si>
  <si>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</si>
  <si>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</si>
  <si>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</si>
  <si>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</si>
  <si>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</si>
  <si>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</si>
  <si>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</si>
  <si>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</si>
  <si>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</si>
  <si>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</si>
  <si>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</si>
  <si>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</si>
  <si>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</si>
  <si>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</si>
  <si>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</si>
  <si>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</si>
  <si>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</si>
  <si>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</si>
  <si>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</si>
  <si>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</si>
  <si>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</si>
  <si>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</si>
  <si>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</si>
  <si>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</si>
  <si>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</si>
  <si>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</si>
  <si>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</si>
  <si>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</si>
  <si>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</si>
  <si>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</si>
  <si>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</si>
  <si>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</si>
  <si>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</si>
  <si>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</si>
  <si>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</si>
  <si>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</si>
  <si>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</si>
  <si>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</si>
  <si>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</si>
  <si>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</si>
  <si>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</si>
  <si>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</si>
  <si>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</si>
  <si>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</si>
  <si>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</si>
  <si>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</si>
  <si>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</si>
  <si>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</si>
  <si>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</si>
  <si>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</si>
  <si>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</si>
  <si>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</si>
  <si>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</si>
  <si>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</si>
  <si>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</si>
  <si>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</si>
  <si>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</si>
  <si>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</si>
  <si>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</si>
  <si>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</si>
  <si>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</si>
  <si>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</si>
  <si>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</si>
  <si>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</si>
  <si>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</si>
  <si>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</si>
  <si>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</si>
  <si>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</si>
  <si>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</si>
  <si>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</si>
  <si>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</si>
  <si>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</si>
  <si>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</si>
  <si>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</si>
  <si>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</si>
  <si>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</si>
  <si>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</si>
  <si>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</si>
  <si>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</si>
  <si>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</si>
  <si>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</si>
  <si>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</si>
  <si>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</si>
  <si>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</si>
  <si>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</si>
  <si>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</si>
  <si>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</si>
  <si>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</si>
  <si>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</si>
  <si>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</si>
  <si>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</si>
  <si>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</si>
  <si>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</si>
  <si>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</si>
  <si>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</si>
  <si>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</si>
  <si>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</si>
  <si>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</si>
  <si>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</si>
  <si>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</si>
  <si>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</si>
  <si>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</si>
  <si>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</si>
  <si>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</si>
  <si>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</si>
  <si>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</si>
  <si>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</si>
  <si>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</si>
  <si>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</si>
  <si>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</si>
  <si>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</si>
  <si>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</si>
  <si>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</si>
  <si>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</si>
  <si>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</si>
  <si>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</si>
  <si>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</si>
  <si>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</si>
  <si>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</si>
  <si>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</si>
  <si>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</si>
  <si>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</si>
  <si>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</si>
  <si>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</si>
  <si>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</si>
  <si>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</si>
  <si>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</si>
  <si>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</si>
  <si>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</si>
  <si>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</si>
  <si>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</si>
  <si>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</si>
  <si>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</si>
  <si>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</si>
  <si>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</si>
  <si>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</si>
  <si>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</si>
  <si>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</si>
  <si>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</si>
  <si>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</si>
  <si>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</si>
  <si>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</si>
  <si>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</si>
  <si>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</si>
  <si>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</si>
  <si>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</si>
  <si>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</si>
  <si>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</si>
  <si>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</si>
  <si>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</si>
  <si>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</si>
  <si>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</si>
  <si>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</si>
  <si>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</si>
  <si>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</si>
  <si>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</si>
  <si>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</si>
  <si>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</si>
  <si>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</si>
  <si>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</si>
  <si>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</si>
  <si>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</si>
  <si>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</si>
  <si>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</si>
  <si>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</si>
  <si>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</si>
  <si>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</si>
  <si>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</si>
  <si>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</si>
  <si>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</si>
  <si>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</si>
  <si>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</si>
  <si>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</si>
  <si>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</si>
  <si>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</si>
  <si>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</si>
  <si>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</si>
  <si>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</si>
  <si>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</si>
  <si>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</si>
  <si>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</si>
  <si>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</si>
  <si>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</si>
  <si>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</si>
  <si>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</si>
  <si>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</si>
  <si>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</si>
  <si>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</si>
  <si>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</si>
  <si>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</si>
  <si>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</si>
  <si>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</si>
  <si>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</si>
  <si>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</si>
  <si>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</si>
  <si>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</si>
  <si>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</si>
  <si>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</si>
  <si>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</si>
  <si>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</si>
  <si>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</si>
  <si>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</si>
  <si>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</si>
  <si>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</si>
  <si>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</si>
  <si>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</si>
  <si>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</si>
  <si>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</si>
  <si>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</si>
  <si>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</si>
  <si>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</si>
  <si>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</si>
  <si>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</si>
  <si>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</si>
  <si>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</si>
  <si>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</si>
  <si>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</si>
  <si>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</si>
  <si>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</si>
  <si>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</si>
  <si>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</si>
  <si>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</si>
  <si>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</si>
  <si>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</si>
  <si>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</si>
  <si>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</si>
  <si>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</si>
  <si>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</si>
  <si>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</si>
  <si>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</si>
  <si>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</si>
  <si>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</si>
  <si>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</si>
  <si>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</si>
  <si>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</si>
  <si>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</si>
  <si>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</si>
  <si>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</si>
  <si>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</si>
  <si>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</si>
  <si>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</si>
  <si>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</si>
  <si>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</si>
  <si>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</si>
  <si>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</si>
  <si>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</si>
  <si>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</si>
  <si>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</si>
  <si>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</si>
  <si>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</si>
  <si>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</si>
  <si>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</si>
  <si>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</si>
  <si>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</si>
  <si>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</si>
  <si>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</si>
  <si>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</si>
  <si>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</si>
  <si>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</si>
  <si>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</si>
  <si>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</si>
  <si>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</si>
  <si>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</si>
  <si>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</si>
  <si>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</si>
  <si>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</si>
  <si>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</si>
  <si>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</si>
  <si>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</si>
  <si>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</si>
  <si>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</si>
  <si>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</si>
  <si>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</si>
  <si>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</si>
  <si>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</si>
  <si>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</si>
  <si>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</si>
  <si>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</si>
  <si>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</si>
  <si>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</si>
  <si>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</si>
  <si>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</si>
  <si>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</si>
  <si>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</si>
  <si>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</si>
  <si>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</si>
  <si>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</si>
  <si>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</si>
  <si>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</si>
  <si>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</si>
  <si>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</si>
  <si>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</si>
  <si>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</si>
  <si>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</si>
  <si>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</si>
  <si>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</si>
  <si>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</si>
  <si>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</si>
  <si>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</si>
  <si>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</si>
  <si>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</si>
  <si>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</si>
  <si>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</si>
  <si>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</si>
  <si>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</si>
  <si>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</si>
  <si>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</si>
  <si>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</si>
  <si>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</si>
  <si>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</si>
  <si>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</si>
  <si>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</si>
  <si>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</si>
  <si>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</si>
  <si>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</si>
  <si>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</si>
  <si>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</si>
  <si>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</si>
  <si>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</si>
  <si>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</si>
  <si>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</si>
  <si>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</si>
  <si>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</si>
  <si>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</si>
  <si>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</si>
  <si>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</si>
  <si>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</si>
  <si>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</si>
  <si>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</si>
  <si>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</si>
  <si>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</si>
  <si>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</si>
  <si>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</si>
  <si>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</si>
  <si>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</si>
  <si>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</si>
  <si>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</si>
  <si>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</si>
  <si>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</si>
  <si>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</si>
  <si>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</si>
  <si>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</si>
  <si>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</si>
  <si>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</si>
  <si>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</si>
  <si>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</si>
  <si>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</si>
  <si>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</si>
  <si>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</si>
  <si>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</si>
  <si>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</si>
  <si>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</si>
  <si>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</si>
  <si>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</si>
  <si>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</si>
  <si>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</si>
  <si>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</si>
  <si>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</si>
  <si>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</si>
  <si>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</si>
  <si>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</si>
  <si>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</si>
  <si>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</si>
  <si>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</si>
  <si>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</si>
  <si>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</si>
  <si>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</si>
  <si>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</si>
  <si>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</si>
  <si>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</si>
  <si>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</si>
  <si>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</si>
  <si>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</si>
  <si>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</si>
  <si>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</si>
  <si>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</si>
  <si>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</si>
  <si>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</si>
  <si>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</si>
  <si>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</si>
  <si>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</si>
  <si>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</si>
  <si>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</si>
  <si>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</si>
  <si>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</si>
  <si>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</si>
  <si>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</si>
  <si>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</si>
  <si>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</si>
  <si>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</si>
  <si>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</si>
  <si>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</si>
  <si>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</si>
  <si>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</si>
  <si>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</si>
  <si>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</si>
  <si>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</si>
  <si>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</si>
  <si>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</si>
  <si>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</si>
  <si>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</si>
  <si>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</si>
  <si>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</si>
  <si>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</si>
  <si>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</si>
  <si>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</si>
  <si>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</si>
  <si>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</si>
  <si>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</si>
  <si>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</si>
  <si>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</si>
  <si>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</si>
  <si>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</si>
  <si>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</si>
  <si>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</si>
  <si>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</si>
  <si>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</si>
  <si>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</si>
  <si>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</si>
  <si>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</si>
  <si>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</si>
  <si>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</si>
  <si>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</si>
  <si>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</si>
  <si>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</si>
  <si>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</si>
  <si>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</si>
  <si>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</si>
  <si>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</si>
  <si>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</si>
  <si>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</si>
  <si>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</si>
  <si>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</si>
  <si>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</si>
  <si>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</si>
  <si>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</si>
  <si>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</si>
  <si>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</si>
  <si>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</si>
  <si>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</si>
  <si>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</si>
  <si>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</si>
  <si>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</si>
  <si>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</si>
  <si>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</si>
  <si>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</si>
  <si>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</si>
  <si>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</si>
  <si>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</si>
  <si>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</si>
  <si>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</si>
  <si>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</si>
  <si>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</si>
  <si>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</si>
  <si>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</si>
  <si>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</si>
  <si>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</si>
  <si>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</si>
  <si>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</si>
  <si>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</si>
  <si>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</si>
  <si>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</si>
  <si>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</si>
  <si>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</si>
  <si>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</si>
  <si>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</si>
  <si>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</si>
  <si>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</si>
  <si>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</si>
  <si>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</si>
  <si>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</si>
  <si>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</si>
  <si>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</si>
  <si>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</si>
  <si>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</si>
  <si>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</si>
  <si>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</si>
  <si>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</si>
  <si>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</si>
  <si>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</si>
  <si>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</si>
  <si>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</si>
  <si>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</si>
  <si>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</si>
  <si>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</si>
  <si>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</si>
  <si>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</si>
  <si>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</si>
  <si>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</si>
  <si>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</si>
  <si>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</si>
  <si>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</si>
  <si>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</si>
  <si>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</si>
  <si>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</si>
  <si>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</si>
  <si>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</si>
  <si>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</si>
  <si>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</si>
  <si>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</si>
  <si>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</si>
  <si>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</si>
  <si>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</si>
  <si>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</si>
  <si>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</si>
  <si>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</si>
  <si>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</si>
  <si>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</si>
  <si>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</si>
  <si>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</si>
  <si>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</si>
  <si>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</si>
  <si>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</si>
  <si>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</si>
  <si>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</si>
  <si>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</si>
  <si>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</si>
  <si>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</si>
  <si>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</si>
  <si>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</si>
  <si>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</si>
  <si>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</si>
  <si>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</si>
  <si>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</si>
  <si>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</si>
  <si>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</si>
  <si>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</si>
  <si>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</si>
  <si>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</si>
  <si>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</si>
  <si>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</si>
  <si>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</si>
  <si>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</si>
  <si>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</si>
  <si>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</si>
  <si>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</si>
  <si>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</si>
  <si>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</si>
  <si>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</si>
  <si>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</si>
  <si>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</si>
  <si>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</si>
  <si>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</si>
  <si>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</si>
  <si>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</si>
  <si>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</si>
  <si>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</si>
  <si>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</si>
  <si>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</si>
  <si>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</si>
  <si>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</si>
  <si>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</si>
  <si>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</si>
  <si>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</si>
  <si>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</si>
  <si>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</si>
  <si>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</si>
  <si>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</si>
  <si>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</si>
  <si>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</si>
  <si>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</si>
  <si>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</si>
  <si>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</si>
  <si>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</si>
  <si>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</si>
  <si>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</si>
  <si>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</si>
  <si>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</si>
  <si>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</si>
  <si>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</si>
  <si>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</si>
  <si>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</si>
  <si>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</si>
  <si>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</si>
  <si>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</si>
  <si>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</si>
  <si>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</si>
  <si>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</si>
  <si>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</si>
  <si>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</si>
  <si>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</si>
  <si>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</si>
  <si>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</si>
  <si>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</si>
  <si>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</si>
  <si>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</si>
  <si>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</si>
  <si>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</si>
  <si>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</si>
  <si>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</si>
  <si>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</si>
  <si>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</si>
  <si>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</si>
  <si>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</si>
  <si>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</si>
  <si>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</si>
  <si>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</si>
  <si>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</si>
  <si>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</si>
  <si>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</si>
  <si>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</si>
  <si>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</si>
  <si>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</si>
  <si>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</si>
  <si>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</si>
  <si>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</si>
  <si>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</si>
  <si>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</si>
  <si>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</si>
  <si>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</si>
  <si>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</si>
  <si>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</si>
  <si>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</si>
  <si>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</si>
  <si>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</si>
  <si>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</si>
  <si>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</si>
  <si>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</si>
  <si>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</si>
  <si>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</si>
  <si>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</si>
  <si>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</si>
  <si>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</si>
  <si>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</si>
  <si>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</si>
  <si>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</si>
  <si>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</si>
  <si>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</si>
  <si>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</si>
  <si>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</si>
  <si>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</si>
  <si>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</si>
  <si>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</si>
  <si>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</si>
  <si>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</si>
  <si>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</si>
  <si>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</si>
  <si>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</si>
  <si>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</si>
  <si>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</si>
  <si>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</si>
  <si>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</si>
  <si>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</si>
  <si>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</si>
  <si>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</si>
  <si>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</si>
  <si>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</si>
  <si>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</si>
  <si>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</si>
  <si>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</si>
  <si>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</si>
  <si>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</si>
  <si>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</si>
  <si>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</si>
  <si>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</si>
  <si>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</si>
  <si>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</si>
  <si>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</si>
  <si>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</si>
  <si>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</si>
  <si>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</si>
  <si>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</si>
  <si>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</si>
  <si>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</si>
  <si>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</si>
  <si>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</si>
  <si>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</si>
  <si>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</si>
  <si>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</si>
  <si>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</si>
  <si>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</si>
  <si>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</si>
  <si>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</si>
  <si>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</si>
  <si>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</si>
  <si>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</si>
  <si>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</si>
  <si>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</si>
  <si>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</si>
  <si>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</si>
  <si>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</si>
  <si>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</si>
  <si>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</si>
  <si>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</si>
  <si>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</si>
  <si>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</si>
  <si>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</si>
  <si>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</si>
  <si>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</si>
  <si>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</si>
  <si>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</si>
  <si>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</si>
  <si>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</si>
  <si>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</si>
  <si>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</si>
  <si>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</si>
  <si>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</si>
  <si>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</si>
  <si>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</si>
  <si>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</si>
  <si>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</si>
  <si>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</si>
  <si>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</si>
  <si>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</si>
  <si>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</si>
  <si>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</si>
  <si>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</si>
  <si>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</si>
  <si>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</si>
  <si>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</si>
  <si>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</si>
  <si>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</si>
  <si>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</si>
  <si>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</si>
  <si>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</si>
  <si>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</si>
  <si>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</si>
  <si>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</si>
  <si>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</si>
  <si>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</si>
  <si>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</si>
  <si>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</si>
  <si>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</si>
  <si>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</si>
  <si>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</si>
  <si>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</si>
  <si>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</si>
  <si>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</si>
  <si>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</si>
  <si>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</si>
  <si>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</si>
  <si>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</si>
  <si>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</si>
  <si>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</si>
  <si>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</si>
  <si>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</si>
  <si>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</si>
  <si>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</si>
  <si>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</si>
  <si>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</si>
  <si>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</si>
  <si>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</si>
  <si>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</si>
  <si>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</si>
  <si>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</si>
  <si>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</si>
  <si>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</si>
  <si>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</si>
  <si>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</si>
  <si>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</si>
  <si>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</si>
  <si>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</si>
  <si>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</si>
  <si>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</si>
  <si>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</si>
  <si>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</si>
  <si>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</si>
  <si>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</si>
  <si>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</si>
  <si>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</si>
  <si>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</si>
  <si>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</si>
  <si>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</si>
  <si>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</si>
  <si>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</si>
  <si>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</si>
  <si>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</si>
  <si>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</si>
  <si>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</si>
  <si>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</si>
  <si>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</si>
  <si>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</si>
  <si>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</si>
  <si>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</si>
  <si>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</si>
  <si>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</si>
  <si>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</si>
  <si>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</si>
  <si>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</si>
  <si>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</si>
  <si>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</si>
  <si>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</si>
  <si>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</si>
  <si>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</si>
  <si>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</si>
  <si>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</si>
  <si>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</si>
  <si>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</si>
  <si>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</si>
  <si>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</si>
  <si>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</si>
  <si>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</si>
  <si>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</si>
  <si>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</si>
  <si>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</si>
  <si>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</si>
  <si>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</si>
  <si>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</si>
  <si>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</si>
  <si>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</si>
  <si>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</si>
  <si>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</si>
  <si>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</si>
  <si>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</si>
  <si>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</si>
  <si>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</si>
  <si>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</si>
  <si>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</si>
  <si>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</si>
  <si>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</si>
  <si>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</si>
  <si>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</si>
  <si>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</si>
  <si>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</si>
  <si>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</si>
  <si>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</si>
  <si>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</si>
  <si>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</si>
  <si>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</si>
  <si>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</si>
  <si>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</si>
  <si>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</si>
  <si>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</si>
  <si>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</si>
  <si>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</si>
  <si>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</si>
  <si>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</si>
  <si>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</si>
  <si>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</si>
  <si>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</si>
  <si>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</si>
  <si>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</si>
  <si>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</si>
  <si>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</si>
  <si>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</si>
  <si>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</si>
  <si>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</si>
  <si>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</si>
  <si>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</si>
  <si>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</si>
  <si>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</si>
  <si>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</si>
  <si>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</si>
  <si>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</si>
  <si>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</si>
  <si>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</si>
  <si>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</si>
  <si>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</si>
  <si>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</si>
  <si>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</si>
  <si>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</si>
  <si>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</si>
  <si>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</si>
  <si>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</si>
  <si>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</si>
  <si>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</si>
  <si>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</si>
  <si>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</si>
  <si>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</si>
  <si>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</si>
  <si>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</si>
  <si>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</si>
  <si>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</si>
  <si>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</si>
  <si>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</si>
  <si>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</si>
  <si>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</si>
  <si>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</si>
  <si>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</si>
  <si>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</si>
  <si>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</si>
  <si>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</si>
  <si>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</si>
  <si>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</si>
  <si>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</si>
  <si>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</si>
  <si>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</si>
  <si>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</si>
  <si>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</si>
  <si>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</si>
  <si>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</si>
  <si>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</si>
  <si>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</si>
  <si>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</si>
  <si>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</si>
  <si>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</si>
  <si>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</si>
  <si>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</si>
  <si>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</si>
  <si>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</si>
  <si>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</si>
  <si>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</si>
  <si>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</si>
  <si>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</si>
  <si>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</si>
  <si>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</si>
  <si>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</si>
  <si>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</si>
  <si>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</si>
  <si>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</si>
  <si>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</si>
  <si>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</si>
  <si>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</si>
  <si>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</si>
  <si>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</si>
  <si>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</si>
  <si>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</si>
  <si>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</si>
  <si>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</si>
  <si>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</si>
  <si>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</si>
  <si>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</si>
  <si>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</si>
  <si>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</si>
  <si>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</si>
  <si>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</si>
  <si>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</si>
  <si>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</si>
  <si>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</si>
  <si>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</si>
  <si>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</si>
  <si>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</si>
  <si>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</si>
  <si>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</si>
  <si>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</si>
  <si>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</si>
  <si>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</si>
  <si>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</si>
  <si>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</si>
  <si>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</si>
  <si>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</si>
  <si>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</si>
  <si>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</si>
  <si>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</si>
  <si>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</si>
  <si>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</si>
  <si>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</si>
  <si>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</si>
  <si>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</si>
  <si>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</si>
  <si>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</si>
  <si>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</si>
  <si>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</si>
  <si>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</si>
  <si>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</si>
  <si>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</si>
  <si>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</si>
  <si>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</si>
  <si>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</si>
  <si>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</si>
  <si>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</si>
  <si>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</si>
  <si>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</si>
  <si>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</si>
  <si>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</si>
  <si>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</si>
  <si>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</si>
  <si>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</si>
  <si>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</si>
  <si>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</si>
  <si>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</si>
  <si>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</si>
  <si>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</si>
  <si>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</si>
  <si>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</si>
  <si>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</si>
  <si>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</si>
  <si>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</si>
  <si>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</si>
  <si>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</si>
  <si>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</si>
  <si>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</si>
  <si>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</si>
  <si>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</si>
  <si>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</si>
  <si>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</si>
  <si>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</si>
  <si>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</si>
  <si>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</si>
  <si>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</si>
  <si>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</si>
  <si>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</si>
  <si>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</si>
  <si>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</si>
  <si>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</si>
  <si>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</si>
  <si>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</si>
  <si>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</si>
  <si>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</si>
  <si>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</si>
  <si>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</si>
  <si>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</si>
  <si>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</si>
  <si>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</si>
  <si>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</si>
  <si>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</si>
  <si>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</si>
  <si>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</si>
  <si>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</si>
  <si>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</si>
  <si>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</si>
  <si>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</si>
  <si>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</si>
  <si>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</si>
  <si>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</si>
  <si>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</si>
  <si>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</si>
  <si>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</si>
  <si>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</si>
  <si>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</si>
  <si>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</si>
  <si>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</si>
  <si>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</si>
  <si>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</si>
  <si>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</si>
  <si>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</si>
  <si>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</si>
  <si>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</si>
  <si>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</si>
  <si>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</si>
  <si>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</si>
  <si>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</si>
  <si>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</si>
  <si>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</si>
  <si>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</si>
  <si>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</si>
  <si>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</si>
  <si>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</si>
  <si>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</si>
  <si>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</si>
  <si>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</si>
  <si>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</si>
  <si>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</si>
  <si>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</si>
  <si>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</si>
  <si>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</si>
  <si>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</si>
  <si>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</si>
  <si>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</si>
  <si>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</si>
  <si>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</si>
  <si>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</si>
  <si>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</si>
  <si>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</si>
  <si>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</si>
  <si>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</si>
  <si>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</si>
  <si>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</si>
  <si>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</si>
  <si>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</si>
  <si>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</si>
  <si>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</si>
  <si>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</si>
  <si>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</si>
  <si>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</si>
  <si>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</si>
  <si>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</si>
  <si>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</si>
  <si>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</si>
  <si>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</si>
  <si>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</si>
  <si>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</si>
  <si>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</si>
  <si>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</si>
  <si>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</si>
  <si>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</si>
  <si>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</si>
  <si>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</si>
  <si>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</si>
  <si>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</si>
  <si>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</si>
  <si>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</si>
  <si>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</si>
  <si>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</si>
  <si>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</si>
  <si>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</si>
  <si>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</si>
  <si>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</si>
  <si>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</si>
  <si>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</si>
  <si>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</si>
  <si>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</si>
  <si>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</si>
  <si>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</si>
  <si>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</si>
  <si>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</si>
  <si>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</si>
  <si>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</si>
  <si>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</si>
  <si>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</si>
  <si>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</si>
  <si>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</si>
  <si>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</si>
  <si>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</si>
  <si>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</si>
  <si>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</si>
  <si>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</si>
  <si>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</si>
  <si>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</si>
  <si>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</si>
  <si>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</si>
  <si>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</si>
  <si>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</si>
  <si>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</si>
  <si>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</si>
  <si>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</si>
  <si>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</si>
  <si>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</si>
  <si>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</si>
  <si>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</si>
  <si>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</si>
  <si>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</si>
  <si>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</si>
  <si>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</si>
  <si>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</si>
  <si>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</si>
  <si>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</si>
  <si>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</si>
  <si>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</si>
  <si>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</si>
  <si>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</si>
  <si>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</si>
  <si>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</si>
  <si>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</si>
  <si>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</si>
  <si>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</si>
  <si>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</si>
  <si>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</si>
  <si>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</si>
  <si>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</si>
  <si>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</si>
  <si>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</si>
  <si>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</si>
  <si>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</si>
  <si>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</si>
  <si>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</si>
  <si>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</si>
  <si>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</si>
  <si>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</si>
  <si>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</si>
  <si>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</si>
  <si>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</si>
  <si>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</si>
  <si>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</si>
  <si>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</si>
  <si>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</si>
  <si>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</si>
  <si>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</si>
  <si>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</si>
  <si>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</si>
  <si>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</si>
  <si>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</si>
  <si>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</si>
  <si>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</si>
  <si>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</si>
  <si>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</si>
  <si>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</si>
  <si>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</si>
  <si>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</si>
  <si>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</si>
  <si>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</si>
  <si>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</si>
  <si>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</si>
  <si>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</si>
  <si>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</si>
  <si>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</si>
  <si>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</si>
  <si>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</si>
  <si>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</si>
  <si>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</si>
  <si>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</si>
  <si>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</si>
  <si>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</si>
  <si>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</si>
  <si>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</si>
  <si>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</si>
  <si>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</si>
  <si>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</si>
  <si>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</si>
  <si>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</si>
  <si>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</si>
  <si>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</si>
  <si>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</si>
  <si>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</si>
  <si>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</si>
  <si>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</si>
  <si>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</si>
  <si>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</si>
  <si>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</si>
  <si>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</si>
  <si>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</si>
  <si>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</si>
  <si>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</si>
  <si>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</si>
  <si>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</si>
  <si>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</si>
  <si>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</si>
  <si>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</si>
  <si>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</si>
  <si>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</si>
  <si>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</si>
  <si>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</si>
  <si>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</si>
  <si>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</si>
  <si>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</si>
  <si>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</si>
  <si>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</si>
  <si>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</si>
  <si>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</si>
  <si>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</si>
  <si>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</si>
  <si>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</si>
  <si>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</si>
  <si>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</si>
  <si>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</si>
  <si>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</si>
  <si>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</si>
  <si>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</si>
  <si>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</si>
  <si>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</si>
  <si>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</si>
  <si>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</si>
  <si>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</si>
  <si>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</si>
  <si>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</si>
  <si>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</si>
  <si>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</si>
  <si>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</si>
  <si>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</si>
  <si>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</si>
  <si>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</si>
  <si>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</si>
  <si>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</si>
  <si>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</si>
  <si>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</si>
  <si>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</si>
  <si>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</si>
  <si>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</si>
  <si>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</si>
  <si>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</si>
  <si>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</si>
  <si>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</si>
  <si>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</si>
  <si>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</si>
  <si>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</si>
  <si>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</si>
  <si>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</si>
  <si>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</si>
  <si>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</si>
  <si>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</si>
  <si>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</si>
  <si>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</si>
  <si>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</si>
  <si>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</si>
  <si>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</si>
  <si>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</si>
  <si>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</si>
  <si>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</si>
  <si>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</si>
  <si>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</si>
  <si>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</si>
  <si>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</si>
  <si>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</si>
  <si>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</si>
  <si>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</si>
  <si>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</si>
  <si>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</si>
  <si>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</si>
  <si>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</si>
  <si>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</si>
  <si>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</si>
  <si>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</si>
  <si>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</si>
  <si>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</si>
  <si>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</si>
  <si>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</si>
  <si>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</si>
  <si>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</si>
  <si>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</si>
  <si>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</si>
  <si>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</si>
  <si>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</si>
  <si>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</si>
  <si>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</si>
  <si>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</si>
  <si>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</si>
  <si>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</si>
  <si>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</si>
  <si>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</si>
  <si>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</si>
  <si>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</si>
  <si>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</si>
  <si>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</si>
  <si>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</si>
  <si>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</si>
  <si>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</si>
  <si>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</si>
  <si>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</si>
  <si>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</si>
  <si>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</si>
  <si>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</si>
  <si>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</si>
  <si>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</si>
  <si>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</si>
  <si>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</si>
  <si>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</si>
  <si>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</si>
  <si>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</si>
  <si>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</si>
  <si>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</si>
  <si>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</si>
  <si>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</si>
  <si>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</si>
  <si>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</si>
  <si>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</si>
  <si>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</si>
  <si>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</si>
  <si>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</si>
  <si>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</si>
  <si>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</si>
  <si>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</si>
  <si>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</si>
  <si>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</si>
  <si>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</si>
  <si>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</si>
  <si>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</si>
  <si>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</si>
  <si>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</si>
  <si>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</si>
  <si>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</si>
  <si>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</si>
  <si>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</si>
  <si>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</si>
  <si>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</si>
  <si>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</si>
  <si>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</si>
  <si>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</si>
  <si>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</si>
  <si>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</si>
  <si>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</si>
  <si>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</si>
  <si>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</si>
  <si>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</si>
  <si>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</si>
  <si>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</si>
  <si>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</si>
  <si>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</si>
  <si>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</si>
  <si>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</si>
  <si>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</si>
  <si>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</si>
  <si>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</si>
  <si>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</si>
  <si>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</si>
  <si>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</si>
  <si>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</si>
  <si>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</si>
  <si>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</si>
  <si>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</si>
  <si>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</si>
  <si>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</si>
  <si>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</si>
  <si>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</si>
  <si>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</si>
  <si>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</si>
  <si>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</si>
  <si>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</si>
  <si>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</si>
  <si>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</si>
  <si>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</si>
  <si>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</si>
  <si>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</si>
  <si>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</si>
  <si>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</si>
  <si>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</si>
  <si>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</si>
  <si>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</si>
  <si>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</si>
  <si>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</si>
  <si>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</si>
  <si>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</si>
  <si>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</si>
  <si>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</si>
  <si>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</si>
  <si>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</si>
  <si>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</si>
  <si>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</si>
  <si>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</si>
  <si>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</si>
  <si>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</si>
  <si>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</si>
  <si>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</si>
  <si>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</si>
  <si>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</si>
  <si>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</si>
  <si>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</si>
  <si>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</si>
  <si>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</si>
  <si>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</si>
  <si>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</si>
  <si>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</si>
  <si>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</si>
  <si>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</si>
  <si>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</si>
  <si>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</si>
  <si>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</si>
  <si>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</si>
  <si>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</si>
  <si>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</si>
  <si>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</si>
  <si>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</si>
  <si>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</si>
  <si>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</si>
  <si>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</si>
  <si>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</si>
  <si>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</si>
  <si>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</si>
  <si>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</si>
  <si>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</si>
  <si>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</si>
  <si>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</si>
  <si>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</si>
  <si>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</si>
  <si>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</si>
  <si>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</si>
  <si>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</si>
  <si>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</si>
  <si>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</si>
  <si>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</si>
  <si>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</si>
  <si>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</si>
  <si>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</si>
  <si>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</si>
  <si>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</si>
  <si>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</si>
  <si>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</si>
  <si>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</si>
  <si>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</si>
  <si>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</si>
  <si>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</si>
  <si>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</si>
  <si>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</si>
  <si>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</si>
  <si>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</si>
  <si>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</si>
  <si>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</si>
  <si>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</si>
  <si>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</si>
  <si>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</si>
  <si>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</si>
  <si>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</si>
  <si>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</si>
  <si>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</si>
  <si>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</si>
  <si>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</si>
  <si>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</si>
  <si>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</si>
  <si>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</si>
  <si>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</si>
  <si>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</si>
  <si>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</si>
  <si>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</si>
  <si>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</si>
  <si>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</si>
  <si>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</si>
  <si>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</si>
  <si>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</si>
  <si>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</si>
  <si>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</si>
  <si>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</si>
  <si>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</si>
  <si>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</si>
  <si>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</si>
  <si>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</si>
  <si>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</si>
  <si>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</si>
  <si>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</si>
  <si>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</si>
  <si>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</si>
  <si>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</si>
  <si>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</si>
  <si>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</si>
  <si>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</si>
  <si>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</si>
  <si>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</si>
  <si>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</si>
  <si>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</si>
  <si>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</si>
  <si>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</si>
  <si>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</si>
  <si>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</si>
  <si>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</si>
  <si>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</si>
  <si>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</si>
  <si>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</si>
  <si>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</si>
  <si>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</si>
  <si>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</si>
  <si>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</si>
  <si>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</si>
  <si>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</si>
  <si>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</si>
  <si>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</si>
  <si>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</si>
  <si>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</si>
  <si>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</si>
  <si>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</si>
  <si>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</si>
  <si>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</si>
  <si>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</si>
  <si>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</si>
  <si>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</si>
  <si>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</si>
  <si>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</si>
  <si>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</si>
  <si>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</si>
  <si>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</si>
  <si>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</si>
  <si>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</si>
  <si>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</si>
  <si>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</si>
  <si>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</si>
  <si>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</si>
  <si>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</si>
  <si>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</si>
  <si>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</si>
  <si>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</si>
  <si>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</si>
  <si>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</si>
  <si>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</si>
  <si>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</si>
  <si>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</si>
  <si>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</si>
  <si>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</si>
  <si>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</si>
  <si>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</si>
  <si>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</si>
  <si>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</si>
  <si>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</si>
  <si>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</si>
  <si>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</si>
  <si>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</si>
  <si>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</si>
  <si>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</si>
  <si>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</si>
  <si>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</si>
  <si>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</si>
  <si>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</si>
  <si>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</si>
  <si>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</si>
  <si>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</si>
  <si>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</si>
  <si>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</si>
  <si>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</si>
  <si>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</si>
  <si>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</si>
  <si>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</si>
  <si>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</si>
  <si>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</si>
  <si>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</si>
  <si>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</si>
  <si>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</si>
  <si>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</si>
  <si>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</si>
  <si>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</si>
  <si>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</si>
  <si>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</si>
  <si>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</si>
  <si>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</si>
  <si>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</si>
  <si>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</si>
  <si>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</si>
  <si>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</si>
  <si>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</si>
  <si>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</si>
  <si>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</si>
  <si>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</si>
  <si>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</si>
  <si>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</si>
  <si>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</si>
  <si>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</si>
  <si>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</si>
  <si>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</si>
  <si>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</si>
  <si>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</si>
  <si>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</si>
  <si>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</si>
  <si>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</si>
  <si>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</si>
  <si>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</si>
  <si>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</si>
  <si>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</si>
  <si>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</si>
  <si>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</si>
  <si>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</si>
  <si>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</si>
  <si>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</si>
  <si>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</si>
  <si>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</si>
  <si>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</si>
  <si>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</si>
  <si>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</si>
  <si>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</si>
  <si>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</si>
  <si>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</si>
  <si>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</si>
  <si>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</si>
  <si>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</si>
  <si>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</si>
  <si>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</si>
  <si>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</si>
  <si>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</si>
  <si>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</si>
  <si>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</si>
  <si>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</si>
  <si>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</si>
  <si>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</si>
  <si>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</si>
  <si>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</si>
  <si>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</si>
  <si>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</si>
  <si>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</si>
  <si>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</si>
  <si>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</si>
  <si>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</si>
  <si>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</si>
  <si>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</si>
  <si>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</si>
  <si>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</si>
  <si>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</si>
  <si>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</si>
  <si>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</si>
  <si>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</si>
  <si>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</si>
  <si>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</si>
  <si>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</si>
  <si>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</si>
  <si>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</si>
  <si>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</si>
  <si>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</si>
  <si>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</si>
  <si>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</si>
  <si>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</si>
  <si>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</si>
  <si>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</si>
  <si>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</si>
  <si>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</si>
  <si>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</si>
  <si>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</si>
  <si>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</si>
  <si>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</si>
  <si>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</si>
  <si>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</si>
  <si>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</si>
  <si>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</si>
  <si>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</si>
  <si>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</si>
  <si>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</si>
  <si>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</si>
  <si>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</si>
  <si>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</si>
  <si>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</si>
  <si>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</si>
  <si>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</si>
  <si>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</si>
  <si>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</si>
  <si>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</si>
  <si>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</si>
  <si>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</si>
  <si>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</si>
  <si>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</si>
  <si>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</si>
  <si>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</si>
  <si>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</si>
  <si>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</si>
  <si>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</si>
  <si>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</si>
  <si>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</si>
  <si>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</si>
  <si>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</si>
  <si>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</si>
  <si>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</si>
  <si>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</si>
  <si>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</si>
  <si>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</si>
  <si>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</si>
  <si>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</si>
  <si>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</si>
  <si>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</si>
  <si>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</si>
  <si>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</si>
  <si>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</si>
  <si>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</si>
  <si>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</si>
  <si>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</si>
  <si>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</si>
  <si>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</si>
  <si>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</si>
  <si>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</si>
  <si>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</si>
  <si>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</si>
  <si>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</si>
  <si>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</si>
  <si>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</si>
  <si>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</si>
  <si>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</si>
  <si>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</si>
  <si>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</si>
  <si>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</si>
  <si>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</si>
  <si>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</si>
  <si>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</si>
  <si>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</si>
  <si>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</si>
  <si>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</si>
  <si>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</si>
  <si>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</si>
  <si>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</si>
  <si>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</si>
  <si>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</si>
  <si>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</si>
  <si>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</si>
  <si>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</si>
  <si>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</si>
  <si>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</si>
  <si>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</si>
  <si>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</si>
  <si>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</si>
  <si>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</si>
  <si>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</si>
  <si>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</si>
  <si>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</si>
  <si>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</si>
  <si>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</si>
  <si>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</si>
  <si>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</si>
  <si>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</si>
  <si>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</si>
  <si>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</si>
  <si>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</si>
  <si>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</si>
  <si>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</si>
  <si>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</si>
  <si>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</si>
  <si>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</si>
  <si>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</si>
  <si>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</si>
  <si>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</si>
  <si>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</si>
  <si>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</si>
  <si>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</si>
  <si>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</si>
  <si>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</si>
  <si>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</si>
  <si>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</si>
  <si>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</si>
  <si>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</si>
  <si>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</si>
  <si>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</si>
  <si>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</si>
  <si>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</si>
  <si>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</si>
  <si>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</si>
  <si>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</si>
  <si>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</si>
  <si>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</si>
  <si>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</si>
  <si>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</si>
  <si>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</si>
  <si>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</si>
  <si>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</si>
  <si>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</si>
  <si>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</si>
  <si>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</si>
  <si>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</si>
  <si>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</si>
  <si>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</si>
  <si>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</si>
  <si>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</si>
  <si>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</si>
  <si>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</si>
  <si>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</si>
  <si>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</si>
  <si>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</si>
  <si>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</si>
  <si>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</si>
  <si>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</si>
  <si>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</si>
  <si>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</si>
  <si>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</si>
  <si>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</si>
  <si>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</si>
  <si>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</si>
  <si>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</si>
  <si>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</si>
  <si>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</si>
  <si>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</si>
  <si>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</si>
  <si>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</si>
  <si>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</si>
  <si>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</si>
  <si>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</si>
  <si>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</si>
  <si>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</si>
  <si>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</si>
  <si>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</si>
  <si>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</si>
  <si>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</si>
  <si>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</si>
  <si>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</si>
  <si>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</si>
  <si>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</si>
  <si>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</si>
  <si>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</si>
  <si>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</si>
  <si>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</si>
  <si>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</si>
  <si>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</si>
  <si>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</si>
  <si>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</si>
  <si>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</si>
  <si>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</si>
  <si>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</si>
  <si>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</si>
  <si>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</si>
  <si>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</si>
  <si>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</si>
  <si>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</si>
  <si>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</si>
  <si>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</si>
  <si>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</si>
  <si>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</si>
  <si>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</si>
  <si>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</si>
  <si>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</si>
  <si>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</si>
  <si>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</si>
  <si>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</si>
  <si>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</si>
  <si>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</si>
  <si>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</si>
  <si>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</si>
  <si>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</si>
  <si>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</si>
  <si>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</si>
  <si>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</si>
  <si>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</si>
  <si>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</si>
  <si>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</si>
  <si>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</si>
  <si>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</si>
  <si>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</si>
  <si>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</si>
  <si>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</si>
  <si>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</si>
  <si>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</si>
  <si>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</si>
  <si>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</si>
  <si>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</si>
  <si>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</si>
  <si>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</si>
  <si>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</si>
  <si>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</si>
  <si>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</si>
  <si>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</si>
  <si>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</si>
  <si>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</si>
  <si>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</si>
  <si>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</si>
  <si>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</si>
  <si>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</si>
  <si>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</si>
  <si>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</si>
  <si>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</si>
  <si>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</si>
  <si>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</si>
  <si>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</si>
  <si>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</si>
  <si>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</si>
  <si>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</si>
  <si>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</si>
  <si>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</si>
  <si>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</si>
  <si>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</si>
  <si>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</si>
  <si>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</si>
  <si>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</si>
  <si>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</si>
  <si>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</si>
  <si>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</si>
  <si>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</si>
  <si>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</si>
  <si>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</si>
  <si>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</si>
  <si>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</si>
  <si>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</si>
  <si>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</si>
  <si>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</si>
  <si>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</si>
  <si>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</si>
  <si>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</si>
  <si>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</si>
  <si>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</si>
  <si>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</si>
  <si>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</si>
  <si>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</si>
  <si>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</si>
  <si>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</si>
  <si>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</si>
  <si>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</si>
  <si>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</si>
  <si>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</si>
  <si>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</si>
  <si>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</si>
  <si>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</si>
  <si>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</si>
  <si>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</si>
  <si>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</si>
  <si>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</si>
  <si>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</si>
  <si>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</si>
  <si>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</si>
  <si>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</si>
  <si>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</si>
  <si>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</si>
  <si>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</si>
  <si>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</si>
  <si>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</si>
  <si>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</si>
  <si>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</si>
  <si>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</si>
  <si>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</si>
  <si>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</si>
  <si>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</si>
  <si>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</si>
  <si>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</si>
  <si>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</si>
  <si>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</si>
  <si>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</si>
  <si>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</si>
  <si>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</si>
  <si>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</si>
  <si>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</si>
  <si>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</si>
  <si>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</si>
  <si>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</si>
  <si>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</si>
  <si>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</si>
  <si>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</si>
  <si>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</si>
  <si>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</si>
  <si>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</si>
  <si>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</si>
  <si>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</si>
  <si>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</si>
  <si>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</si>
  <si>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</si>
  <si>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</si>
  <si>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</si>
  <si>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</si>
  <si>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</si>
  <si>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</si>
  <si>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</si>
  <si>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</si>
  <si>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</si>
  <si>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</si>
  <si>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</si>
  <si>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</si>
  <si>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</si>
  <si>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</si>
  <si>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</si>
  <si>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</si>
  <si>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</si>
  <si>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</si>
  <si>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</si>
  <si>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</si>
  <si>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</si>
  <si>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</si>
  <si>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</si>
  <si>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</si>
  <si>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</si>
  <si>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</si>
  <si>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</si>
  <si>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</si>
  <si>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</si>
  <si>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</si>
  <si>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</si>
  <si>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</si>
  <si>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</si>
  <si>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</si>
  <si>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</si>
  <si>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</si>
  <si>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</si>
  <si>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</si>
  <si>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</si>
  <si>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</si>
  <si>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</si>
  <si>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</si>
  <si>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</si>
  <si>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</si>
  <si>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</si>
  <si>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</si>
  <si>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</si>
  <si>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</si>
  <si>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</si>
  <si>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</si>
  <si>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</si>
  <si>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</si>
  <si>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</si>
  <si>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</si>
  <si>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</si>
  <si>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</si>
  <si>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</si>
  <si>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</si>
  <si>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</si>
  <si>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</si>
  <si>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</si>
  <si>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</si>
  <si>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</si>
  <si>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</si>
  <si>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</si>
  <si>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</si>
  <si>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</si>
  <si>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</si>
  <si>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</si>
  <si>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</si>
  <si>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</si>
  <si>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</si>
  <si>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</si>
  <si>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</si>
  <si>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</si>
  <si>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</si>
  <si>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</si>
  <si>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</si>
  <si>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</si>
  <si>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</si>
  <si>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</si>
  <si>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</si>
  <si>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</si>
  <si>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</si>
  <si>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</si>
  <si>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</si>
  <si>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</si>
  <si>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</si>
  <si>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</si>
  <si>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</si>
  <si>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</si>
  <si>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</si>
  <si>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</si>
  <si>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</si>
  <si>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</si>
  <si>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</si>
  <si>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</si>
  <si>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</si>
  <si>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</si>
  <si>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</si>
  <si>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</si>
  <si>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</si>
  <si>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</si>
  <si>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</si>
  <si>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</si>
  <si>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</si>
  <si>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</si>
  <si>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</si>
  <si>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</si>
  <si>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</si>
  <si>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</si>
  <si>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</si>
  <si>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</si>
  <si>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</si>
  <si>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</si>
  <si>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</si>
  <si>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</si>
  <si>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</si>
  <si>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</si>
  <si>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</si>
  <si>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</si>
  <si>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</si>
  <si>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</si>
  <si>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</si>
  <si>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</si>
  <si>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</si>
  <si>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</si>
  <si>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</si>
  <si>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</si>
  <si>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</si>
  <si>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</si>
  <si>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</si>
  <si>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</si>
  <si>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</si>
  <si>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</si>
  <si>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</si>
  <si>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</si>
  <si>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</si>
  <si>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</si>
  <si>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</si>
  <si>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</si>
  <si>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</si>
  <si>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</si>
  <si>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</si>
  <si>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</si>
  <si>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</si>
  <si>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</si>
  <si>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</si>
  <si>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</si>
  <si>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</si>
  <si>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</si>
  <si>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</si>
  <si>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</si>
  <si>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</si>
  <si>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</si>
  <si>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</si>
  <si>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</si>
  <si>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</si>
  <si>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</si>
  <si>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</si>
  <si>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</si>
  <si>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</si>
  <si>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</si>
  <si>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</si>
  <si>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</si>
  <si>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</si>
  <si>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</si>
  <si>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</si>
  <si>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</si>
  <si>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</si>
  <si>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</si>
  <si>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</si>
  <si>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</si>
  <si>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</si>
  <si>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</si>
  <si>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</si>
  <si>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</si>
  <si>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</si>
  <si>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</si>
  <si>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</si>
  <si>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</si>
  <si>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</si>
  <si>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</si>
  <si>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</si>
  <si>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</si>
  <si>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</si>
  <si>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</si>
  <si>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</si>
  <si>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</si>
  <si>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</si>
  <si>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</si>
  <si>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</si>
  <si>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</si>
  <si>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</si>
  <si>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</si>
  <si>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</si>
  <si>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</si>
  <si>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</si>
  <si>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</si>
  <si>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</si>
  <si>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</si>
  <si>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</si>
  <si>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</si>
  <si>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</si>
  <si>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</si>
  <si>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</si>
  <si>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</si>
  <si>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</si>
  <si>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</si>
  <si>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</si>
  <si>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</si>
  <si>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</si>
  <si>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</si>
  <si>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</si>
  <si>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</si>
  <si>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</si>
  <si>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</si>
  <si>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</si>
  <si>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</si>
  <si>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</si>
  <si>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</si>
  <si>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</si>
  <si>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</si>
  <si>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</si>
  <si>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</si>
  <si>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</si>
  <si>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</si>
  <si>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</si>
  <si>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</si>
  <si>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</si>
  <si>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</si>
  <si>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</si>
  <si>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</si>
  <si>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</si>
  <si>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</si>
  <si>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</si>
  <si>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</si>
  <si>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</si>
  <si>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</si>
  <si>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</si>
  <si>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</si>
  <si>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</si>
  <si>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</si>
  <si>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</si>
  <si>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</si>
  <si>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</si>
  <si>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</si>
  <si>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</si>
  <si>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</si>
  <si>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</si>
  <si>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</si>
  <si>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</si>
  <si>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</si>
  <si>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</si>
  <si>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</si>
  <si>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</si>
  <si>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</si>
  <si>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</si>
  <si>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</si>
  <si>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</si>
  <si>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</si>
  <si>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</si>
  <si>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</si>
  <si>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</si>
  <si>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</si>
  <si>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</si>
  <si>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</si>
  <si>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</si>
  <si>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</si>
  <si>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</si>
  <si>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</si>
  <si>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</si>
  <si>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</si>
  <si>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</si>
  <si>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</si>
  <si>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</si>
  <si>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</si>
  <si>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</si>
  <si>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</si>
  <si>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</si>
  <si>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</si>
  <si>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</si>
  <si>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</si>
  <si>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</si>
  <si>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</si>
  <si>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</si>
  <si>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</si>
  <si>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</si>
  <si>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</si>
  <si>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</si>
  <si>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</si>
  <si>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</si>
  <si>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</si>
  <si>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</si>
  <si>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</si>
  <si>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</si>
  <si>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</si>
  <si>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</si>
  <si>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</si>
  <si>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</si>
  <si>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</si>
  <si>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</si>
  <si>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</si>
  <si>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</si>
  <si>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</si>
  <si>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</si>
  <si>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</si>
  <si>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</si>
  <si>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</si>
  <si>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</si>
  <si>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</si>
  <si>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</si>
  <si>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</si>
  <si>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</si>
  <si>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</si>
  <si>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</si>
  <si>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</si>
  <si>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</si>
  <si>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</si>
  <si>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</si>
  <si>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</si>
  <si>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</si>
  <si>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</si>
  <si>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</si>
  <si>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</si>
  <si>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</si>
  <si>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</si>
  <si>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</si>
  <si>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</si>
  <si>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</si>
  <si>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</si>
  <si>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</si>
  <si>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</si>
  <si>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</si>
  <si>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</si>
  <si>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</si>
  <si>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</si>
  <si>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</si>
  <si>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</si>
  <si>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</si>
  <si>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</si>
  <si>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</si>
  <si>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</si>
  <si>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</si>
  <si>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</si>
  <si>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</si>
  <si>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</si>
  <si>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</si>
  <si>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</si>
  <si>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</si>
  <si>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</si>
  <si>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</si>
  <si>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</si>
  <si>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</si>
  <si>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</si>
  <si>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</si>
  <si>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</si>
  <si>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</si>
  <si>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</si>
  <si>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</si>
  <si>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</si>
  <si>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</si>
  <si>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</si>
  <si>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</si>
  <si>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</si>
  <si>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</si>
  <si>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</si>
  <si>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</si>
  <si>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</si>
  <si>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</si>
  <si>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</si>
  <si>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</si>
  <si>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</si>
  <si>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</si>
  <si>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</si>
  <si>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</si>
  <si>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</si>
  <si>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</si>
  <si>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</si>
  <si>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</si>
  <si>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</si>
  <si>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</si>
  <si>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</si>
  <si>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</si>
  <si>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</si>
  <si>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</si>
  <si>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</si>
  <si>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</si>
  <si>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</si>
  <si>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</si>
  <si>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</si>
  <si>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</si>
  <si>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</si>
  <si>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</si>
  <si>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</si>
  <si>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</si>
  <si>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</si>
  <si>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</si>
  <si>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</si>
  <si>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</si>
  <si>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</si>
  <si>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</si>
  <si>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</si>
  <si>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</si>
  <si>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</si>
  <si>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</si>
  <si>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</si>
  <si>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</si>
  <si>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</si>
  <si>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</si>
  <si>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</si>
  <si>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</si>
  <si>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</si>
  <si>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</si>
  <si>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</si>
  <si>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</si>
  <si>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</si>
  <si>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</si>
  <si>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</si>
  <si>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</si>
  <si>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</si>
  <si>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</si>
  <si>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</si>
  <si>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</si>
  <si>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</si>
  <si>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</si>
  <si>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</si>
  <si>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</si>
  <si>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</si>
  <si>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</si>
  <si>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</si>
  <si>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</si>
  <si>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</si>
  <si>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</si>
  <si>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</si>
  <si>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</si>
  <si>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</si>
  <si>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</si>
  <si>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</si>
  <si>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</si>
  <si>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</si>
  <si>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</si>
  <si>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</si>
  <si>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</si>
  <si>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</si>
  <si>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</si>
  <si>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</si>
  <si>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</si>
  <si>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</si>
  <si>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</si>
  <si>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</si>
  <si>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</si>
  <si>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</si>
  <si>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</si>
  <si>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</si>
  <si>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</si>
  <si>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</si>
  <si>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</si>
  <si>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</si>
  <si>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</si>
  <si>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</si>
  <si>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</si>
  <si>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</si>
  <si>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</si>
  <si>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</si>
  <si>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</si>
  <si>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</si>
  <si>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</si>
  <si>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</si>
  <si>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</si>
  <si>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</si>
  <si>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</si>
  <si>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</si>
  <si>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</si>
  <si>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</si>
  <si>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</si>
  <si>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</si>
  <si>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</si>
  <si>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</si>
  <si>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</si>
  <si>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</si>
  <si>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</si>
  <si>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</si>
  <si>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</si>
  <si>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</si>
  <si>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</si>
  <si>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</si>
  <si>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</si>
  <si>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</si>
  <si>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</si>
  <si>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</si>
  <si>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</si>
  <si>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</si>
  <si>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</si>
  <si>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</si>
  <si>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</si>
  <si>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</si>
  <si>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</si>
  <si>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</si>
  <si>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</si>
  <si>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</si>
  <si>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</si>
  <si>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</si>
  <si>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</si>
  <si>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</si>
  <si>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</si>
  <si>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</si>
  <si>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</si>
  <si>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</si>
  <si>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</si>
  <si>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</si>
  <si>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</si>
  <si>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</si>
  <si>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</si>
  <si>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</si>
  <si>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</si>
  <si>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</si>
  <si>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</si>
  <si>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</si>
  <si>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</si>
  <si>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</si>
  <si>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</si>
  <si>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</si>
  <si>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</si>
  <si>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</si>
  <si>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</si>
  <si>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</si>
  <si>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</si>
  <si>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</si>
  <si>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</si>
  <si>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</si>
  <si>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</si>
  <si>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</si>
  <si>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</si>
  <si>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</si>
  <si>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</si>
  <si>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</si>
  <si>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</si>
  <si>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</si>
  <si>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</si>
  <si>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</si>
  <si>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</si>
  <si>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</si>
  <si>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</si>
  <si>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</si>
  <si>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</si>
  <si>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</si>
  <si>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</si>
  <si>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</si>
  <si>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</si>
  <si>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</si>
  <si>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</si>
  <si>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</si>
  <si>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</si>
  <si>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</si>
  <si>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</si>
  <si>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</si>
  <si>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</si>
  <si>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</si>
  <si>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</si>
  <si>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</si>
  <si>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</si>
  <si>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</si>
  <si>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</si>
  <si>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</si>
  <si>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</si>
  <si>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</si>
  <si>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</si>
  <si>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</si>
  <si>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</si>
  <si>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</si>
  <si>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</si>
  <si>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</si>
  <si>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</si>
  <si>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</si>
  <si>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</si>
  <si>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</si>
  <si>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</si>
  <si>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</si>
  <si>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</si>
  <si>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</si>
  <si>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</si>
  <si>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</si>
  <si>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</si>
  <si>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</si>
  <si>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</si>
  <si>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</si>
  <si>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</si>
  <si>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</si>
  <si>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</si>
  <si>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</si>
  <si>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</si>
  <si>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</si>
  <si>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</si>
  <si>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</si>
  <si>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</si>
  <si>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</si>
  <si>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</si>
  <si>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</si>
  <si>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</si>
  <si>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</si>
  <si>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</si>
  <si>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</si>
  <si>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</si>
  <si>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</si>
  <si>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</si>
  <si>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</si>
  <si>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</si>
  <si>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</si>
  <si>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</si>
  <si>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</si>
  <si>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</si>
  <si>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</si>
  <si>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</si>
  <si>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</si>
  <si>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</si>
  <si>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</si>
  <si>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</si>
  <si>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</si>
  <si>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</si>
  <si>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</si>
  <si>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</si>
  <si>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</si>
  <si>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</si>
  <si>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</si>
  <si>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</si>
  <si>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</si>
  <si>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</si>
  <si>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</si>
  <si>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</si>
  <si>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</si>
  <si>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</si>
  <si>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</si>
  <si>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</si>
  <si>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</si>
  <si>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</si>
  <si>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</si>
  <si>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</si>
  <si>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</si>
  <si>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</si>
  <si>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</si>
  <si>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</si>
  <si>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</si>
  <si>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</si>
  <si>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</si>
  <si>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</si>
  <si>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</si>
  <si>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</si>
  <si>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</si>
  <si>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</si>
  <si>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</si>
  <si>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</si>
  <si>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</si>
  <si>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</si>
  <si>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</si>
  <si>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</si>
  <si>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</si>
  <si>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</si>
  <si>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</si>
  <si>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</si>
  <si>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</si>
  <si>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</si>
  <si>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</si>
  <si>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</si>
  <si>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</si>
  <si>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</si>
  <si>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</si>
  <si>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</si>
  <si>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</si>
  <si>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</si>
  <si>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</si>
  <si>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</si>
  <si>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</si>
  <si>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</si>
  <si>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</si>
  <si>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</si>
  <si>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</si>
  <si>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</si>
  <si>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</si>
  <si>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</si>
  <si>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</si>
  <si>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</si>
  <si>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</si>
  <si>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</si>
  <si>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</si>
  <si>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</si>
  <si>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</si>
  <si>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</si>
  <si>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</si>
  <si>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</si>
  <si>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</si>
  <si>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</si>
  <si>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</si>
  <si>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</si>
  <si>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</si>
  <si>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</si>
  <si>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</si>
  <si>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</si>
  <si>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</si>
  <si>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</si>
  <si>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</si>
  <si>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</si>
  <si>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</si>
  <si>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</si>
  <si>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</si>
  <si>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</si>
  <si>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</si>
  <si>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</si>
  <si>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</si>
  <si>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</si>
  <si>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</si>
  <si>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</si>
  <si>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</si>
  <si>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</si>
  <si>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</si>
  <si>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</si>
  <si>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</si>
  <si>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</si>
  <si>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</si>
  <si>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</si>
  <si>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</si>
  <si>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</si>
  <si>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</si>
  <si>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</si>
  <si>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</si>
  <si>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</si>
  <si>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</si>
  <si>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</si>
  <si>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</si>
  <si>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</si>
  <si>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</si>
  <si>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</si>
  <si>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</si>
  <si>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</si>
  <si>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</si>
  <si>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</si>
  <si>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</si>
  <si>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</si>
  <si>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</si>
  <si>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</si>
  <si>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</si>
  <si>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</si>
  <si>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</si>
  <si>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</si>
  <si>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</si>
  <si>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</si>
  <si>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</si>
  <si>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</si>
  <si>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</si>
  <si>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</si>
  <si>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</si>
  <si>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</si>
  <si>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</si>
  <si>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</si>
  <si>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</si>
  <si>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</si>
  <si>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</si>
  <si>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</si>
  <si>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</si>
  <si>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</si>
  <si>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</si>
  <si>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</si>
  <si>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</si>
  <si>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</si>
  <si>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</si>
  <si>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</si>
  <si>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</si>
  <si>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</si>
  <si>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</si>
  <si>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</si>
  <si>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</si>
  <si>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</si>
  <si>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</si>
  <si>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</si>
  <si>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</si>
  <si>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</si>
  <si>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</si>
  <si>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</si>
  <si>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</si>
  <si>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</si>
  <si>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</si>
  <si>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</si>
  <si>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</si>
  <si>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</si>
  <si>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</si>
  <si>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</si>
  <si>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</si>
  <si>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</si>
  <si>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</si>
  <si>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</si>
  <si>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</si>
  <si>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</si>
  <si>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</si>
  <si>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</si>
  <si>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</si>
  <si>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</si>
  <si>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</si>
  <si>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</si>
  <si>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</si>
  <si>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</si>
  <si>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</si>
  <si>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</si>
  <si>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</si>
  <si>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</si>
  <si>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</si>
  <si>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</si>
  <si>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</si>
  <si>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</si>
  <si>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</si>
  <si>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</si>
  <si>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</si>
  <si>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</si>
  <si>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</si>
  <si>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</si>
  <si>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</si>
  <si>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</si>
  <si>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</si>
  <si>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</si>
  <si>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</si>
  <si>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</si>
  <si>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</si>
  <si>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</si>
  <si>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</si>
  <si>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</si>
  <si>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</si>
  <si>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</si>
  <si>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</si>
  <si>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</si>
  <si>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</si>
  <si>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</si>
  <si>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</si>
  <si>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</si>
  <si>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</si>
  <si>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</si>
  <si>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</si>
  <si>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</si>
  <si>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</si>
  <si>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</si>
  <si>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</si>
  <si>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</si>
  <si>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</si>
  <si>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</si>
  <si>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</si>
  <si>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</si>
  <si>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</si>
  <si>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</si>
  <si>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</si>
  <si>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</si>
  <si>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</si>
  <si>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</si>
  <si>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</si>
  <si>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</si>
  <si>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</si>
  <si>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</si>
  <si>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</si>
  <si>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</si>
  <si>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</si>
  <si>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</si>
  <si>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</si>
  <si>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</si>
  <si>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</si>
  <si>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</si>
  <si>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</si>
  <si>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</si>
  <si>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</si>
  <si>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</si>
  <si>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</si>
  <si>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</si>
  <si>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</si>
  <si>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</si>
  <si>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</si>
  <si>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</si>
  <si>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</si>
  <si>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</si>
  <si>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</si>
  <si>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</si>
  <si>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</si>
  <si>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</si>
  <si>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</si>
  <si>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</si>
  <si>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</si>
  <si>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</si>
  <si>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</si>
  <si>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</si>
  <si>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</si>
  <si>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</si>
  <si>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</si>
  <si>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</si>
  <si>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</si>
  <si>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</si>
  <si>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</si>
  <si>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</si>
  <si>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</si>
  <si>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</si>
  <si>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</si>
  <si>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</si>
  <si>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</si>
  <si>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</si>
  <si>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</si>
  <si>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</si>
  <si>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</si>
  <si>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</si>
  <si>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</si>
  <si>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</si>
  <si>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</si>
  <si>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</si>
  <si>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</si>
  <si>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</si>
  <si>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</si>
  <si>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</si>
  <si>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</si>
  <si>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</si>
  <si>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</si>
  <si>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</si>
  <si>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</si>
  <si>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</si>
  <si>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</si>
  <si>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</si>
  <si>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</si>
  <si>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</si>
  <si>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</si>
  <si>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</si>
  <si>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</si>
  <si>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</si>
  <si>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</si>
  <si>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</si>
  <si>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</si>
  <si>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</si>
  <si>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</si>
  <si>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</si>
  <si>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</si>
  <si>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</si>
  <si>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</si>
  <si>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</si>
  <si>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</si>
  <si>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</si>
  <si>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</si>
  <si>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</si>
  <si>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</si>
  <si>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</si>
  <si>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</si>
  <si>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</si>
  <si>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</si>
  <si>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</si>
  <si>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</si>
  <si>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</si>
  <si>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</si>
  <si>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</si>
  <si>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</si>
  <si>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</si>
  <si>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</si>
  <si>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</si>
  <si>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</si>
  <si>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</si>
  <si>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</si>
  <si>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</si>
  <si>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</si>
  <si>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</si>
  <si>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</si>
  <si>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</si>
  <si>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</si>
  <si>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</si>
  <si>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</si>
  <si>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</si>
  <si>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</si>
  <si>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</si>
  <si>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</si>
  <si>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</si>
  <si>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</si>
  <si>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</si>
  <si>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</si>
  <si>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</si>
  <si>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</si>
  <si>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</si>
  <si>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</si>
  <si>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</si>
  <si>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</si>
  <si>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</si>
  <si>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</si>
  <si>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</si>
  <si>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</si>
  <si>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</si>
  <si>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</si>
  <si>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</si>
  <si>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</si>
  <si>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</si>
  <si>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</si>
  <si>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</si>
  <si>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</si>
  <si>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</si>
  <si>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</si>
  <si>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</si>
  <si>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</si>
  <si>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</si>
  <si>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</si>
  <si>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</si>
  <si>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</si>
  <si>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</si>
  <si>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</si>
  <si>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</si>
  <si>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</si>
  <si>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</si>
  <si>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</si>
  <si>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</si>
  <si>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</si>
  <si>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</si>
  <si>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</si>
  <si>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</si>
  <si>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</si>
  <si>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</si>
  <si>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</si>
  <si>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</si>
  <si>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</si>
  <si>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</si>
  <si>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</si>
  <si>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</si>
  <si>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</si>
  <si>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</si>
  <si>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</si>
  <si>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</si>
  <si>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</si>
  <si>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</si>
  <si>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</si>
  <si>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</si>
  <si>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</si>
  <si>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</si>
  <si>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</si>
  <si>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</si>
  <si>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</si>
  <si>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</si>
  <si>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</si>
  <si>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</si>
  <si>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</si>
  <si>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</si>
  <si>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</si>
  <si>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</si>
  <si>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</si>
  <si>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</si>
  <si>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</si>
  <si>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</si>
  <si>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</si>
  <si>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</si>
  <si>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</si>
  <si>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</si>
  <si>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</si>
  <si>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</si>
  <si>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</si>
  <si>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</si>
  <si>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</si>
  <si>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</si>
  <si>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</si>
  <si>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</si>
  <si>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</si>
  <si>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</si>
  <si>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</si>
  <si>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</si>
  <si>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</si>
  <si>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</si>
  <si>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</si>
  <si>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</si>
  <si>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</si>
  <si>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</si>
  <si>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</si>
  <si>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</si>
  <si>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</si>
  <si>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</si>
  <si>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</si>
  <si>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</si>
  <si>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</si>
  <si>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</si>
  <si>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</si>
  <si>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</si>
  <si>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</si>
  <si>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</si>
  <si>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</si>
  <si>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</si>
  <si>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</si>
  <si>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</si>
  <si>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</si>
  <si>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</si>
  <si>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</si>
  <si>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</si>
  <si>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</si>
  <si>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</si>
  <si>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</si>
  <si>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</si>
  <si>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</si>
  <si>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</si>
  <si>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</si>
  <si>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</si>
  <si>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</si>
  <si>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</si>
  <si>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</si>
  <si>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</si>
  <si>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</si>
  <si>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</si>
  <si>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</si>
  <si>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</si>
  <si>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</si>
  <si>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</si>
  <si>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</si>
  <si>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</si>
  <si>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</si>
  <si>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</si>
  <si>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</si>
  <si>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</si>
  <si>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</si>
  <si>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</si>
  <si>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</si>
  <si>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</si>
  <si>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</si>
  <si>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</si>
  <si>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</si>
  <si>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</si>
  <si>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</si>
  <si>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</si>
  <si>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</si>
  <si>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</si>
  <si>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</si>
  <si>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</si>
  <si>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</si>
  <si>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</si>
  <si>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</si>
  <si>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</si>
  <si>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</si>
  <si>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</si>
  <si>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</si>
  <si>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</si>
  <si>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</si>
  <si>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</si>
  <si>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</si>
  <si>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</si>
  <si>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</si>
  <si>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</si>
  <si>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</si>
  <si>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</si>
  <si>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</si>
  <si>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</si>
  <si>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</si>
  <si>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</si>
  <si>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</si>
  <si>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</si>
  <si>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</si>
  <si>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</si>
  <si>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</si>
  <si>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</si>
  <si>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</si>
  <si>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</si>
  <si>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</si>
  <si>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</si>
  <si>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</si>
  <si>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</si>
  <si>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</si>
  <si>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</si>
  <si>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</si>
  <si>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</si>
  <si>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</si>
  <si>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</si>
  <si>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</si>
  <si>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</si>
  <si>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</si>
  <si>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</si>
  <si>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</si>
  <si>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</si>
  <si>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</si>
  <si>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</si>
  <si>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</si>
  <si>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</si>
  <si>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</si>
  <si>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</si>
  <si>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</si>
  <si>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</si>
  <si>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</si>
  <si>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</si>
  <si>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</si>
  <si>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</si>
  <si>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</si>
  <si>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</si>
  <si>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</si>
  <si>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</si>
  <si>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</si>
  <si>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</si>
  <si>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</si>
  <si>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</si>
  <si>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</si>
  <si>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</si>
  <si>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</si>
  <si>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</si>
  <si>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</si>
  <si>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</si>
  <si>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</si>
  <si>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</si>
  <si>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</si>
  <si>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</si>
  <si>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</si>
  <si>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</si>
  <si>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</si>
  <si>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</si>
  <si>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</si>
  <si>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</si>
  <si>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</si>
  <si>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</si>
  <si>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</si>
  <si>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</si>
  <si>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</si>
  <si>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</si>
  <si>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</si>
  <si>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</si>
  <si>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</si>
  <si>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</si>
  <si>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</si>
  <si>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</si>
  <si>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</si>
  <si>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</si>
  <si>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</si>
  <si>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</si>
  <si>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</si>
  <si>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</si>
  <si>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</si>
  <si>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</si>
  <si>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</si>
  <si>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</si>
  <si>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</si>
  <si>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</si>
  <si>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</si>
  <si>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</si>
  <si>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</si>
  <si>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</si>
  <si>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</si>
  <si>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</si>
  <si>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</si>
  <si>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</si>
  <si>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</si>
  <si>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</si>
  <si>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</si>
  <si>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</si>
  <si>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</si>
  <si>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</si>
  <si>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</si>
  <si>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</si>
  <si>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</si>
  <si>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</si>
  <si>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</si>
  <si>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</si>
  <si>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</si>
  <si>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</si>
  <si>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</si>
  <si>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</si>
  <si>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</si>
  <si>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</si>
  <si>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</si>
  <si>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</si>
  <si>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</si>
  <si>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</si>
  <si>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</si>
  <si>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</si>
  <si>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</si>
  <si>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</si>
  <si>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</si>
  <si>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</si>
  <si>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</si>
  <si>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</si>
  <si>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</si>
  <si>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</si>
  <si>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</si>
  <si>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</si>
  <si>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</si>
  <si>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</si>
  <si>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</si>
  <si>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</si>
  <si>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</si>
  <si>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</si>
  <si>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</si>
  <si>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</si>
  <si>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</si>
  <si>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</si>
  <si>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</si>
  <si>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</si>
  <si>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</si>
  <si>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</si>
  <si>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</si>
  <si>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</si>
  <si>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</si>
  <si>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</si>
  <si>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</si>
  <si>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</si>
  <si>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</si>
  <si>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</si>
  <si>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</si>
  <si>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</si>
  <si>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</si>
  <si>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</si>
  <si>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</si>
  <si>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</si>
  <si>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</si>
  <si>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</si>
  <si>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</si>
  <si>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</si>
  <si>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</si>
  <si>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</si>
  <si>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</si>
  <si>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</si>
  <si>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</si>
  <si>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</si>
  <si>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</si>
  <si>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</si>
  <si>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</si>
  <si>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</si>
  <si>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</si>
  <si>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</si>
  <si>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</si>
  <si>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</si>
  <si>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</si>
  <si>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</si>
  <si>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</si>
  <si>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</si>
  <si>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</si>
  <si>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</si>
  <si>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</si>
  <si>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</si>
  <si>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</si>
  <si>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</si>
  <si>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</si>
  <si>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</si>
  <si>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</si>
  <si>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</si>
  <si>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</si>
  <si>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</si>
  <si>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</si>
  <si>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</si>
  <si>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</si>
  <si>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</si>
  <si>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</si>
  <si>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</si>
  <si>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</si>
  <si>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</si>
  <si>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</si>
  <si>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</si>
  <si>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</si>
  <si>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</si>
  <si>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</si>
  <si>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</si>
  <si>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</si>
  <si>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</si>
  <si>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</si>
  <si>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</si>
  <si>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</si>
  <si>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</si>
  <si>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</si>
  <si>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</si>
  <si>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</si>
  <si>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</si>
  <si>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</si>
  <si>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</si>
  <si>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</si>
  <si>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</si>
  <si>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</si>
  <si>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</si>
  <si>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</si>
  <si>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</si>
  <si>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</si>
  <si>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</si>
  <si>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</si>
  <si>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</si>
  <si>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</si>
  <si>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</si>
  <si>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</si>
  <si>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</si>
  <si>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</si>
  <si>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</si>
  <si>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</si>
  <si>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</si>
  <si>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</si>
  <si>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</si>
  <si>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</si>
  <si>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</si>
  <si>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</si>
  <si>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</si>
  <si>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</si>
  <si>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</si>
  <si>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</si>
  <si>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</si>
  <si>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</si>
  <si>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</si>
  <si>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</si>
  <si>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</si>
  <si>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</si>
  <si>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</si>
  <si>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</si>
  <si>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</si>
  <si>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</si>
  <si>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</si>
  <si>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</si>
  <si>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</si>
  <si>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</si>
  <si>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</si>
  <si>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</si>
  <si>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</si>
  <si>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</si>
  <si>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</si>
  <si>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</si>
  <si>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</si>
  <si>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</si>
  <si>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</si>
  <si>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</si>
  <si>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</si>
  <si>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</si>
  <si>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</si>
  <si>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</si>
  <si>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</si>
  <si>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</si>
  <si>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</si>
  <si>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</si>
  <si>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</si>
  <si>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</si>
  <si>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</si>
  <si>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</si>
  <si>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</si>
  <si>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</si>
  <si>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</si>
  <si>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</si>
  <si>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</si>
  <si>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</si>
  <si>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</si>
  <si>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</si>
  <si>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</si>
  <si>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</si>
  <si>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</si>
  <si>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</si>
  <si>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</si>
  <si>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</si>
  <si>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</si>
  <si>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</si>
  <si>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</si>
  <si>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</si>
  <si>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</si>
  <si>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</si>
  <si>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</si>
  <si>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</si>
  <si>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</si>
  <si>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</si>
  <si>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</si>
  <si>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</si>
  <si>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</si>
  <si>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</si>
  <si>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</si>
  <si>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</si>
  <si>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</si>
  <si>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</si>
  <si>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</si>
  <si>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</si>
  <si>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</si>
  <si>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</si>
  <si>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</si>
  <si>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</si>
  <si>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</si>
  <si>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</si>
  <si>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</si>
  <si>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</si>
  <si>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</si>
  <si>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</si>
  <si>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</si>
  <si>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</si>
  <si>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</si>
  <si>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</si>
  <si>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</si>
  <si>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</si>
  <si>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</si>
  <si>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</si>
  <si>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</si>
  <si>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</si>
  <si>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</si>
  <si>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</si>
  <si>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</si>
  <si>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</si>
  <si>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</si>
  <si>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</si>
  <si>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</si>
  <si>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</si>
  <si>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</si>
  <si>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</si>
  <si>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</si>
  <si>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</si>
  <si>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</si>
  <si>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</si>
  <si>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</si>
  <si>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</si>
  <si>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</si>
  <si>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</si>
  <si>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</si>
  <si>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</si>
  <si>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</si>
  <si>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</si>
  <si>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</si>
  <si>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</si>
  <si>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</si>
  <si>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</si>
  <si>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</si>
  <si>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</si>
  <si>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</si>
  <si>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</si>
  <si>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</si>
  <si>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</si>
  <si>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</si>
  <si>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</si>
  <si>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</si>
  <si>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</si>
  <si>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</si>
  <si>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</si>
  <si>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</si>
  <si>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</si>
  <si>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</si>
  <si>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</si>
  <si>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</si>
  <si>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</si>
  <si>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</si>
  <si>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</si>
  <si>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</si>
  <si>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</si>
  <si>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</si>
  <si>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</si>
  <si>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</si>
  <si>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</si>
  <si>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</si>
  <si>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</si>
  <si>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</si>
  <si>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</si>
  <si>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</si>
  <si>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</si>
  <si>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</si>
  <si>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</si>
  <si>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</si>
  <si>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</si>
  <si>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</si>
  <si>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</si>
  <si>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</si>
  <si>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</si>
  <si>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</si>
  <si>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</si>
  <si>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</si>
  <si>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</si>
  <si>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</si>
  <si>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</si>
  <si>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</si>
  <si>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</si>
  <si>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</si>
  <si>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</si>
  <si>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</si>
  <si>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</si>
  <si>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</si>
  <si>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</si>
  <si>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</si>
  <si>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</si>
  <si>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</si>
  <si>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</si>
  <si>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</si>
  <si>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</si>
  <si>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</si>
  <si>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</si>
  <si>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</si>
  <si>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</si>
  <si>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</si>
  <si>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</si>
  <si>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</si>
  <si>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</si>
  <si>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</si>
  <si>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</si>
  <si>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</si>
  <si>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</si>
  <si>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</si>
  <si>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</si>
  <si>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</si>
  <si>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</si>
  <si>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</si>
  <si>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</si>
  <si>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</si>
  <si>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</si>
  <si>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</si>
  <si>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</si>
  <si>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</si>
  <si>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</si>
  <si>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</si>
  <si>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</si>
  <si>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</si>
  <si>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</si>
  <si>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</si>
  <si>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</si>
  <si>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</si>
  <si>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</si>
  <si>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</si>
  <si>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</si>
  <si>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</si>
  <si>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</si>
  <si>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</si>
  <si>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</si>
  <si>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</si>
  <si>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</si>
  <si>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</si>
  <si>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</si>
  <si>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</si>
  <si>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</si>
  <si>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</si>
  <si>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</si>
  <si>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</si>
  <si>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</si>
  <si>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</si>
  <si>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</si>
  <si>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</si>
  <si>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</si>
  <si>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</si>
  <si>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</si>
  <si>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</si>
  <si>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</si>
  <si>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</si>
  <si>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</si>
  <si>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</si>
  <si>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</si>
  <si>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</si>
  <si>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</si>
  <si>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</si>
  <si>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</si>
  <si>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</si>
  <si>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</si>
  <si>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</si>
  <si>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</si>
  <si>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</si>
  <si>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</si>
  <si>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</si>
  <si>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</si>
  <si>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</si>
  <si>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</si>
  <si>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</si>
  <si>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</si>
  <si>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</si>
  <si>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</si>
  <si>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</si>
  <si>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</si>
  <si>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</si>
  <si>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</si>
  <si>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</si>
  <si>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</si>
  <si>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</si>
  <si>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</si>
  <si>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</si>
  <si>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</si>
  <si>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</si>
  <si>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</si>
  <si>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</si>
  <si>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</si>
  <si>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</si>
  <si>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</si>
  <si>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</si>
  <si>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</si>
  <si>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</si>
  <si>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</si>
  <si>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</si>
  <si>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</si>
  <si>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</si>
  <si>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</si>
  <si>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</si>
  <si>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</si>
  <si>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</si>
  <si>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</si>
  <si>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</si>
  <si>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</si>
  <si>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</si>
  <si>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</si>
  <si>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</si>
  <si>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</si>
  <si>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</si>
  <si>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</si>
  <si>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</si>
  <si>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</si>
  <si>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</si>
  <si>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</si>
  <si>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</si>
  <si>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</si>
  <si>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</si>
  <si>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</si>
  <si>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</si>
  <si>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</si>
  <si>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</si>
  <si>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</si>
  <si>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</si>
  <si>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</si>
  <si>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</si>
  <si>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</si>
  <si>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</si>
  <si>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</si>
  <si>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</si>
  <si>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</si>
  <si>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</si>
  <si>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</si>
  <si>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</si>
  <si>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</si>
  <si>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</si>
  <si>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</si>
  <si>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</si>
  <si>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</si>
  <si>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</si>
  <si>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</si>
  <si>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</si>
  <si>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</si>
  <si>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</si>
  <si>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</si>
  <si>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</si>
  <si>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</si>
  <si>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</si>
  <si>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</si>
  <si>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</si>
  <si>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</si>
  <si>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</si>
  <si>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</si>
  <si>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</si>
  <si>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</si>
  <si>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</si>
  <si>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</si>
  <si>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</si>
  <si>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</si>
  <si>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</si>
  <si>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</si>
  <si>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</si>
  <si>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</si>
  <si>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</si>
  <si>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</si>
  <si>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</si>
  <si>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</si>
  <si>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</si>
  <si>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</si>
  <si>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</si>
  <si>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</si>
  <si>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</si>
  <si>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</si>
  <si>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</si>
  <si>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</si>
  <si>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</si>
  <si>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</si>
  <si>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</si>
  <si>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</si>
  <si>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</si>
  <si>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</si>
  <si>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</si>
  <si>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</si>
  <si>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</si>
  <si>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</si>
  <si>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</si>
  <si>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</si>
  <si>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</si>
  <si>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</si>
  <si>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</si>
  <si>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</si>
  <si>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</si>
  <si>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</si>
  <si>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</si>
  <si>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</si>
  <si>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</si>
  <si>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</si>
  <si>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</si>
  <si>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</si>
  <si>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</si>
  <si>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</si>
  <si>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</si>
  <si>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</si>
  <si>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</si>
  <si>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</si>
  <si>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</si>
  <si>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</si>
  <si>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</si>
  <si>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</si>
  <si>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</si>
  <si>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</si>
  <si>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</si>
  <si>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</si>
  <si>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</si>
  <si>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</si>
  <si>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</si>
  <si>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</si>
  <si>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</si>
  <si>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</si>
  <si>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</si>
  <si>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</si>
  <si>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</si>
  <si>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</si>
  <si>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</si>
  <si>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</si>
  <si>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</si>
  <si>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</si>
  <si>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</si>
  <si>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</si>
  <si>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</si>
  <si>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</si>
  <si>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</si>
  <si>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</si>
  <si>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</si>
  <si>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</si>
  <si>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</si>
  <si>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</si>
  <si>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</si>
  <si>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</si>
  <si>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</si>
  <si>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</si>
  <si>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</si>
  <si>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</si>
  <si>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</si>
  <si>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</si>
  <si>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</si>
  <si>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</si>
  <si>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</si>
  <si>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</si>
  <si>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</si>
  <si>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</si>
  <si>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</si>
  <si>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</si>
  <si>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</si>
  <si>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</si>
  <si>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</si>
  <si>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</si>
  <si>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</si>
  <si>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</si>
  <si>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</si>
  <si>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</si>
  <si>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</si>
  <si>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</si>
  <si>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</si>
  <si>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</si>
  <si>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</si>
  <si>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</si>
  <si>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</si>
  <si>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</si>
  <si>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</si>
  <si>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</si>
  <si>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</si>
  <si>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</si>
  <si>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</si>
  <si>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</si>
  <si>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</si>
  <si>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</si>
  <si>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</si>
  <si>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</si>
  <si>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</si>
  <si>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</si>
  <si>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</si>
  <si>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</si>
  <si>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</si>
  <si>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</si>
  <si>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</si>
  <si>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</si>
  <si>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</si>
  <si>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</si>
  <si>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</si>
  <si>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</si>
  <si>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</si>
  <si>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</si>
  <si>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</si>
  <si>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</si>
  <si>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</si>
  <si>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</si>
  <si>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</si>
  <si>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</si>
  <si>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</si>
  <si>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</si>
  <si>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</si>
  <si>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</si>
  <si>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</si>
  <si>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</si>
  <si>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</si>
  <si>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</si>
  <si>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</si>
  <si>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</si>
  <si>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</si>
  <si>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</si>
  <si>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</si>
  <si>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</si>
  <si>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</si>
  <si>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</si>
  <si>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</si>
  <si>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</si>
  <si>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</si>
  <si>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</si>
  <si>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</si>
  <si>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</si>
  <si>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</si>
  <si>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</si>
  <si>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</si>
  <si>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</si>
  <si>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</si>
  <si>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</si>
  <si>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</si>
  <si>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</si>
  <si>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</si>
  <si>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</si>
  <si>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</si>
  <si>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</si>
  <si>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</si>
  <si>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</si>
  <si>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</si>
  <si>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</si>
  <si>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</si>
  <si>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</si>
  <si>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</si>
  <si>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</si>
  <si>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</si>
  <si>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</si>
  <si>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</si>
  <si>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</si>
  <si>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</si>
  <si>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</si>
  <si>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</si>
  <si>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</si>
  <si>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</si>
  <si>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</si>
  <si>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</si>
  <si>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</si>
  <si>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</si>
  <si>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</si>
  <si>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</si>
  <si>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</si>
  <si>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</si>
  <si>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</si>
  <si>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</si>
  <si>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</si>
  <si>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</si>
  <si>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</si>
  <si>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</si>
  <si>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</si>
  <si>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</si>
  <si>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</si>
  <si>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</si>
  <si>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</si>
  <si>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</si>
  <si>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</si>
  <si>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</si>
  <si>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</si>
  <si>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</si>
  <si>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</si>
  <si>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</si>
  <si>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</si>
  <si>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</si>
  <si>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</si>
  <si>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</si>
  <si>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</si>
  <si>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</si>
  <si>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</si>
  <si>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</si>
  <si>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</si>
  <si>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</si>
  <si>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</si>
  <si>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</si>
  <si>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</si>
  <si>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</si>
  <si>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</si>
  <si>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</si>
  <si>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</si>
  <si>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</si>
  <si>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</si>
  <si>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</si>
  <si>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</si>
  <si>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</si>
  <si>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</si>
  <si>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</si>
  <si>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</si>
  <si>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</si>
  <si>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</si>
  <si>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</si>
  <si>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</si>
  <si>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</si>
  <si>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</si>
  <si>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</si>
  <si>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</si>
  <si>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</si>
  <si>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</si>
  <si>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</si>
  <si>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</si>
  <si>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</si>
  <si>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</si>
  <si>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</si>
  <si>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</si>
  <si>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</si>
  <si>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</si>
  <si>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</si>
  <si>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</si>
  <si>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</si>
  <si>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</si>
  <si>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</si>
  <si>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</si>
  <si>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</si>
  <si>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</si>
  <si>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</si>
  <si>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</si>
  <si>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</si>
  <si>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</si>
  <si>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</si>
  <si>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</si>
  <si>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</si>
  <si>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</si>
  <si>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</si>
  <si>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</si>
  <si>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</si>
  <si>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</si>
  <si>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</si>
  <si>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</si>
  <si>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</si>
  <si>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</si>
  <si>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</si>
  <si>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</si>
  <si>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</si>
  <si>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</si>
  <si>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</si>
  <si>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</si>
  <si>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</si>
  <si>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</si>
  <si>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</si>
  <si>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</si>
  <si>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</si>
  <si>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</si>
  <si>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</si>
  <si>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</si>
  <si>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</si>
  <si>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</si>
  <si>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</si>
  <si>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</si>
  <si>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</si>
  <si>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</si>
  <si>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</si>
  <si>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</si>
  <si>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</si>
  <si>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</si>
  <si>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</si>
  <si>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</si>
  <si>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</si>
  <si>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</si>
  <si>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</si>
  <si>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</si>
  <si>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</si>
  <si>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</si>
  <si>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</si>
  <si>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</si>
  <si>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</si>
  <si>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</si>
  <si>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</si>
  <si>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</si>
  <si>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</si>
  <si>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</si>
  <si>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</si>
  <si>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</si>
  <si>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</si>
  <si>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</si>
  <si>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</si>
  <si>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</si>
  <si>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</si>
  <si>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</si>
  <si>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</si>
  <si>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</si>
  <si>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</si>
  <si>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</si>
  <si>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</si>
  <si>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</si>
  <si>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</si>
  <si>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</si>
  <si>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</si>
  <si>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</si>
  <si>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</si>
  <si>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</si>
  <si>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</si>
  <si>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</si>
  <si>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</si>
  <si>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</si>
  <si>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</si>
  <si>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</si>
  <si>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</si>
  <si>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</si>
  <si>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</si>
  <si>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</si>
  <si>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</si>
  <si>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</si>
  <si>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</si>
  <si>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</si>
  <si>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</si>
  <si>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</si>
  <si>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</si>
  <si>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</si>
  <si>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</si>
  <si>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</si>
  <si>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</si>
  <si>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</si>
  <si>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</si>
  <si>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</si>
  <si>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</si>
  <si>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</si>
  <si>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</si>
  <si>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</si>
  <si>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</si>
  <si>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</si>
  <si>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</si>
  <si>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</si>
  <si>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</si>
  <si>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</si>
  <si>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</si>
  <si>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</si>
  <si>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</si>
  <si>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</si>
  <si>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</si>
  <si>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</si>
  <si>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</si>
  <si>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</si>
  <si>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</si>
  <si>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</si>
  <si>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</si>
  <si>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</si>
  <si>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</si>
  <si>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</si>
  <si>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</si>
  <si>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</si>
  <si>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</si>
  <si>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</si>
  <si>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</si>
  <si>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</si>
  <si>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</si>
  <si>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</si>
  <si>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</si>
  <si>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</si>
  <si>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</si>
  <si>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</si>
  <si>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</si>
  <si>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</si>
  <si>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</si>
  <si>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</si>
  <si>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</si>
  <si>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</si>
  <si>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</si>
  <si>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</si>
  <si>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</si>
  <si>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</si>
  <si>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</si>
  <si>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</si>
  <si>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</si>
  <si>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</si>
  <si>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</si>
  <si>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</si>
  <si>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</si>
  <si>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</si>
  <si>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</si>
  <si>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</si>
  <si>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</si>
  <si>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</si>
  <si>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</si>
  <si>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</si>
  <si>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</si>
  <si>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</si>
  <si>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</si>
  <si>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</si>
  <si>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</si>
  <si>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</si>
  <si>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</si>
  <si>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</si>
  <si>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</si>
  <si>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</si>
  <si>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</si>
  <si>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</si>
  <si>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</si>
  <si>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</si>
  <si>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</si>
  <si>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</si>
  <si>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</si>
  <si>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</si>
  <si>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</si>
  <si>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</si>
  <si>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</si>
  <si>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</si>
  <si>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</si>
  <si>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</si>
  <si>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</si>
  <si>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</si>
  <si>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</si>
  <si>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</si>
  <si>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</si>
  <si>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</si>
  <si>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</si>
  <si>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</si>
  <si>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</si>
  <si>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</si>
  <si>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</si>
  <si>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</si>
  <si>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</si>
  <si>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</si>
  <si>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</si>
  <si>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</si>
  <si>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</si>
  <si>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</si>
  <si>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</si>
  <si>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</si>
  <si>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</si>
  <si>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</si>
  <si>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</si>
  <si>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</si>
  <si>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</si>
  <si>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</si>
  <si>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</si>
  <si>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</si>
  <si>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</si>
  <si>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</si>
  <si>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</si>
  <si>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</si>
  <si>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</si>
  <si>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</si>
  <si>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</si>
  <si>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</si>
  <si>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</si>
  <si>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</si>
  <si>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</si>
  <si>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</si>
  <si>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</si>
  <si>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</si>
  <si>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</si>
  <si>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</si>
  <si>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</si>
  <si>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</si>
  <si>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</si>
  <si>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</si>
  <si>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</si>
  <si>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</si>
  <si>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</si>
  <si>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</si>
  <si>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</si>
  <si>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</si>
  <si>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</si>
  <si>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</si>
  <si>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</si>
  <si>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</si>
  <si>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</si>
  <si>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</si>
  <si>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</si>
  <si>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</si>
  <si>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</si>
  <si>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</si>
  <si>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</si>
  <si>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</si>
  <si>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</si>
  <si>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</si>
  <si>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</si>
  <si>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</si>
  <si>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</si>
  <si>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</si>
  <si>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</si>
  <si>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</si>
  <si>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</si>
  <si>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</si>
  <si>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</si>
  <si>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</si>
  <si>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</si>
  <si>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</si>
  <si>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</si>
  <si>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</si>
  <si>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</si>
  <si>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</si>
  <si>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</si>
  <si>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</si>
  <si>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</si>
  <si>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</si>
  <si>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</si>
  <si>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</si>
  <si>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</si>
  <si>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</si>
  <si>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</si>
  <si>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</si>
  <si>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</si>
  <si>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</si>
  <si>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</si>
  <si>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</si>
  <si>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</si>
  <si>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</si>
  <si>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</si>
  <si>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</si>
  <si>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</si>
  <si>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</si>
  <si>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</si>
  <si>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</si>
  <si>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</si>
  <si>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</si>
  <si>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</si>
  <si>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</si>
  <si>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</si>
  <si>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</si>
  <si>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</si>
  <si>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</si>
  <si>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</si>
  <si>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</si>
  <si>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</si>
  <si>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</si>
  <si>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</si>
  <si>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</si>
  <si>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</si>
  <si>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</si>
  <si>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</si>
  <si>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</si>
  <si>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</si>
  <si>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</si>
  <si>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</si>
  <si>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</si>
  <si>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</si>
  <si>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</si>
  <si>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</si>
  <si>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</si>
  <si>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</si>
  <si>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</si>
  <si>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</si>
  <si>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</si>
  <si>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</si>
  <si>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</si>
  <si>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</si>
  <si>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</si>
  <si>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</si>
  <si>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</si>
  <si>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</si>
  <si>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</si>
  <si>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</si>
  <si>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</si>
  <si>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</si>
  <si>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</si>
  <si>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</si>
  <si>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</si>
  <si>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</si>
  <si>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</si>
  <si>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</si>
  <si>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</si>
  <si>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</si>
  <si>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</si>
  <si>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</si>
  <si>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</si>
  <si>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</si>
  <si>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</si>
  <si>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</si>
  <si>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</si>
  <si>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</si>
  <si>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</si>
  <si>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</si>
  <si>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</si>
  <si>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</si>
  <si>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</si>
  <si>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</si>
  <si>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</si>
  <si>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</si>
  <si>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</si>
  <si>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</si>
  <si>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</si>
  <si>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</si>
  <si>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</si>
  <si>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</si>
  <si>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</si>
  <si>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</si>
  <si>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</si>
  <si>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</si>
  <si>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</si>
  <si>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</si>
  <si>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</si>
  <si>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</si>
  <si>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</si>
  <si>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</si>
  <si>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</si>
  <si>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</si>
  <si>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</si>
  <si>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</si>
  <si>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</si>
  <si>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</si>
  <si>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</si>
  <si>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</si>
  <si>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</si>
  <si>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</si>
  <si>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</si>
  <si>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</si>
  <si>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</si>
  <si>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</si>
  <si>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</si>
  <si>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</si>
  <si>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</si>
  <si>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</si>
  <si>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</si>
  <si>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</si>
  <si>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</si>
  <si>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</si>
  <si>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</si>
  <si>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</si>
  <si>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</si>
  <si>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</si>
  <si>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</si>
  <si>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</si>
  <si>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</si>
  <si>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</si>
  <si>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</si>
  <si>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</si>
  <si>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</si>
  <si>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</si>
  <si>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</si>
  <si>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</si>
  <si>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</si>
  <si>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</si>
  <si>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</si>
  <si>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</si>
  <si>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</si>
  <si>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</si>
  <si>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</si>
  <si>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</si>
  <si>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</si>
  <si>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</si>
  <si>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</si>
  <si>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</si>
  <si>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</si>
  <si>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</si>
  <si>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</si>
  <si>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</si>
  <si>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</si>
  <si>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</si>
  <si>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</si>
  <si>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</si>
  <si>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</si>
  <si>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</si>
  <si>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</si>
  <si>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</si>
  <si>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</si>
  <si>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</si>
  <si>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</si>
  <si>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</si>
  <si>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</si>
  <si>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</si>
  <si>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</si>
  <si>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</si>
  <si>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</si>
  <si>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</si>
  <si>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</si>
  <si>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</si>
  <si>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</si>
  <si>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</si>
  <si>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</si>
  <si>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</si>
  <si>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</si>
  <si>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</si>
  <si>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</si>
  <si>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</si>
  <si>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</si>
  <si>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</si>
  <si>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</si>
  <si>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</si>
  <si>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</si>
  <si>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</si>
  <si>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</si>
  <si>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</si>
  <si>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</si>
  <si>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</si>
  <si>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</si>
  <si>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</si>
  <si>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</si>
  <si>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</si>
  <si>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</si>
  <si>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</si>
  <si>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</si>
  <si>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</si>
  <si>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</si>
  <si>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</si>
  <si>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</si>
  <si>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</si>
  <si>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</si>
  <si>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</si>
  <si>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</si>
  <si>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</si>
  <si>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</si>
  <si>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</si>
  <si>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</si>
  <si>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</si>
  <si>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</si>
  <si>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</si>
  <si>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</si>
  <si>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</si>
  <si>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</si>
  <si>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</si>
  <si>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</si>
  <si>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</si>
  <si>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</si>
  <si>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</si>
  <si>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</si>
  <si>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</si>
  <si>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</si>
  <si>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</si>
  <si>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</si>
  <si>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</si>
  <si>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</si>
  <si>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</si>
  <si>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</si>
  <si>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</si>
  <si>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</si>
  <si>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</si>
  <si>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</si>
  <si>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</si>
  <si>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</si>
  <si>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</si>
  <si>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</si>
  <si>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</si>
  <si>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</si>
  <si>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</si>
  <si>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</si>
  <si>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</si>
  <si>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</si>
  <si>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</si>
  <si>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</si>
  <si>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</si>
  <si>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</si>
  <si>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</si>
  <si>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</si>
  <si>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</si>
  <si>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</si>
  <si>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</si>
  <si>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</si>
  <si>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</si>
  <si>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</si>
  <si>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</si>
  <si>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</si>
  <si>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</si>
  <si>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</si>
  <si>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</si>
  <si>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</si>
  <si>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</si>
  <si>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</si>
  <si>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</si>
  <si>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</si>
  <si>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</si>
  <si>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</si>
  <si>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</si>
  <si>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</si>
  <si>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</si>
  <si>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</si>
  <si>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</si>
  <si>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</si>
  <si>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</si>
  <si>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</si>
  <si>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</si>
  <si>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</si>
  <si>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</si>
  <si>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</si>
  <si>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</si>
  <si>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</si>
  <si>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</si>
  <si>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</si>
  <si>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</si>
  <si>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</si>
  <si>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</si>
  <si>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</si>
  <si>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</si>
  <si>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</si>
  <si>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</si>
  <si>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</si>
  <si>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</si>
  <si>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</si>
  <si>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</si>
  <si>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</si>
  <si>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</si>
  <si>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</si>
  <si>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</si>
  <si>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</si>
  <si>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</si>
  <si>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</si>
  <si>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</si>
  <si>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</si>
  <si>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</si>
  <si>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</si>
  <si>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</si>
  <si>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</si>
  <si>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</si>
  <si>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</si>
  <si>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</si>
  <si>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</si>
  <si>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</si>
  <si>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</si>
  <si>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</si>
  <si>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</si>
  <si>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</si>
  <si>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</si>
  <si>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</si>
  <si>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</si>
  <si>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</si>
  <si>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</si>
  <si>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</si>
  <si>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</si>
  <si>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</si>
  <si>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</si>
  <si>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</si>
  <si>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</si>
  <si>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</si>
  <si>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</si>
  <si>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</si>
  <si>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</si>
  <si>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</si>
  <si>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</si>
  <si>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</si>
  <si>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</si>
  <si>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</si>
  <si>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</si>
  <si>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</si>
  <si>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</si>
  <si>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</si>
  <si>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</si>
  <si>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</si>
  <si>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</si>
  <si>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</si>
  <si>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</si>
  <si>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</si>
  <si>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</si>
  <si>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</si>
  <si>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</si>
  <si>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</si>
  <si>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</si>
  <si>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</si>
  <si>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</si>
  <si>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</si>
  <si>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</si>
  <si>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</si>
  <si>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</si>
  <si>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</si>
  <si>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</si>
  <si>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</si>
  <si>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</si>
  <si>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</si>
  <si>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</si>
  <si>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</si>
  <si>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</si>
  <si>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</si>
  <si>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</si>
  <si>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</si>
  <si>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</si>
  <si>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</si>
  <si>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</si>
  <si>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</si>
  <si>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</si>
  <si>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</si>
  <si>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</si>
  <si>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</si>
  <si>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</si>
  <si>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</si>
  <si>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</si>
  <si>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</si>
  <si>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</si>
  <si>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</si>
  <si>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</si>
  <si>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</si>
  <si>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</si>
  <si>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</si>
  <si>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</si>
  <si>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</si>
  <si>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</si>
  <si>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</si>
  <si>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</si>
  <si>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</si>
  <si>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</si>
  <si>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</si>
  <si>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</si>
  <si>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</si>
  <si>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</si>
  <si>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</si>
  <si>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</si>
  <si>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</si>
  <si>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</si>
  <si>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</si>
  <si>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</si>
  <si>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</si>
  <si>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</si>
  <si>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</si>
  <si>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</si>
  <si>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</si>
  <si>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</si>
  <si>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</si>
  <si>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</si>
  <si>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</si>
  <si>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</si>
  <si>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</si>
  <si>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</si>
  <si>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</si>
  <si>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</si>
  <si>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</si>
  <si>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</si>
  <si>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</si>
  <si>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</si>
  <si>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</si>
  <si>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</si>
  <si>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</si>
  <si>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</si>
  <si>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</si>
  <si>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</si>
  <si>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</si>
  <si>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</si>
  <si>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</si>
  <si>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</si>
  <si>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</si>
  <si>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</si>
  <si>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</si>
  <si>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</si>
  <si>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</si>
  <si>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</si>
  <si>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</si>
  <si>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</si>
  <si>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</si>
  <si>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</si>
  <si>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</si>
  <si>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</si>
  <si>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</si>
  <si>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</si>
  <si>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</si>
  <si>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</si>
  <si>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</si>
  <si>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</si>
  <si>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</si>
  <si>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</si>
  <si>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</si>
  <si>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</si>
  <si>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</si>
  <si>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</si>
  <si>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</si>
  <si>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</si>
  <si>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</si>
  <si>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</si>
  <si>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</si>
  <si>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</si>
  <si>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</si>
  <si>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</si>
  <si>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</si>
  <si>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</si>
  <si>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</si>
  <si>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</si>
  <si>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</si>
  <si>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</si>
  <si>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</si>
  <si>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</si>
  <si>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</si>
  <si>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</si>
  <si>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</si>
  <si>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</si>
  <si>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</si>
  <si>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</si>
  <si>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</si>
  <si>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</si>
  <si>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</si>
  <si>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</si>
  <si>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</si>
  <si>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</si>
  <si>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</si>
  <si>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</si>
  <si>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</si>
  <si>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</si>
  <si>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</si>
  <si>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</si>
  <si>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</si>
  <si>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</si>
  <si>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</si>
  <si>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</si>
  <si>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</si>
  <si>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</si>
  <si>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</si>
  <si>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</si>
  <si>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</si>
  <si>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</si>
  <si>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</si>
  <si>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</si>
  <si>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</si>
  <si>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</si>
  <si>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</si>
  <si>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</si>
  <si>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</si>
  <si>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</si>
  <si>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</si>
  <si>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</si>
  <si>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</si>
  <si>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</si>
  <si>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</si>
  <si>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</si>
  <si>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</si>
  <si>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</si>
  <si>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</si>
  <si>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</si>
  <si>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</si>
  <si>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</si>
  <si>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</si>
  <si>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</si>
  <si>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</si>
  <si>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</si>
  <si>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</si>
  <si>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</si>
  <si>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</si>
  <si>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</si>
  <si>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</si>
  <si>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</si>
  <si>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</si>
  <si>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</si>
  <si>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</si>
  <si>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</si>
  <si>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</si>
  <si>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</si>
  <si>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</si>
  <si>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</si>
  <si>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</si>
  <si>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</si>
  <si>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</si>
  <si>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</si>
  <si>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</si>
  <si>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</si>
  <si>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</si>
  <si>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</si>
  <si>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</si>
  <si>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</si>
  <si>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</si>
  <si>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</si>
  <si>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</si>
  <si>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</si>
  <si>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</si>
  <si>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</si>
  <si>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</si>
  <si>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</si>
  <si>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</si>
  <si>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</si>
  <si>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</si>
  <si>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</si>
  <si>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</si>
  <si>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</si>
  <si>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</si>
  <si>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</si>
  <si>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</si>
  <si>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</si>
  <si>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</si>
  <si>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</si>
  <si>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</si>
  <si>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</si>
  <si>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</si>
  <si>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</si>
  <si>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</si>
  <si>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</si>
  <si>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</si>
  <si>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</si>
  <si>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</si>
  <si>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</si>
  <si>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</si>
  <si>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</si>
  <si>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</si>
  <si>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</si>
  <si>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</si>
  <si>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</si>
  <si>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</si>
  <si>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</si>
  <si>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</si>
  <si>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</si>
  <si>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</si>
  <si>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</si>
  <si>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</si>
  <si>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</si>
  <si>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</si>
  <si>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</si>
  <si>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</si>
  <si>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</si>
  <si>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</si>
  <si>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</si>
  <si>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</si>
  <si>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</si>
  <si>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</si>
  <si>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</si>
  <si>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</si>
  <si>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</si>
  <si>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</si>
  <si>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</si>
  <si>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</si>
  <si>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</si>
  <si>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</si>
  <si>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</si>
  <si>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</si>
  <si>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</si>
  <si>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</si>
  <si>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</si>
  <si>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</si>
  <si>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</si>
  <si>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</si>
  <si>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</si>
  <si>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</si>
  <si>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</si>
  <si>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</si>
  <si>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</si>
  <si>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</si>
  <si>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</si>
  <si>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</si>
  <si>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</si>
  <si>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</si>
  <si>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</si>
  <si>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</si>
  <si>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</si>
  <si>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</si>
  <si>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</si>
  <si>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</si>
  <si>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</si>
  <si>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</si>
  <si>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</si>
  <si>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</si>
  <si>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</si>
  <si>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</si>
  <si>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</si>
  <si>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</si>
  <si>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</si>
  <si>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</si>
  <si>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</si>
  <si>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</si>
  <si>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</si>
  <si>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</si>
  <si>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</si>
  <si>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</si>
  <si>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</si>
  <si>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</si>
  <si>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</si>
  <si>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</si>
  <si>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</si>
  <si>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</si>
  <si>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</si>
  <si>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</si>
  <si>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</si>
  <si>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</si>
  <si>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</si>
  <si>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</si>
  <si>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</si>
  <si>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</si>
  <si>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</si>
  <si>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</si>
  <si>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</si>
  <si>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</si>
  <si>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</si>
  <si>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</si>
  <si>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</si>
  <si>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</si>
  <si>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</si>
  <si>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</si>
  <si>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</si>
  <si>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</si>
  <si>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</si>
  <si>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</si>
  <si>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</si>
  <si>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</si>
  <si>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</si>
  <si>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</si>
  <si>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</si>
  <si>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</si>
  <si>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</si>
  <si>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</si>
  <si>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</si>
  <si>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</si>
  <si>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</si>
  <si>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</si>
  <si>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</si>
  <si>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</si>
  <si>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</si>
  <si>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</si>
  <si>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</si>
  <si>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</si>
  <si>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</si>
  <si>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</si>
  <si>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</si>
  <si>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</si>
  <si>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</si>
  <si>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</si>
  <si>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</si>
  <si>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</si>
  <si>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</si>
  <si>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</si>
  <si>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</si>
  <si>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</si>
  <si>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</si>
  <si>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</si>
  <si>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</si>
  <si>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</si>
  <si>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</si>
  <si>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</si>
  <si>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</si>
  <si>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</si>
  <si>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</si>
  <si>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</si>
  <si>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</si>
  <si>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</si>
  <si>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</si>
  <si>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</si>
  <si>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</si>
  <si>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</si>
  <si>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</si>
  <si>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</si>
  <si>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</si>
  <si>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</si>
  <si>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</si>
  <si>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</si>
  <si>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</si>
  <si>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</si>
  <si>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</si>
  <si>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</si>
  <si>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</si>
  <si>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</si>
  <si>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</si>
  <si>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</si>
  <si>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</si>
  <si>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</si>
  <si>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</si>
  <si>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</si>
  <si>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</si>
  <si>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</si>
  <si>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</si>
  <si>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</si>
  <si>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</si>
  <si>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</si>
  <si>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</si>
  <si>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</si>
  <si>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</si>
  <si>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</si>
  <si>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</si>
  <si>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</si>
  <si>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</si>
  <si>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</si>
  <si>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</si>
  <si>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</si>
  <si>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</si>
  <si>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</si>
  <si>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</si>
  <si>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</si>
  <si>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</si>
  <si>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</si>
  <si>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</si>
  <si>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</si>
  <si>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</si>
  <si>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</si>
  <si>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</si>
  <si>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</si>
  <si>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</si>
  <si>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</si>
  <si>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</si>
  <si>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</si>
  <si>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</si>
  <si>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</si>
  <si>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</si>
  <si>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</si>
  <si>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</si>
  <si>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</si>
  <si>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</si>
  <si>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</si>
  <si>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</si>
  <si>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</si>
  <si>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</si>
  <si>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</si>
  <si>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</si>
  <si>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</si>
  <si>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</si>
  <si>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</si>
  <si>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</si>
  <si>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</si>
  <si>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</si>
  <si>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</si>
  <si>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</si>
  <si>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</si>
  <si>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</si>
  <si>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</si>
  <si>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</si>
  <si>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</si>
  <si>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</si>
  <si>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</si>
  <si>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</si>
  <si>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</si>
  <si>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</si>
  <si>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</si>
  <si>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</si>
  <si>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</si>
  <si>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</si>
  <si>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</si>
  <si>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</si>
  <si>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</si>
  <si>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</si>
  <si>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</si>
  <si>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</si>
  <si>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</si>
  <si>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</si>
  <si>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</si>
  <si>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</si>
  <si>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</si>
  <si>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</si>
  <si>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</si>
  <si>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</si>
  <si>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</si>
  <si>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</si>
  <si>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</si>
  <si>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</si>
  <si>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</si>
  <si>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</si>
  <si>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</si>
  <si>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</si>
  <si>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</si>
  <si>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</si>
  <si>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</si>
  <si>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</si>
  <si>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</si>
  <si>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</si>
  <si>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</si>
  <si>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</si>
  <si>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</si>
  <si>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</si>
  <si>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</si>
  <si>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</si>
  <si>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</si>
  <si>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</si>
  <si>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</si>
  <si>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</si>
  <si>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</si>
  <si>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</si>
  <si>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</si>
  <si>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</si>
  <si>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</si>
  <si>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</si>
  <si>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</si>
  <si>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</si>
  <si>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</si>
  <si>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</si>
  <si>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</si>
  <si>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</si>
  <si>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</si>
  <si>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</si>
  <si>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</si>
  <si>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</si>
  <si>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</si>
  <si>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</si>
  <si>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</si>
  <si>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</si>
  <si>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</si>
  <si>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</si>
  <si>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</si>
  <si>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</si>
  <si>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</si>
  <si>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</si>
  <si>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</si>
  <si>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</si>
  <si>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</si>
  <si>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</si>
  <si>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</si>
  <si>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</si>
  <si>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</si>
  <si>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</si>
  <si>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</si>
  <si>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</si>
  <si>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</si>
  <si>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</si>
  <si>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</si>
  <si>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</si>
  <si>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</si>
  <si>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</si>
  <si>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</si>
  <si>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</si>
  <si>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</si>
  <si>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</si>
  <si>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</si>
  <si>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</si>
  <si>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</si>
  <si>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</si>
  <si>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</si>
  <si>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</si>
  <si>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</si>
  <si>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</si>
  <si>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</si>
  <si>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</si>
  <si>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</si>
  <si>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</si>
  <si>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</si>
  <si>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</si>
  <si>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</si>
  <si>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</si>
  <si>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</si>
  <si>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</si>
  <si>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</si>
  <si>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</si>
  <si>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</si>
  <si>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</si>
  <si>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</si>
  <si>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</si>
  <si>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</si>
  <si>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</si>
  <si>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</si>
  <si>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</si>
  <si>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</si>
  <si>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</si>
  <si>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</si>
  <si>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</si>
  <si>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</si>
  <si>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</si>
  <si>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</si>
  <si>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</si>
  <si>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</si>
  <si>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</si>
  <si>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</si>
  <si>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</si>
  <si>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</si>
  <si>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</si>
  <si>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</si>
  <si>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</si>
  <si>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</si>
  <si>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</si>
  <si>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</si>
  <si>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</si>
  <si>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</si>
  <si>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</si>
  <si>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</si>
  <si>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</si>
  <si>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</si>
  <si>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</si>
  <si>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</si>
  <si>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</si>
  <si>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</si>
  <si>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</si>
  <si>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</si>
  <si>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</si>
  <si>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</si>
  <si>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</si>
  <si>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</si>
  <si>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</si>
  <si>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</si>
  <si>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</si>
  <si>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</si>
  <si>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</si>
  <si>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</si>
  <si>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</si>
  <si>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</si>
  <si>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</si>
  <si>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</si>
  <si>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</si>
  <si>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</si>
  <si>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</si>
  <si>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</si>
  <si>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</si>
  <si>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</si>
  <si>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</si>
  <si>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</si>
  <si>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</si>
  <si>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</si>
  <si>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</si>
  <si>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</si>
  <si>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</si>
  <si>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</si>
  <si>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</si>
  <si>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</si>
  <si>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</si>
  <si>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</si>
  <si>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</si>
  <si>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</si>
  <si>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</si>
  <si>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</si>
  <si>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</si>
  <si>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</si>
  <si>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</si>
  <si>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</si>
  <si>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</si>
  <si>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</si>
  <si>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</si>
  <si>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</si>
  <si>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</si>
  <si>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</si>
  <si>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</si>
  <si>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</si>
  <si>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</si>
  <si>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</si>
  <si>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</si>
  <si>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</si>
  <si>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</si>
  <si>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</si>
  <si>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</si>
  <si>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</si>
  <si>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</si>
  <si>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</si>
  <si>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</si>
  <si>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</si>
  <si>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</si>
  <si>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</si>
  <si>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</si>
  <si>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</si>
  <si>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</si>
  <si>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</si>
  <si>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</si>
  <si>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</si>
  <si>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</si>
  <si>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</si>
  <si>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</si>
  <si>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</si>
  <si>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</si>
  <si>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</si>
  <si>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</si>
  <si>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</si>
  <si>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</si>
  <si>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</si>
  <si>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</si>
  <si>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</si>
  <si>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</si>
  <si>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</si>
  <si>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</si>
  <si>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</si>
  <si>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</si>
  <si>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</si>
  <si>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</si>
  <si>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</si>
  <si>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</si>
  <si>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</si>
  <si>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</si>
  <si>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</si>
  <si>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</si>
  <si>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</si>
  <si>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</si>
  <si>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</si>
  <si>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</si>
  <si>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</si>
  <si>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</si>
  <si>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</si>
  <si>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</si>
  <si>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</si>
  <si>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</si>
  <si>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</si>
  <si>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</si>
  <si>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</si>
  <si>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</si>
  <si>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</si>
  <si>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</si>
  <si>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</si>
  <si>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</si>
  <si>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</si>
  <si>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</si>
  <si>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</si>
  <si>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</si>
  <si>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</si>
  <si>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</si>
  <si>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</si>
  <si>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</si>
  <si>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</si>
  <si>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</si>
  <si>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</si>
  <si>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</si>
  <si>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</si>
  <si>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</si>
  <si>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</si>
  <si>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</si>
  <si>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</si>
  <si>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</si>
  <si>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</si>
  <si>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</si>
  <si>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</si>
  <si>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</si>
  <si>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</si>
  <si>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</si>
  <si>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</si>
  <si>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</si>
  <si>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</si>
  <si>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</si>
  <si>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</si>
  <si>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</si>
  <si>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</si>
  <si>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</si>
  <si>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</si>
  <si>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</si>
  <si>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</si>
  <si>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</si>
  <si>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</si>
  <si>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</si>
  <si>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</si>
  <si>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</si>
  <si>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</si>
  <si>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</si>
  <si>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</si>
  <si>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</si>
  <si>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</si>
  <si>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</si>
  <si>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</si>
  <si>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</si>
  <si>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</si>
  <si>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</si>
  <si>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</si>
  <si>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</si>
  <si>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</si>
  <si>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</si>
  <si>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</si>
  <si>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</si>
  <si>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</si>
  <si>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</si>
  <si>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</si>
  <si>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</si>
  <si>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</si>
  <si>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</si>
  <si>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</si>
  <si>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</si>
  <si>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</si>
  <si>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</si>
  <si>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</si>
  <si>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</si>
  <si>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</si>
  <si>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</si>
  <si>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</si>
  <si>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</si>
  <si>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</si>
  <si>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</si>
  <si>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</si>
  <si>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</si>
  <si>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</si>
  <si>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</si>
  <si>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</si>
  <si>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</si>
  <si>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</si>
  <si>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</si>
  <si>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</si>
  <si>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</si>
  <si>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</si>
  <si>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</si>
  <si>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</si>
  <si>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</si>
  <si>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</si>
  <si>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</si>
  <si>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</si>
  <si>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</si>
  <si>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</si>
  <si>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</si>
  <si>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</si>
  <si>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</si>
  <si>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</si>
  <si>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</si>
  <si>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</si>
  <si>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</si>
  <si>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</si>
  <si>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</si>
  <si>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</si>
  <si>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</si>
  <si>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</si>
  <si>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</si>
  <si>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</si>
  <si>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</si>
  <si>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</si>
  <si>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</si>
  <si>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</si>
  <si>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</si>
  <si>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</si>
  <si>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</si>
  <si>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</si>
  <si>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</si>
  <si>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</si>
  <si>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</si>
  <si>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</si>
  <si>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</si>
  <si>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</si>
  <si>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</si>
  <si>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</si>
  <si>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</si>
  <si>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</si>
  <si>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</si>
  <si>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</si>
  <si>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</si>
  <si>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</si>
  <si>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</si>
  <si>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</si>
  <si>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</si>
  <si>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</si>
  <si>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</si>
  <si>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</si>
  <si>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</si>
  <si>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</si>
  <si>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</si>
  <si>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</si>
  <si>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</si>
  <si>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</si>
  <si>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</si>
  <si>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</si>
  <si>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</si>
  <si>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</si>
  <si>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</si>
  <si>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</si>
  <si>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</si>
  <si>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</si>
  <si>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</si>
  <si>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</si>
  <si>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</si>
  <si>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</si>
  <si>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</si>
  <si>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</si>
  <si>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</si>
  <si>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</si>
  <si>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</si>
  <si>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</si>
  <si>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</si>
  <si>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</si>
  <si>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</si>
  <si>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</si>
  <si>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</si>
  <si>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</si>
  <si>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</si>
  <si>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</si>
  <si>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</si>
  <si>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</si>
  <si>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</si>
  <si>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</si>
  <si>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</si>
  <si>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</si>
  <si>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</si>
  <si>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</si>
  <si>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</si>
  <si>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</si>
  <si>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</si>
  <si>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</si>
  <si>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</si>
  <si>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</si>
  <si>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</si>
  <si>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</si>
  <si>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</si>
  <si>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</si>
  <si>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</si>
  <si>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</si>
  <si>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</si>
  <si>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</si>
  <si>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</si>
  <si>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</si>
  <si>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</si>
  <si>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</si>
  <si>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</si>
  <si>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</si>
  <si>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</si>
  <si>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</si>
  <si>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</si>
  <si>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</si>
  <si>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</si>
  <si>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</si>
  <si>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</si>
  <si>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</si>
  <si>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</si>
  <si>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</si>
  <si>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</si>
  <si>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</si>
  <si>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</si>
  <si>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</si>
  <si>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</si>
  <si>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</si>
  <si>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</si>
  <si>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</si>
  <si>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</si>
  <si>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</si>
  <si>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</si>
  <si>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</si>
  <si>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</si>
  <si>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</si>
  <si>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</si>
  <si>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</si>
  <si>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</si>
  <si>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</si>
  <si>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</si>
  <si>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</si>
  <si>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</si>
  <si>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</si>
  <si>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</si>
  <si>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</si>
  <si>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</si>
  <si>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</si>
  <si>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</si>
  <si>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</si>
  <si>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</si>
  <si>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</si>
  <si>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</si>
  <si>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</si>
  <si>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</si>
  <si>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</si>
  <si>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</si>
  <si>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</si>
  <si>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</si>
  <si>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</si>
  <si>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</si>
  <si>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</si>
  <si>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</si>
  <si>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</si>
  <si>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</si>
  <si>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</si>
  <si>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</si>
  <si>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</si>
  <si>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</si>
  <si>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</si>
  <si>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</si>
  <si>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</si>
  <si>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</si>
  <si>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</si>
  <si>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</si>
  <si>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</si>
  <si>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</si>
  <si>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</si>
  <si>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</si>
  <si>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</si>
  <si>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</si>
  <si>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</si>
  <si>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</si>
  <si>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</si>
  <si>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</si>
  <si>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</si>
  <si>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</si>
  <si>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</si>
  <si>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</si>
  <si>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</si>
  <si>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</si>
  <si>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</si>
  <si>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</si>
  <si>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</si>
  <si>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</si>
  <si>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</si>
  <si>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</si>
  <si>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</si>
  <si>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</si>
  <si>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</si>
  <si>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</si>
  <si>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</si>
  <si>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</si>
  <si>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</si>
  <si>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</si>
  <si>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</si>
  <si>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</si>
  <si>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</si>
  <si>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</si>
  <si>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</si>
  <si>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</si>
  <si>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</si>
  <si>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</si>
  <si>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</si>
  <si>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</si>
  <si>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</si>
  <si>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</si>
  <si>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</si>
  <si>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</si>
  <si>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</si>
  <si>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</si>
  <si>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</si>
  <si>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</si>
  <si>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</si>
  <si>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</si>
  <si>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</si>
  <si>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</si>
  <si>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</si>
  <si>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</si>
  <si>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</si>
  <si>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</si>
  <si>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</si>
  <si>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</si>
  <si>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</si>
  <si>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</si>
  <si>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</si>
  <si>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</si>
  <si>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</si>
  <si>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</si>
  <si>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</si>
  <si>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</si>
  <si>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</si>
  <si>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</si>
  <si>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</si>
  <si>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</si>
  <si>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</si>
  <si>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</si>
  <si>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</si>
  <si>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</si>
  <si>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</si>
  <si>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</si>
  <si>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</si>
  <si>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</si>
  <si>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</si>
  <si>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</si>
  <si>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</si>
  <si>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</si>
  <si>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</si>
  <si>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</si>
  <si>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</si>
  <si>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</si>
  <si>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</si>
  <si>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</si>
  <si>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</si>
  <si>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</si>
  <si>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</si>
  <si>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</si>
  <si>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</si>
  <si>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</si>
  <si>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</si>
  <si>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</si>
  <si>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</si>
  <si>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</si>
  <si>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</si>
  <si>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</si>
  <si>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</si>
  <si>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</si>
  <si>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</si>
  <si>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</si>
  <si>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</si>
  <si>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</si>
  <si>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</si>
  <si>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</si>
  <si>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</si>
  <si>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</si>
  <si>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</si>
  <si>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</si>
  <si>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</si>
  <si>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</si>
  <si>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</si>
  <si>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</si>
  <si>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</si>
  <si>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</si>
  <si>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</si>
  <si>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</si>
  <si>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</si>
  <si>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</si>
  <si>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</si>
  <si>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</si>
  <si>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</si>
  <si>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</si>
  <si>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</si>
  <si>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</si>
  <si>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</si>
  <si>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</si>
  <si>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</si>
  <si>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</si>
  <si>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</si>
  <si>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</si>
  <si>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</si>
  <si>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</si>
  <si>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</si>
  <si>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</si>
  <si>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</si>
  <si>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</si>
  <si>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</si>
  <si>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</si>
  <si>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</si>
  <si>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</si>
  <si>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</si>
  <si>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</si>
  <si>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</si>
  <si>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</si>
  <si>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</si>
  <si>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</si>
  <si>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</si>
  <si>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</si>
  <si>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</si>
  <si>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</si>
  <si>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</si>
  <si>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</si>
  <si>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</si>
  <si>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</si>
  <si>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</si>
  <si>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</si>
  <si>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</si>
  <si>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</si>
  <si>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</si>
  <si>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</si>
  <si>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</si>
  <si>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</si>
  <si>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</si>
  <si>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</si>
  <si>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</si>
  <si>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</si>
  <si>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</si>
  <si>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</si>
  <si>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</si>
  <si>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</si>
  <si>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</si>
  <si>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</si>
  <si>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</si>
  <si>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</si>
  <si>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</si>
  <si>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</si>
  <si>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</si>
  <si>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</si>
  <si>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</si>
  <si>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</si>
  <si>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</si>
  <si>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</si>
  <si>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</si>
  <si>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</si>
  <si>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</si>
  <si>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</si>
  <si>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</si>
  <si>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</si>
  <si>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</si>
  <si>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</si>
  <si>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</si>
  <si>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</si>
  <si>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</si>
  <si>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</si>
  <si>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</si>
  <si>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</si>
  <si>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</si>
  <si>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</si>
  <si>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</si>
  <si>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</si>
  <si>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</si>
  <si>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</si>
  <si>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</si>
  <si>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</si>
  <si>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</si>
  <si>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</si>
  <si>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</si>
  <si>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</si>
  <si>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</si>
  <si>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</si>
  <si>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</si>
  <si>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</si>
  <si>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</si>
  <si>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</si>
  <si>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</si>
  <si>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</si>
  <si>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</si>
  <si>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</si>
  <si>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</si>
  <si>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</si>
  <si>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</si>
  <si>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</si>
  <si>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</si>
  <si>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</si>
  <si>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</si>
  <si>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</si>
  <si>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</si>
  <si>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</si>
  <si>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</si>
  <si>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</si>
  <si>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</si>
  <si>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</si>
  <si>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</si>
  <si>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</si>
  <si>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</si>
  <si>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</si>
  <si>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</si>
  <si>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</si>
  <si>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</si>
  <si>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</si>
  <si>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</si>
  <si>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</si>
  <si>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</si>
  <si>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</si>
  <si>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</si>
  <si>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</si>
  <si>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</si>
  <si>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</si>
  <si>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</si>
  <si>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</si>
  <si>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</si>
  <si>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</si>
  <si>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</si>
  <si>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</si>
  <si>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</si>
  <si>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</si>
  <si>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</si>
  <si>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</si>
  <si>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</si>
  <si>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</si>
  <si>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</si>
  <si>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</si>
  <si>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</si>
  <si>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</si>
  <si>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</si>
  <si>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</si>
  <si>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</si>
  <si>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</si>
  <si>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</si>
  <si>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</si>
  <si>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</si>
  <si>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</si>
  <si>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</si>
  <si>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</si>
  <si>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</si>
  <si>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</si>
  <si>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</si>
  <si>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</si>
  <si>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</si>
  <si>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</si>
  <si>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</si>
  <si>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</si>
  <si>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</si>
  <si>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</si>
  <si>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</si>
  <si>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</si>
  <si>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</si>
  <si>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</si>
  <si>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</si>
  <si>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</si>
  <si>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</si>
  <si>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</si>
  <si>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</si>
  <si>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</si>
  <si>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</si>
  <si>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</si>
  <si>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</si>
  <si>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</si>
  <si>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</si>
  <si>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</si>
  <si>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</si>
  <si>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</si>
  <si>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</si>
  <si>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</si>
  <si>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</si>
  <si>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</si>
  <si>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</si>
  <si>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</si>
  <si>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</si>
  <si>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</si>
  <si>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</si>
  <si>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</si>
  <si>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</si>
  <si>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</si>
  <si>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</si>
  <si>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</si>
  <si>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</si>
  <si>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</si>
  <si>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</si>
  <si>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</si>
  <si>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</si>
  <si>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</si>
  <si>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</si>
  <si>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</si>
  <si>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</si>
  <si>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</si>
  <si>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</si>
  <si>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</si>
  <si>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</si>
  <si>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</si>
  <si>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</si>
  <si>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</si>
  <si>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</si>
  <si>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</si>
  <si>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</si>
  <si>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</si>
  <si>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</si>
  <si>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</si>
  <si>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</si>
  <si>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</si>
  <si>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</si>
  <si>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</si>
  <si>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</si>
  <si>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</si>
  <si>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</si>
  <si>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</si>
  <si>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</si>
  <si>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</si>
  <si>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</si>
  <si>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</si>
  <si>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</si>
  <si>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</si>
  <si>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</si>
  <si>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</si>
  <si>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</si>
  <si>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</si>
  <si>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</si>
  <si>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</si>
  <si>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</si>
  <si>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</si>
  <si>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</si>
  <si>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</si>
  <si>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</si>
  <si>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</si>
  <si>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</si>
  <si>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</si>
  <si>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</si>
  <si>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</si>
  <si>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</si>
  <si>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</si>
  <si>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</si>
  <si>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</si>
  <si>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</si>
  <si>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</si>
  <si>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</si>
  <si>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</si>
  <si>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</si>
  <si>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</si>
  <si>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</si>
  <si>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</si>
  <si>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</si>
  <si>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</si>
  <si>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</si>
  <si>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</si>
  <si>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</si>
  <si>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</si>
  <si>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</si>
  <si>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</si>
  <si>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</si>
  <si>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</si>
  <si>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</si>
  <si>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</si>
  <si>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</si>
  <si>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</si>
  <si>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</si>
  <si>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</si>
  <si>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</si>
  <si>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</si>
  <si>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</si>
  <si>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</si>
  <si>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</si>
  <si>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</si>
  <si>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</si>
  <si>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</si>
  <si>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</si>
  <si>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</si>
  <si>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</si>
  <si>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</si>
  <si>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</si>
  <si>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</si>
  <si>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</si>
  <si>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</si>
  <si>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</si>
  <si>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</si>
  <si>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</si>
  <si>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</si>
  <si>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</si>
  <si>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</si>
  <si>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</si>
  <si>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</si>
  <si>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</si>
  <si>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</si>
  <si>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</si>
  <si>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</si>
  <si>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</si>
  <si>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</si>
  <si>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</si>
  <si>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</si>
  <si>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</si>
  <si>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</si>
  <si>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</si>
  <si>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</si>
  <si>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</si>
  <si>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</si>
  <si>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</si>
  <si>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</si>
  <si>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</si>
  <si>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</si>
  <si>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</si>
  <si>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</si>
  <si>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</si>
  <si>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</si>
  <si>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</si>
  <si>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</si>
  <si>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</si>
  <si>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</si>
  <si>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</si>
  <si>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</si>
  <si>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</si>
  <si>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</si>
  <si>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</si>
  <si>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</si>
  <si>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</si>
  <si>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</si>
  <si>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</si>
  <si>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</si>
  <si>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</si>
  <si>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</si>
  <si>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</si>
  <si>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</si>
  <si>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</si>
  <si>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</si>
  <si>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</si>
  <si>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</si>
  <si>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</si>
  <si>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</si>
  <si>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</si>
  <si>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</si>
  <si>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</si>
  <si>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</si>
  <si>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</si>
  <si>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</si>
  <si>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</si>
  <si>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</si>
  <si>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</si>
  <si>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</si>
  <si>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</si>
  <si>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</si>
  <si>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</si>
  <si>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</si>
  <si>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</si>
  <si>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</si>
  <si>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</si>
  <si>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</si>
  <si>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</si>
  <si>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</si>
  <si>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</si>
  <si>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</si>
  <si>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</si>
  <si>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</si>
  <si>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</si>
  <si>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</si>
  <si>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</si>
  <si>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</si>
  <si>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</si>
  <si>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</si>
  <si>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</si>
  <si>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</si>
  <si>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</si>
  <si>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</si>
  <si>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</si>
  <si>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</si>
  <si>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</si>
  <si>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</si>
  <si>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</si>
  <si>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</si>
  <si>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</si>
  <si>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</si>
  <si>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</si>
  <si>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</si>
  <si>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</si>
  <si>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</si>
  <si>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</si>
  <si>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</si>
  <si>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</si>
  <si>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</si>
  <si>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</si>
  <si>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</si>
  <si>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</si>
  <si>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</si>
  <si>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</si>
  <si>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</si>
  <si>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</si>
  <si>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</si>
  <si>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</si>
  <si>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</si>
  <si>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</si>
  <si>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</si>
  <si>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</si>
  <si>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</si>
  <si>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</si>
  <si>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</si>
  <si>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</si>
  <si>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</si>
  <si>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</si>
  <si>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</si>
  <si>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</si>
  <si>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</si>
  <si>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</si>
  <si>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</si>
  <si>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</si>
  <si>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</si>
  <si>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</si>
  <si>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</si>
  <si>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</si>
  <si>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</si>
  <si>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</si>
  <si>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</si>
  <si>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</si>
  <si>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</si>
  <si>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</si>
  <si>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</si>
  <si>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</si>
  <si>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</si>
  <si>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</si>
  <si>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</si>
  <si>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</si>
  <si>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</si>
  <si>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</si>
  <si>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</si>
  <si>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</si>
  <si>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</si>
  <si>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</si>
  <si>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</si>
  <si>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</si>
  <si>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</si>
  <si>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</si>
  <si>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</si>
  <si>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</si>
  <si>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</si>
  <si>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</si>
  <si>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</si>
  <si>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</si>
  <si>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</si>
  <si>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</si>
  <si>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</si>
  <si>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</si>
  <si>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</si>
  <si>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</si>
  <si>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</si>
  <si>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</si>
  <si>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</si>
  <si>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</si>
  <si>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</si>
  <si>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</si>
  <si>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</si>
  <si>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</si>
  <si>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</si>
  <si>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</si>
  <si>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</si>
  <si>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</si>
  <si>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</si>
  <si>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</si>
  <si>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</si>
  <si>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</si>
  <si>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</si>
  <si>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</si>
  <si>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</si>
  <si>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</si>
  <si>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</si>
  <si>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</si>
  <si>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</si>
  <si>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</si>
  <si>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</si>
  <si>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</si>
  <si>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</si>
  <si>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</si>
  <si>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</si>
  <si>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</si>
  <si>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</si>
  <si>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</si>
  <si>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</si>
  <si>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</si>
  <si>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</si>
  <si>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</si>
  <si>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</si>
  <si>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</si>
  <si>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</si>
  <si>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</si>
  <si>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</si>
  <si>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</si>
  <si>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</si>
  <si>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</si>
  <si>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</si>
  <si>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</si>
  <si>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</si>
  <si>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</si>
  <si>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</si>
  <si>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</si>
  <si>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</si>
  <si>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</si>
  <si>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</si>
  <si>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</si>
  <si>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</si>
  <si>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</si>
  <si>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</si>
  <si>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</si>
  <si>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</si>
  <si>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</si>
  <si>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</si>
  <si>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</si>
  <si>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</si>
  <si>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</si>
  <si>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</si>
  <si>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</si>
  <si>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</si>
  <si>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</si>
  <si>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</si>
  <si>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</si>
  <si>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</si>
  <si>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</si>
  <si>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</si>
  <si>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</si>
  <si>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</si>
  <si>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</si>
  <si>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</si>
  <si>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</si>
  <si>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</si>
  <si>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</si>
  <si>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</si>
  <si>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</si>
  <si>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</si>
  <si>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</si>
  <si>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</si>
  <si>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</si>
  <si>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</si>
  <si>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</si>
  <si>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</si>
  <si>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</si>
  <si>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</si>
  <si>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</si>
  <si>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</si>
  <si>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</si>
  <si>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</si>
  <si>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</si>
  <si>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</si>
  <si>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</si>
  <si>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</si>
  <si>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</si>
  <si>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</si>
  <si>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</si>
  <si>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</si>
  <si>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</si>
  <si>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</si>
  <si>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</si>
  <si>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</si>
  <si>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</si>
  <si>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</si>
  <si>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</si>
  <si>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</si>
  <si>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</si>
  <si>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</si>
  <si>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</si>
  <si>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</si>
  <si>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</si>
  <si>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</si>
  <si>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</si>
  <si>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</si>
  <si>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</si>
  <si>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</si>
  <si>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</si>
  <si>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</si>
  <si>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</si>
  <si>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</si>
  <si>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</si>
  <si>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</si>
  <si>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</si>
  <si>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</si>
  <si>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</si>
  <si>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</si>
  <si>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</si>
  <si>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</si>
  <si>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</si>
  <si>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</si>
  <si>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</si>
  <si>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</si>
  <si>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</si>
  <si>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</si>
  <si>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</si>
  <si>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</si>
  <si>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</si>
  <si>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</si>
  <si>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</si>
  <si>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</si>
  <si>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</si>
  <si>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</si>
  <si>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</si>
  <si>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</si>
  <si>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</si>
  <si>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</si>
  <si>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</si>
  <si>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</si>
  <si>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</si>
  <si>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</si>
  <si>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</si>
  <si>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</si>
  <si>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</si>
  <si>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</si>
  <si>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</si>
  <si>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</si>
  <si>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</si>
  <si>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</si>
  <si>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</si>
  <si>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</si>
  <si>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</si>
  <si>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</si>
  <si>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</si>
  <si>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</si>
  <si>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</si>
  <si>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</si>
  <si>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</si>
  <si>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</si>
  <si>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</si>
  <si>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</si>
  <si>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</si>
  <si>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</si>
  <si>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</si>
  <si>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</si>
  <si>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</si>
  <si>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</si>
  <si>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</si>
  <si>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</si>
  <si>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</si>
  <si>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</si>
  <si>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</si>
  <si>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</si>
  <si>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</si>
  <si>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</si>
  <si>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</si>
  <si>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</si>
  <si>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</si>
  <si>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</si>
  <si>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</si>
  <si>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</si>
  <si>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</si>
  <si>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</si>
  <si>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</si>
  <si>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</si>
  <si>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</si>
  <si>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</si>
  <si>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</si>
  <si>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</si>
  <si>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</si>
  <si>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</si>
  <si>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</si>
  <si>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</si>
  <si>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</si>
  <si>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</si>
  <si>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</si>
  <si>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</si>
  <si>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</si>
  <si>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</si>
  <si>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</si>
  <si>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</si>
  <si>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</si>
  <si>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</si>
  <si>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</si>
  <si>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</si>
  <si>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</si>
  <si>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</si>
  <si>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</si>
  <si>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</si>
  <si>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</si>
  <si>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</si>
  <si>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</si>
  <si>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</si>
  <si>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</si>
  <si>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</si>
  <si>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</si>
  <si>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</si>
  <si>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</si>
  <si>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</si>
  <si>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</si>
  <si>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</si>
  <si>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</si>
  <si>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</si>
  <si>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</si>
  <si>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</si>
  <si>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</si>
  <si>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</si>
  <si>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</si>
  <si>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</si>
  <si>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</si>
  <si>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</si>
  <si>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</si>
  <si>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</si>
  <si>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</si>
  <si>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</si>
  <si>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</si>
  <si>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</si>
  <si>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</si>
  <si>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</si>
  <si>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</si>
  <si>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</si>
  <si>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</si>
  <si>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</si>
  <si>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</si>
  <si>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</si>
  <si>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</si>
  <si>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</si>
  <si>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</si>
  <si>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</si>
  <si>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</si>
  <si>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</si>
  <si>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</si>
  <si>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</si>
  <si>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</si>
  <si>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</si>
  <si>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</si>
  <si>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</si>
  <si>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</si>
  <si>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</si>
  <si>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</si>
  <si>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</si>
  <si>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</si>
  <si>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</si>
  <si>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</si>
  <si>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</si>
  <si>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</si>
  <si>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</si>
  <si>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</si>
  <si>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</si>
  <si>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</si>
  <si>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</si>
  <si>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</si>
  <si>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</si>
  <si>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</si>
  <si>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</si>
  <si>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</si>
  <si>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</si>
  <si>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</si>
  <si>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</si>
  <si>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</si>
  <si>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</si>
  <si>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</si>
  <si>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</si>
  <si>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</si>
  <si>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</si>
  <si>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</si>
  <si>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</si>
  <si>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</si>
  <si>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</si>
  <si>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</si>
  <si>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</si>
  <si>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</si>
  <si>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</si>
  <si>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</si>
  <si>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</si>
  <si>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</si>
  <si>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</si>
  <si>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</si>
  <si>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</si>
  <si>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</si>
  <si>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</si>
  <si>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</si>
  <si>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</si>
  <si>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</si>
  <si>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</si>
  <si>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</si>
  <si>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</si>
  <si>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</si>
  <si>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</si>
  <si>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</si>
  <si>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</si>
  <si>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</si>
  <si>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</si>
  <si>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</si>
  <si>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</si>
  <si>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</si>
  <si>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</si>
  <si>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</si>
  <si>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</si>
  <si>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</si>
  <si>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</si>
  <si>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</si>
  <si>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</si>
  <si>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</si>
  <si>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</si>
  <si>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</si>
  <si>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</si>
  <si>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</si>
  <si>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</si>
  <si>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</si>
  <si>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</si>
  <si>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</si>
  <si>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</si>
  <si>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</si>
  <si>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</si>
  <si>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</si>
  <si>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</si>
  <si>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</si>
  <si>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</si>
  <si>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</si>
  <si>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</si>
  <si>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</si>
  <si>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</si>
  <si>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</si>
  <si>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</si>
  <si>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</si>
  <si>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</si>
  <si>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</si>
  <si>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</si>
  <si>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</si>
  <si>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</si>
  <si>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</si>
  <si>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</si>
  <si>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</si>
  <si>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</si>
  <si>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</si>
  <si>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</si>
  <si>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</si>
  <si>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</si>
  <si>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</si>
  <si>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</si>
  <si>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</si>
  <si>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</si>
  <si>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</si>
  <si>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</si>
  <si>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</si>
  <si>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</si>
  <si>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</si>
  <si>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</si>
  <si>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</si>
  <si>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</si>
  <si>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</si>
  <si>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</si>
  <si>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</si>
  <si>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</si>
  <si>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</si>
  <si>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</si>
  <si>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</si>
  <si>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</si>
  <si>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</si>
  <si>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</si>
  <si>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</si>
  <si>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</si>
  <si>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</si>
  <si>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</si>
  <si>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</si>
  <si>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</si>
  <si>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</si>
  <si>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</si>
  <si>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</si>
  <si>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</si>
  <si>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</si>
  <si>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</si>
  <si>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</si>
  <si>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</si>
  <si>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</si>
  <si>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</si>
  <si>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</si>
  <si>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</si>
  <si>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</si>
  <si>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</si>
  <si>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</si>
  <si>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</si>
  <si>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</si>
  <si>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</si>
  <si>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</si>
  <si>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</si>
  <si>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</si>
  <si>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</si>
  <si>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</si>
  <si>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</si>
  <si>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</si>
  <si>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</si>
  <si>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</si>
  <si>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</si>
  <si>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</si>
  <si>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</si>
  <si>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</si>
  <si>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</si>
  <si>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</si>
  <si>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</si>
  <si>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</si>
  <si>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</si>
  <si>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</si>
  <si>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</si>
  <si>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</si>
  <si>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</si>
  <si>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</si>
  <si>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</si>
  <si>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</si>
  <si>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</si>
  <si>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</si>
  <si>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</si>
  <si>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</si>
  <si>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</si>
  <si>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</si>
  <si>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</si>
  <si>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</si>
  <si>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</si>
  <si>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</si>
  <si>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</si>
  <si>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</si>
  <si>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</si>
  <si>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</si>
  <si>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</si>
  <si>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</si>
  <si>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</si>
  <si>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</si>
  <si>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</si>
  <si>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</si>
  <si>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</si>
  <si>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</si>
  <si>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</si>
  <si>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</si>
  <si>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</si>
  <si>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</si>
  <si>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</si>
  <si>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</si>
  <si>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</si>
  <si>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</si>
  <si>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</si>
  <si>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</si>
  <si>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</si>
  <si>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</si>
  <si>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</si>
  <si>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</si>
  <si>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</si>
  <si>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</si>
  <si>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</si>
  <si>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</si>
  <si>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</si>
  <si>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</si>
  <si>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</si>
  <si>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</si>
  <si>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</si>
  <si>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</si>
  <si>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</si>
  <si>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</si>
  <si>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</si>
  <si>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</si>
  <si>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</si>
  <si>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</si>
  <si>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</si>
  <si>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</si>
  <si>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</si>
  <si>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</si>
  <si>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</si>
  <si>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</si>
  <si>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</si>
  <si>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</si>
  <si>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</si>
  <si>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</si>
  <si>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</si>
  <si>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</si>
  <si>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</si>
  <si>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</si>
  <si>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</si>
  <si>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</si>
  <si>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</si>
  <si>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</si>
  <si>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</si>
  <si>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</si>
  <si>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</si>
  <si>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</si>
  <si>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</si>
  <si>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</si>
  <si>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</si>
  <si>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</si>
  <si>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</si>
  <si>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</si>
  <si>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</si>
  <si>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</si>
  <si>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</si>
  <si>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</si>
  <si>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</si>
  <si>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</si>
  <si>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</si>
  <si>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</si>
  <si>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</si>
  <si>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</si>
  <si>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</si>
  <si>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</si>
  <si>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</si>
  <si>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</si>
  <si>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</si>
  <si>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</si>
  <si>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</si>
  <si>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</si>
  <si>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</si>
  <si>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</si>
  <si>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</si>
  <si>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</si>
  <si>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</si>
  <si>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</si>
  <si>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</si>
  <si>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</si>
  <si>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</si>
  <si>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</si>
  <si>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</si>
  <si>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</si>
  <si>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</si>
  <si>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</si>
  <si>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</si>
  <si>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</si>
  <si>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</si>
  <si>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</si>
  <si>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</si>
  <si>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</si>
  <si>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</si>
  <si>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</si>
  <si>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</si>
  <si>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</si>
  <si>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</si>
  <si>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</si>
  <si>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</si>
  <si>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</si>
  <si>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</si>
  <si>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</si>
  <si>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</si>
  <si>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</si>
  <si>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</si>
  <si>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</si>
  <si>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</si>
  <si>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</si>
  <si>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</si>
  <si>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</si>
  <si>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</si>
  <si>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</si>
  <si>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</si>
  <si>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</si>
  <si>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</si>
  <si>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</si>
  <si>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</si>
  <si>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</si>
  <si>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</si>
  <si>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</si>
  <si>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</si>
  <si>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</si>
  <si>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</si>
  <si>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</si>
  <si>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</si>
  <si>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</si>
  <si>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</si>
  <si>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</si>
  <si>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</si>
  <si>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</si>
  <si>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</si>
  <si>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</si>
  <si>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</si>
  <si>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</si>
  <si>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</si>
  <si>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</si>
  <si>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</si>
  <si>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</si>
  <si>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</si>
  <si>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</si>
  <si>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</si>
  <si>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</si>
  <si>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</si>
  <si>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</si>
  <si>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</si>
  <si>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</si>
  <si>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</si>
  <si>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</si>
  <si>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</si>
  <si>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</si>
  <si>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</si>
  <si>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</si>
  <si>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</si>
  <si>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</si>
  <si>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</si>
  <si>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</si>
  <si>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</si>
  <si>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</si>
  <si>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</si>
  <si>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</si>
  <si>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</si>
  <si>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</si>
  <si>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</si>
  <si>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</si>
  <si>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</si>
  <si>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</si>
  <si>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</si>
  <si>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</si>
  <si>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</si>
  <si>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</si>
  <si>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</si>
  <si>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</si>
  <si>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</si>
  <si>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</si>
  <si>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</si>
  <si>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</si>
  <si>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</si>
  <si>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</si>
  <si>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</si>
  <si>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</si>
  <si>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</si>
  <si>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</si>
  <si>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</si>
  <si>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</si>
  <si>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</si>
  <si>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</si>
  <si>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</si>
  <si>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</si>
  <si>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</si>
  <si>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</si>
  <si>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</si>
  <si>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</si>
  <si>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</si>
  <si>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</si>
  <si>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</si>
  <si>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</si>
  <si>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</si>
  <si>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</si>
  <si>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</si>
  <si>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</si>
  <si>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</si>
  <si>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</si>
  <si>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</si>
  <si>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</si>
  <si>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</si>
  <si>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</si>
  <si>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</si>
  <si>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</si>
  <si>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</si>
  <si>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</si>
  <si>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</si>
  <si>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</si>
  <si>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</si>
  <si>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</si>
  <si>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</si>
  <si>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</si>
  <si>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</si>
  <si>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</si>
  <si>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</si>
  <si>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</si>
  <si>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</si>
  <si>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</si>
  <si>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</si>
  <si>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</si>
  <si>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</si>
  <si>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</si>
  <si>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</si>
  <si>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</si>
  <si>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</si>
  <si>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</si>
  <si>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</si>
  <si>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</si>
  <si>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</si>
  <si>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</si>
  <si>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</si>
  <si>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</si>
  <si>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</si>
  <si>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</si>
  <si>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</si>
  <si>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</si>
  <si>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</si>
  <si>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</si>
  <si>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</si>
  <si>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</si>
  <si>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</si>
  <si>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</si>
  <si>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</si>
  <si>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</si>
  <si>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</si>
  <si>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</si>
  <si>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</si>
  <si>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</si>
  <si>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</si>
  <si>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</si>
  <si>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</si>
  <si>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</si>
  <si>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</si>
  <si>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</si>
  <si>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</si>
  <si>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</si>
  <si>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</si>
  <si>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</si>
  <si>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</si>
  <si>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</si>
  <si>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</si>
  <si>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</si>
  <si>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</si>
  <si>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</si>
  <si>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</si>
  <si>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</si>
  <si>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</si>
  <si>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</si>
  <si>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</si>
  <si>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</si>
  <si>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</si>
  <si>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</si>
  <si>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</si>
  <si>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</si>
  <si>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</si>
  <si>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</si>
  <si>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</si>
  <si>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</si>
  <si>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</si>
  <si>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</si>
  <si>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</si>
  <si>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</si>
  <si>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</si>
  <si>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</si>
  <si>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</si>
  <si>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</si>
  <si>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</si>
  <si>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</si>
  <si>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</si>
  <si>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</si>
  <si>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</si>
  <si>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</si>
  <si>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</si>
  <si>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</si>
  <si>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</si>
  <si>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</si>
  <si>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</si>
  <si>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</si>
  <si>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</si>
  <si>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</si>
  <si>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</si>
  <si>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</si>
  <si>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</si>
  <si>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</si>
  <si>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</si>
  <si>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</si>
  <si>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</si>
  <si>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</si>
  <si>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</si>
  <si>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</si>
  <si>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</si>
  <si>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</si>
  <si>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</si>
  <si>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</si>
  <si>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</si>
  <si>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</si>
  <si>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</si>
  <si>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</si>
  <si>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</si>
  <si>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</si>
  <si>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</si>
  <si>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</si>
  <si>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</si>
  <si>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</si>
  <si>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</si>
  <si>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</si>
  <si>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</si>
  <si>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</si>
  <si>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</si>
  <si>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</si>
  <si>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</si>
  <si>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</si>
  <si>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</si>
  <si>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</si>
  <si>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</si>
  <si>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</si>
  <si>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</si>
  <si>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</si>
  <si>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</si>
  <si>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</si>
  <si>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</si>
  <si>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</si>
  <si>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</si>
  <si>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</si>
  <si>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</si>
  <si>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</si>
  <si>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</si>
  <si>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</si>
  <si>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</si>
  <si>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</si>
  <si>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</si>
  <si>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</si>
  <si>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</si>
  <si>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</si>
  <si>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</si>
  <si>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</si>
  <si>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</si>
  <si>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</si>
  <si>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</si>
  <si>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</si>
  <si>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</si>
  <si>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</si>
  <si>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</si>
  <si>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</si>
  <si>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</si>
  <si>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</si>
  <si>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</si>
  <si>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</si>
  <si>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</si>
  <si>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</si>
  <si>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</si>
  <si>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</si>
  <si>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</si>
  <si>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</si>
  <si>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</si>
  <si>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</si>
  <si>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</si>
  <si>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</si>
  <si>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</si>
  <si>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</si>
  <si>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</si>
  <si>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</si>
  <si>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</si>
  <si>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</si>
  <si>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</si>
  <si>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</si>
  <si>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</si>
  <si>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</si>
  <si>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</si>
  <si>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</si>
  <si>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</si>
  <si>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</si>
  <si>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</si>
  <si>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</si>
  <si>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</si>
  <si>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</si>
  <si>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</si>
  <si>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</si>
  <si>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</si>
  <si>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</si>
  <si>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</si>
  <si>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</si>
  <si>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</si>
  <si>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</si>
  <si>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</si>
  <si>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</si>
  <si>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</si>
  <si>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</si>
  <si>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</si>
  <si>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</si>
  <si>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</si>
  <si>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</si>
  <si>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</si>
  <si>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</si>
  <si>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</si>
  <si>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</si>
  <si>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</si>
  <si>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</si>
  <si>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</si>
  <si>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</si>
  <si>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</si>
  <si>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</si>
  <si>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</si>
  <si>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</si>
  <si>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</si>
  <si>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</si>
  <si>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</si>
  <si>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</si>
  <si>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</si>
  <si>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</si>
  <si>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</si>
  <si>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</si>
  <si>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</si>
  <si>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</si>
  <si>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</si>
  <si>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</si>
  <si>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</si>
  <si>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</si>
  <si>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</si>
  <si>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</si>
  <si>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</si>
  <si>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</si>
  <si>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</si>
  <si>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</si>
  <si>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</si>
  <si>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</si>
  <si>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</si>
  <si>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</si>
  <si>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</si>
  <si>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</si>
  <si>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</si>
  <si>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</si>
  <si>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</si>
  <si>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</si>
  <si>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</si>
  <si>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</si>
  <si>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</si>
  <si>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</si>
  <si>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</si>
  <si>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</si>
  <si>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</si>
  <si>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</si>
  <si>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</si>
  <si>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</si>
  <si>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</si>
  <si>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</si>
  <si>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</si>
  <si>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</si>
  <si>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</si>
  <si>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</si>
  <si>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</si>
  <si>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</si>
  <si>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</si>
  <si>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</si>
  <si>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</si>
  <si>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</si>
  <si>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</si>
  <si>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</si>
  <si>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</si>
  <si>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</si>
  <si>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</si>
  <si>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</si>
  <si>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</si>
  <si>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</si>
  <si>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</si>
  <si>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</si>
  <si>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</si>
  <si>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</si>
  <si>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</si>
  <si>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</si>
  <si>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</si>
  <si>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</si>
  <si>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</si>
  <si>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</si>
  <si>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</si>
  <si>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</si>
  <si>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</si>
  <si>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</si>
  <si>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</si>
  <si>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</si>
  <si>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</si>
  <si>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</si>
  <si>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</si>
  <si>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</si>
  <si>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</si>
  <si>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</si>
  <si>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</si>
  <si>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</si>
  <si>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</si>
  <si>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</si>
  <si>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</si>
  <si>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</si>
  <si>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</si>
  <si>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</si>
  <si>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</si>
  <si>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</si>
  <si>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</si>
  <si>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</si>
  <si>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</si>
  <si>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</si>
  <si>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</si>
  <si>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</si>
  <si>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</si>
  <si>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</si>
  <si>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</si>
  <si>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</si>
  <si>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</si>
  <si>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</si>
  <si>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</si>
  <si>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</si>
  <si>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</si>
  <si>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</si>
  <si>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</si>
  <si>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</si>
  <si>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</si>
  <si>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</si>
  <si>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</si>
  <si>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</si>
  <si>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</si>
  <si>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</si>
  <si>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</si>
  <si>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</si>
  <si>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</si>
  <si>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</si>
  <si>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</si>
  <si>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</si>
  <si>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</si>
  <si>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</si>
  <si>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</si>
  <si>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</si>
  <si>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</si>
  <si>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</si>
  <si>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</si>
  <si>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</si>
  <si>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</si>
  <si>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</si>
  <si>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</si>
  <si>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</si>
  <si>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</si>
  <si>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</si>
  <si>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</si>
  <si>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</si>
  <si>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</si>
  <si>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</si>
  <si>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</si>
  <si>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</si>
  <si>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</si>
  <si>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</si>
  <si>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</si>
  <si>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</si>
  <si>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</si>
  <si>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</si>
  <si>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</si>
  <si>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</si>
  <si>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</si>
  <si>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</si>
  <si>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</si>
  <si>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</si>
  <si>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</si>
  <si>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</si>
  <si>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</si>
  <si>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</si>
  <si>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</si>
  <si>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</si>
  <si>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</si>
  <si>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</si>
  <si>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</si>
  <si>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</si>
  <si>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</si>
  <si>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</si>
  <si>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</si>
  <si>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</si>
  <si>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</si>
  <si>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</si>
  <si>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</si>
  <si>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</si>
  <si>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</si>
  <si>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</si>
  <si>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</si>
  <si>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</si>
  <si>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</si>
  <si>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</si>
  <si>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</si>
  <si>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</si>
  <si>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</si>
  <si>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</si>
  <si>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</si>
  <si>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</si>
  <si>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</si>
  <si>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</si>
  <si>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</si>
  <si>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</si>
  <si>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</si>
  <si>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</si>
  <si>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</si>
  <si>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</si>
  <si>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</si>
  <si>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</si>
  <si>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</si>
  <si>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</si>
  <si>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</si>
  <si>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</si>
  <si>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</si>
  <si>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</si>
  <si>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</si>
  <si>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</si>
  <si>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</si>
  <si>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</si>
  <si>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</si>
  <si>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</si>
  <si>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</si>
  <si>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</si>
  <si>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</si>
  <si>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</si>
  <si>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</si>
  <si>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</si>
  <si>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</si>
  <si>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</si>
  <si>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</si>
  <si>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</si>
  <si>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</si>
  <si>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</si>
  <si>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</si>
  <si>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</si>
  <si>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</si>
  <si>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</si>
  <si>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</si>
  <si>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</si>
  <si>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</si>
  <si>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</si>
  <si>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</si>
  <si>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</si>
  <si>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</si>
  <si>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</si>
  <si>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</si>
  <si>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</si>
  <si>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</si>
  <si>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</si>
  <si>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</si>
  <si>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</si>
  <si>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</si>
  <si>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</si>
  <si>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</si>
  <si>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</si>
  <si>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</si>
  <si>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</si>
  <si>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</si>
  <si>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</si>
  <si>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</si>
  <si>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</si>
  <si>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</si>
  <si>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</si>
  <si>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</si>
  <si>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</si>
  <si>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</si>
  <si>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</si>
  <si>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</si>
  <si>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</si>
  <si>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</si>
  <si>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</si>
  <si>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</si>
  <si>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</si>
  <si>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</si>
  <si>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</si>
  <si>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</si>
  <si>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</si>
  <si>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</si>
  <si>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</si>
  <si>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</si>
  <si>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</si>
  <si>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</si>
  <si>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</si>
  <si>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</si>
  <si>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</si>
  <si>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</si>
  <si>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</si>
  <si>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</si>
  <si>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</si>
  <si>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</si>
  <si>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</si>
  <si>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</si>
  <si>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</si>
  <si>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</si>
  <si>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</si>
  <si>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</si>
  <si>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</si>
  <si>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</si>
  <si>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</si>
  <si>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</si>
  <si>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</si>
  <si>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</si>
  <si>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</si>
  <si>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</si>
  <si>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</si>
  <si>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</si>
  <si>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</si>
  <si>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</si>
  <si>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</si>
  <si>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</si>
  <si>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</si>
  <si>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</si>
  <si>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</si>
  <si>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</si>
  <si>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</si>
  <si>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</si>
  <si>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</si>
  <si>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</si>
  <si>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</si>
  <si>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</si>
  <si>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</si>
  <si>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</si>
  <si>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</si>
  <si>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</si>
  <si>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</si>
  <si>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</si>
  <si>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</si>
  <si>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</si>
  <si>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</si>
  <si>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</si>
  <si>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</si>
  <si>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</si>
  <si>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</si>
  <si>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</si>
  <si>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</si>
  <si>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</si>
  <si>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</si>
  <si>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</si>
  <si>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</si>
  <si>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</si>
  <si>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</si>
  <si>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</si>
  <si>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</si>
  <si>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</si>
  <si>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</si>
  <si>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</si>
  <si>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</si>
  <si>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</si>
  <si>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</si>
  <si>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</si>
  <si>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</si>
  <si>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</si>
  <si>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</si>
  <si>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</si>
  <si>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</si>
  <si>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</si>
  <si>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</si>
  <si>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</si>
  <si>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</si>
  <si>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</si>
  <si>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</si>
  <si>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</si>
  <si>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</si>
  <si>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</si>
  <si>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</si>
  <si>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</si>
  <si>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</si>
  <si>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</si>
  <si>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</si>
  <si>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</si>
  <si>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</si>
  <si>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</si>
  <si>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</si>
  <si>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</si>
  <si>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</si>
  <si>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</si>
  <si>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</si>
  <si>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</si>
  <si>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</si>
  <si>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</si>
  <si>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</si>
  <si>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</si>
  <si>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</si>
  <si>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</si>
  <si>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</si>
  <si>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</si>
  <si>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</si>
  <si>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</si>
  <si>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</si>
  <si>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</si>
  <si>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</si>
  <si>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</si>
  <si>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</si>
  <si>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</si>
  <si>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</si>
  <si>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</si>
  <si>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</si>
  <si>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</si>
  <si>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</si>
  <si>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</si>
  <si>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</si>
  <si>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</si>
  <si>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</si>
  <si>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</si>
  <si>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</si>
  <si>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</si>
  <si>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</si>
  <si>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</si>
  <si>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</si>
  <si>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</si>
  <si>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</si>
  <si>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</si>
  <si>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</si>
  <si>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</si>
  <si>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</si>
  <si>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</si>
  <si>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</si>
  <si>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</si>
  <si>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</si>
  <si>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</si>
  <si>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</si>
  <si>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</si>
  <si>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</si>
  <si>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</si>
  <si>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</si>
  <si>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</si>
  <si>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</si>
  <si>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</si>
  <si>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</si>
  <si>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</si>
  <si>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</si>
  <si>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</si>
  <si>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</si>
  <si>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</si>
  <si>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</si>
  <si>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</si>
  <si>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</si>
  <si>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</si>
  <si>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</si>
  <si>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</si>
  <si>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</si>
  <si>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</si>
  <si>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</si>
  <si>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</si>
  <si>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</si>
  <si>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</si>
  <si>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</si>
  <si>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</si>
  <si>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</si>
  <si>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</si>
  <si>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</si>
  <si>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</si>
  <si>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</si>
  <si>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</si>
  <si>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</si>
  <si>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</si>
  <si>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</si>
  <si>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</si>
  <si>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</si>
  <si>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</si>
  <si>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</si>
  <si>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</si>
  <si>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</si>
  <si>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</si>
  <si>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</si>
  <si>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</si>
  <si>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</si>
  <si>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</si>
  <si>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</si>
  <si>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</si>
  <si>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</si>
  <si>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</si>
  <si>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</si>
  <si>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</si>
  <si>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</si>
  <si>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</si>
  <si>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</si>
  <si>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</si>
  <si>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</si>
  <si>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</si>
  <si>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</si>
  <si>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</si>
  <si>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</si>
  <si>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</si>
  <si>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</si>
  <si>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</si>
  <si>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</si>
  <si>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</si>
  <si>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</si>
  <si>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</si>
  <si>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</si>
  <si>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</si>
  <si>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</si>
  <si>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</si>
  <si>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</si>
  <si>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</si>
  <si>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</si>
  <si>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</si>
  <si>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</si>
  <si>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</si>
  <si>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</si>
  <si>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</si>
  <si>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</si>
  <si>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</si>
  <si>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</si>
  <si>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</si>
  <si>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</si>
  <si>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</si>
  <si>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</si>
  <si>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</si>
  <si>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</si>
  <si>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</si>
  <si>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</si>
  <si>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</si>
  <si>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</si>
  <si>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</si>
  <si>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</si>
  <si>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</si>
  <si>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</si>
  <si>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</si>
  <si>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</si>
  <si>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</si>
  <si>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</si>
  <si>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</si>
  <si>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</si>
  <si>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</si>
  <si>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</si>
  <si>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</si>
  <si>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</si>
  <si>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</si>
  <si>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</si>
  <si>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</si>
  <si>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</si>
  <si>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</si>
  <si>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</si>
  <si>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</si>
  <si>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</si>
  <si>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</si>
  <si>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</si>
  <si>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</si>
  <si>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</si>
  <si>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</si>
  <si>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</si>
  <si>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</si>
  <si>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</si>
  <si>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</si>
  <si>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</si>
  <si>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</si>
  <si>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</si>
  <si>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</si>
  <si>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</si>
  <si>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</si>
  <si>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</si>
  <si>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</si>
  <si>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</si>
  <si>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</si>
  <si>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</si>
  <si>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</si>
  <si>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</si>
  <si>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</si>
  <si>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</si>
  <si>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</si>
  <si>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</si>
  <si>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</si>
  <si>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</si>
  <si>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</si>
  <si>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</si>
  <si>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</si>
  <si>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</si>
  <si>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</si>
  <si>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</si>
  <si>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</si>
  <si>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</si>
  <si>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</si>
  <si>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</si>
  <si>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</si>
  <si>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</si>
  <si>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</si>
  <si>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</si>
  <si>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</si>
  <si>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</si>
  <si>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</si>
  <si>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</si>
  <si>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</si>
  <si>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</si>
  <si>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</si>
  <si>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</si>
  <si>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</si>
  <si>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</si>
  <si>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</si>
  <si>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</si>
  <si>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</si>
  <si>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</si>
  <si>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</si>
  <si>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</si>
  <si>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</si>
  <si>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</si>
  <si>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</si>
  <si>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</si>
  <si>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</si>
  <si>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</si>
  <si>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</si>
  <si>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</si>
  <si>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</si>
  <si>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</si>
  <si>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</si>
  <si>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</si>
  <si>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</si>
  <si>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</si>
  <si>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</si>
  <si>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</si>
  <si>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</si>
  <si>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</si>
  <si>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</si>
  <si>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</si>
  <si>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</si>
  <si>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</si>
  <si>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</si>
  <si>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</si>
  <si>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</si>
  <si>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</si>
  <si>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</si>
  <si>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</si>
  <si>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</si>
  <si>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</si>
  <si>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</si>
  <si>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</si>
  <si>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</si>
  <si>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</si>
  <si>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</si>
  <si>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</si>
  <si>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</si>
  <si>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</si>
  <si>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</si>
  <si>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</si>
  <si>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</si>
  <si>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</si>
  <si>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</si>
  <si>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</si>
  <si>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</si>
  <si>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</si>
  <si>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</si>
  <si>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</si>
  <si>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</si>
  <si>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</si>
  <si>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</si>
  <si>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</si>
  <si>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</si>
  <si>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</si>
  <si>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</si>
  <si>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</si>
  <si>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</si>
  <si>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</si>
  <si>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</si>
  <si>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</si>
  <si>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</si>
  <si>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</si>
  <si>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</si>
  <si>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</si>
  <si>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</si>
  <si>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</si>
  <si>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</si>
  <si>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</si>
  <si>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</si>
  <si>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</si>
  <si>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</si>
  <si>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</si>
  <si>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</si>
  <si>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</si>
  <si>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</si>
  <si>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</si>
  <si>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</si>
  <si>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</si>
  <si>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</si>
  <si>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</si>
  <si>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</si>
  <si>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</si>
  <si>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</si>
  <si>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</si>
  <si>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</si>
  <si>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</si>
  <si>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</si>
  <si>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</si>
  <si>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</si>
  <si>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</si>
  <si>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</si>
  <si>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</si>
  <si>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</si>
  <si>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</si>
  <si>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</si>
  <si>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</si>
  <si>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</si>
  <si>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</si>
  <si>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</si>
  <si>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</si>
  <si>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</si>
  <si>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</si>
  <si>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</si>
  <si>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</si>
  <si>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</si>
  <si>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</si>
  <si>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</si>
  <si>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</si>
  <si>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</si>
  <si>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</si>
  <si>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</si>
  <si>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</si>
  <si>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</si>
  <si>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</si>
  <si>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</si>
  <si>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</si>
  <si>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</si>
  <si>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</si>
  <si>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</si>
  <si>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</si>
  <si>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</si>
  <si>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</si>
  <si>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</si>
  <si>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</si>
  <si>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</si>
  <si>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</si>
  <si>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</si>
  <si>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</si>
  <si>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</si>
  <si>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</si>
  <si>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</si>
  <si>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</si>
  <si>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</si>
  <si>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</si>
  <si>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</si>
  <si>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</si>
  <si>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</si>
  <si>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</si>
  <si>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</si>
  <si>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</si>
  <si>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</si>
  <si>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</si>
  <si>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</si>
  <si>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</si>
  <si>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</si>
  <si>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</si>
  <si>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</si>
  <si>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</si>
  <si>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</si>
  <si>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</si>
  <si>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</si>
  <si>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</si>
  <si>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</si>
  <si>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</si>
  <si>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</si>
  <si>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</si>
  <si>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</si>
  <si>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</si>
  <si>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</si>
  <si>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</si>
  <si>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</si>
  <si>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</si>
  <si>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</si>
  <si>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</si>
  <si>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</si>
  <si>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</si>
  <si>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</si>
  <si>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</si>
  <si>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</si>
  <si>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</si>
  <si>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</si>
  <si>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</si>
  <si>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</si>
  <si>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</si>
  <si>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</si>
  <si>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</si>
  <si>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</si>
  <si>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</si>
  <si>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</si>
  <si>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</si>
  <si>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</si>
  <si>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</si>
  <si>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</si>
  <si>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</si>
  <si>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</si>
  <si>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</si>
  <si>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</si>
  <si>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</si>
  <si>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</si>
  <si>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</si>
  <si>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</si>
  <si>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</si>
  <si>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</si>
  <si>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</si>
  <si>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</si>
  <si>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</si>
  <si>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</si>
  <si>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</si>
  <si>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</si>
  <si>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</si>
  <si>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</si>
  <si>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</si>
  <si>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</si>
  <si>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</si>
  <si>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</si>
  <si>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</si>
  <si>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</si>
  <si>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</si>
  <si>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</si>
  <si>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</si>
  <si>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</si>
  <si>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</si>
  <si>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</si>
  <si>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</si>
  <si>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</si>
  <si>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</si>
  <si>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</si>
  <si>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</si>
  <si>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</si>
  <si>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</si>
  <si>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</si>
  <si>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</si>
  <si>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</si>
  <si>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</si>
  <si>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</si>
  <si>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</si>
  <si>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</si>
  <si>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</si>
  <si>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</si>
  <si>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</si>
  <si>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</si>
  <si>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</si>
  <si>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</si>
  <si>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</si>
  <si>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</si>
  <si>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</si>
  <si>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</si>
  <si>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</si>
  <si>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</si>
  <si>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</si>
  <si>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</si>
  <si>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</si>
  <si>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</si>
  <si>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</si>
  <si>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</si>
  <si>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</si>
  <si>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</si>
  <si>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</si>
  <si>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</si>
  <si>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</si>
  <si>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</si>
  <si>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</si>
  <si>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</si>
  <si>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</si>
  <si>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</si>
  <si>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</si>
  <si>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</si>
  <si>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</si>
  <si>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</si>
  <si>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</si>
  <si>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</si>
  <si>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</si>
  <si>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</si>
  <si>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</si>
  <si>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</si>
  <si>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</si>
  <si>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</si>
  <si>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</si>
  <si>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</si>
  <si>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</si>
  <si>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</si>
  <si>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</si>
  <si>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</si>
  <si>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</si>
  <si>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</si>
  <si>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</si>
  <si>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</si>
  <si>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</si>
  <si>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</si>
  <si>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</si>
  <si>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</si>
  <si>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</si>
  <si>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</si>
  <si>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</si>
  <si>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</si>
  <si>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</si>
  <si>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</si>
  <si>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</si>
  <si>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</si>
  <si>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</si>
  <si>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</si>
  <si>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</si>
  <si>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</si>
  <si>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</si>
  <si>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</si>
  <si>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</si>
  <si>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</si>
  <si>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</si>
  <si>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</si>
  <si>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</si>
  <si>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</si>
  <si>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</si>
  <si>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</si>
  <si>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</si>
  <si>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</si>
  <si>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</si>
  <si>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</si>
  <si>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</si>
  <si>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</si>
  <si>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</si>
  <si>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</si>
  <si>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</si>
  <si>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</si>
  <si>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</si>
  <si>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</si>
  <si>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</si>
  <si>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</si>
  <si>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</si>
  <si>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</si>
  <si>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</si>
  <si>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</si>
  <si>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</si>
  <si>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</si>
  <si>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</si>
  <si>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</si>
  <si>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</si>
  <si>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</si>
  <si>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</si>
  <si>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</si>
  <si>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</si>
  <si>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theater</t>
  </si>
  <si>
    <t>plays</t>
  </si>
  <si>
    <t>technology</t>
  </si>
  <si>
    <t>publishing</t>
  </si>
  <si>
    <t>music</t>
  </si>
  <si>
    <t>journalism</t>
  </si>
  <si>
    <t>games</t>
  </si>
  <si>
    <t>food</t>
  </si>
  <si>
    <t>photography</t>
  </si>
  <si>
    <t>spaces</t>
  </si>
  <si>
    <t>musical</t>
  </si>
  <si>
    <t>Category</t>
  </si>
  <si>
    <t>Subcatagory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</si>
  <si>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</si>
  <si>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</si>
  <si>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</si>
  <si>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</si>
  <si>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</si>
  <si>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</si>
  <si>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</si>
  <si>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</si>
  <si>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</si>
  <si>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</si>
  <si>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</si>
  <si>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</si>
  <si>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</si>
  <si>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</si>
  <si>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</si>
  <si>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</si>
  <si>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</si>
  <si>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</si>
  <si>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</si>
  <si>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</si>
  <si>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</si>
  <si>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</si>
  <si>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</si>
  <si>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</si>
  <si>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</si>
  <si>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</si>
  <si>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</si>
  <si>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</si>
  <si>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</si>
  <si>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</si>
  <si>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</si>
  <si>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</si>
  <si>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</si>
  <si>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</si>
  <si>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</si>
  <si>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</si>
  <si>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</si>
  <si>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</si>
  <si>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</si>
  <si>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40000 to 44999</t>
  </si>
  <si>
    <t>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</si>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</sst>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Per Catagory!PivotTable1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Catagory'!$A$5:$A$14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Per Catagory'!$B$5:$B$14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F-49CF-A4A2-549C687CC3E1}"/>
            </c:ext>
          </c:extLst>
        </c:ser>
        <c:ser>
          <c:idx val="1"/>
          <c:order val="1"/>
          <c:tx>
            <c:strRef>
              <c:f>'Count Per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Catagory'!$A$5:$A$14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Per Catagory'!$C$5:$C$14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7-4746-AFC3-F6F54FB121A0}"/>
            </c:ext>
          </c:extLst>
        </c:ser>
        <c:ser>
          <c:idx val="2"/>
          <c:order val="2"/>
          <c:tx>
            <c:strRef>
              <c:f>'Count Per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Catagory'!$A$5:$A$14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Per Catagory'!$D$5:$D$14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7-4746-AFC3-F6F54FB121A0}"/>
            </c:ext>
          </c:extLst>
        </c:ser>
        <c:ser>
          <c:idx val="3"/>
          <c:order val="3"/>
          <c:tx>
            <c:strRef>
              <c:f>'Count Per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Catagory'!$A$5:$A$14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Per Catagory'!$E$5:$E$14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7-4746-AFC3-F6F54FB12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4660543"/>
        <c:axId val="213731679"/>
      </c:barChart>
      <c:catAx>
        <c:axId val="22466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1679"/>
        <c:crosses val="autoZero"/>
        <c:auto val="1"/>
        <c:lblAlgn val="ctr"/>
        <c:lblOffset val="100"/>
        <c:noMultiLvlLbl val="0"/>
      </c:catAx>
      <c:valAx>
        <c:axId val="2137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6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Per Sub-Catagory!PivotTable2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Sub-Catagory'!$A$6:$A$47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 Per Sub-Catagory'!$B$6:$B$47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D-4F1F-8994-1D4ED6936606}"/>
            </c:ext>
          </c:extLst>
        </c:ser>
        <c:ser>
          <c:idx val="1"/>
          <c:order val="1"/>
          <c:tx>
            <c:strRef>
              <c:f>'Count Per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Sub-Catagory'!$A$6:$A$47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 Per Sub-Catagory'!$C$6:$C$47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D-4F1F-8994-1D4ED6936606}"/>
            </c:ext>
          </c:extLst>
        </c:ser>
        <c:ser>
          <c:idx val="2"/>
          <c:order val="2"/>
          <c:tx>
            <c:strRef>
              <c:f>'Count Per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Sub-Catagory'!$A$6:$A$47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 Per Sub-Catagory'!$D$6:$D$47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D-4F1F-8994-1D4ED6936606}"/>
            </c:ext>
          </c:extLst>
        </c:ser>
        <c:ser>
          <c:idx val="3"/>
          <c:order val="3"/>
          <c:tx>
            <c:strRef>
              <c:f>'Count Per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Sub-Catagory'!$A$6:$A$47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 Per Sub-Catagory'!$E$6:$E$47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D-4F1F-8994-1D4ED6936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771231"/>
        <c:axId val="423914015"/>
      </c:barChart>
      <c:catAx>
        <c:axId val="4257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4015"/>
        <c:crosses val="autoZero"/>
        <c:auto val="1"/>
        <c:lblAlgn val="ctr"/>
        <c:lblOffset val="100"/>
        <c:noMultiLvlLbl val="0"/>
      </c:catAx>
      <c:valAx>
        <c:axId val="42391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Month!PivotTable8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'Count of State per 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44</c:v>
                </c:pt>
                <c:pt idx="5">
                  <c:v>20</c:v>
                </c:pt>
                <c:pt idx="6">
                  <c:v>34</c:v>
                </c:pt>
                <c:pt idx="7">
                  <c:v>37</c:v>
                </c:pt>
                <c:pt idx="8">
                  <c:v>28</c:v>
                </c:pt>
                <c:pt idx="9">
                  <c:v>32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5-49F5-A317-7BC8859B2787}"/>
            </c:ext>
          </c:extLst>
        </c:ser>
        <c:ser>
          <c:idx val="1"/>
          <c:order val="1"/>
          <c:tx>
            <c:strRef>
              <c:f>'Count of State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'Count of State per Month'!$C$6:$C$18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148</c:v>
                </c:pt>
                <c:pt idx="2">
                  <c:v>105</c:v>
                </c:pt>
                <c:pt idx="3">
                  <c:v>103</c:v>
                </c:pt>
                <c:pt idx="4">
                  <c:v>148</c:v>
                </c:pt>
                <c:pt idx="5">
                  <c:v>150</c:v>
                </c:pt>
                <c:pt idx="6">
                  <c:v>149</c:v>
                </c:pt>
                <c:pt idx="7">
                  <c:v>113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5-49F5-A317-7BC8859B2787}"/>
            </c:ext>
          </c:extLst>
        </c:ser>
        <c:ser>
          <c:idx val="2"/>
          <c:order val="2"/>
          <c:tx>
            <c:strRef>
              <c:f>'Count of State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'Count of State per Month'!$D$6:$D$18</c:f>
              <c:numCache>
                <c:formatCode>General</c:formatCode>
                <c:ptCount val="12"/>
                <c:pt idx="2">
                  <c:v>18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5-49F5-A317-7BC8859B2787}"/>
            </c:ext>
          </c:extLst>
        </c:ser>
        <c:ser>
          <c:idx val="3"/>
          <c:order val="3"/>
          <c:tx>
            <c:strRef>
              <c:f>'Count of State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'Count of State per Month'!$E$6:$E$18</c:f>
              <c:numCache>
                <c:formatCode>General</c:formatCode>
                <c:ptCount val="12"/>
                <c:pt idx="0">
                  <c:v>233</c:v>
                </c:pt>
                <c:pt idx="1">
                  <c:v>213</c:v>
                </c:pt>
                <c:pt idx="2">
                  <c:v>202</c:v>
                </c:pt>
                <c:pt idx="3">
                  <c:v>193</c:v>
                </c:pt>
                <c:pt idx="4">
                  <c:v>192</c:v>
                </c:pt>
                <c:pt idx="5">
                  <c:v>184</c:v>
                </c:pt>
                <c:pt idx="6">
                  <c:v>183</c:v>
                </c:pt>
                <c:pt idx="7">
                  <c:v>180</c:v>
                </c:pt>
                <c:pt idx="8">
                  <c:v>179</c:v>
                </c:pt>
                <c:pt idx="9">
                  <c:v>167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5-49F5-A317-7BC8859B2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973807"/>
        <c:axId val="1627546319"/>
      </c:lineChart>
      <c:catAx>
        <c:axId val="16679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46319"/>
        <c:crosses val="autoZero"/>
        <c:auto val="1"/>
        <c:lblAlgn val="ctr"/>
        <c:lblOffset val="100"/>
        <c:noMultiLvlLbl val="0"/>
      </c:catAx>
      <c:valAx>
        <c:axId val="16275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Kickstarer Outcome v.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7-4A6C-AACF-5563B1221619}"/>
            </c:ext>
          </c:extLst>
        </c:ser>
        <c:ser>
          <c:idx val="1"/>
          <c:order val="1"/>
          <c:tx>
            <c:strRef>
              <c:f>'Bonus Work'!$G$1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7-4A6C-AACF-5563B1221619}"/>
            </c:ext>
          </c:extLst>
        </c:ser>
        <c:ser>
          <c:idx val="2"/>
          <c:order val="2"/>
          <c:tx>
            <c:strRef>
              <c:f>'Bonus Work'!$H$1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7-4A6C-AACF-5563B122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68991"/>
        <c:axId val="209637903"/>
      </c:lineChart>
      <c:catAx>
        <c:axId val="411468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7903"/>
        <c:crosses val="autoZero"/>
        <c:auto val="1"/>
        <c:lblAlgn val="ctr"/>
        <c:lblOffset val="100"/>
        <c:noMultiLvlLbl val="0"/>
      </c:catAx>
      <c:valAx>
        <c:axId val="2096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6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128587</xdr:rowOff>
    </xdr:from>
    <xdr:to>
      <xdr:col>12</xdr:col>
      <xdr:colOff>104775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D1D5F-0761-4B1B-A393-09AF98DC9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4761</xdr:rowOff>
    </xdr:from>
    <xdr:to>
      <xdr:col>14</xdr:col>
      <xdr:colOff>38100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77684-5E9F-49FC-A5AB-392B6BEB8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3</xdr:row>
      <xdr:rowOff>14287</xdr:rowOff>
    </xdr:from>
    <xdr:to>
      <xdr:col>14</xdr:col>
      <xdr:colOff>4762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13199-8FE0-4419-9B01-D7080E5F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771524</xdr:colOff>
      <xdr:row>14</xdr:row>
      <xdr:rowOff>157162</xdr:rowOff>
    </xdr:from>
    <xdr:to>
      <xdr:col>7</xdr:col>
      <xdr:colOff>1333500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55769-4CDC-4C56-BA3F-073ACD974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choonmaker" refreshedDate="43574.806972106482" createdVersion="6" refreshedVersion="6" minRefreshableVersion="3" recordCount="4114" xr:uid="{692B26F7-4185-4F9D-9699-4DFB73FCF2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35D51-9618-4DE5-9CF0-8FFF1FDB1D4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68AF9-F6D8-4412-901A-6215F31A4D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22C8A-AFA9-4F10-92BB-18E9DD2B247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4"/>
    </i>
    <i>
      <x v="7"/>
    </i>
    <i>
      <x v="10"/>
    </i>
    <i>
      <x v="1"/>
    </i>
    <i>
      <x v="1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451" zoomScale="85" zoomScaleNormal="8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8" bestFit="1" customWidth="1"/>
    <col min="17" max="17" width="36.28515625" bestFit="1" customWidth="1"/>
    <col min="18" max="18" width="18" bestFit="1" customWidth="1"/>
    <col min="19" max="19" width="23.5703125" style="13" bestFit="1" customWidth="1"/>
    <col min="20" max="20" width="17.14062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8320</v>
      </c>
      <c r="R1" s="1" t="s">
        <v>8321</v>
      </c>
      <c r="S1" s="6" t="s">
        <v>8327</v>
      </c>
      <c r="T1" s="12" t="s">
        <v>8328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N1:S1">
    <cfRule type="cellIs" priority="8" operator="equal">
      <formula>"successful"</formula>
    </cfRule>
  </conditionalFormatting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:S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84C1-2B3A-4F85-8F6B-8EE17A0196AB}">
  <sheetPr codeName="Sheet2"/>
  <dimension ref="A1:F14"/>
  <sheetViews>
    <sheetView tabSelected="1" workbookViewId="0">
      <selection activeCell="E13" sqref="E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6.7109375" bestFit="1" customWidth="1"/>
    <col min="11" max="11" width="18.5703125" bestFit="1" customWidth="1"/>
    <col min="12" max="145" width="3.5703125" bestFit="1" customWidth="1"/>
    <col min="146" max="211" width="4.5703125" bestFit="1" customWidth="1"/>
    <col min="212" max="215" width="5.5703125" bestFit="1" customWidth="1"/>
    <col min="216" max="216" width="7.5703125" bestFit="1" customWidth="1"/>
    <col min="217" max="217" width="13.85546875" bestFit="1" customWidth="1"/>
    <col min="218" max="218" width="8" bestFit="1" customWidth="1"/>
    <col min="219" max="764" width="3.5703125" bestFit="1" customWidth="1"/>
    <col min="765" max="1171" width="4.5703125" bestFit="1" customWidth="1"/>
    <col min="1172" max="1172" width="11" bestFit="1" customWidth="1"/>
    <col min="1173" max="1173" width="6.140625" bestFit="1" customWidth="1"/>
    <col min="1174" max="1188" width="3.5703125" bestFit="1" customWidth="1"/>
    <col min="1189" max="1209" width="4.5703125" bestFit="1" customWidth="1"/>
    <col min="1210" max="1217" width="5.5703125" bestFit="1" customWidth="1"/>
    <col min="1219" max="1219" width="11.85546875" bestFit="1" customWidth="1"/>
    <col min="1220" max="2913" width="5.5703125" bestFit="1" customWidth="1"/>
    <col min="2914" max="2939" width="6.5703125" bestFit="1" customWidth="1"/>
    <col min="2940" max="2941" width="8.5703125" bestFit="1" customWidth="1"/>
    <col min="2942" max="2942" width="9.5703125" bestFit="1" customWidth="1"/>
    <col min="2943" max="2943" width="15" bestFit="1" customWidth="1"/>
    <col min="2944" max="2944" width="11.28515625" bestFit="1" customWidth="1"/>
  </cols>
  <sheetData>
    <row r="1" spans="1:6" x14ac:dyDescent="0.25">
      <c r="A1" s="9" t="s">
        <v>8223</v>
      </c>
      <c r="B1" t="s">
        <v>8326</v>
      </c>
    </row>
    <row r="3" spans="1:6" x14ac:dyDescent="0.25">
      <c r="A3" s="9" t="s">
        <v>8325</v>
      </c>
      <c r="B3" s="9" t="s">
        <v>8324</v>
      </c>
    </row>
    <row r="4" spans="1:6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20" t="s">
        <v>8309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20" t="s">
        <v>8313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25">
      <c r="A7" s="20" t="s">
        <v>8308</v>
      </c>
      <c r="B7" s="11">
        <v>40</v>
      </c>
      <c r="C7" s="11">
        <v>180</v>
      </c>
      <c r="D7" s="11"/>
      <c r="E7" s="11">
        <v>300</v>
      </c>
      <c r="F7" s="11">
        <v>520</v>
      </c>
    </row>
    <row r="8" spans="1:6" x14ac:dyDescent="0.25">
      <c r="A8" s="20" t="s">
        <v>8311</v>
      </c>
      <c r="B8" s="11">
        <v>178</v>
      </c>
      <c r="C8" s="11">
        <v>213</v>
      </c>
      <c r="D8" s="11"/>
      <c r="E8" s="11">
        <v>209</v>
      </c>
      <c r="F8" s="11">
        <v>600</v>
      </c>
    </row>
    <row r="9" spans="1:6" x14ac:dyDescent="0.25">
      <c r="A9" s="20" t="s">
        <v>8317</v>
      </c>
      <c r="B9" s="11"/>
      <c r="C9" s="11">
        <v>117</v>
      </c>
      <c r="D9" s="11"/>
      <c r="E9" s="11">
        <v>103</v>
      </c>
      <c r="F9" s="11">
        <v>220</v>
      </c>
    </row>
    <row r="10" spans="1:6" x14ac:dyDescent="0.25">
      <c r="A10" s="20" t="s">
        <v>8315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25">
      <c r="A11" s="20" t="s">
        <v>8312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20" t="s">
        <v>8316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5">
      <c r="A13" s="20" t="s">
        <v>8314</v>
      </c>
      <c r="B13" s="11">
        <v>24</v>
      </c>
      <c r="C13" s="11"/>
      <c r="D13" s="11"/>
      <c r="E13" s="11"/>
      <c r="F13" s="11">
        <v>24</v>
      </c>
    </row>
    <row r="14" spans="1:6" x14ac:dyDescent="0.25">
      <c r="A14" s="20" t="s">
        <v>8323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463C-7FA5-46B9-899D-D4C140876529}">
  <sheetPr codeName="Sheet3"/>
  <dimension ref="A1:F47"/>
  <sheetViews>
    <sheetView workbookViewId="0">
      <selection activeCell="E6" sqref="E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8320</v>
      </c>
      <c r="B1" t="s">
        <v>8326</v>
      </c>
    </row>
    <row r="2" spans="1:6" x14ac:dyDescent="0.25">
      <c r="A2" s="9" t="s">
        <v>8223</v>
      </c>
      <c r="B2" t="s">
        <v>8326</v>
      </c>
    </row>
    <row r="4" spans="1:6" x14ac:dyDescent="0.25">
      <c r="A4" s="9" t="s">
        <v>8325</v>
      </c>
      <c r="B4" s="9" t="s">
        <v>8324</v>
      </c>
    </row>
    <row r="5" spans="1:6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5">
      <c r="A6" s="20" t="s">
        <v>8310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25">
      <c r="A7" s="20" t="s">
        <v>8389</v>
      </c>
      <c r="B7" s="11"/>
      <c r="C7" s="11"/>
      <c r="D7" s="11"/>
      <c r="E7" s="11">
        <v>260</v>
      </c>
      <c r="F7" s="11">
        <v>260</v>
      </c>
    </row>
    <row r="8" spans="1:6" x14ac:dyDescent="0.25">
      <c r="A8" s="20" t="s">
        <v>8368</v>
      </c>
      <c r="B8" s="11"/>
      <c r="C8" s="11"/>
      <c r="D8" s="11"/>
      <c r="E8" s="11">
        <v>180</v>
      </c>
      <c r="F8" s="11">
        <v>180</v>
      </c>
    </row>
    <row r="9" spans="1:6" x14ac:dyDescent="0.25">
      <c r="A9" s="20" t="s">
        <v>8376</v>
      </c>
      <c r="B9" s="11"/>
      <c r="C9" s="11">
        <v>20</v>
      </c>
      <c r="D9" s="11"/>
      <c r="E9" s="11">
        <v>140</v>
      </c>
      <c r="F9" s="11">
        <v>160</v>
      </c>
    </row>
    <row r="10" spans="1:6" x14ac:dyDescent="0.25">
      <c r="A10" s="20" t="s">
        <v>8375</v>
      </c>
      <c r="B10" s="11"/>
      <c r="C10" s="11"/>
      <c r="D10" s="11"/>
      <c r="E10" s="11">
        <v>140</v>
      </c>
      <c r="F10" s="11">
        <v>140</v>
      </c>
    </row>
    <row r="11" spans="1:6" x14ac:dyDescent="0.25">
      <c r="A11" s="20" t="s">
        <v>8384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25">
      <c r="A12" s="20" t="s">
        <v>8318</v>
      </c>
      <c r="B12" s="11">
        <v>17</v>
      </c>
      <c r="C12" s="11">
        <v>80</v>
      </c>
      <c r="D12" s="11">
        <v>5</v>
      </c>
      <c r="E12" s="11">
        <v>85</v>
      </c>
      <c r="F12" s="11">
        <v>187</v>
      </c>
    </row>
    <row r="13" spans="1:6" x14ac:dyDescent="0.25">
      <c r="A13" s="20" t="s">
        <v>8394</v>
      </c>
      <c r="B13" s="11"/>
      <c r="C13" s="11"/>
      <c r="D13" s="11"/>
      <c r="E13" s="11">
        <v>80</v>
      </c>
      <c r="F13" s="11">
        <v>80</v>
      </c>
    </row>
    <row r="14" spans="1:6" x14ac:dyDescent="0.25">
      <c r="A14" s="20" t="s">
        <v>8319</v>
      </c>
      <c r="B14" s="11">
        <v>20</v>
      </c>
      <c r="C14" s="11">
        <v>60</v>
      </c>
      <c r="D14" s="11"/>
      <c r="E14" s="11">
        <v>60</v>
      </c>
      <c r="F14" s="11">
        <v>140</v>
      </c>
    </row>
    <row r="15" spans="1:6" x14ac:dyDescent="0.25">
      <c r="A15" s="20" t="s">
        <v>8395</v>
      </c>
      <c r="B15" s="11"/>
      <c r="C15" s="11"/>
      <c r="D15" s="11"/>
      <c r="E15" s="11">
        <v>60</v>
      </c>
      <c r="F15" s="11">
        <v>60</v>
      </c>
    </row>
    <row r="16" spans="1:6" x14ac:dyDescent="0.25">
      <c r="A16" s="20" t="s">
        <v>8391</v>
      </c>
      <c r="B16" s="11"/>
      <c r="C16" s="11"/>
      <c r="D16" s="11"/>
      <c r="E16" s="11">
        <v>60</v>
      </c>
      <c r="F16" s="11">
        <v>60</v>
      </c>
    </row>
    <row r="17" spans="1:6" x14ac:dyDescent="0.25">
      <c r="A17" s="20" t="s">
        <v>8382</v>
      </c>
      <c r="B17" s="11"/>
      <c r="C17" s="11"/>
      <c r="D17" s="11"/>
      <c r="E17" s="11">
        <v>60</v>
      </c>
      <c r="F17" s="11">
        <v>60</v>
      </c>
    </row>
    <row r="18" spans="1:6" x14ac:dyDescent="0.25">
      <c r="A18" s="20" t="s">
        <v>8393</v>
      </c>
      <c r="B18" s="11">
        <v>18</v>
      </c>
      <c r="C18" s="11">
        <v>2</v>
      </c>
      <c r="D18" s="11"/>
      <c r="E18" s="11">
        <v>40</v>
      </c>
      <c r="F18" s="11">
        <v>60</v>
      </c>
    </row>
    <row r="19" spans="1:6" x14ac:dyDescent="0.25">
      <c r="A19" s="20" t="s">
        <v>8370</v>
      </c>
      <c r="B19" s="11"/>
      <c r="C19" s="11"/>
      <c r="D19" s="11"/>
      <c r="E19" s="11">
        <v>40</v>
      </c>
      <c r="F19" s="11">
        <v>40</v>
      </c>
    </row>
    <row r="20" spans="1:6" x14ac:dyDescent="0.25">
      <c r="A20" s="20" t="s">
        <v>8367</v>
      </c>
      <c r="B20" s="11"/>
      <c r="C20" s="11"/>
      <c r="D20" s="11"/>
      <c r="E20" s="11">
        <v>40</v>
      </c>
      <c r="F20" s="11">
        <v>40</v>
      </c>
    </row>
    <row r="21" spans="1:6" x14ac:dyDescent="0.25">
      <c r="A21" s="20" t="s">
        <v>8386</v>
      </c>
      <c r="B21" s="11"/>
      <c r="C21" s="11"/>
      <c r="D21" s="11"/>
      <c r="E21" s="11">
        <v>40</v>
      </c>
      <c r="F21" s="11">
        <v>40</v>
      </c>
    </row>
    <row r="22" spans="1:6" x14ac:dyDescent="0.25">
      <c r="A22" s="20" t="s">
        <v>8392</v>
      </c>
      <c r="B22" s="11"/>
      <c r="C22" s="11"/>
      <c r="D22" s="11">
        <v>6</v>
      </c>
      <c r="E22" s="11">
        <v>34</v>
      </c>
      <c r="F22" s="11">
        <v>40</v>
      </c>
    </row>
    <row r="23" spans="1:6" x14ac:dyDescent="0.25">
      <c r="A23" s="20" t="s">
        <v>8398</v>
      </c>
      <c r="B23" s="11">
        <v>60</v>
      </c>
      <c r="C23" s="11">
        <v>120</v>
      </c>
      <c r="D23" s="11"/>
      <c r="E23" s="11">
        <v>20</v>
      </c>
      <c r="F23" s="11">
        <v>200</v>
      </c>
    </row>
    <row r="24" spans="1:6" x14ac:dyDescent="0.25">
      <c r="A24" s="20" t="s">
        <v>8379</v>
      </c>
      <c r="B24" s="11"/>
      <c r="C24" s="11"/>
      <c r="D24" s="11"/>
      <c r="E24" s="11">
        <v>20</v>
      </c>
      <c r="F24" s="11">
        <v>20</v>
      </c>
    </row>
    <row r="25" spans="1:6" x14ac:dyDescent="0.25">
      <c r="A25" s="20" t="s">
        <v>8387</v>
      </c>
      <c r="B25" s="11"/>
      <c r="C25" s="11"/>
      <c r="D25" s="11"/>
      <c r="E25" s="11">
        <v>20</v>
      </c>
      <c r="F25" s="11">
        <v>20</v>
      </c>
    </row>
    <row r="26" spans="1:6" x14ac:dyDescent="0.25">
      <c r="A26" s="20" t="s">
        <v>8378</v>
      </c>
      <c r="B26" s="11"/>
      <c r="C26" s="11">
        <v>11</v>
      </c>
      <c r="D26" s="11"/>
      <c r="E26" s="11">
        <v>9</v>
      </c>
      <c r="F26" s="11">
        <v>20</v>
      </c>
    </row>
    <row r="27" spans="1:6" x14ac:dyDescent="0.25">
      <c r="A27" s="20" t="s">
        <v>8397</v>
      </c>
      <c r="B27" s="11"/>
      <c r="C27" s="11">
        <v>100</v>
      </c>
      <c r="D27" s="11"/>
      <c r="E27" s="11"/>
      <c r="F27" s="11">
        <v>100</v>
      </c>
    </row>
    <row r="28" spans="1:6" x14ac:dyDescent="0.25">
      <c r="A28" s="20" t="s">
        <v>8383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20" t="s">
        <v>8363</v>
      </c>
      <c r="B29" s="11"/>
      <c r="C29" s="11">
        <v>100</v>
      </c>
      <c r="D29" s="11"/>
      <c r="E29" s="11"/>
      <c r="F29" s="11">
        <v>100</v>
      </c>
    </row>
    <row r="30" spans="1:6" x14ac:dyDescent="0.25">
      <c r="A30" s="20" t="s">
        <v>8364</v>
      </c>
      <c r="B30" s="11">
        <v>20</v>
      </c>
      <c r="C30" s="11"/>
      <c r="D30" s="11"/>
      <c r="E30" s="11"/>
      <c r="F30" s="11">
        <v>20</v>
      </c>
    </row>
    <row r="31" spans="1:6" x14ac:dyDescent="0.25">
      <c r="A31" s="20" t="s">
        <v>8374</v>
      </c>
      <c r="B31" s="11"/>
      <c r="C31" s="11">
        <v>20</v>
      </c>
      <c r="D31" s="11"/>
      <c r="E31" s="11"/>
      <c r="F31" s="11">
        <v>20</v>
      </c>
    </row>
    <row r="32" spans="1:6" x14ac:dyDescent="0.25">
      <c r="A32" s="20" t="s">
        <v>8385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20" t="s">
        <v>8399</v>
      </c>
      <c r="B33" s="11">
        <v>100</v>
      </c>
      <c r="C33" s="11">
        <v>60</v>
      </c>
      <c r="D33" s="11"/>
      <c r="E33" s="11"/>
      <c r="F33" s="11">
        <v>160</v>
      </c>
    </row>
    <row r="34" spans="1:6" x14ac:dyDescent="0.25">
      <c r="A34" s="20" t="s">
        <v>8369</v>
      </c>
      <c r="B34" s="11"/>
      <c r="C34" s="11">
        <v>80</v>
      </c>
      <c r="D34" s="11"/>
      <c r="E34" s="11"/>
      <c r="F34" s="11">
        <v>80</v>
      </c>
    </row>
    <row r="35" spans="1:6" x14ac:dyDescent="0.25">
      <c r="A35" s="20" t="s">
        <v>8380</v>
      </c>
      <c r="B35" s="11"/>
      <c r="C35" s="11">
        <v>40</v>
      </c>
      <c r="D35" s="11"/>
      <c r="E35" s="11"/>
      <c r="F35" s="11">
        <v>40</v>
      </c>
    </row>
    <row r="36" spans="1:6" x14ac:dyDescent="0.25">
      <c r="A36" s="20" t="s">
        <v>8377</v>
      </c>
      <c r="B36" s="11"/>
      <c r="C36" s="11">
        <v>60</v>
      </c>
      <c r="D36" s="11"/>
      <c r="E36" s="11"/>
      <c r="F36" s="11">
        <v>60</v>
      </c>
    </row>
    <row r="37" spans="1:6" x14ac:dyDescent="0.25">
      <c r="A37" s="20" t="s">
        <v>8372</v>
      </c>
      <c r="B37" s="11"/>
      <c r="C37" s="11">
        <v>40</v>
      </c>
      <c r="D37" s="11"/>
      <c r="E37" s="11"/>
      <c r="F37" s="11">
        <v>40</v>
      </c>
    </row>
    <row r="38" spans="1:6" x14ac:dyDescent="0.25">
      <c r="A38" s="20" t="s">
        <v>8373</v>
      </c>
      <c r="B38" s="11">
        <v>20</v>
      </c>
      <c r="C38" s="11">
        <v>120</v>
      </c>
      <c r="D38" s="11"/>
      <c r="E38" s="11"/>
      <c r="F38" s="11">
        <v>140</v>
      </c>
    </row>
    <row r="39" spans="1:6" x14ac:dyDescent="0.25">
      <c r="A39" s="20" t="s">
        <v>8365</v>
      </c>
      <c r="B39" s="11">
        <v>24</v>
      </c>
      <c r="C39" s="11"/>
      <c r="D39" s="11"/>
      <c r="E39" s="11"/>
      <c r="F39" s="11">
        <v>24</v>
      </c>
    </row>
    <row r="40" spans="1:6" x14ac:dyDescent="0.25">
      <c r="A40" s="20" t="s">
        <v>8396</v>
      </c>
      <c r="B40" s="11">
        <v>10</v>
      </c>
      <c r="C40" s="11">
        <v>47</v>
      </c>
      <c r="D40" s="11"/>
      <c r="E40" s="11"/>
      <c r="F40" s="11">
        <v>57</v>
      </c>
    </row>
    <row r="41" spans="1:6" x14ac:dyDescent="0.25">
      <c r="A41" s="20" t="s">
        <v>8388</v>
      </c>
      <c r="B41" s="11"/>
      <c r="C41" s="11">
        <v>20</v>
      </c>
      <c r="D41" s="11"/>
      <c r="E41" s="11"/>
      <c r="F41" s="11">
        <v>20</v>
      </c>
    </row>
    <row r="42" spans="1:6" x14ac:dyDescent="0.25">
      <c r="A42" s="20" t="s">
        <v>8381</v>
      </c>
      <c r="B42" s="11"/>
      <c r="C42" s="11">
        <v>20</v>
      </c>
      <c r="D42" s="11"/>
      <c r="E42" s="11"/>
      <c r="F42" s="11">
        <v>20</v>
      </c>
    </row>
    <row r="43" spans="1:6" x14ac:dyDescent="0.25">
      <c r="A43" s="20" t="s">
        <v>8366</v>
      </c>
      <c r="B43" s="11"/>
      <c r="C43" s="11">
        <v>40</v>
      </c>
      <c r="D43" s="11"/>
      <c r="E43" s="11"/>
      <c r="F43" s="11">
        <v>40</v>
      </c>
    </row>
    <row r="44" spans="1:6" x14ac:dyDescent="0.25">
      <c r="A44" s="20" t="s">
        <v>8400</v>
      </c>
      <c r="B44" s="11">
        <v>20</v>
      </c>
      <c r="C44" s="11"/>
      <c r="D44" s="11"/>
      <c r="E44" s="11"/>
      <c r="F44" s="11">
        <v>20</v>
      </c>
    </row>
    <row r="45" spans="1:6" x14ac:dyDescent="0.25">
      <c r="A45" s="20" t="s">
        <v>8390</v>
      </c>
      <c r="B45" s="11">
        <v>40</v>
      </c>
      <c r="C45" s="11"/>
      <c r="D45" s="11"/>
      <c r="E45" s="11"/>
      <c r="F45" s="11">
        <v>40</v>
      </c>
    </row>
    <row r="46" spans="1:6" x14ac:dyDescent="0.25">
      <c r="A46" s="20" t="s">
        <v>8371</v>
      </c>
      <c r="B46" s="11"/>
      <c r="C46" s="11">
        <v>40</v>
      </c>
      <c r="D46" s="11">
        <v>20</v>
      </c>
      <c r="E46" s="11"/>
      <c r="F46" s="11">
        <v>60</v>
      </c>
    </row>
    <row r="47" spans="1:6" x14ac:dyDescent="0.25">
      <c r="A47" s="20" t="s">
        <v>8323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AA2F-B3F8-45CE-ABA6-421B150B1B73}">
  <sheetPr codeName="Sheet4"/>
  <dimension ref="A1:F18"/>
  <sheetViews>
    <sheetView workbookViewId="0">
      <selection activeCell="F21" sqref="F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8320</v>
      </c>
      <c r="B1" t="s">
        <v>8326</v>
      </c>
    </row>
    <row r="2" spans="1:6" x14ac:dyDescent="0.25">
      <c r="A2" s="9" t="s">
        <v>8341</v>
      </c>
      <c r="B2" t="s">
        <v>8326</v>
      </c>
    </row>
    <row r="4" spans="1:6" x14ac:dyDescent="0.25">
      <c r="A4" s="9" t="s">
        <v>8325</v>
      </c>
      <c r="B4" s="9" t="s">
        <v>8324</v>
      </c>
    </row>
    <row r="5" spans="1:6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5">
      <c r="A6" s="10" t="s">
        <v>8329</v>
      </c>
      <c r="B6" s="11">
        <v>26</v>
      </c>
      <c r="C6" s="11">
        <v>126</v>
      </c>
      <c r="D6" s="11"/>
      <c r="E6" s="11">
        <v>233</v>
      </c>
      <c r="F6" s="11">
        <v>385</v>
      </c>
    </row>
    <row r="7" spans="1:6" x14ac:dyDescent="0.25">
      <c r="A7" s="10" t="s">
        <v>8339</v>
      </c>
      <c r="B7" s="11">
        <v>27</v>
      </c>
      <c r="C7" s="11">
        <v>148</v>
      </c>
      <c r="D7" s="11"/>
      <c r="E7" s="11">
        <v>213</v>
      </c>
      <c r="F7" s="11">
        <v>388</v>
      </c>
    </row>
    <row r="8" spans="1:6" x14ac:dyDescent="0.25">
      <c r="A8" s="10" t="s">
        <v>8336</v>
      </c>
      <c r="B8" s="11">
        <v>27</v>
      </c>
      <c r="C8" s="11">
        <v>105</v>
      </c>
      <c r="D8" s="11">
        <v>18</v>
      </c>
      <c r="E8" s="11">
        <v>202</v>
      </c>
      <c r="F8" s="11">
        <v>352</v>
      </c>
    </row>
    <row r="9" spans="1:6" x14ac:dyDescent="0.25">
      <c r="A9" s="10" t="s">
        <v>8338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0" t="s">
        <v>8330</v>
      </c>
      <c r="B10" s="11">
        <v>44</v>
      </c>
      <c r="C10" s="11">
        <v>148</v>
      </c>
      <c r="D10" s="11"/>
      <c r="E10" s="11">
        <v>192</v>
      </c>
      <c r="F10" s="11">
        <v>384</v>
      </c>
    </row>
    <row r="11" spans="1:6" x14ac:dyDescent="0.25">
      <c r="A11" s="10" t="s">
        <v>8333</v>
      </c>
      <c r="B11" s="11">
        <v>20</v>
      </c>
      <c r="C11" s="11">
        <v>150</v>
      </c>
      <c r="D11" s="11"/>
      <c r="E11" s="11">
        <v>184</v>
      </c>
      <c r="F11" s="11">
        <v>354</v>
      </c>
    </row>
    <row r="12" spans="1:6" x14ac:dyDescent="0.25">
      <c r="A12" s="10" t="s">
        <v>8335</v>
      </c>
      <c r="B12" s="11">
        <v>34</v>
      </c>
      <c r="C12" s="11">
        <v>149</v>
      </c>
      <c r="D12" s="11">
        <v>2</v>
      </c>
      <c r="E12" s="11">
        <v>183</v>
      </c>
      <c r="F12" s="11">
        <v>368</v>
      </c>
    </row>
    <row r="13" spans="1:6" x14ac:dyDescent="0.25">
      <c r="A13" s="10" t="s">
        <v>8334</v>
      </c>
      <c r="B13" s="11">
        <v>37</v>
      </c>
      <c r="C13" s="11">
        <v>113</v>
      </c>
      <c r="D13" s="11"/>
      <c r="E13" s="11">
        <v>180</v>
      </c>
      <c r="F13" s="11">
        <v>330</v>
      </c>
    </row>
    <row r="14" spans="1:6" x14ac:dyDescent="0.25">
      <c r="A14" s="10" t="s">
        <v>8337</v>
      </c>
      <c r="B14" s="11">
        <v>28</v>
      </c>
      <c r="C14" s="11">
        <v>108</v>
      </c>
      <c r="D14" s="11">
        <v>30</v>
      </c>
      <c r="E14" s="11">
        <v>179</v>
      </c>
      <c r="F14" s="11">
        <v>345</v>
      </c>
    </row>
    <row r="15" spans="1:6" x14ac:dyDescent="0.25">
      <c r="A15" s="10" t="s">
        <v>8331</v>
      </c>
      <c r="B15" s="11">
        <v>32</v>
      </c>
      <c r="C15" s="11">
        <v>134</v>
      </c>
      <c r="D15" s="11"/>
      <c r="E15" s="11">
        <v>167</v>
      </c>
      <c r="F15" s="11">
        <v>333</v>
      </c>
    </row>
    <row r="16" spans="1:6" x14ac:dyDescent="0.25">
      <c r="A16" s="10" t="s">
        <v>8332</v>
      </c>
      <c r="B16" s="11">
        <v>24</v>
      </c>
      <c r="C16" s="11">
        <v>127</v>
      </c>
      <c r="D16" s="11"/>
      <c r="E16" s="11">
        <v>148</v>
      </c>
      <c r="F16" s="11">
        <v>299</v>
      </c>
    </row>
    <row r="17" spans="1:6" x14ac:dyDescent="0.25">
      <c r="A17" s="10" t="s">
        <v>8340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0" t="s">
        <v>8323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02DAA-EC03-48DA-BFFD-5A01D104E8AB}">
  <sheetPr codeName="Sheet5"/>
  <dimension ref="A1:H16"/>
  <sheetViews>
    <sheetView workbookViewId="0">
      <selection activeCell="D33" sqref="D33"/>
    </sheetView>
  </sheetViews>
  <sheetFormatPr defaultRowHeight="15" x14ac:dyDescent="0.25"/>
  <cols>
    <col min="1" max="1" width="28.140625" bestFit="1" customWidth="1"/>
    <col min="2" max="2" width="18.140625" style="12" customWidth="1"/>
    <col min="3" max="3" width="14.28515625" style="12" customWidth="1"/>
    <col min="4" max="4" width="17.7109375" style="12" customWidth="1"/>
    <col min="5" max="5" width="13.140625" style="12" customWidth="1"/>
    <col min="6" max="6" width="20.85546875" style="12" bestFit="1" customWidth="1"/>
    <col min="7" max="7" width="17.5703125" style="12" bestFit="1" customWidth="1"/>
    <col min="8" max="8" width="20.42578125" style="12" bestFit="1" customWidth="1"/>
  </cols>
  <sheetData>
    <row r="1" spans="1:8" x14ac:dyDescent="0.25">
      <c r="A1" s="14" t="s">
        <v>8342</v>
      </c>
      <c r="B1" s="15" t="s">
        <v>8343</v>
      </c>
      <c r="C1" s="15" t="s">
        <v>8344</v>
      </c>
      <c r="D1" s="15" t="s">
        <v>8345</v>
      </c>
      <c r="E1" s="15" t="s">
        <v>8346</v>
      </c>
      <c r="F1" s="15" t="s">
        <v>8347</v>
      </c>
      <c r="G1" s="15" t="s">
        <v>8348</v>
      </c>
      <c r="H1" s="15" t="s">
        <v>8349</v>
      </c>
    </row>
    <row r="2" spans="1:8" x14ac:dyDescent="0.25">
      <c r="A2" s="14" t="s">
        <v>8350</v>
      </c>
      <c r="B2" s="15">
        <f>COUNTIFS(Sheet1!$F$1:$F$4115, "successful",Sheet1!$D$1:$D$4115,"&lt;1000")</f>
        <v>322</v>
      </c>
      <c r="C2" s="15">
        <f>COUNTIFS(Sheet1!$F$1:$F$4115, "failed",Sheet1!$D$1:$D$4115,"&lt;1000")</f>
        <v>113</v>
      </c>
      <c r="D2" s="15">
        <f>COUNTIFS(Sheet1!$F$1:$F$4115, "canceled",Sheet1!$D$1:$D$4115,"&lt;1000")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4" t="s">
        <v>8351</v>
      </c>
      <c r="B3" s="15">
        <f>COUNTIFS(Sheet1!$F$1:$F$4115,"successful",Sheet1!$D$1:$D$4115,"&gt;=1000",Sheet1!$D$1:$D$4115,"&lt;5000")</f>
        <v>932</v>
      </c>
      <c r="C3" s="15">
        <f>COUNTIFS(Sheet1!$F$1:$F$4115,"failed",Sheet1!$D$1:$D$4115,"&gt;=1000",Sheet1!$D$1:$D$4115,"&lt;5000")</f>
        <v>420</v>
      </c>
      <c r="D3" s="15">
        <f>COUNTIFS(Sheet1!$F$1:$F$4115,"canceled",Sheet1!$D$1:$D$4115,"&gt;=1000",Sheet1!$D$1:$D$4115,"&lt;5000")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4" t="s">
        <v>8352</v>
      </c>
      <c r="B4" s="15">
        <f>COUNTIFS(Sheet1!$F$1:$F$4115,"successful",Sheet1!$D$1:$D$4115,"&gt;=5000",Sheet1!$D$1:$D$4115,"&lt;10000")</f>
        <v>381</v>
      </c>
      <c r="C4" s="15">
        <f>COUNTIFS(Sheet1!$F$1:$F$4115,"failed",Sheet1!$D$1:$D$4115,"&gt;=5000",Sheet1!$D$1:$D$4115,"&lt;10000")</f>
        <v>283</v>
      </c>
      <c r="D4" s="15">
        <f>COUNTIFS(Sheet1!$F$1:$F$4115,"canceled",Sheet1!$D$1:$D$4115,"&gt;=5000",Sheet1!$D$1:$D$4115,"&lt;10000")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8353</v>
      </c>
      <c r="B5" s="15">
        <f>COUNTIFS(Sheet1!$F$1:$F$4115,"successful",Sheet1!$D$1:$D$4115,"&gt;=10000",Sheet1!$D$1:$D$4115,"&lt;15000")</f>
        <v>168</v>
      </c>
      <c r="C5" s="15">
        <f>COUNTIFS(Sheet1!$F$1:$F$4115,"failed",Sheet1!$D$1:$D$4115,"&gt;=10000",Sheet1!$D$1:$D$4115,"&lt;15000")</f>
        <v>144</v>
      </c>
      <c r="D5" s="15">
        <f>COUNTIFS(Sheet1!$F$1:$F$4115,"canceled",Sheet1!$D$1:$D$4115,"&gt;=10000",Sheet1!$D$1:$D$4115,"&lt;15000")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8354</v>
      </c>
      <c r="B6" s="15">
        <f>COUNTIFS(Sheet1!$F$1:$F$4115,"successful",Sheet1!$D$1:$D$4115,"&gt;=15000",Sheet1!$D$1:$D$4115,"&lt;20000")</f>
        <v>94</v>
      </c>
      <c r="C6" s="15">
        <f>COUNTIFS(Sheet1!$F$1:$F$4115,"failed",Sheet1!$D$1:$D$4115,"&gt;=15000",Sheet1!$D$1:$D$4115,"&lt;20000")</f>
        <v>90</v>
      </c>
      <c r="D6" s="15">
        <f>COUNTIFS(Sheet1!$F$1:$F$4115,"canceled",Sheet1!$D$1:$D$4115,"&gt;=15000",Sheet1!$D$1:$D$4115,"&lt;20000")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8355</v>
      </c>
      <c r="B7" s="15">
        <f>COUNTIFS(Sheet1!$F$1:$F$4115,"successful",Sheet1!$D$1:$D$4115,"&gt;=20000",Sheet1!$D$1:$D$4115,"&lt;25000")</f>
        <v>62</v>
      </c>
      <c r="C7" s="15">
        <f>COUNTIFS(Sheet1!$F$1:$F$4115,"failed",Sheet1!$D$1:$D$4115,"&gt;=20000",Sheet1!$D$1:$D$4115,"&lt;25000")</f>
        <v>72</v>
      </c>
      <c r="D7" s="15">
        <f>COUNTIFS(Sheet1!$F$1:$F$4115,"canceled",Sheet1!$D$1:$D$4115,"&gt;=20000",Sheet1!$D$1:$D$4115,"&lt;25000")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8356</v>
      </c>
      <c r="B8" s="15">
        <f>COUNTIFS(Sheet1!$F$1:$F$4115,"successful",Sheet1!$D$1:$D$4115,"&gt;=25000",Sheet1!$D$1:$D$4115,"&lt;30000")</f>
        <v>55</v>
      </c>
      <c r="C8" s="15">
        <f>COUNTIFS(Sheet1!$F$1:$F$4115,"failed",Sheet1!$D$1:$D$4115,"&gt;=25000",Sheet1!$D$1:$D$4115,"&lt;30000")</f>
        <v>64</v>
      </c>
      <c r="D8" s="15">
        <f>COUNTIFS(Sheet1!$F$1:$F$4115,"canceled",Sheet1!$D$1:$D$4115,"&gt;=25000",Sheet1!$D$1:$D$4115,"&lt;30000")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8357</v>
      </c>
      <c r="B9" s="15">
        <f>COUNTIFS(Sheet1!$F$1:$F$4115,"successful",Sheet1!$D$1:$D$4115,"&gt;=30000",Sheet1!$D$1:$D$4115,"&lt;35000")</f>
        <v>32</v>
      </c>
      <c r="C9" s="15">
        <f>COUNTIFS(Sheet1!$F$1:$F$4115,"failed",Sheet1!$D$1:$D$4115,"&gt;=30000",Sheet1!$D$1:$D$4115,"&lt;35000")</f>
        <v>37</v>
      </c>
      <c r="D9" s="15">
        <f>COUNTIFS(Sheet1!$F$1:$F$4115,"canceled",Sheet1!$D$1:$D$4115,"&gt;=30000",Sheet1!$D$1:$D$4115,"&lt;35000")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8358</v>
      </c>
      <c r="B10" s="15">
        <f>COUNTIFS(Sheet1!$F$1:$F$4115,"successful",Sheet1!$D$1:$D$4115,"&gt;=35000",Sheet1!$D$1:$D$4115,"&lt;40000")</f>
        <v>26</v>
      </c>
      <c r="C10" s="15">
        <f>COUNTIFS(Sheet1!$F$1:$F$4115,"failed",Sheet1!$D$1:$D$4115,"&gt;=35000",Sheet1!$D$1:$D$4115,"&lt;40000")</f>
        <v>22</v>
      </c>
      <c r="D10" s="15">
        <f>COUNTIFS(Sheet1!$F$1:$F$4115,"canceled",Sheet1!$D$1:$D$4115,"&gt;=35000",Sheet1!$D$1:$D$4115,"&lt;40000")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8361</v>
      </c>
      <c r="B11" s="15">
        <f>COUNTIFS(Sheet1!$F$1:$F$4115,"successful",Sheet1!$D$1:$D$4115,"&gt;=40000",Sheet1!$D$1:$D$4115,"&lt;45000")</f>
        <v>21</v>
      </c>
      <c r="C11" s="15">
        <f>COUNTIFS(Sheet1!$F$1:$F$4115,"failed",Sheet1!$D$1:$D$4115,"&gt;=40000",Sheet1!$D$1:$D$4115,"&lt;45000")</f>
        <v>16</v>
      </c>
      <c r="D11" s="15">
        <f>COUNTIFS(Sheet1!$F$1:$F$4115,"canceled",Sheet1!$D$1:$D$4115,"&gt;=40000",Sheet1!$D$1:$D$4115,"&lt;45000")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8359</v>
      </c>
      <c r="B12" s="15">
        <f>COUNTIFS(Sheet1!$F$1:$F$4115,"successful",Sheet1!$D$1:$D$4115,"&gt;=45000",Sheet1!$D$1:$D$4115,"&lt;50000")</f>
        <v>6</v>
      </c>
      <c r="C12" s="15">
        <f>COUNTIFS(Sheet1!$F$1:$F$4115,"failed",Sheet1!$D$1:$D$4115,"&gt;=45000",Sheet1!$D$1:$D$4115,"&lt;50000")</f>
        <v>11</v>
      </c>
      <c r="D12" s="15">
        <f>COUNTIFS(Sheet1!$F$1:$F$4115,"canceled",Sheet1!$D$1:$D$4115,"&gt;=45000",Sheet1!$D$1:$D$4115,"&lt;50000")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4" t="s">
        <v>8360</v>
      </c>
      <c r="B13" s="15">
        <f>COUNTIFS(Sheet1!$F$1:$F$4115,"successful",Sheet1!$D$1:$D$4115,"&gt;=50000")</f>
        <v>86</v>
      </c>
      <c r="C13" s="15">
        <f>COUNTIFS(Sheet1!$F$1:$F$4115,"failed",Sheet1!$D$1:$D$4115,"&gt;=50000")</f>
        <v>258</v>
      </c>
      <c r="D13" s="15">
        <f>COUNTIFS(Sheet1!$F$1:$F$4115,"canceled",Sheet1!$D$1:$D$4115,"&gt;=50000")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5">
      <c r="A14" s="14" t="s">
        <v>8362</v>
      </c>
      <c r="B14" s="15">
        <f>SUM(B2:B13)</f>
        <v>2185</v>
      </c>
      <c r="C14" s="15">
        <f>SUM(C2:C13)</f>
        <v>1530</v>
      </c>
      <c r="D14" s="15">
        <f>SUM(D2:D13)</f>
        <v>349</v>
      </c>
      <c r="E14" s="15">
        <f>SUM(E2:E13)</f>
        <v>4064</v>
      </c>
      <c r="F14" s="17"/>
      <c r="G14" s="15"/>
      <c r="H14" s="15"/>
    </row>
    <row r="15" spans="1:8" x14ac:dyDescent="0.25">
      <c r="D15" s="18"/>
      <c r="E15" s="19"/>
    </row>
    <row r="16" spans="1:8" x14ac:dyDescent="0.25">
      <c r="D16" s="18"/>
      <c r="E16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Count Per Catagory</vt:lpstr>
      <vt:lpstr>Count Per Sub-Catagory</vt:lpstr>
      <vt:lpstr>Count of State per Month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Schoonmaker</cp:lastModifiedBy>
  <dcterms:created xsi:type="dcterms:W3CDTF">2017-04-20T15:17:24Z</dcterms:created>
  <dcterms:modified xsi:type="dcterms:W3CDTF">2019-04-26T18:42:24Z</dcterms:modified>
</cp:coreProperties>
</file>