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80" tabRatio="500"/>
  </bookViews>
  <sheets>
    <sheet name="constants" sheetId="1" r:id="rId1"/>
    <sheet name="model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2" l="1"/>
  <c r="C39" i="2"/>
  <c r="B39" i="2"/>
  <c r="C3" i="1"/>
  <c r="H38" i="2"/>
  <c r="H49" i="2"/>
  <c r="J47" i="2"/>
  <c r="J58" i="2"/>
  <c r="J59" i="2"/>
  <c r="J48" i="2"/>
  <c r="J57" i="2"/>
  <c r="J46" i="2"/>
  <c r="C46" i="2"/>
  <c r="B40" i="2"/>
  <c r="B41" i="2"/>
  <c r="B42" i="2"/>
  <c r="B43" i="2"/>
  <c r="B44" i="2"/>
  <c r="B45" i="2"/>
  <c r="B46" i="2"/>
  <c r="H40" i="2"/>
  <c r="H41" i="2"/>
  <c r="H42" i="2"/>
  <c r="H48" i="2"/>
  <c r="G41" i="2"/>
  <c r="G42" i="2"/>
  <c r="G48" i="2"/>
  <c r="D40" i="2"/>
  <c r="D41" i="2"/>
  <c r="D42" i="2"/>
  <c r="D48" i="2"/>
  <c r="C40" i="2"/>
  <c r="C41" i="2"/>
  <c r="C42" i="2"/>
  <c r="C48" i="2"/>
  <c r="B48" i="2"/>
  <c r="A41" i="2"/>
  <c r="A42" i="2"/>
  <c r="A48" i="2"/>
  <c r="H47" i="2"/>
  <c r="D47" i="2"/>
  <c r="C47" i="2"/>
  <c r="B47" i="2"/>
  <c r="A47" i="2"/>
  <c r="H46" i="2"/>
  <c r="H58" i="2"/>
  <c r="D51" i="2"/>
  <c r="D58" i="2"/>
  <c r="C51" i="2"/>
  <c r="C58" i="2"/>
  <c r="B51" i="2"/>
  <c r="B58" i="2"/>
  <c r="A51" i="2"/>
  <c r="A58" i="2"/>
  <c r="H51" i="2"/>
  <c r="H52" i="2"/>
  <c r="H53" i="2"/>
  <c r="H59" i="2"/>
  <c r="G52" i="2"/>
  <c r="G53" i="2"/>
  <c r="G59" i="2"/>
  <c r="D52" i="2"/>
  <c r="D53" i="2"/>
  <c r="D59" i="2"/>
  <c r="C52" i="2"/>
  <c r="C53" i="2"/>
  <c r="C59" i="2"/>
  <c r="B52" i="2"/>
  <c r="B53" i="2"/>
  <c r="B59" i="2"/>
  <c r="A52" i="2"/>
  <c r="A53" i="2"/>
  <c r="A59" i="2"/>
  <c r="H57" i="2"/>
  <c r="D54" i="2"/>
  <c r="D55" i="2"/>
  <c r="D56" i="2"/>
  <c r="C54" i="2"/>
  <c r="C55" i="2"/>
  <c r="C56" i="2"/>
  <c r="C43" i="2"/>
  <c r="C44" i="2"/>
  <c r="C45" i="2"/>
  <c r="D43" i="2"/>
  <c r="D44" i="2"/>
  <c r="D45" i="2"/>
  <c r="H54" i="2"/>
  <c r="H55" i="2"/>
  <c r="H56" i="2"/>
  <c r="G54" i="2"/>
  <c r="G55" i="2"/>
  <c r="G56" i="2"/>
  <c r="H50" i="2"/>
  <c r="B54" i="2"/>
  <c r="B55" i="2"/>
  <c r="B56" i="2"/>
  <c r="A54" i="2"/>
  <c r="A55" i="2"/>
  <c r="A56" i="2"/>
  <c r="A40" i="2"/>
  <c r="A43" i="2"/>
  <c r="A44" i="2"/>
  <c r="A45" i="2"/>
  <c r="H43" i="2"/>
  <c r="H44" i="2"/>
  <c r="H45" i="2"/>
  <c r="G43" i="2"/>
  <c r="G44" i="2"/>
  <c r="G45" i="2"/>
  <c r="H39" i="2"/>
  <c r="H34" i="2"/>
  <c r="H35" i="2"/>
  <c r="H36" i="2"/>
  <c r="H37" i="2"/>
  <c r="G35" i="2"/>
  <c r="G36" i="2"/>
  <c r="G37" i="2"/>
  <c r="F35" i="2"/>
  <c r="F36" i="2"/>
  <c r="F37" i="2"/>
  <c r="E34" i="2"/>
  <c r="E35" i="2"/>
  <c r="E36" i="2"/>
  <c r="E37" i="2"/>
  <c r="D35" i="2"/>
  <c r="D36" i="2"/>
  <c r="D37" i="2"/>
  <c r="C35" i="2"/>
  <c r="C36" i="2"/>
  <c r="C37" i="2"/>
  <c r="B35" i="2"/>
  <c r="B36" i="2"/>
  <c r="B37" i="2"/>
  <c r="A35" i="2"/>
  <c r="A36" i="2"/>
  <c r="A37" i="2"/>
  <c r="H30" i="2"/>
  <c r="H31" i="2"/>
  <c r="H32" i="2"/>
  <c r="H33" i="2"/>
  <c r="G31" i="2"/>
  <c r="G32" i="2"/>
  <c r="G33" i="2"/>
  <c r="F31" i="2"/>
  <c r="F32" i="2"/>
  <c r="F33" i="2"/>
  <c r="E30" i="2"/>
  <c r="E31" i="2"/>
  <c r="E32" i="2"/>
  <c r="E33" i="2"/>
  <c r="D31" i="2"/>
  <c r="D32" i="2"/>
  <c r="D33" i="2"/>
  <c r="C31" i="2"/>
  <c r="C32" i="2"/>
  <c r="C33" i="2"/>
  <c r="B31" i="2"/>
  <c r="B32" i="2"/>
  <c r="B33" i="2"/>
  <c r="A31" i="2"/>
  <c r="A32" i="2"/>
  <c r="A33" i="2"/>
  <c r="E26" i="2"/>
  <c r="E27" i="2"/>
  <c r="E28" i="2"/>
  <c r="E29" i="2"/>
  <c r="H26" i="2"/>
  <c r="H27" i="2"/>
  <c r="H28" i="2"/>
  <c r="H29" i="2"/>
  <c r="G27" i="2"/>
  <c r="G28" i="2"/>
  <c r="G29" i="2"/>
  <c r="F27" i="2"/>
  <c r="F28" i="2"/>
  <c r="F29" i="2"/>
  <c r="D27" i="2"/>
  <c r="D28" i="2"/>
  <c r="D29" i="2"/>
  <c r="C27" i="2"/>
  <c r="C28" i="2"/>
  <c r="C29" i="2"/>
  <c r="B27" i="2"/>
  <c r="B28" i="2"/>
  <c r="B29" i="2"/>
  <c r="A27" i="2"/>
  <c r="A28" i="2"/>
  <c r="A29" i="2"/>
  <c r="D23" i="2"/>
  <c r="D24" i="2"/>
  <c r="D25" i="2"/>
  <c r="D19" i="2"/>
  <c r="D20" i="2"/>
  <c r="D21" i="2"/>
  <c r="D15" i="2"/>
  <c r="D16" i="2"/>
  <c r="D17" i="2"/>
  <c r="D3" i="2"/>
  <c r="D4" i="2"/>
  <c r="D5" i="2"/>
  <c r="F11" i="2"/>
  <c r="F12" i="2"/>
  <c r="F13" i="2"/>
  <c r="F14" i="2"/>
  <c r="F15" i="2"/>
  <c r="F16" i="2"/>
  <c r="F17" i="2"/>
  <c r="F18" i="2"/>
  <c r="F19" i="2"/>
  <c r="F20" i="2"/>
  <c r="F21" i="2"/>
  <c r="F22" i="2"/>
  <c r="C15" i="2"/>
  <c r="C16" i="2"/>
  <c r="C17" i="2"/>
  <c r="C18" i="2"/>
  <c r="C19" i="2"/>
  <c r="C20" i="2"/>
  <c r="C21" i="2"/>
  <c r="C22" i="2"/>
  <c r="C23" i="2"/>
  <c r="C24" i="2"/>
  <c r="C25" i="2"/>
  <c r="B15" i="2"/>
  <c r="B16" i="2"/>
  <c r="B17" i="2"/>
  <c r="B19" i="2"/>
  <c r="B20" i="2"/>
  <c r="B21" i="2"/>
  <c r="B23" i="2"/>
  <c r="B24" i="2"/>
  <c r="B25" i="2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C4" i="1"/>
  <c r="H22" i="2"/>
  <c r="H23" i="2"/>
  <c r="H24" i="2"/>
  <c r="H25" i="2"/>
  <c r="G23" i="2"/>
  <c r="G24" i="2"/>
  <c r="G25" i="2"/>
  <c r="F23" i="2"/>
  <c r="F24" i="2"/>
  <c r="F25" i="2"/>
  <c r="H18" i="2"/>
  <c r="H19" i="2"/>
  <c r="H20" i="2"/>
  <c r="H21" i="2"/>
  <c r="G19" i="2"/>
  <c r="G20" i="2"/>
  <c r="G21" i="2"/>
  <c r="H14" i="2"/>
  <c r="H15" i="2"/>
  <c r="H16" i="2"/>
  <c r="H17" i="2"/>
  <c r="G15" i="2"/>
  <c r="G16" i="2"/>
  <c r="G17" i="2"/>
  <c r="E7" i="2"/>
  <c r="E8" i="2"/>
  <c r="E9" i="2"/>
  <c r="B11" i="2"/>
  <c r="B12" i="2"/>
  <c r="B13" i="2"/>
  <c r="B7" i="2"/>
  <c r="B8" i="2"/>
  <c r="B9" i="2"/>
  <c r="B3" i="2"/>
  <c r="B4" i="2"/>
  <c r="B5" i="2"/>
  <c r="D11" i="2"/>
  <c r="D12" i="2"/>
  <c r="D13" i="2"/>
  <c r="D7" i="2"/>
  <c r="D8" i="2"/>
  <c r="D9" i="2"/>
  <c r="H10" i="2"/>
  <c r="H11" i="2"/>
  <c r="H12" i="2"/>
  <c r="H13" i="2"/>
  <c r="G11" i="2"/>
  <c r="G12" i="2"/>
  <c r="G13" i="2"/>
  <c r="C11" i="2"/>
  <c r="C12" i="2"/>
  <c r="C13" i="2"/>
  <c r="H6" i="2"/>
  <c r="H7" i="2"/>
  <c r="H8" i="2"/>
  <c r="H9" i="2"/>
  <c r="G7" i="2"/>
  <c r="G8" i="2"/>
  <c r="G9" i="2"/>
  <c r="F7" i="2"/>
  <c r="F8" i="2"/>
  <c r="F9" i="2"/>
  <c r="C7" i="2"/>
  <c r="C8" i="2"/>
  <c r="C9" i="2"/>
  <c r="C3" i="2"/>
  <c r="C4" i="2"/>
  <c r="C5" i="2"/>
  <c r="H2" i="2"/>
  <c r="H3" i="2"/>
  <c r="H4" i="2"/>
  <c r="H5" i="2"/>
  <c r="G3" i="2"/>
  <c r="G4" i="2"/>
  <c r="G5" i="2"/>
  <c r="F3" i="2"/>
  <c r="F4" i="2"/>
  <c r="F5" i="2"/>
  <c r="C6" i="1"/>
</calcChain>
</file>

<file path=xl/comments1.xml><?xml version="1.0" encoding="utf-8"?>
<comments xmlns="http://schemas.openxmlformats.org/spreadsheetml/2006/main">
  <authors>
    <author>Sebastian Kopf</author>
  </authors>
  <commentList>
    <comment ref="F39" authorId="0">
      <text>
        <r>
          <rPr>
            <b/>
            <sz val="9"/>
            <color indexed="81"/>
            <rFont val="Calibri"/>
            <family val="2"/>
          </rPr>
          <t>Sebastian Kopf:</t>
        </r>
        <r>
          <rPr>
            <sz val="9"/>
            <color indexed="81"/>
            <rFont val="Calibri"/>
            <family val="2"/>
          </rPr>
          <t xml:space="preserve">
this is used as a first guess estimate for finding the minimum thickness that reaches below the O2 cutoff</t>
        </r>
      </text>
    </comment>
  </commentList>
</comments>
</file>

<file path=xl/sharedStrings.xml><?xml version="1.0" encoding="utf-8"?>
<sst xmlns="http://schemas.openxmlformats.org/spreadsheetml/2006/main" count="199" uniqueCount="97">
  <si>
    <t>Constant</t>
  </si>
  <si>
    <t>ID</t>
  </si>
  <si>
    <t>Value</t>
  </si>
  <si>
    <t>Units</t>
  </si>
  <si>
    <t>Oxygen half saturation constant</t>
  </si>
  <si>
    <t>Source</t>
  </si>
  <si>
    <t>k_o2</t>
  </si>
  <si>
    <r>
      <t>mol O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m</t>
    </r>
    <r>
      <rPr>
        <vertAlign val="superscript"/>
        <sz val="12"/>
        <color theme="1"/>
        <rFont val="Calibri"/>
        <scheme val="minor"/>
      </rPr>
      <t>-3</t>
    </r>
  </si>
  <si>
    <t>D_o2</t>
  </si>
  <si>
    <r>
      <t>10</t>
    </r>
    <r>
      <rPr>
        <vertAlign val="superscript"/>
        <sz val="12"/>
        <color theme="1"/>
        <rFont val="Calibri"/>
        <scheme val="minor"/>
      </rPr>
      <t>-6</t>
    </r>
    <r>
      <rPr>
        <sz val="12"/>
        <color theme="1"/>
        <rFont val="Calibri"/>
        <family val="2"/>
        <scheme val="minor"/>
      </rPr>
      <t xml:space="preserve"> cm</t>
    </r>
    <r>
      <rPr>
        <vertAlign val="superscript"/>
        <sz val="12"/>
        <color theme="1"/>
        <rFont val="Calibri"/>
        <scheme val="minor"/>
      </rPr>
      <t xml:space="preserve">2 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scheme val="minor"/>
      </rPr>
      <t>-1</t>
    </r>
  </si>
  <si>
    <t>Maximal growth rate</t>
  </si>
  <si>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scheme val="minor"/>
      </rPr>
      <t>-1</t>
    </r>
  </si>
  <si>
    <t>Growth yield</t>
  </si>
  <si>
    <r>
      <t>g cell / mol O</t>
    </r>
    <r>
      <rPr>
        <vertAlign val="subscript"/>
        <sz val="12"/>
        <color theme="1"/>
        <rFont val="Calibri"/>
        <scheme val="minor"/>
      </rPr>
      <t>2</t>
    </r>
  </si>
  <si>
    <t>Cell density</t>
  </si>
  <si>
    <t>cells</t>
  </si>
  <si>
    <t>µ_max</t>
  </si>
  <si>
    <t>Y_o2</t>
  </si>
  <si>
    <t>Cell weight</t>
  </si>
  <si>
    <t>weight</t>
  </si>
  <si>
    <t>log (cells / ml)</t>
  </si>
  <si>
    <r>
      <t>10</t>
    </r>
    <r>
      <rPr>
        <vertAlign val="superscript"/>
        <sz val="12"/>
        <color theme="1"/>
        <rFont val="Calibri"/>
        <scheme val="minor"/>
      </rPr>
      <t>-12</t>
    </r>
    <r>
      <rPr>
        <sz val="12"/>
        <color theme="1"/>
        <rFont val="Calibri"/>
        <family val="2"/>
        <scheme val="minor"/>
      </rPr>
      <t xml:space="preserve"> g / cell</t>
    </r>
  </si>
  <si>
    <t>µm</t>
  </si>
  <si>
    <t>Oxygen at air-mucus boundary</t>
  </si>
  <si>
    <t>o2_max</t>
  </si>
  <si>
    <t>µM</t>
  </si>
  <si>
    <t>Maintenance coefficient for O2</t>
  </si>
  <si>
    <t>P_o2</t>
  </si>
  <si>
    <r>
      <t>10</t>
    </r>
    <r>
      <rPr>
        <vertAlign val="superscript"/>
        <sz val="12"/>
        <color theme="1"/>
        <rFont val="Calibri"/>
        <scheme val="minor"/>
      </rPr>
      <t>-7</t>
    </r>
    <r>
      <rPr>
        <sz val="12"/>
        <color theme="1"/>
        <rFont val="Calibri"/>
        <family val="2"/>
        <scheme val="minor"/>
      </rPr>
      <t xml:space="preserve"> mol O</t>
    </r>
    <r>
      <rPr>
        <vertAlign val="subscript"/>
        <sz val="12"/>
        <color theme="1"/>
        <rFont val="Calibri"/>
        <scheme val="minor"/>
      </rPr>
      <t xml:space="preserve">2 </t>
    </r>
    <r>
      <rPr>
        <sz val="12"/>
        <color theme="1"/>
        <rFont val="Calibri"/>
        <family val="2"/>
        <scheme val="minor"/>
      </rPr>
      <t>g cells</t>
    </r>
    <r>
      <rPr>
        <vertAlign val="superscript"/>
        <sz val="12"/>
        <color theme="1"/>
        <rFont val="Calibri"/>
        <scheme val="minor"/>
      </rPr>
      <t xml:space="preserve">-1 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scheme val="minor"/>
      </rPr>
      <t>-1</t>
    </r>
  </si>
  <si>
    <t>oxygen saturation at 37C in water at .72% salinity</t>
  </si>
  <si>
    <t>Stewart, 2003</t>
  </si>
  <si>
    <t>at 37 C</t>
  </si>
  <si>
    <t>Oxygen diffusion coefficient in water</t>
  </si>
  <si>
    <t>57% of diffusion coefficient in water</t>
  </si>
  <si>
    <t>Oxygen diffusion coefficient in biofilm</t>
  </si>
  <si>
    <t>Saldena et al, 2000</t>
  </si>
  <si>
    <t>9% of diffusion coefficient in water</t>
  </si>
  <si>
    <t>Oxygen diffusion coefficient in rat colon mucus</t>
  </si>
  <si>
    <t>D_o2_water</t>
  </si>
  <si>
    <t>D_o2_biofilm</t>
  </si>
  <si>
    <t>Kempes et al., 2012</t>
  </si>
  <si>
    <t>Beyenal et al., 2003</t>
  </si>
  <si>
    <r>
      <t xml:space="preserve">for </t>
    </r>
    <r>
      <rPr>
        <i/>
        <sz val="12"/>
        <color theme="1"/>
        <rFont val="Calibri"/>
        <scheme val="minor"/>
      </rPr>
      <t>Pseudomonas aeruginosa</t>
    </r>
  </si>
  <si>
    <r>
      <t xml:space="preserve">derived from </t>
    </r>
    <r>
      <rPr>
        <i/>
        <sz val="12"/>
        <color theme="1"/>
        <rFont val="Calibri"/>
        <scheme val="minor"/>
      </rPr>
      <t>Pseudomonas aeruginosa</t>
    </r>
    <r>
      <rPr>
        <sz val="12"/>
        <color theme="1"/>
        <rFont val="Calibri"/>
        <family val="2"/>
        <scheme val="minor"/>
      </rPr>
      <t xml:space="preserve"> data in Price-Whelan et al., 2007</t>
    </r>
  </si>
  <si>
    <t>Stressmann et al., 2011</t>
  </si>
  <si>
    <t>mean of reported density values in CF sputum samples</t>
  </si>
  <si>
    <t>derived from Beyenal et al., 2003</t>
  </si>
  <si>
    <t>Details</t>
  </si>
  <si>
    <t xml:space="preserve">average of reviewed literature in Kim et al., 2012 </t>
  </si>
  <si>
    <t>D_o2_rat</t>
  </si>
  <si>
    <t>cell.pow</t>
  </si>
  <si>
    <t>mucus.um</t>
  </si>
  <si>
    <t>Diffusion</t>
  </si>
  <si>
    <t>Biofilm</t>
  </si>
  <si>
    <t>Low</t>
  </si>
  <si>
    <t>Moderate</t>
  </si>
  <si>
    <t>High</t>
  </si>
  <si>
    <t>Very high</t>
  </si>
  <si>
    <t>Water</t>
  </si>
  <si>
    <t>Rat colon mucus</t>
  </si>
  <si>
    <t>Garcia et al., 1992</t>
  </si>
  <si>
    <t>Bronchiole diameter</t>
  </si>
  <si>
    <t>bro_dia</t>
  </si>
  <si>
    <t>http://www.histology.leeds.ac.uk/respiratory/conducting.php</t>
  </si>
  <si>
    <t>geometry</t>
  </si>
  <si>
    <t>direction</t>
  </si>
  <si>
    <t>column</t>
  </si>
  <si>
    <t>outward</t>
  </si>
  <si>
    <t>ring</t>
  </si>
  <si>
    <t>sphere</t>
  </si>
  <si>
    <t>inward</t>
  </si>
  <si>
    <t>free.um</t>
  </si>
  <si>
    <t>Scenario</t>
  </si>
  <si>
    <t>Diffusion into\\mucus clogged airway</t>
  </si>
  <si>
    <t>Diffusion into disloged\\mucus aggregate</t>
  </si>
  <si>
    <t>test</t>
  </si>
  <si>
    <t>Intermediate diffusion</t>
  </si>
  <si>
    <t>Fast diffusion</t>
  </si>
  <si>
    <t>Slow diffusion</t>
  </si>
  <si>
    <t>thickness</t>
  </si>
  <si>
    <t>Thin mucus layer</t>
  </si>
  <si>
    <t>Intermediate mucus layer</t>
  </si>
  <si>
    <t>Thick mucus layer</t>
  </si>
  <si>
    <t>diffusivity</t>
  </si>
  <si>
    <t>cutoff</t>
  </si>
  <si>
    <t>Very low</t>
  </si>
  <si>
    <t>Very very high</t>
  </si>
  <si>
    <t>Extremely high</t>
  </si>
  <si>
    <t>o2_cutoff</t>
  </si>
  <si>
    <t>Clinical min</t>
  </si>
  <si>
    <t>Clinical max</t>
  </si>
  <si>
    <t>Clinical average</t>
  </si>
  <si>
    <t>Very very low</t>
  </si>
  <si>
    <t>Oxycline cutoff</t>
  </si>
  <si>
    <t>A: Diffusion into disloged\\mucus aggregate</t>
  </si>
  <si>
    <t>B: Diffusion into mucus lining\\of partially clogged airway</t>
  </si>
  <si>
    <t>C: Diffusion into\\mucus clogged airway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</si>
</sst>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9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vertAlign val="sub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5" fillId="0" borderId="0" xfId="0" applyFont="1"/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50" zoomScaleNormal="150" zoomScalePageLayoutView="150" workbookViewId="0">
      <selection activeCell="C14" sqref="C14"/>
    </sheetView>
  </sheetViews>
  <sheetFormatPr baseColWidth="10" defaultColWidth="11" defaultRowHeight="15" x14ac:dyDescent="0"/>
  <cols>
    <col min="1" max="1" width="39.33203125" bestFit="1" customWidth="1"/>
    <col min="2" max="2" width="12.1640625" bestFit="1" customWidth="1"/>
    <col min="3" max="3" width="12.5" bestFit="1" customWidth="1"/>
    <col min="4" max="4" width="19" customWidth="1"/>
    <col min="5" max="5" width="20.1640625" bestFit="1" customWidth="1"/>
    <col min="6" max="6" width="63.66406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47</v>
      </c>
    </row>
    <row r="2" spans="1:6" ht="16">
      <c r="A2" s="4" t="s">
        <v>32</v>
      </c>
      <c r="B2" s="4" t="s">
        <v>38</v>
      </c>
      <c r="C2" s="4">
        <v>26.8</v>
      </c>
      <c r="D2" s="5" t="s">
        <v>9</v>
      </c>
      <c r="E2" s="4" t="s">
        <v>30</v>
      </c>
      <c r="F2" s="4" t="s">
        <v>31</v>
      </c>
    </row>
    <row r="3" spans="1:6" ht="16">
      <c r="A3" s="4" t="s">
        <v>34</v>
      </c>
      <c r="B3" s="4" t="s">
        <v>39</v>
      </c>
      <c r="C3" s="6">
        <f>0.57*C2</f>
        <v>15.276</v>
      </c>
      <c r="D3" s="5" t="s">
        <v>9</v>
      </c>
      <c r="E3" s="4" t="s">
        <v>30</v>
      </c>
      <c r="F3" s="4" t="s">
        <v>33</v>
      </c>
    </row>
    <row r="4" spans="1:6" ht="16">
      <c r="A4" s="4" t="s">
        <v>37</v>
      </c>
      <c r="B4" s="4" t="s">
        <v>49</v>
      </c>
      <c r="C4" s="6">
        <f>0.09*C2</f>
        <v>2.4119999999999999</v>
      </c>
      <c r="D4" s="5" t="s">
        <v>9</v>
      </c>
      <c r="E4" s="5" t="s">
        <v>35</v>
      </c>
      <c r="F4" s="4" t="s">
        <v>36</v>
      </c>
    </row>
    <row r="5" spans="1:6" ht="17">
      <c r="A5" s="4" t="s">
        <v>4</v>
      </c>
      <c r="B5" s="4" t="s">
        <v>6</v>
      </c>
      <c r="C5" s="4">
        <v>1.24E-2</v>
      </c>
      <c r="D5" s="5" t="s">
        <v>7</v>
      </c>
      <c r="E5" s="5" t="s">
        <v>40</v>
      </c>
      <c r="F5" s="4" t="s">
        <v>43</v>
      </c>
    </row>
    <row r="6" spans="1:6" ht="16">
      <c r="A6" s="4" t="s">
        <v>10</v>
      </c>
      <c r="B6" s="4" t="s">
        <v>16</v>
      </c>
      <c r="C6" s="7">
        <f>2.27 * 10^(-4)</f>
        <v>2.2700000000000002E-4</v>
      </c>
      <c r="D6" s="5" t="s">
        <v>11</v>
      </c>
      <c r="E6" s="5" t="s">
        <v>40</v>
      </c>
      <c r="F6" s="4" t="s">
        <v>43</v>
      </c>
    </row>
    <row r="7" spans="1:6" ht="17">
      <c r="A7" s="4" t="s">
        <v>12</v>
      </c>
      <c r="B7" s="4" t="s">
        <v>17</v>
      </c>
      <c r="C7" s="8">
        <v>20.32</v>
      </c>
      <c r="D7" s="5" t="s">
        <v>13</v>
      </c>
      <c r="E7" s="5" t="s">
        <v>41</v>
      </c>
      <c r="F7" s="4" t="s">
        <v>42</v>
      </c>
    </row>
    <row r="8" spans="1:6" ht="17">
      <c r="A8" s="4" t="s">
        <v>26</v>
      </c>
      <c r="B8" s="4" t="s">
        <v>27</v>
      </c>
      <c r="C8" s="8">
        <v>1.22</v>
      </c>
      <c r="D8" s="5" t="s">
        <v>28</v>
      </c>
      <c r="E8" s="5" t="s">
        <v>40</v>
      </c>
      <c r="F8" s="4" t="s">
        <v>46</v>
      </c>
    </row>
    <row r="9" spans="1:6">
      <c r="A9" s="4" t="s">
        <v>14</v>
      </c>
      <c r="B9" s="4" t="s">
        <v>15</v>
      </c>
      <c r="C9" s="4">
        <v>9.1</v>
      </c>
      <c r="D9" s="5" t="s">
        <v>20</v>
      </c>
      <c r="E9" s="5" t="s">
        <v>44</v>
      </c>
      <c r="F9" s="5" t="s">
        <v>45</v>
      </c>
    </row>
    <row r="10" spans="1:6" ht="16">
      <c r="A10" s="4" t="s">
        <v>18</v>
      </c>
      <c r="B10" s="4" t="s">
        <v>19</v>
      </c>
      <c r="C10" s="4">
        <v>2.14</v>
      </c>
      <c r="D10" s="5" t="s">
        <v>21</v>
      </c>
      <c r="E10" s="5" t="s">
        <v>40</v>
      </c>
      <c r="F10" s="4" t="s">
        <v>48</v>
      </c>
    </row>
    <row r="11" spans="1:6">
      <c r="A11" s="4" t="s">
        <v>61</v>
      </c>
      <c r="B11" s="4" t="s">
        <v>62</v>
      </c>
      <c r="C11" s="4">
        <v>1000</v>
      </c>
      <c r="D11" s="5" t="s">
        <v>22</v>
      </c>
      <c r="E11" s="4"/>
      <c r="F11" s="4" t="s">
        <v>63</v>
      </c>
    </row>
    <row r="12" spans="1:6">
      <c r="A12" s="4" t="s">
        <v>23</v>
      </c>
      <c r="B12" s="4" t="s">
        <v>24</v>
      </c>
      <c r="C12" s="4">
        <v>209.3</v>
      </c>
      <c r="D12" s="5" t="s">
        <v>25</v>
      </c>
      <c r="E12" s="5" t="s">
        <v>60</v>
      </c>
      <c r="F12" s="5" t="s">
        <v>29</v>
      </c>
    </row>
    <row r="13" spans="1:6">
      <c r="A13" s="4" t="s">
        <v>93</v>
      </c>
      <c r="B13" s="4" t="s">
        <v>88</v>
      </c>
      <c r="C13" s="4">
        <v>0.3</v>
      </c>
      <c r="D13" s="5" t="s">
        <v>25</v>
      </c>
      <c r="E13" s="5"/>
      <c r="F13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zoomScale="150" zoomScaleNormal="150" zoomScalePageLayoutView="150" workbookViewId="0">
      <selection activeCell="B5" sqref="B5"/>
    </sheetView>
  </sheetViews>
  <sheetFormatPr baseColWidth="10" defaultColWidth="11" defaultRowHeight="15" x14ac:dyDescent="0"/>
  <cols>
    <col min="2" max="2" width="24.83203125" bestFit="1" customWidth="1"/>
    <col min="3" max="3" width="11.83203125" bestFit="1" customWidth="1"/>
    <col min="4" max="5" width="11.83203125" customWidth="1"/>
    <col min="6" max="6" width="9.83203125" bestFit="1" customWidth="1"/>
    <col min="7" max="7" width="14.6640625" bestFit="1" customWidth="1"/>
    <col min="8" max="8" width="5.5" bestFit="1" customWidth="1"/>
    <col min="9" max="9" width="13" customWidth="1"/>
    <col min="10" max="10" width="8.1640625" bestFit="1" customWidth="1"/>
  </cols>
  <sheetData>
    <row r="1" spans="1:10">
      <c r="A1" s="2" t="s">
        <v>75</v>
      </c>
      <c r="B1" s="2" t="s">
        <v>72</v>
      </c>
      <c r="C1" s="2" t="s">
        <v>64</v>
      </c>
      <c r="D1" s="2" t="s">
        <v>65</v>
      </c>
      <c r="E1" s="2" t="s">
        <v>71</v>
      </c>
      <c r="F1" s="2" t="s">
        <v>51</v>
      </c>
      <c r="G1" s="2" t="s">
        <v>52</v>
      </c>
      <c r="H1" s="2" t="s">
        <v>8</v>
      </c>
      <c r="I1" s="2" t="s">
        <v>14</v>
      </c>
      <c r="J1" s="2" t="s">
        <v>50</v>
      </c>
    </row>
    <row r="2" spans="1:10">
      <c r="A2" t="s">
        <v>64</v>
      </c>
      <c r="B2" t="s">
        <v>96</v>
      </c>
      <c r="C2" t="s">
        <v>66</v>
      </c>
      <c r="D2" t="s">
        <v>70</v>
      </c>
      <c r="E2">
        <v>0</v>
      </c>
      <c r="F2">
        <v>500</v>
      </c>
      <c r="G2" t="s">
        <v>53</v>
      </c>
      <c r="H2" s="1">
        <f>constants!$C$3</f>
        <v>15.276</v>
      </c>
      <c r="I2" t="s">
        <v>54</v>
      </c>
      <c r="J2">
        <v>7</v>
      </c>
    </row>
    <row r="3" spans="1:10">
      <c r="A3" t="str">
        <f>A2</f>
        <v>geometry</v>
      </c>
      <c r="B3" t="str">
        <f>B2</f>
        <v>C: Diffusion into\\mucus clogged airway</v>
      </c>
      <c r="C3" t="str">
        <f t="shared" ref="C3:H5" si="0">C2</f>
        <v>column</v>
      </c>
      <c r="D3" t="str">
        <f>D2</f>
        <v>inward</v>
      </c>
      <c r="E3">
        <v>0</v>
      </c>
      <c r="F3">
        <f t="shared" si="0"/>
        <v>500</v>
      </c>
      <c r="G3" t="str">
        <f t="shared" si="0"/>
        <v>Biofilm</v>
      </c>
      <c r="H3" s="1">
        <f t="shared" si="0"/>
        <v>15.276</v>
      </c>
      <c r="I3" t="s">
        <v>55</v>
      </c>
      <c r="J3">
        <v>8</v>
      </c>
    </row>
    <row r="4" spans="1:10">
      <c r="A4" t="str">
        <f t="shared" ref="A4:A25" si="1">A3</f>
        <v>geometry</v>
      </c>
      <c r="B4" t="str">
        <f>B3</f>
        <v>C: Diffusion into\\mucus clogged airway</v>
      </c>
      <c r="C4" t="str">
        <f t="shared" si="0"/>
        <v>column</v>
      </c>
      <c r="D4" t="str">
        <f>D3</f>
        <v>inward</v>
      </c>
      <c r="E4">
        <v>0</v>
      </c>
      <c r="F4">
        <f t="shared" si="0"/>
        <v>500</v>
      </c>
      <c r="G4" t="str">
        <f t="shared" si="0"/>
        <v>Biofilm</v>
      </c>
      <c r="H4" s="1">
        <f t="shared" si="0"/>
        <v>15.276</v>
      </c>
      <c r="I4" t="s">
        <v>56</v>
      </c>
      <c r="J4">
        <v>9</v>
      </c>
    </row>
    <row r="5" spans="1:10">
      <c r="A5" t="str">
        <f t="shared" si="1"/>
        <v>geometry</v>
      </c>
      <c r="B5" t="str">
        <f>B4</f>
        <v>C: Diffusion into\\mucus clogged airway</v>
      </c>
      <c r="C5" t="str">
        <f t="shared" si="0"/>
        <v>column</v>
      </c>
      <c r="D5" t="str">
        <f>D4</f>
        <v>inward</v>
      </c>
      <c r="E5">
        <v>0</v>
      </c>
      <c r="F5">
        <f t="shared" si="0"/>
        <v>500</v>
      </c>
      <c r="G5" t="str">
        <f t="shared" si="0"/>
        <v>Biofilm</v>
      </c>
      <c r="H5" s="1">
        <f t="shared" si="0"/>
        <v>15.276</v>
      </c>
      <c r="I5" t="s">
        <v>57</v>
      </c>
      <c r="J5">
        <v>10</v>
      </c>
    </row>
    <row r="6" spans="1:10">
      <c r="A6" t="str">
        <f t="shared" si="1"/>
        <v>geometry</v>
      </c>
      <c r="B6" t="s">
        <v>95</v>
      </c>
      <c r="C6" t="s">
        <v>68</v>
      </c>
      <c r="D6" t="s">
        <v>67</v>
      </c>
      <c r="E6">
        <v>250</v>
      </c>
      <c r="F6">
        <v>500</v>
      </c>
      <c r="G6" t="s">
        <v>53</v>
      </c>
      <c r="H6" s="1">
        <f>constants!$C$3</f>
        <v>15.276</v>
      </c>
      <c r="I6" t="s">
        <v>54</v>
      </c>
      <c r="J6">
        <v>7</v>
      </c>
    </row>
    <row r="7" spans="1:10">
      <c r="A7" t="str">
        <f t="shared" si="1"/>
        <v>geometry</v>
      </c>
      <c r="B7" t="str">
        <f>B6</f>
        <v>B: Diffusion into mucus lining\\of partially clogged airway</v>
      </c>
      <c r="C7" t="str">
        <f t="shared" ref="C7:H9" si="2">C6</f>
        <v>ring</v>
      </c>
      <c r="D7" t="str">
        <f t="shared" ref="D7:E9" si="3">D6</f>
        <v>outward</v>
      </c>
      <c r="E7">
        <f t="shared" si="3"/>
        <v>250</v>
      </c>
      <c r="F7">
        <f t="shared" si="2"/>
        <v>500</v>
      </c>
      <c r="G7" t="str">
        <f t="shared" si="2"/>
        <v>Biofilm</v>
      </c>
      <c r="H7" s="1">
        <f t="shared" si="2"/>
        <v>15.276</v>
      </c>
      <c r="I7" t="s">
        <v>55</v>
      </c>
      <c r="J7">
        <v>8</v>
      </c>
    </row>
    <row r="8" spans="1:10">
      <c r="A8" t="str">
        <f t="shared" si="1"/>
        <v>geometry</v>
      </c>
      <c r="B8" t="str">
        <f>B7</f>
        <v>B: Diffusion into mucus lining\\of partially clogged airway</v>
      </c>
      <c r="C8" t="str">
        <f t="shared" si="2"/>
        <v>ring</v>
      </c>
      <c r="D8" t="str">
        <f t="shared" si="3"/>
        <v>outward</v>
      </c>
      <c r="E8">
        <f t="shared" si="3"/>
        <v>250</v>
      </c>
      <c r="F8">
        <f t="shared" si="2"/>
        <v>500</v>
      </c>
      <c r="G8" t="str">
        <f t="shared" si="2"/>
        <v>Biofilm</v>
      </c>
      <c r="H8" s="1">
        <f t="shared" si="2"/>
        <v>15.276</v>
      </c>
      <c r="I8" t="s">
        <v>56</v>
      </c>
      <c r="J8">
        <v>9</v>
      </c>
    </row>
    <row r="9" spans="1:10">
      <c r="A9" t="str">
        <f t="shared" si="1"/>
        <v>geometry</v>
      </c>
      <c r="B9" t="str">
        <f>B8</f>
        <v>B: Diffusion into mucus lining\\of partially clogged airway</v>
      </c>
      <c r="C9" t="str">
        <f t="shared" si="2"/>
        <v>ring</v>
      </c>
      <c r="D9" t="str">
        <f t="shared" si="3"/>
        <v>outward</v>
      </c>
      <c r="E9">
        <f t="shared" si="3"/>
        <v>250</v>
      </c>
      <c r="F9">
        <f t="shared" si="2"/>
        <v>500</v>
      </c>
      <c r="G9" t="str">
        <f t="shared" si="2"/>
        <v>Biofilm</v>
      </c>
      <c r="H9" s="1">
        <f t="shared" si="2"/>
        <v>15.276</v>
      </c>
      <c r="I9" t="s">
        <v>57</v>
      </c>
      <c r="J9">
        <v>10</v>
      </c>
    </row>
    <row r="10" spans="1:10">
      <c r="A10" t="str">
        <f t="shared" si="1"/>
        <v>geometry</v>
      </c>
      <c r="B10" t="s">
        <v>94</v>
      </c>
      <c r="C10" t="s">
        <v>69</v>
      </c>
      <c r="D10" t="s">
        <v>70</v>
      </c>
      <c r="E10">
        <v>0</v>
      </c>
      <c r="F10">
        <v>500</v>
      </c>
      <c r="G10" t="s">
        <v>53</v>
      </c>
      <c r="H10" s="1">
        <f>constants!$C$3</f>
        <v>15.276</v>
      </c>
      <c r="I10" t="s">
        <v>54</v>
      </c>
      <c r="J10">
        <v>7</v>
      </c>
    </row>
    <row r="11" spans="1:10">
      <c r="A11" t="str">
        <f t="shared" si="1"/>
        <v>geometry</v>
      </c>
      <c r="B11" t="str">
        <f>B10</f>
        <v>A: Diffusion into disloged\\mucus aggregate</v>
      </c>
      <c r="C11" t="str">
        <f t="shared" ref="C11:H14" si="4">C10</f>
        <v>sphere</v>
      </c>
      <c r="D11" t="str">
        <f>D10</f>
        <v>inward</v>
      </c>
      <c r="E11">
        <v>0</v>
      </c>
      <c r="F11">
        <f t="shared" si="4"/>
        <v>500</v>
      </c>
      <c r="G11" t="str">
        <f t="shared" si="4"/>
        <v>Biofilm</v>
      </c>
      <c r="H11" s="1">
        <f t="shared" si="4"/>
        <v>15.276</v>
      </c>
      <c r="I11" t="s">
        <v>55</v>
      </c>
      <c r="J11">
        <v>8</v>
      </c>
    </row>
    <row r="12" spans="1:10">
      <c r="A12" t="str">
        <f t="shared" si="1"/>
        <v>geometry</v>
      </c>
      <c r="B12" t="str">
        <f>B11</f>
        <v>A: Diffusion into disloged\\mucus aggregate</v>
      </c>
      <c r="C12" t="str">
        <f t="shared" si="4"/>
        <v>sphere</v>
      </c>
      <c r="D12" t="str">
        <f>D11</f>
        <v>inward</v>
      </c>
      <c r="E12">
        <v>0</v>
      </c>
      <c r="F12">
        <f t="shared" si="4"/>
        <v>500</v>
      </c>
      <c r="G12" t="str">
        <f t="shared" si="4"/>
        <v>Biofilm</v>
      </c>
      <c r="H12" s="1">
        <f t="shared" si="4"/>
        <v>15.276</v>
      </c>
      <c r="I12" t="s">
        <v>56</v>
      </c>
      <c r="J12">
        <v>9</v>
      </c>
    </row>
    <row r="13" spans="1:10">
      <c r="A13" t="str">
        <f t="shared" si="1"/>
        <v>geometry</v>
      </c>
      <c r="B13" t="str">
        <f>B12</f>
        <v>A: Diffusion into disloged\\mucus aggregate</v>
      </c>
      <c r="C13" t="str">
        <f t="shared" si="4"/>
        <v>sphere</v>
      </c>
      <c r="D13" t="str">
        <f>D12</f>
        <v>inward</v>
      </c>
      <c r="E13">
        <v>0</v>
      </c>
      <c r="F13">
        <f t="shared" si="4"/>
        <v>500</v>
      </c>
      <c r="G13" t="str">
        <f t="shared" si="4"/>
        <v>Biofilm</v>
      </c>
      <c r="H13" s="1">
        <f t="shared" si="4"/>
        <v>15.276</v>
      </c>
      <c r="I13" t="s">
        <v>57</v>
      </c>
      <c r="J13">
        <v>10</v>
      </c>
    </row>
    <row r="14" spans="1:10">
      <c r="A14" t="s">
        <v>83</v>
      </c>
      <c r="B14" t="s">
        <v>76</v>
      </c>
      <c r="C14" t="s">
        <v>66</v>
      </c>
      <c r="D14" t="s">
        <v>67</v>
      </c>
      <c r="E14">
        <v>0</v>
      </c>
      <c r="F14">
        <f t="shared" si="4"/>
        <v>500</v>
      </c>
      <c r="G14" t="s">
        <v>53</v>
      </c>
      <c r="H14" s="1">
        <f>constants!$C$3</f>
        <v>15.276</v>
      </c>
      <c r="I14" t="s">
        <v>54</v>
      </c>
      <c r="J14">
        <v>7</v>
      </c>
    </row>
    <row r="15" spans="1:10">
      <c r="A15" t="str">
        <f t="shared" si="1"/>
        <v>diffusivity</v>
      </c>
      <c r="B15" t="str">
        <f>B14</f>
        <v>Intermediate diffusion</v>
      </c>
      <c r="C15" t="str">
        <f t="shared" ref="C15:C37" si="5">C14</f>
        <v>column</v>
      </c>
      <c r="D15" t="str">
        <f>D14</f>
        <v>outward</v>
      </c>
      <c r="E15">
        <v>0</v>
      </c>
      <c r="F15">
        <f t="shared" ref="F15:H18" si="6">F14</f>
        <v>500</v>
      </c>
      <c r="G15" t="str">
        <f t="shared" si="6"/>
        <v>Biofilm</v>
      </c>
      <c r="H15" s="1">
        <f t="shared" si="6"/>
        <v>15.276</v>
      </c>
      <c r="I15" t="s">
        <v>55</v>
      </c>
      <c r="J15">
        <v>8</v>
      </c>
    </row>
    <row r="16" spans="1:10">
      <c r="A16" t="str">
        <f t="shared" si="1"/>
        <v>diffusivity</v>
      </c>
      <c r="B16" t="str">
        <f t="shared" ref="B16:B25" si="7">B15</f>
        <v>Intermediate diffusion</v>
      </c>
      <c r="C16" t="str">
        <f t="shared" si="5"/>
        <v>column</v>
      </c>
      <c r="D16" t="str">
        <f>D15</f>
        <v>outward</v>
      </c>
      <c r="E16">
        <v>0</v>
      </c>
      <c r="F16">
        <f t="shared" si="6"/>
        <v>500</v>
      </c>
      <c r="G16" t="str">
        <f t="shared" si="6"/>
        <v>Biofilm</v>
      </c>
      <c r="H16" s="1">
        <f t="shared" si="6"/>
        <v>15.276</v>
      </c>
      <c r="I16" t="s">
        <v>56</v>
      </c>
      <c r="J16">
        <v>9</v>
      </c>
    </row>
    <row r="17" spans="1:10">
      <c r="A17" t="str">
        <f t="shared" si="1"/>
        <v>diffusivity</v>
      </c>
      <c r="B17" t="str">
        <f t="shared" si="7"/>
        <v>Intermediate diffusion</v>
      </c>
      <c r="C17" t="str">
        <f t="shared" si="5"/>
        <v>column</v>
      </c>
      <c r="D17" t="str">
        <f>D16</f>
        <v>outward</v>
      </c>
      <c r="E17">
        <v>0</v>
      </c>
      <c r="F17">
        <f t="shared" si="6"/>
        <v>500</v>
      </c>
      <c r="G17" t="str">
        <f t="shared" si="6"/>
        <v>Biofilm</v>
      </c>
      <c r="H17" s="1">
        <f t="shared" si="6"/>
        <v>15.276</v>
      </c>
      <c r="I17" t="s">
        <v>57</v>
      </c>
      <c r="J17">
        <v>10</v>
      </c>
    </row>
    <row r="18" spans="1:10">
      <c r="A18" t="str">
        <f t="shared" si="1"/>
        <v>diffusivity</v>
      </c>
      <c r="B18" t="s">
        <v>77</v>
      </c>
      <c r="C18" t="str">
        <f t="shared" si="5"/>
        <v>column</v>
      </c>
      <c r="D18" t="s">
        <v>67</v>
      </c>
      <c r="E18">
        <v>0</v>
      </c>
      <c r="F18">
        <f t="shared" si="6"/>
        <v>500</v>
      </c>
      <c r="G18" t="s">
        <v>58</v>
      </c>
      <c r="H18" s="1">
        <f>constants!$C$2</f>
        <v>26.8</v>
      </c>
      <c r="I18" t="s">
        <v>54</v>
      </c>
      <c r="J18">
        <v>7</v>
      </c>
    </row>
    <row r="19" spans="1:10">
      <c r="A19" t="str">
        <f t="shared" si="1"/>
        <v>diffusivity</v>
      </c>
      <c r="B19" t="str">
        <f t="shared" si="7"/>
        <v>Fast diffusion</v>
      </c>
      <c r="C19" t="str">
        <f t="shared" si="5"/>
        <v>column</v>
      </c>
      <c r="D19" t="str">
        <f>D18</f>
        <v>outward</v>
      </c>
      <c r="E19">
        <v>0</v>
      </c>
      <c r="F19">
        <f t="shared" ref="F19:H22" si="8">F18</f>
        <v>500</v>
      </c>
      <c r="G19" t="str">
        <f t="shared" si="8"/>
        <v>Water</v>
      </c>
      <c r="H19" s="1">
        <f t="shared" si="8"/>
        <v>26.8</v>
      </c>
      <c r="I19" t="s">
        <v>55</v>
      </c>
      <c r="J19">
        <v>8</v>
      </c>
    </row>
    <row r="20" spans="1:10">
      <c r="A20" t="str">
        <f t="shared" si="1"/>
        <v>diffusivity</v>
      </c>
      <c r="B20" t="str">
        <f t="shared" si="7"/>
        <v>Fast diffusion</v>
      </c>
      <c r="C20" t="str">
        <f t="shared" si="5"/>
        <v>column</v>
      </c>
      <c r="D20" t="str">
        <f>D19</f>
        <v>outward</v>
      </c>
      <c r="E20">
        <v>0</v>
      </c>
      <c r="F20">
        <f t="shared" si="8"/>
        <v>500</v>
      </c>
      <c r="G20" t="str">
        <f t="shared" si="8"/>
        <v>Water</v>
      </c>
      <c r="H20" s="1">
        <f t="shared" si="8"/>
        <v>26.8</v>
      </c>
      <c r="I20" t="s">
        <v>56</v>
      </c>
      <c r="J20">
        <v>9</v>
      </c>
    </row>
    <row r="21" spans="1:10">
      <c r="A21" t="str">
        <f t="shared" si="1"/>
        <v>diffusivity</v>
      </c>
      <c r="B21" t="str">
        <f t="shared" si="7"/>
        <v>Fast diffusion</v>
      </c>
      <c r="C21" t="str">
        <f t="shared" si="5"/>
        <v>column</v>
      </c>
      <c r="D21" t="str">
        <f>D20</f>
        <v>outward</v>
      </c>
      <c r="E21">
        <v>0</v>
      </c>
      <c r="F21">
        <f t="shared" si="8"/>
        <v>500</v>
      </c>
      <c r="G21" t="str">
        <f t="shared" si="8"/>
        <v>Water</v>
      </c>
      <c r="H21" s="1">
        <f t="shared" si="8"/>
        <v>26.8</v>
      </c>
      <c r="I21" t="s">
        <v>57</v>
      </c>
      <c r="J21">
        <v>10</v>
      </c>
    </row>
    <row r="22" spans="1:10">
      <c r="A22" t="str">
        <f t="shared" si="1"/>
        <v>diffusivity</v>
      </c>
      <c r="B22" t="s">
        <v>78</v>
      </c>
      <c r="C22" t="str">
        <f t="shared" si="5"/>
        <v>column</v>
      </c>
      <c r="D22" t="s">
        <v>67</v>
      </c>
      <c r="E22">
        <v>0</v>
      </c>
      <c r="F22">
        <f t="shared" si="8"/>
        <v>500</v>
      </c>
      <c r="G22" t="s">
        <v>59</v>
      </c>
      <c r="H22" s="1">
        <f>constants!$C$4</f>
        <v>2.4119999999999999</v>
      </c>
      <c r="I22" t="s">
        <v>54</v>
      </c>
      <c r="J22">
        <v>7</v>
      </c>
    </row>
    <row r="23" spans="1:10">
      <c r="A23" t="str">
        <f t="shared" si="1"/>
        <v>diffusivity</v>
      </c>
      <c r="B23" t="str">
        <f t="shared" si="7"/>
        <v>Slow diffusion</v>
      </c>
      <c r="C23" t="str">
        <f t="shared" si="5"/>
        <v>column</v>
      </c>
      <c r="D23" t="str">
        <f>D22</f>
        <v>outward</v>
      </c>
      <c r="E23">
        <v>0</v>
      </c>
      <c r="F23">
        <f t="shared" ref="F23:H25" si="9">F22</f>
        <v>500</v>
      </c>
      <c r="G23" t="str">
        <f t="shared" si="9"/>
        <v>Rat colon mucus</v>
      </c>
      <c r="H23" s="1">
        <f t="shared" si="9"/>
        <v>2.4119999999999999</v>
      </c>
      <c r="I23" t="s">
        <v>55</v>
      </c>
      <c r="J23">
        <v>8</v>
      </c>
    </row>
    <row r="24" spans="1:10">
      <c r="A24" t="str">
        <f t="shared" si="1"/>
        <v>diffusivity</v>
      </c>
      <c r="B24" t="str">
        <f t="shared" si="7"/>
        <v>Slow diffusion</v>
      </c>
      <c r="C24" t="str">
        <f t="shared" si="5"/>
        <v>column</v>
      </c>
      <c r="D24" t="str">
        <f>D23</f>
        <v>outward</v>
      </c>
      <c r="E24">
        <v>0</v>
      </c>
      <c r="F24">
        <f t="shared" si="9"/>
        <v>500</v>
      </c>
      <c r="G24" t="str">
        <f t="shared" si="9"/>
        <v>Rat colon mucus</v>
      </c>
      <c r="H24" s="1">
        <f t="shared" si="9"/>
        <v>2.4119999999999999</v>
      </c>
      <c r="I24" t="s">
        <v>56</v>
      </c>
      <c r="J24">
        <v>9</v>
      </c>
    </row>
    <row r="25" spans="1:10">
      <c r="A25" t="str">
        <f t="shared" si="1"/>
        <v>diffusivity</v>
      </c>
      <c r="B25" t="str">
        <f t="shared" si="7"/>
        <v>Slow diffusion</v>
      </c>
      <c r="C25" t="str">
        <f t="shared" si="5"/>
        <v>column</v>
      </c>
      <c r="D25" t="str">
        <f>D24</f>
        <v>outward</v>
      </c>
      <c r="E25">
        <v>0</v>
      </c>
      <c r="F25">
        <f t="shared" si="9"/>
        <v>500</v>
      </c>
      <c r="G25" t="str">
        <f t="shared" si="9"/>
        <v>Rat colon mucus</v>
      </c>
      <c r="H25" s="1">
        <f t="shared" si="9"/>
        <v>2.4119999999999999</v>
      </c>
      <c r="I25" t="s">
        <v>57</v>
      </c>
      <c r="J25">
        <v>10</v>
      </c>
    </row>
    <row r="26" spans="1:10">
      <c r="A26" t="s">
        <v>79</v>
      </c>
      <c r="B26" t="s">
        <v>80</v>
      </c>
      <c r="C26" t="s">
        <v>68</v>
      </c>
      <c r="D26" t="s">
        <v>67</v>
      </c>
      <c r="E26">
        <f>constants!$C$11/2-models!F26</f>
        <v>450</v>
      </c>
      <c r="F26">
        <v>50</v>
      </c>
      <c r="G26" t="s">
        <v>53</v>
      </c>
      <c r="H26" s="1">
        <f>constants!$C$3</f>
        <v>15.276</v>
      </c>
      <c r="I26" t="s">
        <v>54</v>
      </c>
      <c r="J26">
        <v>7</v>
      </c>
    </row>
    <row r="27" spans="1:10">
      <c r="A27" t="str">
        <f t="shared" ref="A27:A29" si="10">A26</f>
        <v>thickness</v>
      </c>
      <c r="B27" t="str">
        <f>B26</f>
        <v>Thin mucus layer</v>
      </c>
      <c r="C27" t="str">
        <f t="shared" si="5"/>
        <v>ring</v>
      </c>
      <c r="D27" t="str">
        <f t="shared" ref="D27:E29" si="11">D26</f>
        <v>outward</v>
      </c>
      <c r="E27">
        <f t="shared" si="11"/>
        <v>450</v>
      </c>
      <c r="F27">
        <f t="shared" ref="F27:H27" si="12">F26</f>
        <v>50</v>
      </c>
      <c r="G27" t="str">
        <f t="shared" si="12"/>
        <v>Biofilm</v>
      </c>
      <c r="H27" s="1">
        <f t="shared" si="12"/>
        <v>15.276</v>
      </c>
      <c r="I27" t="s">
        <v>55</v>
      </c>
      <c r="J27">
        <v>8</v>
      </c>
    </row>
    <row r="28" spans="1:10">
      <c r="A28" t="str">
        <f t="shared" si="10"/>
        <v>thickness</v>
      </c>
      <c r="B28" t="str">
        <f t="shared" ref="B28:B29" si="13">B27</f>
        <v>Thin mucus layer</v>
      </c>
      <c r="C28" t="str">
        <f t="shared" si="5"/>
        <v>ring</v>
      </c>
      <c r="D28" t="str">
        <f t="shared" si="11"/>
        <v>outward</v>
      </c>
      <c r="E28">
        <f t="shared" si="11"/>
        <v>450</v>
      </c>
      <c r="F28">
        <f t="shared" ref="F28:H28" si="14">F27</f>
        <v>50</v>
      </c>
      <c r="G28" t="str">
        <f t="shared" si="14"/>
        <v>Biofilm</v>
      </c>
      <c r="H28" s="1">
        <f t="shared" si="14"/>
        <v>15.276</v>
      </c>
      <c r="I28" t="s">
        <v>56</v>
      </c>
      <c r="J28">
        <v>9</v>
      </c>
    </row>
    <row r="29" spans="1:10">
      <c r="A29" t="str">
        <f t="shared" si="10"/>
        <v>thickness</v>
      </c>
      <c r="B29" t="str">
        <f t="shared" si="13"/>
        <v>Thin mucus layer</v>
      </c>
      <c r="C29" t="str">
        <f t="shared" si="5"/>
        <v>ring</v>
      </c>
      <c r="D29" t="str">
        <f t="shared" si="11"/>
        <v>outward</v>
      </c>
      <c r="E29">
        <f t="shared" si="11"/>
        <v>450</v>
      </c>
      <c r="F29">
        <f t="shared" ref="F29:H29" si="15">F28</f>
        <v>50</v>
      </c>
      <c r="G29" t="str">
        <f t="shared" si="15"/>
        <v>Biofilm</v>
      </c>
      <c r="H29" s="1">
        <f t="shared" si="15"/>
        <v>15.276</v>
      </c>
      <c r="I29" t="s">
        <v>57</v>
      </c>
      <c r="J29">
        <v>10</v>
      </c>
    </row>
    <row r="30" spans="1:10">
      <c r="A30" t="s">
        <v>79</v>
      </c>
      <c r="B30" t="s">
        <v>81</v>
      </c>
      <c r="C30" t="s">
        <v>68</v>
      </c>
      <c r="D30" t="s">
        <v>67</v>
      </c>
      <c r="E30">
        <f>constants!$C$11/2-models!F30</f>
        <v>250</v>
      </c>
      <c r="F30">
        <v>250</v>
      </c>
      <c r="G30" t="s">
        <v>53</v>
      </c>
      <c r="H30" s="1">
        <f>constants!$C$3</f>
        <v>15.276</v>
      </c>
      <c r="I30" t="s">
        <v>54</v>
      </c>
      <c r="J30">
        <v>7</v>
      </c>
    </row>
    <row r="31" spans="1:10">
      <c r="A31" t="str">
        <f t="shared" ref="A31:A33" si="16">A30</f>
        <v>thickness</v>
      </c>
      <c r="B31" t="str">
        <f>B30</f>
        <v>Intermediate mucus layer</v>
      </c>
      <c r="C31" t="str">
        <f t="shared" si="5"/>
        <v>ring</v>
      </c>
      <c r="D31" t="str">
        <f t="shared" ref="D31:E33" si="17">D30</f>
        <v>outward</v>
      </c>
      <c r="E31">
        <f t="shared" si="17"/>
        <v>250</v>
      </c>
      <c r="F31">
        <f t="shared" ref="F31:H31" si="18">F30</f>
        <v>250</v>
      </c>
      <c r="G31" t="str">
        <f t="shared" si="18"/>
        <v>Biofilm</v>
      </c>
      <c r="H31" s="1">
        <f t="shared" si="18"/>
        <v>15.276</v>
      </c>
      <c r="I31" t="s">
        <v>55</v>
      </c>
      <c r="J31">
        <v>8</v>
      </c>
    </row>
    <row r="32" spans="1:10">
      <c r="A32" t="str">
        <f t="shared" si="16"/>
        <v>thickness</v>
      </c>
      <c r="B32" t="str">
        <f t="shared" ref="B32:B33" si="19">B31</f>
        <v>Intermediate mucus layer</v>
      </c>
      <c r="C32" t="str">
        <f t="shared" si="5"/>
        <v>ring</v>
      </c>
      <c r="D32" t="str">
        <f t="shared" si="17"/>
        <v>outward</v>
      </c>
      <c r="E32">
        <f t="shared" si="17"/>
        <v>250</v>
      </c>
      <c r="F32">
        <f t="shared" ref="F32:H32" si="20">F31</f>
        <v>250</v>
      </c>
      <c r="G32" t="str">
        <f t="shared" si="20"/>
        <v>Biofilm</v>
      </c>
      <c r="H32" s="1">
        <f t="shared" si="20"/>
        <v>15.276</v>
      </c>
      <c r="I32" t="s">
        <v>56</v>
      </c>
      <c r="J32">
        <v>9</v>
      </c>
    </row>
    <row r="33" spans="1:10">
      <c r="A33" t="str">
        <f t="shared" si="16"/>
        <v>thickness</v>
      </c>
      <c r="B33" t="str">
        <f t="shared" si="19"/>
        <v>Intermediate mucus layer</v>
      </c>
      <c r="C33" t="str">
        <f t="shared" si="5"/>
        <v>ring</v>
      </c>
      <c r="D33" t="str">
        <f t="shared" si="17"/>
        <v>outward</v>
      </c>
      <c r="E33">
        <f t="shared" si="17"/>
        <v>250</v>
      </c>
      <c r="F33">
        <f t="shared" ref="F33:H33" si="21">F32</f>
        <v>250</v>
      </c>
      <c r="G33" t="str">
        <f t="shared" si="21"/>
        <v>Biofilm</v>
      </c>
      <c r="H33" s="1">
        <f t="shared" si="21"/>
        <v>15.276</v>
      </c>
      <c r="I33" t="s">
        <v>57</v>
      </c>
      <c r="J33">
        <v>10</v>
      </c>
    </row>
    <row r="34" spans="1:10">
      <c r="A34" t="s">
        <v>79</v>
      </c>
      <c r="B34" t="s">
        <v>82</v>
      </c>
      <c r="C34" t="s">
        <v>68</v>
      </c>
      <c r="D34" t="s">
        <v>67</v>
      </c>
      <c r="E34">
        <f>constants!$C$11/2-models!F34</f>
        <v>100</v>
      </c>
      <c r="F34">
        <v>400</v>
      </c>
      <c r="G34" t="s">
        <v>53</v>
      </c>
      <c r="H34" s="1">
        <f>constants!$C$3</f>
        <v>15.276</v>
      </c>
      <c r="I34" t="s">
        <v>54</v>
      </c>
      <c r="J34">
        <v>7</v>
      </c>
    </row>
    <row r="35" spans="1:10">
      <c r="A35" t="str">
        <f t="shared" ref="A35:A37" si="22">A34</f>
        <v>thickness</v>
      </c>
      <c r="B35" t="str">
        <f>B34</f>
        <v>Thick mucus layer</v>
      </c>
      <c r="C35" t="str">
        <f t="shared" si="5"/>
        <v>ring</v>
      </c>
      <c r="D35" t="str">
        <f t="shared" ref="D35:E37" si="23">D34</f>
        <v>outward</v>
      </c>
      <c r="E35">
        <f t="shared" si="23"/>
        <v>100</v>
      </c>
      <c r="F35">
        <f t="shared" ref="F35:H35" si="24">F34</f>
        <v>400</v>
      </c>
      <c r="G35" t="str">
        <f t="shared" si="24"/>
        <v>Biofilm</v>
      </c>
      <c r="H35" s="1">
        <f t="shared" si="24"/>
        <v>15.276</v>
      </c>
      <c r="I35" t="s">
        <v>55</v>
      </c>
      <c r="J35">
        <v>8</v>
      </c>
    </row>
    <row r="36" spans="1:10">
      <c r="A36" t="str">
        <f t="shared" si="22"/>
        <v>thickness</v>
      </c>
      <c r="B36" t="str">
        <f t="shared" ref="B36:B37" si="25">B35</f>
        <v>Thick mucus layer</v>
      </c>
      <c r="C36" t="str">
        <f t="shared" si="5"/>
        <v>ring</v>
      </c>
      <c r="D36" t="str">
        <f t="shared" si="23"/>
        <v>outward</v>
      </c>
      <c r="E36">
        <f t="shared" si="23"/>
        <v>100</v>
      </c>
      <c r="F36">
        <f t="shared" ref="F36:H36" si="26">F35</f>
        <v>400</v>
      </c>
      <c r="G36" t="str">
        <f t="shared" si="26"/>
        <v>Biofilm</v>
      </c>
      <c r="H36" s="1">
        <f t="shared" si="26"/>
        <v>15.276</v>
      </c>
      <c r="I36" t="s">
        <v>56</v>
      </c>
      <c r="J36">
        <v>9</v>
      </c>
    </row>
    <row r="37" spans="1:10">
      <c r="A37" t="str">
        <f t="shared" si="22"/>
        <v>thickness</v>
      </c>
      <c r="B37" t="str">
        <f t="shared" si="25"/>
        <v>Thick mucus layer</v>
      </c>
      <c r="C37" t="str">
        <f t="shared" si="5"/>
        <v>ring</v>
      </c>
      <c r="D37" t="str">
        <f t="shared" si="23"/>
        <v>outward</v>
      </c>
      <c r="E37">
        <f t="shared" si="23"/>
        <v>100</v>
      </c>
      <c r="F37">
        <f t="shared" ref="F37:H37" si="27">F36</f>
        <v>400</v>
      </c>
      <c r="G37" t="str">
        <f t="shared" si="27"/>
        <v>Biofilm</v>
      </c>
      <c r="H37" s="1">
        <f t="shared" si="27"/>
        <v>15.276</v>
      </c>
      <c r="I37" t="s">
        <v>57</v>
      </c>
      <c r="J37">
        <v>10</v>
      </c>
    </row>
    <row r="38" spans="1:10">
      <c r="A38" t="s">
        <v>84</v>
      </c>
      <c r="B38" t="s">
        <v>73</v>
      </c>
      <c r="C38" t="s">
        <v>66</v>
      </c>
      <c r="D38" t="s">
        <v>70</v>
      </c>
      <c r="F38">
        <v>800</v>
      </c>
      <c r="G38" t="s">
        <v>53</v>
      </c>
      <c r="H38" s="1">
        <f>constants!$C$3</f>
        <v>15.276</v>
      </c>
      <c r="I38" t="s">
        <v>92</v>
      </c>
      <c r="J38">
        <v>5</v>
      </c>
    </row>
    <row r="39" spans="1:10">
      <c r="A39" t="s">
        <v>84</v>
      </c>
      <c r="B39" t="str">
        <f t="shared" ref="B39:D40" si="28">B38</f>
        <v>Diffusion into\\mucus clogged airway</v>
      </c>
      <c r="C39" t="str">
        <f t="shared" si="28"/>
        <v>column</v>
      </c>
      <c r="D39" t="str">
        <f t="shared" si="28"/>
        <v>inward</v>
      </c>
      <c r="F39">
        <v>400</v>
      </c>
      <c r="G39" t="s">
        <v>53</v>
      </c>
      <c r="H39" s="1">
        <f>constants!$C$3</f>
        <v>15.276</v>
      </c>
      <c r="I39" t="s">
        <v>85</v>
      </c>
      <c r="J39">
        <v>6</v>
      </c>
    </row>
    <row r="40" spans="1:10">
      <c r="A40" t="str">
        <f>A39</f>
        <v>cutoff</v>
      </c>
      <c r="B40" t="str">
        <f t="shared" si="28"/>
        <v>Diffusion into\\mucus clogged airway</v>
      </c>
      <c r="C40" t="str">
        <f t="shared" si="28"/>
        <v>column</v>
      </c>
      <c r="D40" t="str">
        <f t="shared" si="28"/>
        <v>inward</v>
      </c>
      <c r="F40">
        <v>200</v>
      </c>
      <c r="G40" t="s">
        <v>53</v>
      </c>
      <c r="H40" s="1">
        <f>constants!$C$3</f>
        <v>15.276</v>
      </c>
      <c r="I40" t="s">
        <v>54</v>
      </c>
      <c r="J40">
        <v>7</v>
      </c>
    </row>
    <row r="41" spans="1:10">
      <c r="A41" t="str">
        <f t="shared" ref="A41:A44" si="29">A40</f>
        <v>cutoff</v>
      </c>
      <c r="B41" t="str">
        <f t="shared" ref="B41:D44" si="30">B40</f>
        <v>Diffusion into\\mucus clogged airway</v>
      </c>
      <c r="C41" t="str">
        <f t="shared" si="30"/>
        <v>column</v>
      </c>
      <c r="D41" t="str">
        <f t="shared" si="30"/>
        <v>inward</v>
      </c>
      <c r="F41">
        <v>100</v>
      </c>
      <c r="G41" t="str">
        <f t="shared" ref="G41:H44" si="31">G40</f>
        <v>Biofilm</v>
      </c>
      <c r="H41" s="1">
        <f t="shared" si="31"/>
        <v>15.276</v>
      </c>
      <c r="I41" t="s">
        <v>55</v>
      </c>
      <c r="J41">
        <v>8</v>
      </c>
    </row>
    <row r="42" spans="1:10">
      <c r="A42" t="str">
        <f t="shared" si="29"/>
        <v>cutoff</v>
      </c>
      <c r="B42" t="str">
        <f t="shared" si="30"/>
        <v>Diffusion into\\mucus clogged airway</v>
      </c>
      <c r="C42" t="str">
        <f t="shared" si="30"/>
        <v>column</v>
      </c>
      <c r="D42" t="str">
        <f t="shared" si="30"/>
        <v>inward</v>
      </c>
      <c r="F42">
        <v>50</v>
      </c>
      <c r="G42" t="str">
        <f t="shared" si="31"/>
        <v>Biofilm</v>
      </c>
      <c r="H42" s="1">
        <f t="shared" si="31"/>
        <v>15.276</v>
      </c>
      <c r="I42" t="s">
        <v>56</v>
      </c>
      <c r="J42">
        <v>9</v>
      </c>
    </row>
    <row r="43" spans="1:10">
      <c r="A43" t="str">
        <f t="shared" si="29"/>
        <v>cutoff</v>
      </c>
      <c r="B43" t="str">
        <f t="shared" si="30"/>
        <v>Diffusion into\\mucus clogged airway</v>
      </c>
      <c r="C43" t="str">
        <f t="shared" si="30"/>
        <v>column</v>
      </c>
      <c r="D43" t="str">
        <f t="shared" si="30"/>
        <v>inward</v>
      </c>
      <c r="F43">
        <v>20</v>
      </c>
      <c r="G43" t="str">
        <f t="shared" si="31"/>
        <v>Biofilm</v>
      </c>
      <c r="H43" s="1">
        <f t="shared" si="31"/>
        <v>15.276</v>
      </c>
      <c r="I43" t="s">
        <v>57</v>
      </c>
      <c r="J43">
        <v>10</v>
      </c>
    </row>
    <row r="44" spans="1:10">
      <c r="A44" t="str">
        <f t="shared" si="29"/>
        <v>cutoff</v>
      </c>
      <c r="B44" t="str">
        <f t="shared" si="30"/>
        <v>Diffusion into\\mucus clogged airway</v>
      </c>
      <c r="C44" t="str">
        <f t="shared" si="30"/>
        <v>column</v>
      </c>
      <c r="D44" t="str">
        <f t="shared" si="30"/>
        <v>inward</v>
      </c>
      <c r="F44">
        <v>10</v>
      </c>
      <c r="G44" t="str">
        <f t="shared" si="31"/>
        <v>Biofilm</v>
      </c>
      <c r="H44" s="1">
        <f t="shared" si="31"/>
        <v>15.276</v>
      </c>
      <c r="I44" t="s">
        <v>86</v>
      </c>
      <c r="J44">
        <v>11</v>
      </c>
    </row>
    <row r="45" spans="1:10">
      <c r="A45" t="str">
        <f>A44</f>
        <v>cutoff</v>
      </c>
      <c r="B45" t="str">
        <f>B44</f>
        <v>Diffusion into\\mucus clogged airway</v>
      </c>
      <c r="C45" t="str">
        <f>C44</f>
        <v>column</v>
      </c>
      <c r="D45" t="str">
        <f>D44</f>
        <v>inward</v>
      </c>
      <c r="F45">
        <v>5</v>
      </c>
      <c r="G45" t="str">
        <f>G44</f>
        <v>Biofilm</v>
      </c>
      <c r="H45" s="1">
        <f>H44</f>
        <v>15.276</v>
      </c>
      <c r="I45" t="s">
        <v>87</v>
      </c>
      <c r="J45">
        <v>12</v>
      </c>
    </row>
    <row r="46" spans="1:10">
      <c r="A46" t="s">
        <v>84</v>
      </c>
      <c r="B46" t="str">
        <f>B45</f>
        <v>Diffusion into\\mucus clogged airway</v>
      </c>
      <c r="C46" t="str">
        <f>C39</f>
        <v>column</v>
      </c>
      <c r="D46" t="s">
        <v>70</v>
      </c>
      <c r="F46">
        <v>400</v>
      </c>
      <c r="G46" t="s">
        <v>53</v>
      </c>
      <c r="H46" s="1">
        <f>constants!$C$3</f>
        <v>15.276</v>
      </c>
      <c r="I46" t="s">
        <v>89</v>
      </c>
      <c r="J46" s="1">
        <f>LOG(810000)</f>
        <v>5.9084850188786495</v>
      </c>
    </row>
    <row r="47" spans="1:10">
      <c r="A47" t="str">
        <f>A40</f>
        <v>cutoff</v>
      </c>
      <c r="B47" t="str">
        <f>B40</f>
        <v>Diffusion into\\mucus clogged airway</v>
      </c>
      <c r="C47" t="str">
        <f>C40</f>
        <v>column</v>
      </c>
      <c r="D47" t="str">
        <f>D40</f>
        <v>inward</v>
      </c>
      <c r="F47">
        <v>200</v>
      </c>
      <c r="G47" t="s">
        <v>53</v>
      </c>
      <c r="H47" s="1">
        <f>constants!$C$3</f>
        <v>15.276</v>
      </c>
      <c r="I47" t="s">
        <v>91</v>
      </c>
      <c r="J47" s="1">
        <f>LOG(83000000)</f>
        <v>7.9190780923760737</v>
      </c>
    </row>
    <row r="48" spans="1:10">
      <c r="A48" t="str">
        <f>A42</f>
        <v>cutoff</v>
      </c>
      <c r="B48" t="str">
        <f>B42</f>
        <v>Diffusion into\\mucus clogged airway</v>
      </c>
      <c r="C48" t="str">
        <f>C42</f>
        <v>column</v>
      </c>
      <c r="D48" t="str">
        <f>D42</f>
        <v>inward</v>
      </c>
      <c r="F48">
        <v>50</v>
      </c>
      <c r="G48" t="str">
        <f>G42</f>
        <v>Biofilm</v>
      </c>
      <c r="H48" s="1">
        <f>H42</f>
        <v>15.276</v>
      </c>
      <c r="I48" t="s">
        <v>90</v>
      </c>
      <c r="J48" s="1">
        <f>LOG(1300000000)</f>
        <v>9.1139433523068369</v>
      </c>
    </row>
    <row r="49" spans="1:10">
      <c r="A49" t="s">
        <v>84</v>
      </c>
      <c r="B49" t="s">
        <v>74</v>
      </c>
      <c r="C49" t="s">
        <v>69</v>
      </c>
      <c r="D49" t="s">
        <v>70</v>
      </c>
      <c r="F49">
        <v>800</v>
      </c>
      <c r="G49" t="s">
        <v>53</v>
      </c>
      <c r="H49" s="1">
        <f>constants!$C$3</f>
        <v>15.276</v>
      </c>
      <c r="I49" t="s">
        <v>92</v>
      </c>
      <c r="J49">
        <v>5</v>
      </c>
    </row>
    <row r="50" spans="1:10">
      <c r="A50" t="s">
        <v>84</v>
      </c>
      <c r="B50" t="s">
        <v>74</v>
      </c>
      <c r="C50" t="s">
        <v>69</v>
      </c>
      <c r="D50" t="s">
        <v>70</v>
      </c>
      <c r="F50">
        <v>400</v>
      </c>
      <c r="G50" t="s">
        <v>53</v>
      </c>
      <c r="H50" s="1">
        <f>constants!$C$3</f>
        <v>15.276</v>
      </c>
      <c r="I50" t="s">
        <v>85</v>
      </c>
      <c r="J50">
        <v>6</v>
      </c>
    </row>
    <row r="51" spans="1:10">
      <c r="A51" t="str">
        <f t="shared" ref="A51:D52" si="32">A50</f>
        <v>cutoff</v>
      </c>
      <c r="B51" t="str">
        <f t="shared" si="32"/>
        <v>Diffusion into disloged\\mucus aggregate</v>
      </c>
      <c r="C51" t="str">
        <f t="shared" si="32"/>
        <v>sphere</v>
      </c>
      <c r="D51" t="str">
        <f t="shared" si="32"/>
        <v>inward</v>
      </c>
      <c r="F51">
        <v>200</v>
      </c>
      <c r="G51" t="s">
        <v>53</v>
      </c>
      <c r="H51" s="1">
        <f>constants!$C$3</f>
        <v>15.276</v>
      </c>
      <c r="I51" t="s">
        <v>54</v>
      </c>
      <c r="J51">
        <v>7</v>
      </c>
    </row>
    <row r="52" spans="1:10">
      <c r="A52" t="str">
        <f t="shared" si="32"/>
        <v>cutoff</v>
      </c>
      <c r="B52" t="str">
        <f t="shared" si="32"/>
        <v>Diffusion into disloged\\mucus aggregate</v>
      </c>
      <c r="C52" t="str">
        <f t="shared" si="32"/>
        <v>sphere</v>
      </c>
      <c r="D52" t="str">
        <f t="shared" si="32"/>
        <v>inward</v>
      </c>
      <c r="F52">
        <v>100</v>
      </c>
      <c r="G52" t="str">
        <f>G51</f>
        <v>Biofilm</v>
      </c>
      <c r="H52" s="1">
        <f>H51</f>
        <v>15.276</v>
      </c>
      <c r="I52" t="s">
        <v>55</v>
      </c>
      <c r="J52">
        <v>8</v>
      </c>
    </row>
    <row r="53" spans="1:10">
      <c r="A53" t="str">
        <f t="shared" ref="A53:A56" si="33">A52</f>
        <v>cutoff</v>
      </c>
      <c r="B53" t="str">
        <f t="shared" ref="B53:B56" si="34">B52</f>
        <v>Diffusion into disloged\\mucus aggregate</v>
      </c>
      <c r="C53" t="str">
        <f t="shared" ref="C53:D56" si="35">C52</f>
        <v>sphere</v>
      </c>
      <c r="D53" t="str">
        <f t="shared" si="35"/>
        <v>inward</v>
      </c>
      <c r="F53">
        <v>50</v>
      </c>
      <c r="G53" t="str">
        <f t="shared" ref="G53:H56" si="36">G52</f>
        <v>Biofilm</v>
      </c>
      <c r="H53" s="1">
        <f t="shared" si="36"/>
        <v>15.276</v>
      </c>
      <c r="I53" t="s">
        <v>56</v>
      </c>
      <c r="J53">
        <v>9</v>
      </c>
    </row>
    <row r="54" spans="1:10">
      <c r="A54" t="str">
        <f>A53</f>
        <v>cutoff</v>
      </c>
      <c r="B54" t="str">
        <f>B53</f>
        <v>Diffusion into disloged\\mucus aggregate</v>
      </c>
      <c r="C54" t="str">
        <f>C53</f>
        <v>sphere</v>
      </c>
      <c r="D54" t="str">
        <f>D53</f>
        <v>inward</v>
      </c>
      <c r="F54">
        <v>20</v>
      </c>
      <c r="G54" t="str">
        <f>G53</f>
        <v>Biofilm</v>
      </c>
      <c r="H54" s="1">
        <f>H53</f>
        <v>15.276</v>
      </c>
      <c r="I54" t="s">
        <v>57</v>
      </c>
      <c r="J54">
        <v>10</v>
      </c>
    </row>
    <row r="55" spans="1:10">
      <c r="A55" t="str">
        <f t="shared" si="33"/>
        <v>cutoff</v>
      </c>
      <c r="B55" t="str">
        <f t="shared" si="34"/>
        <v>Diffusion into disloged\\mucus aggregate</v>
      </c>
      <c r="C55" t="str">
        <f t="shared" si="35"/>
        <v>sphere</v>
      </c>
      <c r="D55" t="str">
        <f t="shared" si="35"/>
        <v>inward</v>
      </c>
      <c r="F55">
        <v>10</v>
      </c>
      <c r="G55" t="str">
        <f t="shared" si="36"/>
        <v>Biofilm</v>
      </c>
      <c r="H55" s="1">
        <f t="shared" si="36"/>
        <v>15.276</v>
      </c>
      <c r="I55" t="s">
        <v>86</v>
      </c>
      <c r="J55">
        <v>11</v>
      </c>
    </row>
    <row r="56" spans="1:10">
      <c r="A56" t="str">
        <f t="shared" si="33"/>
        <v>cutoff</v>
      </c>
      <c r="B56" t="str">
        <f t="shared" si="34"/>
        <v>Diffusion into disloged\\mucus aggregate</v>
      </c>
      <c r="C56" t="str">
        <f t="shared" si="35"/>
        <v>sphere</v>
      </c>
      <c r="D56" t="str">
        <f t="shared" si="35"/>
        <v>inward</v>
      </c>
      <c r="F56">
        <v>5</v>
      </c>
      <c r="G56" t="str">
        <f t="shared" si="36"/>
        <v>Biofilm</v>
      </c>
      <c r="H56" s="1">
        <f t="shared" si="36"/>
        <v>15.276</v>
      </c>
      <c r="I56" t="s">
        <v>87</v>
      </c>
      <c r="J56">
        <v>12</v>
      </c>
    </row>
    <row r="57" spans="1:10">
      <c r="A57" t="s">
        <v>84</v>
      </c>
      <c r="B57" t="s">
        <v>74</v>
      </c>
      <c r="C57" t="s">
        <v>69</v>
      </c>
      <c r="D57" t="s">
        <v>70</v>
      </c>
      <c r="F57">
        <v>400</v>
      </c>
      <c r="G57" t="s">
        <v>53</v>
      </c>
      <c r="H57" s="1">
        <f>constants!$C$3</f>
        <v>15.276</v>
      </c>
      <c r="I57" t="s">
        <v>89</v>
      </c>
      <c r="J57" s="1">
        <f>LOG(810000)</f>
        <v>5.9084850188786495</v>
      </c>
    </row>
    <row r="58" spans="1:10">
      <c r="A58" t="str">
        <f>A51</f>
        <v>cutoff</v>
      </c>
      <c r="B58" t="str">
        <f>B51</f>
        <v>Diffusion into disloged\\mucus aggregate</v>
      </c>
      <c r="C58" t="str">
        <f>C51</f>
        <v>sphere</v>
      </c>
      <c r="D58" t="str">
        <f>D51</f>
        <v>inward</v>
      </c>
      <c r="F58">
        <v>200</v>
      </c>
      <c r="G58" t="s">
        <v>53</v>
      </c>
      <c r="H58" s="1">
        <f>constants!$C$3</f>
        <v>15.276</v>
      </c>
      <c r="I58" t="s">
        <v>91</v>
      </c>
      <c r="J58" s="1">
        <f>LOG(83000000)</f>
        <v>7.9190780923760737</v>
      </c>
    </row>
    <row r="59" spans="1:10">
      <c r="A59" t="str">
        <f>A53</f>
        <v>cutoff</v>
      </c>
      <c r="B59" t="str">
        <f>B53</f>
        <v>Diffusion into disloged\\mucus aggregate</v>
      </c>
      <c r="C59" t="str">
        <f>C53</f>
        <v>sphere</v>
      </c>
      <c r="D59" t="str">
        <f>D53</f>
        <v>inward</v>
      </c>
      <c r="F59">
        <v>50</v>
      </c>
      <c r="G59" t="str">
        <f>G53</f>
        <v>Biofilm</v>
      </c>
      <c r="H59" s="1">
        <f>H53</f>
        <v>15.276</v>
      </c>
      <c r="I59" t="s">
        <v>90</v>
      </c>
      <c r="J59" s="1">
        <f>LOG(1300000000)</f>
        <v>9.1139433523068369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constants</vt:lpstr>
      <vt:lpstr>models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 Kopf</cp:lastModifiedBy>
  <dcterms:created xsi:type="dcterms:W3CDTF">2014-11-04T18:16:19Z</dcterms:created>
  <dcterms:modified xsi:type="dcterms:W3CDTF">2014-12-02T07:48:25Z</dcterms:modified>
</cp:coreProperties>
</file>