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istrator\Documents\GitHub\hsemr\Documents\Project Management\Metrics\Task Metrics\"/>
    </mc:Choice>
  </mc:AlternateContent>
  <bookViews>
    <workbookView xWindow="0" yWindow="0" windowWidth="19200" windowHeight="8235" firstSheet="4" activeTab="7"/>
  </bookViews>
  <sheets>
    <sheet name="Detailed Schedule" sheetId="2" r:id="rId1"/>
    <sheet name="Iteration 1" sheetId="3" r:id="rId2"/>
    <sheet name="Iteration 2" sheetId="5" r:id="rId3"/>
    <sheet name="Iteration 3" sheetId="6" r:id="rId4"/>
    <sheet name="Iteration 4" sheetId="9" r:id="rId5"/>
    <sheet name="Iteration 5" sheetId="11" r:id="rId6"/>
    <sheet name="Iteration 6" sheetId="14" r:id="rId7"/>
    <sheet name="Iteration 7" sheetId="15" r:id="rId8"/>
    <sheet name="Guidelines for Task Metrics" sheetId="4" r:id="rId9"/>
  </sheets>
  <externalReferences>
    <externalReference r:id="rId10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9" i="15" l="1"/>
  <c r="K18" i="15"/>
  <c r="K17" i="15"/>
  <c r="K16" i="15"/>
  <c r="K15" i="15"/>
  <c r="K13" i="15"/>
  <c r="K12" i="15"/>
  <c r="K11" i="15"/>
  <c r="K10" i="15"/>
  <c r="K9" i="15"/>
  <c r="K8" i="15"/>
  <c r="K7" i="15"/>
  <c r="K6" i="15"/>
  <c r="K5" i="15"/>
  <c r="K4" i="15"/>
  <c r="K3" i="15"/>
  <c r="I3" i="15"/>
  <c r="F3" i="15"/>
  <c r="K20" i="14" l="1"/>
  <c r="K19" i="14"/>
  <c r="K18" i="14"/>
  <c r="K17" i="14"/>
  <c r="K16" i="14"/>
  <c r="J16" i="14"/>
  <c r="K15" i="14"/>
  <c r="K14" i="14"/>
  <c r="D14" i="14"/>
  <c r="K13" i="14"/>
  <c r="K12" i="14"/>
  <c r="K11" i="14"/>
  <c r="K10" i="14"/>
  <c r="K9" i="14"/>
  <c r="D9" i="14"/>
  <c r="K8" i="14"/>
  <c r="K7" i="14"/>
  <c r="K6" i="14"/>
  <c r="K5" i="14"/>
  <c r="K4" i="14"/>
  <c r="I3" i="14"/>
  <c r="F3" i="14"/>
  <c r="K7" i="11" l="1"/>
  <c r="K13" i="11"/>
  <c r="K12" i="11"/>
  <c r="D11" i="11"/>
  <c r="K9" i="11"/>
  <c r="K8" i="11"/>
  <c r="D7" i="11"/>
  <c r="K6" i="11"/>
  <c r="D6" i="11"/>
  <c r="K5" i="11"/>
  <c r="D5" i="11"/>
  <c r="K4" i="11"/>
  <c r="K3" i="11"/>
  <c r="K17" i="9" l="1"/>
  <c r="K16" i="9"/>
  <c r="D16" i="9"/>
  <c r="K15" i="9"/>
  <c r="K12" i="9"/>
  <c r="K11" i="9"/>
  <c r="K10" i="9"/>
  <c r="D10" i="9"/>
  <c r="K8" i="9"/>
  <c r="D8" i="9"/>
  <c r="K7" i="9"/>
  <c r="K6" i="9"/>
  <c r="K5" i="9"/>
  <c r="K4" i="9"/>
  <c r="I3" i="9"/>
  <c r="F3" i="9"/>
  <c r="K22" i="6" l="1"/>
  <c r="K21" i="6"/>
  <c r="D21" i="6"/>
  <c r="K20" i="6"/>
  <c r="K19" i="6"/>
  <c r="K18" i="6"/>
  <c r="K17" i="6"/>
  <c r="K16" i="6"/>
  <c r="K15" i="6"/>
  <c r="K14" i="6"/>
  <c r="K13" i="6"/>
  <c r="K12" i="6"/>
  <c r="D12" i="6"/>
  <c r="K11" i="6"/>
  <c r="K10" i="6"/>
  <c r="K9" i="6"/>
  <c r="K8" i="6"/>
  <c r="K7" i="6"/>
  <c r="K6" i="6"/>
  <c r="K5" i="6"/>
  <c r="K4" i="6"/>
  <c r="I3" i="6"/>
  <c r="F3" i="6"/>
  <c r="K19" i="5" l="1"/>
  <c r="K20" i="5"/>
  <c r="K25" i="5"/>
  <c r="D25" i="5"/>
  <c r="K24" i="5"/>
  <c r="K23" i="5"/>
  <c r="K22" i="5"/>
  <c r="K21" i="5"/>
  <c r="K7" i="5" l="1"/>
  <c r="K6" i="5"/>
  <c r="K5" i="5" l="1"/>
  <c r="K18" i="5" l="1"/>
  <c r="D18" i="5"/>
  <c r="K17" i="5"/>
  <c r="K16" i="5"/>
  <c r="K15" i="5"/>
  <c r="K14" i="5"/>
  <c r="K13" i="5"/>
  <c r="K12" i="5"/>
  <c r="K11" i="5"/>
  <c r="K10" i="5"/>
  <c r="K9" i="5"/>
  <c r="D9" i="5"/>
  <c r="K8" i="5"/>
  <c r="D8" i="5"/>
  <c r="K4" i="5"/>
  <c r="I4" i="5"/>
  <c r="F4" i="5"/>
  <c r="I3" i="5"/>
  <c r="F3" i="5"/>
  <c r="E82" i="2" l="1"/>
  <c r="E73" i="2"/>
  <c r="E66" i="2"/>
  <c r="E65" i="2"/>
  <c r="G62" i="2"/>
  <c r="G60" i="2"/>
  <c r="K19" i="3" l="1"/>
  <c r="K18" i="3"/>
  <c r="D17" i="3"/>
  <c r="D16" i="3"/>
  <c r="K15" i="3"/>
  <c r="D15" i="3"/>
  <c r="K14" i="3"/>
  <c r="D14" i="3"/>
  <c r="K13" i="3"/>
  <c r="K12" i="3"/>
  <c r="K11" i="3"/>
  <c r="D11" i="3"/>
  <c r="K10" i="3"/>
  <c r="D10" i="3"/>
  <c r="K9" i="3"/>
  <c r="D9" i="3"/>
  <c r="K8" i="3"/>
  <c r="D8" i="3"/>
  <c r="K7" i="3"/>
  <c r="D7" i="3"/>
  <c r="K6" i="3"/>
  <c r="D6" i="3"/>
  <c r="K5" i="3"/>
  <c r="D5" i="3"/>
  <c r="K4" i="3"/>
  <c r="K3" i="3"/>
  <c r="E330" i="2"/>
  <c r="E312" i="2"/>
  <c r="E288" i="2"/>
  <c r="E283" i="2"/>
  <c r="E261" i="2"/>
  <c r="E260" i="2"/>
  <c r="E250" i="2"/>
  <c r="E225" i="2"/>
  <c r="E221" i="2"/>
  <c r="G215" i="2"/>
  <c r="G190" i="2"/>
  <c r="E178" i="2"/>
  <c r="E174" i="2"/>
  <c r="G168" i="2"/>
  <c r="E155" i="2"/>
  <c r="E151" i="2"/>
  <c r="E150" i="2"/>
  <c r="E149" i="2"/>
  <c r="E148" i="2"/>
  <c r="G142" i="2"/>
  <c r="E135" i="2"/>
  <c r="E127" i="2"/>
  <c r="Q120" i="2"/>
  <c r="Q119" i="2" s="1"/>
  <c r="P120" i="2"/>
  <c r="P119" i="2" s="1"/>
  <c r="Q118" i="2"/>
  <c r="Q116" i="2"/>
  <c r="G116" i="2"/>
  <c r="E109" i="2"/>
  <c r="E99" i="2"/>
  <c r="Q92" i="2"/>
  <c r="Q87" i="2" s="1"/>
  <c r="P92" i="2"/>
  <c r="P91" i="2" s="1"/>
  <c r="Q91" i="2"/>
  <c r="Q90" i="2"/>
  <c r="P90" i="2"/>
  <c r="Q89" i="2"/>
  <c r="Q88" i="2"/>
  <c r="P88" i="2"/>
  <c r="G88" i="2"/>
  <c r="Q64" i="2"/>
  <c r="P64" i="2"/>
  <c r="Q63" i="2" s="1"/>
  <c r="L55" i="2"/>
  <c r="L54" i="2"/>
  <c r="E53" i="2"/>
  <c r="E52" i="2"/>
  <c r="L51" i="2"/>
  <c r="E51" i="2"/>
  <c r="L49" i="2"/>
  <c r="E49" i="2"/>
  <c r="L47" i="2"/>
  <c r="L46" i="2"/>
  <c r="L45" i="2"/>
  <c r="E45" i="2"/>
  <c r="Q43" i="2"/>
  <c r="L43" i="2"/>
  <c r="E43" i="2"/>
  <c r="L42" i="2"/>
  <c r="E42" i="2"/>
  <c r="L41" i="2"/>
  <c r="E41" i="2"/>
  <c r="L40" i="2"/>
  <c r="E40" i="2"/>
  <c r="L39" i="2"/>
  <c r="E39" i="2"/>
  <c r="Q38" i="2"/>
  <c r="Q35" i="2" s="1"/>
  <c r="P38" i="2"/>
  <c r="P33" i="2" s="1"/>
  <c r="L38" i="2"/>
  <c r="E38" i="2"/>
  <c r="L36" i="2"/>
  <c r="L34" i="2"/>
  <c r="E23" i="2"/>
  <c r="E22" i="2"/>
  <c r="Q21" i="2"/>
  <c r="Q18" i="2" s="1"/>
  <c r="P21" i="2"/>
  <c r="P20" i="2" s="1"/>
  <c r="Q20" i="2"/>
  <c r="Q19" i="2"/>
  <c r="E19" i="2"/>
  <c r="E18" i="2"/>
  <c r="Q17" i="2"/>
  <c r="Q16" i="2"/>
  <c r="P16" i="2"/>
  <c r="J16" i="2"/>
  <c r="G16" i="2"/>
  <c r="Q9" i="2"/>
  <c r="Q8" i="2" s="1"/>
  <c r="P9" i="2"/>
  <c r="P8" i="2" s="1"/>
  <c r="E9" i="2"/>
  <c r="Q7" i="2"/>
  <c r="P7" i="2"/>
  <c r="Q5" i="2"/>
  <c r="P5" i="2"/>
  <c r="E5" i="2"/>
  <c r="Q4" i="2"/>
  <c r="P4" i="2"/>
  <c r="J4" i="2"/>
  <c r="G4" i="2"/>
  <c r="P36" i="2" l="1"/>
  <c r="P34" i="2"/>
  <c r="P37" i="2"/>
  <c r="P35" i="2"/>
  <c r="Q37" i="2"/>
  <c r="P116" i="2"/>
  <c r="P118" i="2"/>
  <c r="Q59" i="2"/>
  <c r="P61" i="2"/>
  <c r="Q62" i="2"/>
  <c r="P115" i="2"/>
  <c r="P59" i="2"/>
  <c r="Q60" i="2"/>
  <c r="P62" i="2"/>
  <c r="P19" i="2"/>
  <c r="Q34" i="2"/>
  <c r="P6" i="2"/>
  <c r="P18" i="2"/>
  <c r="Q33" i="2"/>
  <c r="Q36" i="2"/>
  <c r="Q61" i="2"/>
  <c r="P63" i="2"/>
  <c r="P87" i="2"/>
  <c r="Q115" i="2"/>
  <c r="P117" i="2"/>
  <c r="Q6" i="2"/>
  <c r="P17" i="2"/>
  <c r="P60" i="2"/>
  <c r="P89" i="2"/>
  <c r="Q117" i="2"/>
</calcChain>
</file>

<file path=xl/sharedStrings.xml><?xml version="1.0" encoding="utf-8"?>
<sst xmlns="http://schemas.openxmlformats.org/spreadsheetml/2006/main" count="1221" uniqueCount="242">
  <si>
    <t>Project Intilization (5 July 2014 - 17 July 2014)</t>
  </si>
  <si>
    <t>Meeting Agenda/Comments</t>
  </si>
  <si>
    <t>No</t>
  </si>
  <si>
    <t>Task</t>
  </si>
  <si>
    <t>Member(s)</t>
  </si>
  <si>
    <t>Duration (Days)</t>
  </si>
  <si>
    <t>Estimated Start</t>
  </si>
  <si>
    <t>Estimated End</t>
  </si>
  <si>
    <t>Estimated Hours</t>
  </si>
  <si>
    <t>Actual Start</t>
  </si>
  <si>
    <t>Actual End</t>
  </si>
  <si>
    <t>Actual Hours</t>
  </si>
  <si>
    <t>Status</t>
  </si>
  <si>
    <t>Estimated  Hours</t>
  </si>
  <si>
    <t>Internal Meeting 1</t>
  </si>
  <si>
    <t>All</t>
  </si>
  <si>
    <t>Completed</t>
  </si>
  <si>
    <t>Team formation, team name, possible projects, fyp milestones</t>
  </si>
  <si>
    <t>Gladys</t>
  </si>
  <si>
    <t>Design Team Logo</t>
  </si>
  <si>
    <t>Jocelyn, Gladys</t>
  </si>
  <si>
    <t>Wei Yi</t>
  </si>
  <si>
    <t>Internal Meeting 2</t>
  </si>
  <si>
    <t>Possible projects, review team logo</t>
  </si>
  <si>
    <t>Grace</t>
  </si>
  <si>
    <t>Client Meeting 1</t>
  </si>
  <si>
    <t>Intro of team members, brief sponsor about sponsor checklist, know more aout both projects and business requirements of the project</t>
  </si>
  <si>
    <t>Jocelyn</t>
  </si>
  <si>
    <t>Internal Meeting 3</t>
  </si>
  <si>
    <t>Evaluate possible projects, possible functions, draft proposal to send prof for IS480 registration</t>
  </si>
  <si>
    <t>Shi Qi</t>
  </si>
  <si>
    <t>Proposal Write Up</t>
  </si>
  <si>
    <t>Shi Qi, Grace, Wei Yi</t>
  </si>
  <si>
    <t>Internal Meeting 4</t>
  </si>
  <si>
    <t>Review edited draft prposal, finalise team logo, possible technologies to explore</t>
  </si>
  <si>
    <t>Send Prof Benjamin Gan email</t>
  </si>
  <si>
    <t>Internal Meeting 5</t>
  </si>
  <si>
    <t>Draft qns for requirements gathering, review project scope</t>
  </si>
  <si>
    <t>Requirements Gathering and Preparation for Development (18 August 2014 - 21 September 2014)</t>
  </si>
  <si>
    <t>Requirements Gathering and Preperation for Development (18 August 2014 - 21 September 2014)</t>
  </si>
  <si>
    <t>Client Meeting 2</t>
  </si>
  <si>
    <t>Use case diagram</t>
  </si>
  <si>
    <t>ER diagram</t>
  </si>
  <si>
    <t>Logical diagram</t>
  </si>
  <si>
    <t>UI Mockup</t>
  </si>
  <si>
    <t>Internal Meeting 6</t>
  </si>
  <si>
    <t>Business Requirement Document</t>
  </si>
  <si>
    <t>Gladys, Shi Qi, Wei Yi</t>
  </si>
  <si>
    <t>Project Schedule</t>
  </si>
  <si>
    <t>Client Meeting 3</t>
  </si>
  <si>
    <t>Internal Meeting 7</t>
  </si>
  <si>
    <t>Creation of Wiki</t>
  </si>
  <si>
    <t>Creation of GitHub</t>
  </si>
  <si>
    <t>Internal Meeting 8</t>
  </si>
  <si>
    <t>Iteration 1 (22 September 2014 - 5 October 2014)</t>
  </si>
  <si>
    <t>Score</t>
  </si>
  <si>
    <t>Requirements</t>
  </si>
  <si>
    <t>Review Requirements</t>
  </si>
  <si>
    <t>Analysis and Design</t>
  </si>
  <si>
    <t>Update technical diagrams</t>
  </si>
  <si>
    <t>Implementation</t>
  </si>
  <si>
    <t>Basic - Database creation</t>
  </si>
  <si>
    <t>Basic - Create all classes, DAOs, database connection, etc</t>
  </si>
  <si>
    <t>Basic  - Admin's Home Page, login/logout with validation</t>
  </si>
  <si>
    <t>Basic - Student's Home Page, login/logout with validation</t>
  </si>
  <si>
    <t>Iteration Progress</t>
  </si>
  <si>
    <t>Basic - Lecturer's Home Page, login/logout with validation</t>
  </si>
  <si>
    <t>Basic - CRUD all user accounts</t>
  </si>
  <si>
    <t>Task completed</t>
  </si>
  <si>
    <t>Testing</t>
  </si>
  <si>
    <t>Generation of test cases and test plan for functionalities in Iteration 1</t>
  </si>
  <si>
    <t>Generation of test plan</t>
  </si>
  <si>
    <t>Testing of functionalities in Iteration 1</t>
  </si>
  <si>
    <t>Debugging</t>
  </si>
  <si>
    <t>Debugging of failed test cases</t>
  </si>
  <si>
    <t>Internal Meetings/Client Meetings/Project Management/Deliverables</t>
  </si>
  <si>
    <t>Metrics and Risks Definition</t>
  </si>
  <si>
    <t>Gather metrics and update metrics</t>
  </si>
  <si>
    <t xml:space="preserve">Update wiki with progress </t>
  </si>
  <si>
    <t>Shi Qi, Jocelyn</t>
  </si>
  <si>
    <t>Internal Meeting 9</t>
  </si>
  <si>
    <t>Internal Meeting 10</t>
  </si>
  <si>
    <t>Iteration 2 (6 October 2014 - 19 October 2014)</t>
  </si>
  <si>
    <t>Update UI Mockup</t>
  </si>
  <si>
    <t xml:space="preserve">Update use case, ER diagram </t>
  </si>
  <si>
    <t>Case Management - View all cases (lecturer, picture format)</t>
  </si>
  <si>
    <t>Grace, Gladys</t>
  </si>
  <si>
    <t>Case Management - Activate cases (lecturer view)</t>
  </si>
  <si>
    <t>Case Management - View all cases (admin, table view)</t>
  </si>
  <si>
    <t>Case Management - Activate cases (admin, table view)</t>
  </si>
  <si>
    <t>Wei Yi, Jocelyn</t>
  </si>
  <si>
    <t>Patient Management - View patient's information, admission notes, multidisciplinary notes</t>
  </si>
  <si>
    <t>Deployment</t>
  </si>
  <si>
    <t>Generation of test cases for functionalities in Iteration 2</t>
  </si>
  <si>
    <t>Regression Testing of functionalities in previous iterations + current iteration</t>
  </si>
  <si>
    <t>Debugging of failed test plans</t>
  </si>
  <si>
    <t>Client Meeting</t>
  </si>
  <si>
    <t>Internal Meeting</t>
  </si>
  <si>
    <t>Proposal research</t>
  </si>
  <si>
    <t>Finalise Proposal</t>
  </si>
  <si>
    <t>Iteration 3 (20 October 2014 - 2 November 2014)</t>
  </si>
  <si>
    <t xml:space="preserve">Patient Management - CRU patient's vitals </t>
  </si>
  <si>
    <t>Grace, Jocelyn</t>
  </si>
  <si>
    <t>Patient Management - View patient's information</t>
  </si>
  <si>
    <t>Patient Management - View patient's investigation reports</t>
  </si>
  <si>
    <t>Wei Yi, Shi Qi</t>
  </si>
  <si>
    <t>Generation of test cases for functionalities in Iteration 3</t>
  </si>
  <si>
    <t>Create User Test document, identify users for testing</t>
  </si>
  <si>
    <t>Conduct User Test</t>
  </si>
  <si>
    <t>Internal Meeting to prepare for acceptance slides</t>
  </si>
  <si>
    <t>Internal Meeting to prepare for acceptance presentation</t>
  </si>
  <si>
    <t>Proposal Submission</t>
  </si>
  <si>
    <t>Iteration 4 (3 November 2014 - 16 November 2014)</t>
  </si>
  <si>
    <t>Internal Meeting 12- Review Requirements and review UT1 results</t>
  </si>
  <si>
    <t>Enter and Submission of multidisciplinary notes (with timestamp)</t>
  </si>
  <si>
    <t>View activated case information (Student's view)</t>
  </si>
  <si>
    <t>Implement changes from UT1</t>
  </si>
  <si>
    <t>Generation of test cases for functionalities in Iteration 4</t>
  </si>
  <si>
    <t xml:space="preserve">Prepare for acceptance slides </t>
  </si>
  <si>
    <t>Internal Meeting 13 - prepare for acceptance presentation</t>
  </si>
  <si>
    <t>Acceptance Presentation</t>
  </si>
  <si>
    <t>Team</t>
  </si>
  <si>
    <t>Iteration 5 (15 December 2014 - 28 December 2014)</t>
  </si>
  <si>
    <t>Internal Meeting 14- Review Requirements</t>
  </si>
  <si>
    <t>Case Management - CRUD Cases (Admin)</t>
  </si>
  <si>
    <t>Case Management - Upload report (Admin)</t>
  </si>
  <si>
    <t>Case Management - Reset information to default values</t>
  </si>
  <si>
    <t>State transition</t>
  </si>
  <si>
    <t>Historial temperature chart</t>
  </si>
  <si>
    <t>Generation of test cases for functionalities in Iteration 5</t>
  </si>
  <si>
    <t>Iteration 6 (29 December 2014 - 11 January 2015)</t>
  </si>
  <si>
    <t>Internal Meeting 15- Review Requirements</t>
  </si>
  <si>
    <t>Ward Management - view ward's information, visualisation of ward</t>
  </si>
  <si>
    <t>Gladys, Shi Qi</t>
  </si>
  <si>
    <t>Report Generation - dispatch blood reports based on student's input</t>
  </si>
  <si>
    <t>Wei Yi, Grace</t>
  </si>
  <si>
    <t>Generation of test cases for functionalities in Iteration 6</t>
  </si>
  <si>
    <t>Iteration 7 (12 January 2015 - 25 January 2015)</t>
  </si>
  <si>
    <t>Internal Meeting 16- Review Requirements</t>
  </si>
  <si>
    <t>View student's submission (lecturer)</t>
  </si>
  <si>
    <t>Implement changes from UT2</t>
  </si>
  <si>
    <t>Generation of test cases for functionalities in Iteration 7</t>
  </si>
  <si>
    <t>Internal Meeting 17 - Review User Test Results</t>
  </si>
  <si>
    <t>Iteration 8 (26 January 2015 - 8 February 2015)</t>
  </si>
  <si>
    <t>Internal Meeting 18- Review Requirements</t>
  </si>
  <si>
    <t>Generate, configure barcode into the database</t>
  </si>
  <si>
    <t>Display relevant error message based on the patient and medicine barcode scanned</t>
  </si>
  <si>
    <t>Generation of test cases for functionalities in Iteration 8</t>
  </si>
  <si>
    <t>Iteration 9 (9 February 2015 - 22 February 2015)</t>
  </si>
  <si>
    <t>Deployment on NP Local Server</t>
  </si>
  <si>
    <t>Debugging of issues with local server</t>
  </si>
  <si>
    <t>Internal Meeting 19 - prepare for midterm presentation</t>
  </si>
  <si>
    <t>Iteration 10 (23 February 2015 - 8 March 2015)</t>
  </si>
  <si>
    <t xml:space="preserve">Export submissions into PDF or MS Word Document </t>
  </si>
  <si>
    <t>iOS Mobile Application - View basic patient's information</t>
  </si>
  <si>
    <t>Generation of test cases for functionalities in Iteration 10</t>
  </si>
  <si>
    <t>Midterm Presentation</t>
  </si>
  <si>
    <t>Iteration 11 (9 March 2015 - 22 March 2015)</t>
  </si>
  <si>
    <t>Review user acceptance testing resutls</t>
  </si>
  <si>
    <t>Implement any changes from UAT</t>
  </si>
  <si>
    <t>Jocelyn, Wei Yi</t>
  </si>
  <si>
    <t>Deployment in applestore</t>
  </si>
  <si>
    <t>Generation of test cases for functionalities in Iteration 9</t>
  </si>
  <si>
    <t>Create User Acceptance Test document, identify users for testing</t>
  </si>
  <si>
    <t>Conduct User Acceptance Test</t>
  </si>
  <si>
    <t>Iteration 12 (23 March 2015 - 5 April 2015)</t>
  </si>
  <si>
    <t>Buffer Time</t>
  </si>
  <si>
    <t>NA</t>
  </si>
  <si>
    <t>Team Meeting - Prepare for Final Presentation</t>
  </si>
  <si>
    <t>Iteration 13 (6 April 2015 - 19 April 2015)</t>
  </si>
  <si>
    <t>Design Poster</t>
  </si>
  <si>
    <t>Poster Day</t>
  </si>
  <si>
    <t xml:space="preserve">Design and update wiki with progress </t>
  </si>
  <si>
    <t>Score Revised</t>
  </si>
  <si>
    <t>Action</t>
  </si>
  <si>
    <t>Score (%)</t>
  </si>
  <si>
    <t>SM &lt;= 90</t>
  </si>
  <si>
    <t>The team is behind the schedule
Under-estimated the effort required
Re-estimate tasks for future iterations
Deduct the number of days behind schedule from buffer days
If there is no more buffer days left, decide to drop any functionalities</t>
  </si>
  <si>
    <t>90 &lt; SM &lt;= 110</t>
  </si>
  <si>
    <t xml:space="preserve">Estimates are generally accurate and on track. </t>
  </si>
  <si>
    <t>The team is ahead of schedule
Over-estimated the effort required
Re-estimate tasks for future iterations
Add the number of days gained back to the buffer days</t>
  </si>
  <si>
    <t>&gt; 110</t>
  </si>
  <si>
    <t>Update Sequence diagram</t>
  </si>
  <si>
    <t>Case Management - View all scenarios (lecturer, picture format)</t>
  </si>
  <si>
    <t>Case Management - Activate scenarios (lecturer view)</t>
  </si>
  <si>
    <t>Case Management - View, edit and delete scenarios (admin, table view)</t>
  </si>
  <si>
    <t>Case Management - Activate scenarios (admin, table view)</t>
  </si>
  <si>
    <t>Patient Management - View patient's information and admission notes</t>
  </si>
  <si>
    <t>Lecturer is able to view and activate scenarios, and Admin can activate, view, edit and delete scenario.</t>
  </si>
  <si>
    <t>Nurse can view patient's information (Admission Notes)</t>
  </si>
  <si>
    <t>Refractor of codes after database is reimported</t>
  </si>
  <si>
    <t>Standardization of the UI</t>
  </si>
  <si>
    <t>Generation of test scenarios for functionalities in Iteration 2</t>
  </si>
  <si>
    <t>Refine proposal</t>
  </si>
  <si>
    <t>Update use case and description</t>
  </si>
  <si>
    <t>Update ER diagram, logical diagram and database</t>
  </si>
  <si>
    <t>Shi Qi, Gladys</t>
  </si>
  <si>
    <t>Shi Qi, Wei Yi</t>
  </si>
  <si>
    <t>Update sequence diagram and database scripts</t>
  </si>
  <si>
    <t>Patient Management/Student's Assessment - Submission of multidisiplinary notes</t>
  </si>
  <si>
    <t>Student is able to CRU patient vitals, submit multidisciplinary notes and view patient's investigation reports</t>
  </si>
  <si>
    <t>Beautify UI</t>
  </si>
  <si>
    <t>Conduct User Test *</t>
  </si>
  <si>
    <t>Supervisor Meeting 1</t>
  </si>
  <si>
    <t>Update sequence and database</t>
  </si>
  <si>
    <t>View previously submitted multidisciplinary notes</t>
  </si>
  <si>
    <t>View activated scenario information (Student's view)</t>
  </si>
  <si>
    <t>Generation of test scenarios for functionalities in Iteration 4</t>
  </si>
  <si>
    <t>Client Meeting 5</t>
  </si>
  <si>
    <t>Review requirements and reschedule</t>
  </si>
  <si>
    <t>Update ER diagram and database</t>
  </si>
  <si>
    <t>State transition (Lecturer)</t>
  </si>
  <si>
    <t>Medical administration</t>
  </si>
  <si>
    <t>Historial charts for vital signs</t>
  </si>
  <si>
    <t>Ensure that the changed state does not affect the case activated</t>
  </si>
  <si>
    <t>Ensure that the investigation and medication tab changes accordingly when state is changed</t>
  </si>
  <si>
    <t>Generation of test scenarios for functionalities in Iteration 5</t>
  </si>
  <si>
    <t>Review requirements</t>
  </si>
  <si>
    <t>Update sequence diagram</t>
  </si>
  <si>
    <t>Changes made based on previous client meeting - charts and medication history</t>
  </si>
  <si>
    <t>Case Setup - Create case and state</t>
  </si>
  <si>
    <t>Patient Management - Documents tab, display consent form based on state</t>
  </si>
  <si>
    <t>View student's submission</t>
  </si>
  <si>
    <t>Investigation - Update reports according to state</t>
  </si>
  <si>
    <t>Ensure that chosen ward shows correct patient's information, reports, documents with the state</t>
  </si>
  <si>
    <t>Supervisor Meeting 2</t>
  </si>
  <si>
    <t>Client Meeting 7</t>
  </si>
  <si>
    <t>Iteration 5 (15 December 2014 - 29 December 2014)</t>
  </si>
  <si>
    <t>Iteration 6  (29 December 2014 - 11 January 2015)</t>
  </si>
  <si>
    <t>Internal Meeting 15 - Review Requirements</t>
  </si>
  <si>
    <t>Update use case,  ER diagram, sequence diagram</t>
  </si>
  <si>
    <t>Changes made based on previous client meeting - documents, investigation tab,</t>
  </si>
  <si>
    <t>Case setup - upload reports, documents, etc</t>
  </si>
  <si>
    <t>Shi Qi, Grace</t>
  </si>
  <si>
    <t>Case Management - reset all for admin</t>
  </si>
  <si>
    <t>Case Management - reset case for lecturer</t>
  </si>
  <si>
    <t>Deployment in NP's machine</t>
  </si>
  <si>
    <t>Regression Testing of functionalities in previous iterations + current iteration for  deployment</t>
  </si>
  <si>
    <t>Create User Test document, identify users for User Testing 2</t>
  </si>
  <si>
    <t>Internal Meeting 16 - Review User Test 2 Results</t>
  </si>
  <si>
    <t>Client Meeting 8</t>
  </si>
  <si>
    <t>Supervisor Meeting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</si>
</sst>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8"/>
      <color theme="0"/>
      <name val="Century Gothic"/>
      <family val="2"/>
    </font>
    <font>
      <sz val="10"/>
      <color theme="0"/>
      <name val="Century Gothic"/>
      <family val="2"/>
    </font>
    <font>
      <b/>
      <sz val="10"/>
      <color theme="0"/>
      <name val="Century Gothic"/>
      <family val="2"/>
    </font>
    <font>
      <sz val="10"/>
      <color theme="1"/>
      <name val="Century Gothic"/>
      <family val="2"/>
    </font>
    <font>
      <b/>
      <sz val="10"/>
      <name val="Century Gothic"/>
      <family val="2"/>
    </font>
    <font>
      <sz val="10"/>
      <name val="Century Gothic"/>
      <family val="2"/>
    </font>
    <font>
      <sz val="10"/>
      <color rgb="FFFF0000"/>
      <name val="Century Gothic"/>
      <family val="2"/>
    </font>
    <font>
      <sz val="10"/>
      <color rgb="FF000000"/>
      <name val="Century Gothic"/>
      <family val="2"/>
    </font>
    <font>
      <sz val="11"/>
      <color theme="1"/>
      <name val="Century Gothic"/>
      <family val="2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82">
    <xf numFmtId="0" fontId="0" fillId="0" borderId="0" xfId="0"/>
    <xf numFmtId="0" fontId="4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7" fillId="0" borderId="4" xfId="2" applyFont="1" applyBorder="1" applyAlignment="1">
      <alignment horizontal="left"/>
    </xf>
    <xf numFmtId="0" fontId="7" fillId="0" borderId="4" xfId="2" applyFont="1" applyBorder="1" applyAlignment="1">
      <alignment horizontal="left" wrapText="1"/>
    </xf>
    <xf numFmtId="15" fontId="7" fillId="0" borderId="4" xfId="2" applyNumberFormat="1" applyFont="1" applyBorder="1" applyAlignment="1">
      <alignment horizontal="left" wrapText="1"/>
    </xf>
    <xf numFmtId="9" fontId="7" fillId="0" borderId="4" xfId="1" applyFont="1" applyBorder="1" applyAlignment="1">
      <alignment horizontal="left" wrapText="1"/>
    </xf>
    <xf numFmtId="0" fontId="8" fillId="0" borderId="4" xfId="2" applyFont="1" applyBorder="1" applyAlignment="1">
      <alignment horizontal="left"/>
    </xf>
    <xf numFmtId="0" fontId="8" fillId="0" borderId="4" xfId="2" applyFont="1" applyBorder="1" applyAlignment="1">
      <alignment horizontal="left" wrapText="1"/>
    </xf>
    <xf numFmtId="15" fontId="8" fillId="0" borderId="4" xfId="2" applyNumberFormat="1" applyFont="1" applyBorder="1" applyAlignment="1">
      <alignment horizontal="left" wrapText="1"/>
    </xf>
    <xf numFmtId="9" fontId="8" fillId="0" borderId="4" xfId="1" applyFont="1" applyBorder="1" applyAlignment="1">
      <alignment horizontal="left" wrapText="1"/>
    </xf>
    <xf numFmtId="0" fontId="8" fillId="3" borderId="4" xfId="2" applyFont="1" applyFill="1" applyBorder="1" applyAlignment="1">
      <alignment horizontal="left"/>
    </xf>
    <xf numFmtId="0" fontId="8" fillId="0" borderId="4" xfId="2" applyFont="1" applyFill="1" applyBorder="1" applyAlignment="1">
      <alignment horizontal="left"/>
    </xf>
    <xf numFmtId="0" fontId="8" fillId="0" borderId="4" xfId="2" applyFont="1" applyFill="1" applyBorder="1" applyAlignment="1">
      <alignment horizontal="left" wrapText="1"/>
    </xf>
    <xf numFmtId="9" fontId="8" fillId="0" borderId="4" xfId="1" applyFont="1" applyFill="1" applyBorder="1" applyAlignment="1">
      <alignment horizontal="left" wrapText="1"/>
    </xf>
    <xf numFmtId="0" fontId="6" fillId="0" borderId="0" xfId="0" applyFont="1" applyAlignment="1">
      <alignment horizontal="left" wrapText="1"/>
    </xf>
    <xf numFmtId="15" fontId="6" fillId="0" borderId="0" xfId="0" applyNumberFormat="1" applyFont="1" applyAlignment="1">
      <alignment horizontal="left" wrapText="1"/>
    </xf>
    <xf numFmtId="9" fontId="6" fillId="0" borderId="0" xfId="1" applyFont="1" applyAlignment="1">
      <alignment horizontal="left" wrapText="1"/>
    </xf>
    <xf numFmtId="0" fontId="6" fillId="0" borderId="4" xfId="0" applyFont="1" applyBorder="1" applyAlignment="1">
      <alignment horizontal="left"/>
    </xf>
    <xf numFmtId="0" fontId="6" fillId="0" borderId="4" xfId="0" applyFont="1" applyBorder="1" applyAlignment="1">
      <alignment horizontal="left" wrapText="1"/>
    </xf>
    <xf numFmtId="9" fontId="6" fillId="0" borderId="4" xfId="1" applyFont="1" applyBorder="1" applyAlignment="1">
      <alignment horizontal="left" wrapText="1"/>
    </xf>
    <xf numFmtId="9" fontId="3" fillId="2" borderId="4" xfId="1" applyFont="1" applyFill="1" applyBorder="1" applyAlignment="1">
      <alignment horizontal="left" vertical="center"/>
    </xf>
    <xf numFmtId="0" fontId="5" fillId="2" borderId="4" xfId="2" applyFont="1" applyFill="1" applyBorder="1" applyAlignment="1">
      <alignment horizontal="left" vertical="center"/>
    </xf>
    <xf numFmtId="0" fontId="5" fillId="2" borderId="4" xfId="2" applyFont="1" applyFill="1" applyBorder="1" applyAlignment="1">
      <alignment horizontal="left" vertical="center" wrapText="1"/>
    </xf>
    <xf numFmtId="0" fontId="5" fillId="2" borderId="5" xfId="2" applyFont="1" applyFill="1" applyBorder="1" applyAlignment="1">
      <alignment horizontal="left" vertical="center" wrapText="1"/>
    </xf>
    <xf numFmtId="9" fontId="6" fillId="0" borderId="5" xfId="1" applyFont="1" applyBorder="1" applyAlignment="1">
      <alignment horizontal="left"/>
    </xf>
    <xf numFmtId="15" fontId="6" fillId="0" borderId="4" xfId="0" applyNumberFormat="1" applyFont="1" applyBorder="1" applyAlignment="1">
      <alignment horizontal="left" wrapText="1"/>
    </xf>
    <xf numFmtId="0" fontId="8" fillId="0" borderId="4" xfId="2" applyFont="1" applyBorder="1" applyAlignment="1">
      <alignment horizontal="left" vertical="top"/>
    </xf>
    <xf numFmtId="0" fontId="9" fillId="0" borderId="4" xfId="2" applyFont="1" applyBorder="1" applyAlignment="1">
      <alignment horizontal="left" wrapText="1"/>
    </xf>
    <xf numFmtId="0" fontId="9" fillId="0" borderId="4" xfId="0" applyFont="1" applyBorder="1" applyAlignment="1">
      <alignment horizontal="left" wrapText="1"/>
    </xf>
    <xf numFmtId="9" fontId="9" fillId="0" borderId="4" xfId="1" applyFont="1" applyBorder="1" applyAlignment="1">
      <alignment horizontal="left" wrapText="1"/>
    </xf>
    <xf numFmtId="0" fontId="9" fillId="0" borderId="4" xfId="0" applyFont="1" applyBorder="1" applyAlignment="1">
      <alignment horizontal="left"/>
    </xf>
    <xf numFmtId="0" fontId="8" fillId="0" borderId="4" xfId="2" applyFont="1" applyBorder="1" applyAlignment="1">
      <alignment horizontal="left" vertical="top" wrapText="1"/>
    </xf>
    <xf numFmtId="0" fontId="8" fillId="0" borderId="4" xfId="0" applyFont="1" applyBorder="1" applyAlignment="1">
      <alignment horizontal="left" wrapText="1"/>
    </xf>
    <xf numFmtId="0" fontId="8" fillId="0" borderId="4" xfId="0" applyFont="1" applyBorder="1" applyAlignment="1">
      <alignment horizontal="left"/>
    </xf>
    <xf numFmtId="0" fontId="8" fillId="6" borderId="4" xfId="2" applyFont="1" applyFill="1" applyBorder="1" applyAlignment="1">
      <alignment horizontal="left"/>
    </xf>
    <xf numFmtId="0" fontId="8" fillId="6" borderId="4" xfId="2" applyFont="1" applyFill="1" applyBorder="1" applyAlignment="1">
      <alignment horizontal="left" wrapText="1"/>
    </xf>
    <xf numFmtId="15" fontId="8" fillId="6" borderId="4" xfId="2" applyNumberFormat="1" applyFont="1" applyFill="1" applyBorder="1" applyAlignment="1">
      <alignment horizontal="left" wrapText="1"/>
    </xf>
    <xf numFmtId="9" fontId="8" fillId="6" borderId="4" xfId="1" applyFont="1" applyFill="1" applyBorder="1" applyAlignment="1">
      <alignment horizontal="left" wrapText="1"/>
    </xf>
    <xf numFmtId="15" fontId="8" fillId="0" borderId="4" xfId="2" applyNumberFormat="1" applyFont="1" applyFill="1" applyBorder="1" applyAlignment="1">
      <alignment horizontal="left" wrapText="1"/>
    </xf>
    <xf numFmtId="0" fontId="6" fillId="0" borderId="4" xfId="0" applyFont="1" applyFill="1" applyBorder="1" applyAlignment="1">
      <alignment horizontal="left" wrapText="1"/>
    </xf>
    <xf numFmtId="9" fontId="6" fillId="0" borderId="4" xfId="1" applyFont="1" applyFill="1" applyBorder="1" applyAlignment="1">
      <alignment horizontal="left" wrapText="1"/>
    </xf>
    <xf numFmtId="0" fontId="6" fillId="0" borderId="4" xfId="0" applyFont="1" applyFill="1" applyBorder="1" applyAlignment="1">
      <alignment horizontal="left"/>
    </xf>
    <xf numFmtId="0" fontId="6" fillId="0" borderId="0" xfId="0" applyFont="1" applyFill="1" applyAlignment="1">
      <alignment horizontal="left"/>
    </xf>
    <xf numFmtId="15" fontId="8" fillId="0" borderId="4" xfId="2" applyNumberFormat="1" applyFont="1" applyFill="1" applyBorder="1" applyAlignment="1">
      <alignment horizontal="left"/>
    </xf>
    <xf numFmtId="0" fontId="0" fillId="0" borderId="0" xfId="0" applyAlignment="1"/>
    <xf numFmtId="0" fontId="10" fillId="0" borderId="8" xfId="0" applyFont="1" applyFill="1" applyBorder="1" applyAlignment="1">
      <alignment horizontal="left" vertical="center" wrapText="1"/>
    </xf>
    <xf numFmtId="0" fontId="11" fillId="0" borderId="0" xfId="0" applyFont="1"/>
    <xf numFmtId="0" fontId="0" fillId="0" borderId="0" xfId="0" applyFont="1"/>
    <xf numFmtId="0" fontId="5" fillId="2" borderId="9" xfId="0" applyFont="1" applyFill="1" applyBorder="1" applyAlignment="1">
      <alignment vertical="center" wrapText="1"/>
    </xf>
    <xf numFmtId="0" fontId="5" fillId="2" borderId="10" xfId="0" applyFont="1" applyFill="1" applyBorder="1" applyAlignment="1">
      <alignment vertical="center" wrapText="1"/>
    </xf>
    <xf numFmtId="0" fontId="10" fillId="0" borderId="11" xfId="0" applyFont="1" applyFill="1" applyBorder="1" applyAlignment="1">
      <alignment horizontal="left" vertical="center" wrapText="1"/>
    </xf>
    <xf numFmtId="0" fontId="6" fillId="0" borderId="8" xfId="0" applyFont="1" applyFill="1" applyBorder="1" applyAlignment="1">
      <alignment horizontal="left" vertical="center" wrapText="1"/>
    </xf>
    <xf numFmtId="0" fontId="6" fillId="0" borderId="9" xfId="0" applyFont="1" applyFill="1" applyBorder="1" applyAlignment="1">
      <alignment horizontal="left" vertical="center" wrapText="1"/>
    </xf>
    <xf numFmtId="15" fontId="6" fillId="0" borderId="4" xfId="0" applyNumberFormat="1" applyFont="1" applyBorder="1" applyAlignment="1">
      <alignment horizontal="left"/>
    </xf>
    <xf numFmtId="15" fontId="7" fillId="0" borderId="4" xfId="2" applyNumberFormat="1" applyFont="1" applyBorder="1" applyAlignment="1">
      <alignment horizontal="left"/>
    </xf>
    <xf numFmtId="9" fontId="7" fillId="0" borderId="4" xfId="1" applyFont="1" applyBorder="1" applyAlignment="1">
      <alignment horizontal="left"/>
    </xf>
    <xf numFmtId="15" fontId="8" fillId="0" borderId="4" xfId="2" applyNumberFormat="1" applyFont="1" applyBorder="1" applyAlignment="1">
      <alignment horizontal="left"/>
    </xf>
    <xf numFmtId="9" fontId="8" fillId="0" borderId="4" xfId="1" applyFont="1" applyBorder="1" applyAlignment="1">
      <alignment horizontal="left"/>
    </xf>
    <xf numFmtId="14" fontId="8" fillId="0" borderId="4" xfId="2" applyNumberFormat="1" applyFont="1" applyBorder="1" applyAlignment="1">
      <alignment horizontal="left"/>
    </xf>
    <xf numFmtId="14" fontId="8" fillId="0" borderId="4" xfId="2" applyNumberFormat="1" applyFont="1" applyBorder="1" applyAlignment="1">
      <alignment horizontal="left" wrapText="1"/>
    </xf>
    <xf numFmtId="9" fontId="6" fillId="0" borderId="4" xfId="1" applyFont="1" applyBorder="1" applyAlignment="1">
      <alignment horizontal="left"/>
    </xf>
    <xf numFmtId="15" fontId="8" fillId="6" borderId="4" xfId="2" applyNumberFormat="1" applyFont="1" applyFill="1" applyBorder="1" applyAlignment="1">
      <alignment horizontal="left"/>
    </xf>
    <xf numFmtId="9" fontId="8" fillId="6" borderId="4" xfId="1" applyFont="1" applyFill="1" applyBorder="1" applyAlignment="1">
      <alignment horizontal="left"/>
    </xf>
    <xf numFmtId="9" fontId="8" fillId="0" borderId="4" xfId="1" applyFont="1" applyFill="1" applyBorder="1" applyAlignment="1">
      <alignment horizontal="left"/>
    </xf>
    <xf numFmtId="15" fontId="6" fillId="0" borderId="4" xfId="0" applyNumberFormat="1" applyFont="1" applyFill="1" applyBorder="1" applyAlignment="1">
      <alignment horizontal="left" wrapText="1"/>
    </xf>
    <xf numFmtId="0" fontId="8" fillId="5" borderId="1" xfId="2" applyFont="1" applyFill="1" applyBorder="1" applyAlignment="1">
      <alignment horizontal="left"/>
    </xf>
    <xf numFmtId="0" fontId="8" fillId="5" borderId="2" xfId="2" applyFont="1" applyFill="1" applyBorder="1" applyAlignment="1">
      <alignment horizontal="left"/>
    </xf>
    <xf numFmtId="0" fontId="8" fillId="5" borderId="3" xfId="2" applyFont="1" applyFill="1" applyBorder="1" applyAlignment="1">
      <alignment horizontal="left"/>
    </xf>
    <xf numFmtId="0" fontId="8" fillId="5" borderId="4" xfId="2" applyFont="1" applyFill="1" applyBorder="1" applyAlignment="1">
      <alignment horizontal="left"/>
    </xf>
    <xf numFmtId="0" fontId="3" fillId="2" borderId="4" xfId="2" applyFont="1" applyFill="1" applyBorder="1" applyAlignment="1">
      <alignment horizontal="left" vertical="center"/>
    </xf>
    <xf numFmtId="0" fontId="3" fillId="2" borderId="2" xfId="2" applyFont="1" applyFill="1" applyBorder="1" applyAlignment="1">
      <alignment horizontal="left" vertical="center"/>
    </xf>
    <xf numFmtId="0" fontId="3" fillId="2" borderId="3" xfId="2" applyFont="1" applyFill="1" applyBorder="1" applyAlignment="1">
      <alignment horizontal="left" vertical="center"/>
    </xf>
    <xf numFmtId="0" fontId="5" fillId="2" borderId="4" xfId="2" applyFont="1" applyFill="1" applyBorder="1" applyAlignment="1">
      <alignment horizontal="left" vertical="center" wrapText="1"/>
    </xf>
    <xf numFmtId="0" fontId="3" fillId="2" borderId="1" xfId="2" applyFont="1" applyFill="1" applyBorder="1" applyAlignment="1">
      <alignment horizontal="left" vertical="center"/>
    </xf>
    <xf numFmtId="0" fontId="8" fillId="4" borderId="1" xfId="2" applyFont="1" applyFill="1" applyBorder="1" applyAlignment="1">
      <alignment horizontal="left"/>
    </xf>
    <xf numFmtId="0" fontId="8" fillId="4" borderId="2" xfId="2" applyFont="1" applyFill="1" applyBorder="1" applyAlignment="1">
      <alignment horizontal="left"/>
    </xf>
    <xf numFmtId="0" fontId="8" fillId="4" borderId="3" xfId="2" applyFont="1" applyFill="1" applyBorder="1" applyAlignment="1">
      <alignment horizontal="left"/>
    </xf>
    <xf numFmtId="0" fontId="3" fillId="2" borderId="6" xfId="2" applyFont="1" applyFill="1" applyBorder="1" applyAlignment="1">
      <alignment horizontal="center" vertical="center"/>
    </xf>
    <xf numFmtId="0" fontId="3" fillId="2" borderId="7" xfId="2" applyFont="1" applyFill="1" applyBorder="1" applyAlignment="1">
      <alignment horizontal="center" vertical="center"/>
    </xf>
    <xf numFmtId="15" fontId="8" fillId="0" borderId="4" xfId="0" applyNumberFormat="1" applyFont="1" applyBorder="1" applyAlignment="1">
      <alignment horizontal="left" wrapText="1"/>
    </xf>
    <xf numFmtId="9" fontId="8" fillId="0" borderId="4" xfId="2" applyNumberFormat="1" applyFont="1" applyFill="1" applyBorder="1" applyAlignment="1">
      <alignment horizontal="left"/>
    </xf>
  </cellXfs>
  <cellStyles count="3">
    <cellStyle name="Normal" xfId="0" builtinId="0"/>
    <cellStyle name="Normal 3" xfId="2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sz="3600">
                <a:latin typeface="Bebas Neue" panose="020B0606020202050201" pitchFamily="34" charset="0"/>
              </a:rPr>
              <a:t>Iteration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'Iteration 1'!$B$3:$B$19</c:f>
              <c:strCache>
                <c:ptCount val="17"/>
                <c:pt idx="0">
                  <c:v>Review Requirements</c:v>
                </c:pt>
                <c:pt idx="1">
                  <c:v>Update technical diagrams</c:v>
                </c:pt>
                <c:pt idx="2">
                  <c:v>Basic - Database creation</c:v>
                </c:pt>
                <c:pt idx="3">
                  <c:v>Basic - Create all classes, DAOs, database connection, etc</c:v>
                </c:pt>
                <c:pt idx="4">
                  <c:v>Basic  - Admin's Home Page, login/logout with validation</c:v>
                </c:pt>
                <c:pt idx="5">
                  <c:v>Basic - Student's Home Page, login/logout with validation</c:v>
                </c:pt>
                <c:pt idx="6">
                  <c:v>Basic - Lecturer's Home Page, login/logout with validation</c:v>
                </c:pt>
                <c:pt idx="7">
                  <c:v>Basic - CRUD all user accounts</c:v>
                </c:pt>
                <c:pt idx="8">
                  <c:v>Generation of test cases and test plan for functionalities in Iteration 1</c:v>
                </c:pt>
                <c:pt idx="9">
                  <c:v>Generation of test plan</c:v>
                </c:pt>
                <c:pt idx="10">
                  <c:v>Testing of functionalities in Iteration 1</c:v>
                </c:pt>
                <c:pt idx="11">
                  <c:v>Debugging of failed test cases</c:v>
                </c:pt>
                <c:pt idx="12">
                  <c:v>Metrics and Risks Definition</c:v>
                </c:pt>
                <c:pt idx="13">
                  <c:v>Gather metrics and update metrics</c:v>
                </c:pt>
                <c:pt idx="14">
                  <c:v>Design and update wiki with progress </c:v>
                </c:pt>
                <c:pt idx="15">
                  <c:v>Internal Meeting 9</c:v>
                </c:pt>
                <c:pt idx="16">
                  <c:v>Internal Meeting 10</c:v>
                </c:pt>
              </c:strCache>
            </c:strRef>
          </c:cat>
          <c:val>
            <c:numRef>
              <c:f>'Iteration 1'!$K$3:$K$19</c:f>
              <c:numCache>
                <c:formatCode>0%</c:formatCode>
                <c:ptCount val="17"/>
                <c:pt idx="0">
                  <c:v>1</c:v>
                </c:pt>
                <c:pt idx="1">
                  <c:v>1</c:v>
                </c:pt>
                <c:pt idx="2">
                  <c:v>1.1428571428571428</c:v>
                </c:pt>
                <c:pt idx="3">
                  <c:v>1.1428571428571428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0.83333333333333337</c:v>
                </c:pt>
                <c:pt idx="8">
                  <c:v>1.1428571428571428</c:v>
                </c:pt>
                <c:pt idx="9">
                  <c:v>1.1428571428571428</c:v>
                </c:pt>
                <c:pt idx="10">
                  <c:v>1</c:v>
                </c:pt>
                <c:pt idx="11">
                  <c:v>5.333333333333333</c:v>
                </c:pt>
                <c:pt idx="12">
                  <c:v>1.1428571428571428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1277981920"/>
        <c:axId val="-1277976480"/>
      </c:lineChart>
      <c:catAx>
        <c:axId val="-1277981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77976480"/>
        <c:crosses val="autoZero"/>
        <c:auto val="1"/>
        <c:lblAlgn val="ctr"/>
        <c:lblOffset val="100"/>
        <c:noMultiLvlLbl val="0"/>
      </c:catAx>
      <c:valAx>
        <c:axId val="-1277976480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77981920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sz="3600">
                <a:latin typeface="Bebas Neue" panose="020B0606020202050201" pitchFamily="34" charset="0"/>
              </a:rPr>
              <a:t>Iteration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'Iteration 2'!$B$3:$B$25</c:f>
              <c:strCache>
                <c:ptCount val="23"/>
                <c:pt idx="0">
                  <c:v>Review Requirements</c:v>
                </c:pt>
                <c:pt idx="1">
                  <c:v>Update UI Mockup</c:v>
                </c:pt>
                <c:pt idx="2">
                  <c:v>Update Sequence diagram</c:v>
                </c:pt>
                <c:pt idx="3">
                  <c:v>Update use case and description</c:v>
                </c:pt>
                <c:pt idx="4">
                  <c:v>Update ER diagram, logical diagram and database</c:v>
                </c:pt>
                <c:pt idx="5">
                  <c:v>Case Management - View all scenarios (lecturer, picture format)</c:v>
                </c:pt>
                <c:pt idx="6">
                  <c:v>Case Management - Activate scenarios (lecturer view)</c:v>
                </c:pt>
                <c:pt idx="7">
                  <c:v>Case Management - View, edit and delete scenarios (admin, table view)</c:v>
                </c:pt>
                <c:pt idx="8">
                  <c:v>Case Management - Activate scenarios (admin, table view)</c:v>
                </c:pt>
                <c:pt idx="9">
                  <c:v>Patient Management - View patient's information and admission notes</c:v>
                </c:pt>
                <c:pt idx="10">
                  <c:v>Lecturer is able to view and activate scenarios, and Admin can activate, view, edit and delete scenario.</c:v>
                </c:pt>
                <c:pt idx="11">
                  <c:v>Nurse can view patient's information (Admission Notes)</c:v>
                </c:pt>
                <c:pt idx="12">
                  <c:v>Refractor of codes after database is reimported</c:v>
                </c:pt>
                <c:pt idx="13">
                  <c:v>Standardization of the UI</c:v>
                </c:pt>
                <c:pt idx="14">
                  <c:v>Deployment</c:v>
                </c:pt>
                <c:pt idx="15">
                  <c:v>Generation of test scenarios for functionalities in Iteration 2</c:v>
                </c:pt>
                <c:pt idx="16">
                  <c:v>Regression Testing of functionalities in previous iterations + current iteration</c:v>
                </c:pt>
                <c:pt idx="17">
                  <c:v>Debugging of failed test plans</c:v>
                </c:pt>
                <c:pt idx="18">
                  <c:v>Client Meeting</c:v>
                </c:pt>
                <c:pt idx="19">
                  <c:v>Internal Meeting</c:v>
                </c:pt>
                <c:pt idx="20">
                  <c:v>Gather metrics and update metrics</c:v>
                </c:pt>
                <c:pt idx="21">
                  <c:v>Update wiki with progress </c:v>
                </c:pt>
                <c:pt idx="22">
                  <c:v>Refine proposal</c:v>
                </c:pt>
              </c:strCache>
            </c:strRef>
          </c:cat>
          <c:val>
            <c:numRef>
              <c:f>'Iteration 2'!$K$3:$K$25</c:f>
              <c:numCache>
                <c:formatCode>0%</c:formatCode>
                <c:ptCount val="23"/>
                <c:pt idx="0">
                  <c:v>1</c:v>
                </c:pt>
                <c:pt idx="1">
                  <c:v>1</c:v>
                </c:pt>
                <c:pt idx="2">
                  <c:v>1.0769230769230769</c:v>
                </c:pt>
                <c:pt idx="3">
                  <c:v>1.0909090909090908</c:v>
                </c:pt>
                <c:pt idx="4">
                  <c:v>1.0666666666666667</c:v>
                </c:pt>
                <c:pt idx="5">
                  <c:v>1.5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1.5</c:v>
                </c:pt>
                <c:pt idx="12">
                  <c:v>0.9</c:v>
                </c:pt>
                <c:pt idx="13">
                  <c:v>1</c:v>
                </c:pt>
                <c:pt idx="14">
                  <c:v>1</c:v>
                </c:pt>
                <c:pt idx="15">
                  <c:v>1.2</c:v>
                </c:pt>
                <c:pt idx="16">
                  <c:v>1</c:v>
                </c:pt>
                <c:pt idx="17">
                  <c:v>1.0666666666666667</c:v>
                </c:pt>
                <c:pt idx="18">
                  <c:v>0.66666666666666663</c:v>
                </c:pt>
                <c:pt idx="19">
                  <c:v>1</c:v>
                </c:pt>
                <c:pt idx="20">
                  <c:v>1</c:v>
                </c:pt>
                <c:pt idx="21">
                  <c:v>1.1428571428571428</c:v>
                </c:pt>
                <c:pt idx="22">
                  <c:v>1.1111111111111112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1277975392"/>
        <c:axId val="-1277981376"/>
      </c:lineChart>
      <c:catAx>
        <c:axId val="-127797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77981376"/>
        <c:crosses val="autoZero"/>
        <c:auto val="1"/>
        <c:lblAlgn val="ctr"/>
        <c:lblOffset val="100"/>
        <c:noMultiLvlLbl val="0"/>
      </c:catAx>
      <c:valAx>
        <c:axId val="-1277981376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77975392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sz="3600">
                <a:latin typeface="Bebas Neue" panose="020B0606020202050201" pitchFamily="34" charset="0"/>
              </a:rPr>
              <a:t>Iteration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'[1]Iteration 3'!$B$3:$B$22</c:f>
              <c:strCache>
                <c:ptCount val="20"/>
                <c:pt idx="0">
                  <c:v>Review Requirements</c:v>
                </c:pt>
                <c:pt idx="1">
                  <c:v>Update UI Mockup</c:v>
                </c:pt>
                <c:pt idx="2">
                  <c:v>Update sequence diagram and database scripts</c:v>
                </c:pt>
                <c:pt idx="3">
                  <c:v>Patient Management - CRU patient's vitals </c:v>
                </c:pt>
                <c:pt idx="4">
                  <c:v>Patient Management/Student's Assessment - Submission of multidisiplinary notes</c:v>
                </c:pt>
                <c:pt idx="5">
                  <c:v>Patient Management - View patient's investigation reports</c:v>
                </c:pt>
                <c:pt idx="6">
                  <c:v>Student is able to CRU patient vitals, submit multidisciplinary notes and view patient's investigation reports</c:v>
                </c:pt>
                <c:pt idx="7">
                  <c:v>Beautify UI</c:v>
                </c:pt>
                <c:pt idx="8">
                  <c:v>Deployment</c:v>
                </c:pt>
                <c:pt idx="9">
                  <c:v>Generation of test cases for functionalities in Iteration 3</c:v>
                </c:pt>
                <c:pt idx="10">
                  <c:v>Regression Testing of functionalities in previous iterations + current iteration</c:v>
                </c:pt>
                <c:pt idx="11">
                  <c:v>Create User Test document, identify users for testing</c:v>
                </c:pt>
                <c:pt idx="12">
                  <c:v>Conduct User Test *</c:v>
                </c:pt>
                <c:pt idx="13">
                  <c:v>Debugging of failed test plans</c:v>
                </c:pt>
                <c:pt idx="14">
                  <c:v>Client Meeting</c:v>
                </c:pt>
                <c:pt idx="15">
                  <c:v>Supervisor Meeting 1</c:v>
                </c:pt>
                <c:pt idx="16">
                  <c:v>Gather metrics and update metrics</c:v>
                </c:pt>
                <c:pt idx="17">
                  <c:v>Update wiki with progress </c:v>
                </c:pt>
                <c:pt idx="18">
                  <c:v>Internal Meeting to prepare for acceptance slides</c:v>
                </c:pt>
                <c:pt idx="19">
                  <c:v>Proposal Submission</c:v>
                </c:pt>
              </c:strCache>
            </c:strRef>
          </c:cat>
          <c:val>
            <c:numRef>
              <c:f>'[1]Iteration 3'!$K$3:$K$22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0.95238095238095233</c:v>
                </c:pt>
                <c:pt idx="4">
                  <c:v>1</c:v>
                </c:pt>
                <c:pt idx="5">
                  <c:v>1</c:v>
                </c:pt>
                <c:pt idx="6">
                  <c:v>1.1428571428571428</c:v>
                </c:pt>
                <c:pt idx="7">
                  <c:v>1.0434782608695652</c:v>
                </c:pt>
                <c:pt idx="8">
                  <c:v>1</c:v>
                </c:pt>
                <c:pt idx="9">
                  <c:v>1.1428571428571428</c:v>
                </c:pt>
                <c:pt idx="10">
                  <c:v>1.1666666666666667</c:v>
                </c:pt>
                <c:pt idx="11">
                  <c:v>1</c:v>
                </c:pt>
                <c:pt idx="12">
                  <c:v>1</c:v>
                </c:pt>
                <c:pt idx="13">
                  <c:v>1.3333333333333333</c:v>
                </c:pt>
                <c:pt idx="14">
                  <c:v>1</c:v>
                </c:pt>
                <c:pt idx="15">
                  <c:v>1.5</c:v>
                </c:pt>
                <c:pt idx="16">
                  <c:v>1</c:v>
                </c:pt>
                <c:pt idx="17">
                  <c:v>1.1428571428571428</c:v>
                </c:pt>
                <c:pt idx="18">
                  <c:v>1.0714285714285714</c:v>
                </c:pt>
                <c:pt idx="19">
                  <c:v>1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1277972128"/>
        <c:axId val="-1277971584"/>
      </c:lineChart>
      <c:catAx>
        <c:axId val="-1277972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77971584"/>
        <c:crosses val="autoZero"/>
        <c:auto val="1"/>
        <c:lblAlgn val="ctr"/>
        <c:lblOffset val="100"/>
        <c:noMultiLvlLbl val="0"/>
      </c:catAx>
      <c:valAx>
        <c:axId val="-1277971584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77972128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sz="3600">
                <a:latin typeface="Bebas Neue" panose="020B0606020202050201" pitchFamily="34" charset="0"/>
              </a:rPr>
              <a:t>Iteration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'Iteration 4'!$B$3:$B$17</c:f>
              <c:strCache>
                <c:ptCount val="15"/>
                <c:pt idx="0">
                  <c:v>Internal Meeting 12- Review Requirements and review UT1 results</c:v>
                </c:pt>
                <c:pt idx="1">
                  <c:v>Update UI Mockup</c:v>
                </c:pt>
                <c:pt idx="2">
                  <c:v>Update sequence and database</c:v>
                </c:pt>
                <c:pt idx="3">
                  <c:v>View previously submitted multidisciplinary notes</c:v>
                </c:pt>
                <c:pt idx="4">
                  <c:v>View activated scenario information (Student's view)</c:v>
                </c:pt>
                <c:pt idx="5">
                  <c:v>Implement changes from UT1</c:v>
                </c:pt>
                <c:pt idx="6">
                  <c:v>Deployment</c:v>
                </c:pt>
                <c:pt idx="7">
                  <c:v>Generation of test scenarios for functionalities in Iteration 4</c:v>
                </c:pt>
                <c:pt idx="8">
                  <c:v>Regression Testing of functionalities in previous iterations + current iteration</c:v>
                </c:pt>
                <c:pt idx="9">
                  <c:v>Debugging of failed test plans</c:v>
                </c:pt>
                <c:pt idx="10">
                  <c:v>Client Meeting 5</c:v>
                </c:pt>
                <c:pt idx="11">
                  <c:v>Gather metrics and update metrics</c:v>
                </c:pt>
                <c:pt idx="12">
                  <c:v>Update wiki with progress </c:v>
                </c:pt>
                <c:pt idx="13">
                  <c:v>Prepare for acceptance slides </c:v>
                </c:pt>
                <c:pt idx="14">
                  <c:v>Acceptance Presentation</c:v>
                </c:pt>
              </c:strCache>
            </c:strRef>
          </c:cat>
          <c:val>
            <c:numRef>
              <c:f>'Iteration 4'!$K$3:$K$17</c:f>
              <c:numCache>
                <c:formatCode>0%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0.88888888888888884</c:v>
                </c:pt>
                <c:pt idx="3">
                  <c:v>1</c:v>
                </c:pt>
                <c:pt idx="4">
                  <c:v>1</c:v>
                </c:pt>
                <c:pt idx="5">
                  <c:v>1.1666666666666667</c:v>
                </c:pt>
                <c:pt idx="6">
                  <c:v>1</c:v>
                </c:pt>
                <c:pt idx="7">
                  <c:v>1.1428571428571428</c:v>
                </c:pt>
                <c:pt idx="8">
                  <c:v>0.9285714285714286</c:v>
                </c:pt>
                <c:pt idx="9">
                  <c:v>1.1111111111111112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1.0769230769230769</c:v>
                </c:pt>
                <c:pt idx="14">
                  <c:v>1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1647750192"/>
        <c:axId val="-1647757808"/>
      </c:lineChart>
      <c:catAx>
        <c:axId val="-1647750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47757808"/>
        <c:crosses val="autoZero"/>
        <c:auto val="1"/>
        <c:lblAlgn val="ctr"/>
        <c:lblOffset val="100"/>
        <c:noMultiLvlLbl val="0"/>
      </c:catAx>
      <c:valAx>
        <c:axId val="-1647757808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47750192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sz="3600">
                <a:latin typeface="Bebas Neue" panose="020B0606020202050201" pitchFamily="34" charset="0"/>
              </a:rPr>
              <a:t>Iteration 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'Iteration 5'!$B$3:$B$14</c:f>
              <c:strCache>
                <c:ptCount val="12"/>
                <c:pt idx="0">
                  <c:v>Review requirements and reschedule</c:v>
                </c:pt>
                <c:pt idx="1">
                  <c:v>Update ER diagram and database</c:v>
                </c:pt>
                <c:pt idx="2">
                  <c:v>State transition (Lecturer)</c:v>
                </c:pt>
                <c:pt idx="3">
                  <c:v>Medical administration</c:v>
                </c:pt>
                <c:pt idx="4">
                  <c:v>Historial charts for vital signs</c:v>
                </c:pt>
                <c:pt idx="5">
                  <c:v>Ensure that the changed state does not affect the case activated</c:v>
                </c:pt>
                <c:pt idx="6">
                  <c:v>Ensure that the investigation and medication tab changes accordingly when state is changed</c:v>
                </c:pt>
                <c:pt idx="7">
                  <c:v>Deployment</c:v>
                </c:pt>
                <c:pt idx="8">
                  <c:v>Generation of test scenarios for functionalities in Iteration 5</c:v>
                </c:pt>
                <c:pt idx="9">
                  <c:v>Regression Testing of functionalities in previous iterations + current iteration</c:v>
                </c:pt>
                <c:pt idx="10">
                  <c:v>Debugging of failed test cases</c:v>
                </c:pt>
                <c:pt idx="11">
                  <c:v>Gather metrics and update metrics</c:v>
                </c:pt>
              </c:strCache>
            </c:strRef>
          </c:cat>
          <c:val>
            <c:numRef>
              <c:f>'Iteration 5'!$K$3:$K$14</c:f>
              <c:numCache>
                <c:formatCode>0%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0.91666666666666663</c:v>
                </c:pt>
                <c:pt idx="3">
                  <c:v>0.91666666666666663</c:v>
                </c:pt>
                <c:pt idx="4">
                  <c:v>1.1000000000000001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0.88888888888888884</c:v>
                </c:pt>
                <c:pt idx="10">
                  <c:v>0.6</c:v>
                </c:pt>
                <c:pt idx="11">
                  <c:v>1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1647749648"/>
        <c:axId val="-1647748016"/>
      </c:lineChart>
      <c:catAx>
        <c:axId val="-1647749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47748016"/>
        <c:crosses val="autoZero"/>
        <c:auto val="1"/>
        <c:lblAlgn val="ctr"/>
        <c:lblOffset val="100"/>
        <c:noMultiLvlLbl val="0"/>
      </c:catAx>
      <c:valAx>
        <c:axId val="-1647748016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47749648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sz="3600">
                <a:latin typeface="Bebas Neue" panose="020B0606020202050201" pitchFamily="34" charset="0"/>
              </a:rPr>
              <a:t>Iteration 6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'Iteration 6'!$B$3:$B$20</c:f>
              <c:strCache>
                <c:ptCount val="18"/>
                <c:pt idx="0">
                  <c:v>Review requirements</c:v>
                </c:pt>
                <c:pt idx="1">
                  <c:v>Update UI Mockup</c:v>
                </c:pt>
                <c:pt idx="2">
                  <c:v>Update sequence diagram</c:v>
                </c:pt>
                <c:pt idx="3">
                  <c:v>Changes made based on previous client meeting - charts and medication history</c:v>
                </c:pt>
                <c:pt idx="4">
                  <c:v>Case Setup - Create case and state</c:v>
                </c:pt>
                <c:pt idx="5">
                  <c:v>Ward Management - view ward's information, visualisation of ward</c:v>
                </c:pt>
                <c:pt idx="6">
                  <c:v>Patient Management - Documents tab, display consent form based on state</c:v>
                </c:pt>
                <c:pt idx="7">
                  <c:v>View student's submission</c:v>
                </c:pt>
                <c:pt idx="8">
                  <c:v>Investigation - Update reports according to state</c:v>
                </c:pt>
                <c:pt idx="9">
                  <c:v>Ensure that chosen ward shows correct patient's information, reports, documents with the state</c:v>
                </c:pt>
                <c:pt idx="10">
                  <c:v>Deployment</c:v>
                </c:pt>
                <c:pt idx="11">
                  <c:v>Generation of test cases for functionalities in Iteration 6</c:v>
                </c:pt>
                <c:pt idx="12">
                  <c:v>Regression Testing of functionalities in previous iterations + current iteration</c:v>
                </c:pt>
                <c:pt idx="13">
                  <c:v>Debugging of failed test cases</c:v>
                </c:pt>
                <c:pt idx="14">
                  <c:v>Supervisor Meeting 2</c:v>
                </c:pt>
                <c:pt idx="15">
                  <c:v>Client Meeting 7</c:v>
                </c:pt>
                <c:pt idx="16">
                  <c:v>Gather metrics and update metrics</c:v>
                </c:pt>
                <c:pt idx="17">
                  <c:v>Update wiki with progress </c:v>
                </c:pt>
              </c:strCache>
            </c:strRef>
          </c:cat>
          <c:val>
            <c:numRef>
              <c:f>'Iteration 6'!$K$3:$K$20</c:f>
              <c:numCache>
                <c:formatCode>0%</c:formatCode>
                <c:ptCount val="1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1.05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1.3333333333333333</c:v>
                </c:pt>
                <c:pt idx="9">
                  <c:v>1.1666666666666667</c:v>
                </c:pt>
                <c:pt idx="10">
                  <c:v>1</c:v>
                </c:pt>
                <c:pt idx="11">
                  <c:v>1.0909090909090908</c:v>
                </c:pt>
                <c:pt idx="12">
                  <c:v>0.9</c:v>
                </c:pt>
                <c:pt idx="13">
                  <c:v>0.99995239682010761</c:v>
                </c:pt>
                <c:pt idx="14">
                  <c:v>0.5</c:v>
                </c:pt>
                <c:pt idx="15">
                  <c:v>1.2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1102598912"/>
        <c:axId val="-1102591840"/>
      </c:lineChart>
      <c:catAx>
        <c:axId val="-1102598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02591840"/>
        <c:crosses val="autoZero"/>
        <c:auto val="1"/>
        <c:lblAlgn val="ctr"/>
        <c:lblOffset val="100"/>
        <c:noMultiLvlLbl val="0"/>
      </c:catAx>
      <c:valAx>
        <c:axId val="-1102591840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02598912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sz="3600">
                <a:latin typeface="Bebas Neue" panose="020B0606020202050201" pitchFamily="34" charset="0"/>
              </a:rPr>
              <a:t>Iteration 7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'Iteration 7'!$B$3:$B$20</c:f>
              <c:strCache>
                <c:ptCount val="17"/>
                <c:pt idx="0">
                  <c:v>Internal Meeting 15 - Review Requirements</c:v>
                </c:pt>
                <c:pt idx="1">
                  <c:v>Update use case,  ER diagram, sequence diagram</c:v>
                </c:pt>
                <c:pt idx="2">
                  <c:v>Changes made based on previous client meeting - documents, investigation tab,</c:v>
                </c:pt>
                <c:pt idx="3">
                  <c:v>Case setup - upload reports, documents, etc</c:v>
                </c:pt>
                <c:pt idx="4">
                  <c:v>Case Management - reset all for admin</c:v>
                </c:pt>
                <c:pt idx="5">
                  <c:v>Case Management - reset case for lecturer</c:v>
                </c:pt>
                <c:pt idx="6">
                  <c:v>Beautify UI</c:v>
                </c:pt>
                <c:pt idx="7">
                  <c:v>Deployment in NP's machine</c:v>
                </c:pt>
                <c:pt idx="8">
                  <c:v>Regression Testing of functionalities in previous iterations + current iteration for  deployment</c:v>
                </c:pt>
                <c:pt idx="9">
                  <c:v>Create User Test document, identify users for User Testing 2</c:v>
                </c:pt>
                <c:pt idx="10">
                  <c:v>Conduct User Test</c:v>
                </c:pt>
                <c:pt idx="11">
                  <c:v>Debugging of failed test cases</c:v>
                </c:pt>
                <c:pt idx="12">
                  <c:v>Internal Meeting 16 - Review User Test 2 Results</c:v>
                </c:pt>
                <c:pt idx="13">
                  <c:v>Client Meeting 8</c:v>
                </c:pt>
                <c:pt idx="14">
                  <c:v>Supervisor Meeting 3</c:v>
                </c:pt>
                <c:pt idx="15">
                  <c:v>Gather metrics and update metrics</c:v>
                </c:pt>
                <c:pt idx="16">
                  <c:v>Update wiki with progress </c:v>
                </c:pt>
              </c:strCache>
            </c:strRef>
          </c:cat>
          <c:val>
            <c:numRef>
              <c:f>'Iteration 7'!$K$3:$K$20</c:f>
              <c:numCache>
                <c:formatCode>0%</c:formatCode>
                <c:ptCount val="18"/>
                <c:pt idx="0">
                  <c:v>1</c:v>
                </c:pt>
                <c:pt idx="1">
                  <c:v>1.1428571428571428</c:v>
                </c:pt>
                <c:pt idx="2">
                  <c:v>1.0909090909090908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1.1428571428571428</c:v>
                </c:pt>
                <c:pt idx="7">
                  <c:v>0.5</c:v>
                </c:pt>
                <c:pt idx="8" formatCode="General">
                  <c:v>1.125</c:v>
                </c:pt>
                <c:pt idx="9">
                  <c:v>1</c:v>
                </c:pt>
                <c:pt idx="10">
                  <c:v>0.86956521739130443</c:v>
                </c:pt>
                <c:pt idx="11">
                  <c:v>1</c:v>
                </c:pt>
                <c:pt idx="12">
                  <c:v>1.1428571428571428</c:v>
                </c:pt>
                <c:pt idx="13">
                  <c:v>1</c:v>
                </c:pt>
                <c:pt idx="14">
                  <c:v>2</c:v>
                </c:pt>
                <c:pt idx="15">
                  <c:v>0.8</c:v>
                </c:pt>
                <c:pt idx="16">
                  <c:v>1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1102591296"/>
        <c:axId val="-1102594016"/>
      </c:lineChart>
      <c:catAx>
        <c:axId val="-1102591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02594016"/>
        <c:crosses val="autoZero"/>
        <c:auto val="1"/>
        <c:lblAlgn val="ctr"/>
        <c:lblOffset val="100"/>
        <c:noMultiLvlLbl val="0"/>
      </c:catAx>
      <c:valAx>
        <c:axId val="-1102594016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02591296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62830</xdr:colOff>
      <xdr:row>0</xdr:row>
      <xdr:rowOff>18327</xdr:rowOff>
    </xdr:from>
    <xdr:to>
      <xdr:col>29</xdr:col>
      <xdr:colOff>588817</xdr:colOff>
      <xdr:row>33</xdr:row>
      <xdr:rowOff>86590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261937</xdr:colOff>
      <xdr:row>0</xdr:row>
      <xdr:rowOff>71437</xdr:rowOff>
    </xdr:from>
    <xdr:to>
      <xdr:col>30</xdr:col>
      <xdr:colOff>614742</xdr:colOff>
      <xdr:row>26</xdr:row>
      <xdr:rowOff>96405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261937</xdr:colOff>
      <xdr:row>0</xdr:row>
      <xdr:rowOff>71437</xdr:rowOff>
    </xdr:from>
    <xdr:to>
      <xdr:col>30</xdr:col>
      <xdr:colOff>614742</xdr:colOff>
      <xdr:row>23</xdr:row>
      <xdr:rowOff>96405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261937</xdr:colOff>
      <xdr:row>0</xdr:row>
      <xdr:rowOff>71437</xdr:rowOff>
    </xdr:from>
    <xdr:to>
      <xdr:col>30</xdr:col>
      <xdr:colOff>614742</xdr:colOff>
      <xdr:row>26</xdr:row>
      <xdr:rowOff>96405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261937</xdr:colOff>
      <xdr:row>0</xdr:row>
      <xdr:rowOff>71437</xdr:rowOff>
    </xdr:from>
    <xdr:to>
      <xdr:col>30</xdr:col>
      <xdr:colOff>614742</xdr:colOff>
      <xdr:row>19</xdr:row>
      <xdr:rowOff>96405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261937</xdr:colOff>
      <xdr:row>0</xdr:row>
      <xdr:rowOff>71437</xdr:rowOff>
    </xdr:from>
    <xdr:to>
      <xdr:col>30</xdr:col>
      <xdr:colOff>614742</xdr:colOff>
      <xdr:row>19</xdr:row>
      <xdr:rowOff>96405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261937</xdr:colOff>
      <xdr:row>0</xdr:row>
      <xdr:rowOff>71437</xdr:rowOff>
    </xdr:from>
    <xdr:to>
      <xdr:col>30</xdr:col>
      <xdr:colOff>614742</xdr:colOff>
      <xdr:row>19</xdr:row>
      <xdr:rowOff>96405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ropbox/FYP_WhitePinnacle/Project%20Management/Project%20Management/Metrics/Task%20Metrics/Task%20Metrics%20Tracking%20v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tailed Schedule"/>
      <sheetName val="Iteration 1"/>
      <sheetName val="Iteration 2"/>
      <sheetName val="Iteration 3"/>
      <sheetName val="Guidelines for Task Metrics"/>
      <sheetName val="Sheet1"/>
    </sheetNames>
    <sheetDataSet>
      <sheetData sheetId="0"/>
      <sheetData sheetId="1"/>
      <sheetData sheetId="2"/>
      <sheetData sheetId="3">
        <row r="3">
          <cell r="B3" t="str">
            <v>Review Requirements</v>
          </cell>
          <cell r="K3">
            <v>1</v>
          </cell>
        </row>
        <row r="4">
          <cell r="B4" t="str">
            <v>Update UI Mockup</v>
          </cell>
          <cell r="K4">
            <v>1</v>
          </cell>
        </row>
        <row r="5">
          <cell r="B5" t="str">
            <v>Update sequence diagram and database scripts</v>
          </cell>
          <cell r="K5">
            <v>1</v>
          </cell>
        </row>
        <row r="6">
          <cell r="B6" t="str">
            <v xml:space="preserve">Patient Management - CRU patient's vitals </v>
          </cell>
          <cell r="K6">
            <v>0.95238095238095233</v>
          </cell>
        </row>
        <row r="7">
          <cell r="B7" t="str">
            <v>Patient Management/Student's Assessment - Submission of multidisiplinary notes</v>
          </cell>
          <cell r="K7">
            <v>1</v>
          </cell>
        </row>
        <row r="8">
          <cell r="B8" t="str">
            <v>Patient Management - View patient's investigation reports</v>
          </cell>
          <cell r="K8">
            <v>1</v>
          </cell>
        </row>
        <row r="9">
          <cell r="B9" t="str">
            <v>Student is able to CRU patient vitals, submit multidisciplinary notes and view patient's investigation reports</v>
          </cell>
          <cell r="K9">
            <v>1.1428571428571428</v>
          </cell>
        </row>
        <row r="10">
          <cell r="B10" t="str">
            <v>Beautify UI</v>
          </cell>
          <cell r="K10">
            <v>1.0434782608695652</v>
          </cell>
        </row>
        <row r="11">
          <cell r="B11" t="str">
            <v>Deployment</v>
          </cell>
          <cell r="K11">
            <v>1</v>
          </cell>
        </row>
        <row r="12">
          <cell r="B12" t="str">
            <v>Generation of test cases for functionalities in Iteration 3</v>
          </cell>
          <cell r="K12">
            <v>1.1428571428571428</v>
          </cell>
        </row>
        <row r="13">
          <cell r="B13" t="str">
            <v>Regression Testing of functionalities in previous iterations + current iteration</v>
          </cell>
          <cell r="K13">
            <v>1.1666666666666667</v>
          </cell>
        </row>
        <row r="14">
          <cell r="B14" t="str">
            <v>Create User Test document, identify users for testing</v>
          </cell>
          <cell r="K14">
            <v>1</v>
          </cell>
        </row>
        <row r="15">
          <cell r="B15" t="str">
            <v>Conduct User Test *</v>
          </cell>
          <cell r="K15">
            <v>1</v>
          </cell>
        </row>
        <row r="16">
          <cell r="B16" t="str">
            <v>Debugging of failed test plans</v>
          </cell>
          <cell r="K16">
            <v>1.3333333333333333</v>
          </cell>
        </row>
        <row r="17">
          <cell r="B17" t="str">
            <v>Client Meeting</v>
          </cell>
          <cell r="K17">
            <v>1</v>
          </cell>
        </row>
        <row r="18">
          <cell r="B18" t="str">
            <v>Supervisor Meeting 1</v>
          </cell>
          <cell r="K18">
            <v>1.5</v>
          </cell>
        </row>
        <row r="19">
          <cell r="B19" t="str">
            <v>Gather metrics and update metrics</v>
          </cell>
          <cell r="K19">
            <v>1</v>
          </cell>
        </row>
        <row r="20">
          <cell r="B20" t="str">
            <v xml:space="preserve">Update wiki with progress </v>
          </cell>
          <cell r="K20">
            <v>1.1428571428571428</v>
          </cell>
        </row>
        <row r="21">
          <cell r="B21" t="str">
            <v>Internal Meeting to prepare for acceptance slides</v>
          </cell>
          <cell r="K21">
            <v>1.0714285714285714</v>
          </cell>
        </row>
        <row r="22">
          <cell r="B22" t="str">
            <v>Proposal Submission</v>
          </cell>
          <cell r="K22">
            <v>1</v>
          </cell>
        </row>
      </sheetData>
      <sheetData sheetId="4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335"/>
  <sheetViews>
    <sheetView topLeftCell="A111" zoomScale="70" zoomScaleNormal="70" workbookViewId="0">
      <selection activeCell="B57" sqref="B57:M83"/>
    </sheetView>
  </sheetViews>
  <sheetFormatPr defaultRowHeight="13.5" x14ac:dyDescent="0.25"/>
  <cols>
    <col min="1" max="1" width="5.85546875" style="2" customWidth="1"/>
    <col min="2" max="2" width="4.85546875" style="2" bestFit="1" customWidth="1"/>
    <col min="3" max="3" width="82.28515625" style="15" customWidth="1"/>
    <col min="4" max="4" width="14.7109375" style="2" customWidth="1"/>
    <col min="5" max="5" width="8.7109375" style="15" customWidth="1"/>
    <col min="6" max="7" width="13.7109375" style="16" customWidth="1"/>
    <col min="8" max="8" width="12.7109375" style="15" customWidth="1"/>
    <col min="9" max="10" width="11.7109375" style="15" customWidth="1"/>
    <col min="11" max="11" width="9.42578125" style="15" customWidth="1"/>
    <col min="12" max="12" width="9.42578125" style="17" customWidth="1"/>
    <col min="13" max="13" width="11.7109375" style="2" bestFit="1" customWidth="1"/>
    <col min="14" max="14" width="4.42578125" style="2" customWidth="1"/>
    <col min="15" max="15" width="15.7109375" style="2" bestFit="1" customWidth="1"/>
    <col min="16" max="16" width="20" style="2" bestFit="1" customWidth="1"/>
    <col min="17" max="17" width="15.42578125" style="2" bestFit="1" customWidth="1"/>
    <col min="18" max="16384" width="9.140625" style="2"/>
  </cols>
  <sheetData>
    <row r="2" spans="2:17" ht="33.950000000000003" customHeight="1" x14ac:dyDescent="0.25">
      <c r="B2" s="74" t="s">
        <v>0</v>
      </c>
      <c r="C2" s="71"/>
      <c r="D2" s="71"/>
      <c r="E2" s="71"/>
      <c r="F2" s="71"/>
      <c r="G2" s="71"/>
      <c r="H2" s="71"/>
      <c r="I2" s="71"/>
      <c r="J2" s="71"/>
      <c r="K2" s="71"/>
      <c r="L2" s="71"/>
      <c r="M2" s="72"/>
      <c r="N2" s="1" t="s">
        <v>1</v>
      </c>
      <c r="O2" s="73" t="s">
        <v>0</v>
      </c>
      <c r="P2" s="73"/>
      <c r="Q2" s="73"/>
    </row>
    <row r="3" spans="2:17" ht="26.25" x14ac:dyDescent="0.25">
      <c r="B3" s="3" t="s">
        <v>2</v>
      </c>
      <c r="C3" s="4" t="s">
        <v>3</v>
      </c>
      <c r="D3" s="3" t="s">
        <v>4</v>
      </c>
      <c r="E3" s="4" t="s">
        <v>5</v>
      </c>
      <c r="F3" s="5" t="s">
        <v>6</v>
      </c>
      <c r="G3" s="5" t="s">
        <v>7</v>
      </c>
      <c r="H3" s="4" t="s">
        <v>8</v>
      </c>
      <c r="I3" s="4" t="s">
        <v>9</v>
      </c>
      <c r="J3" s="4" t="s">
        <v>10</v>
      </c>
      <c r="K3" s="4" t="s">
        <v>11</v>
      </c>
      <c r="L3" s="6"/>
      <c r="M3" s="3" t="s">
        <v>12</v>
      </c>
      <c r="N3" s="1"/>
      <c r="O3" s="3"/>
      <c r="P3" s="3" t="s">
        <v>13</v>
      </c>
      <c r="Q3" s="3" t="s">
        <v>11</v>
      </c>
    </row>
    <row r="4" spans="2:17" x14ac:dyDescent="0.25">
      <c r="B4" s="7">
        <v>1</v>
      </c>
      <c r="C4" s="8" t="s">
        <v>14</v>
      </c>
      <c r="D4" s="7" t="s">
        <v>15</v>
      </c>
      <c r="E4" s="8">
        <v>1</v>
      </c>
      <c r="F4" s="9">
        <v>41825</v>
      </c>
      <c r="G4" s="9">
        <f>F4</f>
        <v>41825</v>
      </c>
      <c r="H4" s="8">
        <v>1</v>
      </c>
      <c r="I4" s="9">
        <v>41825</v>
      </c>
      <c r="J4" s="9">
        <f>I4</f>
        <v>41825</v>
      </c>
      <c r="K4" s="8">
        <v>1.5</v>
      </c>
      <c r="L4" s="10"/>
      <c r="M4" s="11" t="s">
        <v>16</v>
      </c>
      <c r="N4" s="1" t="s">
        <v>17</v>
      </c>
      <c r="O4" s="7" t="s">
        <v>18</v>
      </c>
      <c r="P4" s="7">
        <f>SUMIF($D$4:$D$12,"*Gladys*",$H$4:$H$12)+$P$9</f>
        <v>11.5</v>
      </c>
      <c r="Q4" s="7">
        <f>SUMIF($D$4:$D$12,"*Gladys*",$K$4:$K$12)+$Q$9</f>
        <v>15.5</v>
      </c>
    </row>
    <row r="5" spans="2:17" x14ac:dyDescent="0.25">
      <c r="B5" s="12">
        <v>2</v>
      </c>
      <c r="C5" s="13" t="s">
        <v>19</v>
      </c>
      <c r="D5" s="7" t="s">
        <v>20</v>
      </c>
      <c r="E5" s="8">
        <f>G5-F5+1</f>
        <v>12</v>
      </c>
      <c r="F5" s="9">
        <v>41825</v>
      </c>
      <c r="G5" s="9">
        <v>41836</v>
      </c>
      <c r="H5" s="13">
        <v>4</v>
      </c>
      <c r="I5" s="9">
        <v>41825</v>
      </c>
      <c r="J5" s="9">
        <v>41836</v>
      </c>
      <c r="K5" s="13">
        <v>5.5</v>
      </c>
      <c r="L5" s="14"/>
      <c r="M5" s="11" t="s">
        <v>16</v>
      </c>
      <c r="N5" s="1"/>
      <c r="O5" s="7" t="s">
        <v>21</v>
      </c>
      <c r="P5" s="7">
        <f>SUMIF($D$4:$D$12,"*Wei Yi*",$H$4:$H$12)+$P$9</f>
        <v>12.5</v>
      </c>
      <c r="Q5" s="7">
        <f>SUMIF($D$4:$D$12,"*Wei Yi*",$K$4:$K$12)+$Q$9</f>
        <v>16</v>
      </c>
    </row>
    <row r="6" spans="2:17" x14ac:dyDescent="0.25">
      <c r="B6" s="7">
        <v>3</v>
      </c>
      <c r="C6" s="13" t="s">
        <v>22</v>
      </c>
      <c r="D6" s="7" t="s">
        <v>15</v>
      </c>
      <c r="E6" s="8">
        <v>1</v>
      </c>
      <c r="F6" s="9">
        <v>41827</v>
      </c>
      <c r="G6" s="9">
        <v>41827</v>
      </c>
      <c r="H6" s="13">
        <v>1</v>
      </c>
      <c r="I6" s="9">
        <v>41827</v>
      </c>
      <c r="J6" s="9">
        <v>41827</v>
      </c>
      <c r="K6" s="13">
        <v>1</v>
      </c>
      <c r="L6" s="14"/>
      <c r="M6" s="11" t="s">
        <v>16</v>
      </c>
      <c r="N6" s="1" t="s">
        <v>23</v>
      </c>
      <c r="O6" s="7" t="s">
        <v>24</v>
      </c>
      <c r="P6" s="7">
        <f>SUMIF($D$4:$D$12,"*Grace*",$H$4:$H$12)+$P$9</f>
        <v>12.5</v>
      </c>
      <c r="Q6" s="7">
        <f>SUMIF($D$4:$D$12,"*Grace*",$K$4:$K$12)+$Q$9</f>
        <v>16</v>
      </c>
    </row>
    <row r="7" spans="2:17" x14ac:dyDescent="0.25">
      <c r="B7" s="7">
        <v>4</v>
      </c>
      <c r="C7" s="8" t="s">
        <v>25</v>
      </c>
      <c r="D7" s="7" t="s">
        <v>15</v>
      </c>
      <c r="E7" s="8">
        <v>1</v>
      </c>
      <c r="F7" s="9">
        <v>41832</v>
      </c>
      <c r="G7" s="9">
        <v>41832</v>
      </c>
      <c r="H7" s="8">
        <v>2</v>
      </c>
      <c r="I7" s="9">
        <v>41832</v>
      </c>
      <c r="J7" s="9">
        <v>41832</v>
      </c>
      <c r="K7" s="8">
        <v>1.5</v>
      </c>
      <c r="L7" s="10"/>
      <c r="M7" s="11" t="s">
        <v>16</v>
      </c>
      <c r="N7" s="1" t="s">
        <v>26</v>
      </c>
      <c r="O7" s="7" t="s">
        <v>27</v>
      </c>
      <c r="P7" s="7">
        <f>SUMIF($D$4:$D$12,"*Jocelyn*",$H$4:$H$12)+$P$9</f>
        <v>11.5</v>
      </c>
      <c r="Q7" s="7">
        <f>SUMIF($D$4:$D$12,"*Jocelyn*",$K$4:$K$12)+$Q$9</f>
        <v>15.5</v>
      </c>
    </row>
    <row r="8" spans="2:17" x14ac:dyDescent="0.25">
      <c r="B8" s="12">
        <v>5</v>
      </c>
      <c r="C8" s="8" t="s">
        <v>28</v>
      </c>
      <c r="D8" s="7" t="s">
        <v>15</v>
      </c>
      <c r="E8" s="8">
        <v>1</v>
      </c>
      <c r="F8" s="9">
        <v>41832</v>
      </c>
      <c r="G8" s="9">
        <v>41832</v>
      </c>
      <c r="H8" s="8">
        <v>1</v>
      </c>
      <c r="I8" s="9">
        <v>41832</v>
      </c>
      <c r="J8" s="9">
        <v>41832</v>
      </c>
      <c r="K8" s="8">
        <v>2.5</v>
      </c>
      <c r="L8" s="10"/>
      <c r="M8" s="11" t="s">
        <v>16</v>
      </c>
      <c r="N8" s="1" t="s">
        <v>29</v>
      </c>
      <c r="O8" s="7" t="s">
        <v>30</v>
      </c>
      <c r="P8" s="7">
        <f>SUMIF($D$4:$D$12,"*Shi Qi*",$H$4:$H$12)+$P$9</f>
        <v>12.5</v>
      </c>
      <c r="Q8" s="7">
        <f>SUMIF($D$4:$D$12,"*Shi Qi*",$K$4:$K$12)+$Q$9</f>
        <v>16.5</v>
      </c>
    </row>
    <row r="9" spans="2:17" ht="27" x14ac:dyDescent="0.25">
      <c r="B9" s="7">
        <v>6</v>
      </c>
      <c r="C9" s="8" t="s">
        <v>31</v>
      </c>
      <c r="D9" s="8" t="s">
        <v>32</v>
      </c>
      <c r="E9" s="8">
        <f>G9-F9</f>
        <v>4</v>
      </c>
      <c r="F9" s="9">
        <v>41832</v>
      </c>
      <c r="G9" s="9">
        <v>41836</v>
      </c>
      <c r="H9" s="8">
        <v>5</v>
      </c>
      <c r="I9" s="9">
        <v>41832</v>
      </c>
      <c r="J9" s="9">
        <v>41836</v>
      </c>
      <c r="K9" s="8">
        <v>6</v>
      </c>
      <c r="L9" s="10"/>
      <c r="M9" s="11" t="s">
        <v>16</v>
      </c>
      <c r="N9" s="1"/>
      <c r="O9" s="12" t="s">
        <v>15</v>
      </c>
      <c r="P9" s="7">
        <f>SUMIF($D$4:$D$12,"*All*",$H$4:$H$12)</f>
        <v>7.5</v>
      </c>
      <c r="Q9" s="7">
        <f>SUMIF($D$4:$D$12,"*All*",$K$4:$K$12)</f>
        <v>10</v>
      </c>
    </row>
    <row r="10" spans="2:17" x14ac:dyDescent="0.25">
      <c r="B10" s="7">
        <v>7</v>
      </c>
      <c r="C10" s="13" t="s">
        <v>33</v>
      </c>
      <c r="D10" s="7" t="s">
        <v>15</v>
      </c>
      <c r="E10" s="8">
        <v>1</v>
      </c>
      <c r="F10" s="9">
        <v>41836</v>
      </c>
      <c r="G10" s="9">
        <v>41836</v>
      </c>
      <c r="H10" s="13">
        <v>1</v>
      </c>
      <c r="I10" s="9">
        <v>41836</v>
      </c>
      <c r="J10" s="9">
        <v>41836</v>
      </c>
      <c r="K10" s="13">
        <v>1.5</v>
      </c>
      <c r="L10" s="14"/>
      <c r="M10" s="11" t="s">
        <v>16</v>
      </c>
      <c r="N10" s="1" t="s">
        <v>34</v>
      </c>
    </row>
    <row r="11" spans="2:17" x14ac:dyDescent="0.25">
      <c r="B11" s="12">
        <v>8</v>
      </c>
      <c r="C11" s="13" t="s">
        <v>35</v>
      </c>
      <c r="D11" s="12" t="s">
        <v>30</v>
      </c>
      <c r="E11" s="8">
        <v>1</v>
      </c>
      <c r="F11" s="9">
        <v>41837</v>
      </c>
      <c r="G11" s="9">
        <v>41837</v>
      </c>
      <c r="H11" s="13">
        <v>0</v>
      </c>
      <c r="I11" s="9">
        <v>41837</v>
      </c>
      <c r="J11" s="9">
        <v>41837</v>
      </c>
      <c r="K11" s="13">
        <v>0.5</v>
      </c>
      <c r="L11" s="14"/>
      <c r="M11" s="11" t="s">
        <v>16</v>
      </c>
      <c r="N11" s="1"/>
    </row>
    <row r="12" spans="2:17" x14ac:dyDescent="0.25">
      <c r="B12" s="7">
        <v>9</v>
      </c>
      <c r="C12" s="13" t="s">
        <v>36</v>
      </c>
      <c r="D12" s="12" t="s">
        <v>15</v>
      </c>
      <c r="E12" s="13">
        <v>1</v>
      </c>
      <c r="F12" s="9">
        <v>41848</v>
      </c>
      <c r="G12" s="9">
        <v>41848</v>
      </c>
      <c r="H12" s="13">
        <v>1.5</v>
      </c>
      <c r="I12" s="9">
        <v>41846</v>
      </c>
      <c r="J12" s="9">
        <v>41846</v>
      </c>
      <c r="K12" s="13">
        <v>2</v>
      </c>
      <c r="L12" s="14"/>
      <c r="M12" s="11" t="s">
        <v>16</v>
      </c>
      <c r="N12" s="1" t="s">
        <v>37</v>
      </c>
    </row>
    <row r="13" spans="2:17" x14ac:dyDescent="0.25">
      <c r="N13" s="1"/>
    </row>
    <row r="14" spans="2:17" ht="48.75" customHeight="1" x14ac:dyDescent="0.25">
      <c r="B14" s="74" t="s">
        <v>38</v>
      </c>
      <c r="C14" s="71"/>
      <c r="D14" s="71"/>
      <c r="E14" s="71"/>
      <c r="F14" s="71"/>
      <c r="G14" s="71"/>
      <c r="H14" s="71"/>
      <c r="I14" s="71"/>
      <c r="J14" s="71"/>
      <c r="K14" s="71"/>
      <c r="L14" s="71"/>
      <c r="M14" s="72"/>
      <c r="N14" s="1"/>
      <c r="O14" s="73" t="s">
        <v>39</v>
      </c>
      <c r="P14" s="73"/>
      <c r="Q14" s="73"/>
    </row>
    <row r="15" spans="2:17" ht="26.25" x14ac:dyDescent="0.25">
      <c r="B15" s="3" t="s">
        <v>2</v>
      </c>
      <c r="C15" s="4" t="s">
        <v>3</v>
      </c>
      <c r="D15" s="3" t="s">
        <v>4</v>
      </c>
      <c r="E15" s="4" t="s">
        <v>5</v>
      </c>
      <c r="F15" s="5" t="s">
        <v>6</v>
      </c>
      <c r="G15" s="5" t="s">
        <v>7</v>
      </c>
      <c r="H15" s="4" t="s">
        <v>8</v>
      </c>
      <c r="I15" s="4" t="s">
        <v>9</v>
      </c>
      <c r="J15" s="4" t="s">
        <v>10</v>
      </c>
      <c r="K15" s="4" t="s">
        <v>11</v>
      </c>
      <c r="L15" s="6"/>
      <c r="M15" s="3" t="s">
        <v>12</v>
      </c>
      <c r="N15" s="1"/>
      <c r="O15" s="3"/>
      <c r="P15" s="3" t="s">
        <v>13</v>
      </c>
      <c r="Q15" s="3" t="s">
        <v>11</v>
      </c>
    </row>
    <row r="16" spans="2:17" x14ac:dyDescent="0.25">
      <c r="B16" s="7">
        <v>1</v>
      </c>
      <c r="C16" s="8" t="s">
        <v>40</v>
      </c>
      <c r="D16" s="7" t="s">
        <v>15</v>
      </c>
      <c r="E16" s="8">
        <v>1</v>
      </c>
      <c r="F16" s="9">
        <v>41871</v>
      </c>
      <c r="G16" s="9">
        <f>F16</f>
        <v>41871</v>
      </c>
      <c r="H16" s="8">
        <v>2</v>
      </c>
      <c r="I16" s="9">
        <v>41871</v>
      </c>
      <c r="J16" s="9">
        <f>I16</f>
        <v>41871</v>
      </c>
      <c r="K16" s="8">
        <v>1</v>
      </c>
      <c r="L16" s="10"/>
      <c r="M16" s="11" t="s">
        <v>16</v>
      </c>
      <c r="O16" s="7" t="s">
        <v>18</v>
      </c>
      <c r="P16" s="7">
        <f>SUMIF($D$16:$D$28,"*Gladys*",$H$16:$H$28)+P21</f>
        <v>9.5</v>
      </c>
      <c r="Q16" s="7">
        <f>SUMIF($D$16:$D$28,"*Gladys*",$K$16:$K$28)+Q21</f>
        <v>10.5</v>
      </c>
    </row>
    <row r="17" spans="2:17" x14ac:dyDescent="0.25">
      <c r="B17" s="7">
        <v>2</v>
      </c>
      <c r="C17" s="8" t="s">
        <v>41</v>
      </c>
      <c r="D17" s="7" t="s">
        <v>24</v>
      </c>
      <c r="E17" s="8">
        <v>1</v>
      </c>
      <c r="F17" s="9">
        <v>41871</v>
      </c>
      <c r="G17" s="9">
        <v>41871</v>
      </c>
      <c r="H17" s="8">
        <v>2</v>
      </c>
      <c r="I17" s="9">
        <v>41871</v>
      </c>
      <c r="J17" s="9">
        <v>41871</v>
      </c>
      <c r="K17" s="8">
        <v>1</v>
      </c>
      <c r="L17" s="10"/>
      <c r="M17" s="11" t="s">
        <v>16</v>
      </c>
      <c r="O17" s="7" t="s">
        <v>21</v>
      </c>
      <c r="P17" s="7">
        <f>SUMIF($D$16:$D$28,"*Wei Yi*",$H$16:$H$28)+$P$21</f>
        <v>10</v>
      </c>
      <c r="Q17" s="7">
        <f>SUMIF($D$16:$D$28,"*Wei Yi*",$K$16:$K$28)+$Q$21</f>
        <v>11</v>
      </c>
    </row>
    <row r="18" spans="2:17" x14ac:dyDescent="0.25">
      <c r="B18" s="7">
        <v>3</v>
      </c>
      <c r="C18" s="8" t="s">
        <v>42</v>
      </c>
      <c r="D18" s="7" t="s">
        <v>24</v>
      </c>
      <c r="E18" s="8">
        <f>G18-F18</f>
        <v>29</v>
      </c>
      <c r="F18" s="9">
        <v>41871</v>
      </c>
      <c r="G18" s="9">
        <v>41900</v>
      </c>
      <c r="H18" s="8">
        <v>2</v>
      </c>
      <c r="I18" s="9">
        <v>41871</v>
      </c>
      <c r="J18" s="9">
        <v>41871</v>
      </c>
      <c r="K18" s="8">
        <v>3.5</v>
      </c>
      <c r="L18" s="10"/>
      <c r="M18" s="11" t="s">
        <v>16</v>
      </c>
      <c r="O18" s="7" t="s">
        <v>24</v>
      </c>
      <c r="P18" s="7">
        <f>SUMIF($D$16:$D$28,"*Grace*",$H$16:$H$28)+$P$21</f>
        <v>14.5</v>
      </c>
      <c r="Q18" s="7">
        <f>SUMIF($D$16:$D$28,"*Grace*",$K$16:$K$28)+$Q$21</f>
        <v>15</v>
      </c>
    </row>
    <row r="19" spans="2:17" x14ac:dyDescent="0.25">
      <c r="B19" s="7">
        <v>4</v>
      </c>
      <c r="C19" s="8" t="s">
        <v>43</v>
      </c>
      <c r="D19" s="7" t="s">
        <v>24</v>
      </c>
      <c r="E19" s="8">
        <f>G19-F19</f>
        <v>29</v>
      </c>
      <c r="F19" s="9">
        <v>41871</v>
      </c>
      <c r="G19" s="9">
        <v>41900</v>
      </c>
      <c r="H19" s="8">
        <v>3</v>
      </c>
      <c r="I19" s="9">
        <v>41871</v>
      </c>
      <c r="J19" s="9">
        <v>41871</v>
      </c>
      <c r="K19" s="8">
        <v>3</v>
      </c>
      <c r="L19" s="10"/>
      <c r="M19" s="11" t="s">
        <v>16</v>
      </c>
      <c r="O19" s="7" t="s">
        <v>27</v>
      </c>
      <c r="P19" s="7">
        <f>SUMIF($D$16:$D$28,"*Jocelyn*",$H$16:$H$28)+$P$21</f>
        <v>15.5</v>
      </c>
      <c r="Q19" s="7">
        <f>SUMIF($D$16:$D$28,"*Jocelyn*",$K$16:$K$28)+$Q$21</f>
        <v>17</v>
      </c>
    </row>
    <row r="20" spans="2:17" x14ac:dyDescent="0.25">
      <c r="B20" s="7">
        <v>5</v>
      </c>
      <c r="C20" s="8" t="s">
        <v>44</v>
      </c>
      <c r="D20" s="7" t="s">
        <v>27</v>
      </c>
      <c r="E20" s="8">
        <v>1</v>
      </c>
      <c r="F20" s="9">
        <v>41874</v>
      </c>
      <c r="G20" s="9">
        <v>41880</v>
      </c>
      <c r="H20" s="8">
        <v>4</v>
      </c>
      <c r="I20" s="9">
        <v>41874</v>
      </c>
      <c r="J20" s="9">
        <v>41876</v>
      </c>
      <c r="K20" s="8">
        <v>3.5</v>
      </c>
      <c r="L20" s="10"/>
      <c r="M20" s="11" t="s">
        <v>16</v>
      </c>
      <c r="O20" s="7" t="s">
        <v>30</v>
      </c>
      <c r="P20" s="7">
        <f>SUMIF($D$16:$D$28,"*Shi Qi*",$H$16:$H$28)+$P$21</f>
        <v>11.5</v>
      </c>
      <c r="Q20" s="7">
        <f>SUMIF($D$16:$D$28,"*Shi Qi*",$K$16:$K$28)+$Q$21</f>
        <v>13.5</v>
      </c>
    </row>
    <row r="21" spans="2:17" x14ac:dyDescent="0.25">
      <c r="B21" s="7">
        <v>6</v>
      </c>
      <c r="C21" s="8" t="s">
        <v>45</v>
      </c>
      <c r="D21" s="7" t="s">
        <v>15</v>
      </c>
      <c r="E21" s="8">
        <v>1</v>
      </c>
      <c r="F21" s="9">
        <v>41878</v>
      </c>
      <c r="G21" s="9">
        <v>41878</v>
      </c>
      <c r="H21" s="8">
        <v>2</v>
      </c>
      <c r="I21" s="9">
        <v>41862</v>
      </c>
      <c r="J21" s="9">
        <v>41862</v>
      </c>
      <c r="K21" s="8">
        <v>2</v>
      </c>
      <c r="L21" s="10"/>
      <c r="M21" s="11" t="s">
        <v>16</v>
      </c>
      <c r="O21" s="12" t="s">
        <v>15</v>
      </c>
      <c r="P21" s="7">
        <f>SUMIF($D$16:$D$28,"*All*",$H$16:$H$28)</f>
        <v>7.5</v>
      </c>
      <c r="Q21" s="7">
        <f>SUMIF($D$16:$D$28,"*All*",$K$16:$K$28)</f>
        <v>7.5</v>
      </c>
    </row>
    <row r="22" spans="2:17" ht="27" x14ac:dyDescent="0.25">
      <c r="B22" s="7">
        <v>7</v>
      </c>
      <c r="C22" s="8" t="s">
        <v>46</v>
      </c>
      <c r="D22" s="8" t="s">
        <v>47</v>
      </c>
      <c r="E22" s="8">
        <f>G22-F22</f>
        <v>15</v>
      </c>
      <c r="F22" s="9">
        <v>41878</v>
      </c>
      <c r="G22" s="9">
        <v>41893</v>
      </c>
      <c r="H22" s="8">
        <v>2</v>
      </c>
      <c r="I22" s="9">
        <v>41871</v>
      </c>
      <c r="J22" s="9">
        <v>41893</v>
      </c>
      <c r="K22" s="8">
        <v>3</v>
      </c>
      <c r="L22" s="10"/>
      <c r="M22" s="11" t="s">
        <v>16</v>
      </c>
    </row>
    <row r="23" spans="2:17" x14ac:dyDescent="0.25">
      <c r="B23" s="7">
        <v>8</v>
      </c>
      <c r="C23" s="8" t="s">
        <v>48</v>
      </c>
      <c r="D23" s="7" t="s">
        <v>30</v>
      </c>
      <c r="E23" s="8">
        <f>G23-F23</f>
        <v>14</v>
      </c>
      <c r="F23" s="9">
        <v>41887</v>
      </c>
      <c r="G23" s="9">
        <v>41901</v>
      </c>
      <c r="H23" s="8">
        <v>2</v>
      </c>
      <c r="I23" s="9">
        <v>41887</v>
      </c>
      <c r="J23" s="9">
        <v>41901</v>
      </c>
      <c r="K23" s="8">
        <v>3</v>
      </c>
      <c r="L23" s="10"/>
      <c r="M23" s="11" t="s">
        <v>16</v>
      </c>
    </row>
    <row r="24" spans="2:17" x14ac:dyDescent="0.25">
      <c r="B24" s="7">
        <v>9</v>
      </c>
      <c r="C24" s="8" t="s">
        <v>49</v>
      </c>
      <c r="D24" s="7" t="s">
        <v>15</v>
      </c>
      <c r="E24" s="8">
        <v>1</v>
      </c>
      <c r="F24" s="9">
        <v>41887</v>
      </c>
      <c r="G24" s="9">
        <v>41887</v>
      </c>
      <c r="H24" s="8">
        <v>1.5</v>
      </c>
      <c r="I24" s="9">
        <v>41887</v>
      </c>
      <c r="J24" s="9">
        <v>41887</v>
      </c>
      <c r="K24" s="8">
        <v>2</v>
      </c>
      <c r="L24" s="10"/>
      <c r="M24" s="11" t="s">
        <v>16</v>
      </c>
    </row>
    <row r="25" spans="2:17" x14ac:dyDescent="0.25">
      <c r="B25" s="7">
        <v>10</v>
      </c>
      <c r="C25" s="13" t="s">
        <v>50</v>
      </c>
      <c r="D25" s="18" t="s">
        <v>15</v>
      </c>
      <c r="E25" s="19">
        <v>1</v>
      </c>
      <c r="F25" s="9">
        <v>41892</v>
      </c>
      <c r="G25" s="9">
        <v>41892</v>
      </c>
      <c r="H25" s="19">
        <v>1</v>
      </c>
      <c r="I25" s="9">
        <v>41892</v>
      </c>
      <c r="J25" s="9">
        <v>41892</v>
      </c>
      <c r="K25" s="19">
        <v>1</v>
      </c>
      <c r="L25" s="20"/>
      <c r="M25" s="11" t="s">
        <v>16</v>
      </c>
    </row>
    <row r="26" spans="2:17" x14ac:dyDescent="0.25">
      <c r="B26" s="7">
        <v>11</v>
      </c>
      <c r="C26" s="13" t="s">
        <v>51</v>
      </c>
      <c r="D26" s="12" t="s">
        <v>27</v>
      </c>
      <c r="E26" s="19">
        <v>1</v>
      </c>
      <c r="F26" s="9">
        <v>41899</v>
      </c>
      <c r="G26" s="9">
        <v>41899</v>
      </c>
      <c r="H26" s="19">
        <v>4</v>
      </c>
      <c r="I26" s="9">
        <v>41899</v>
      </c>
      <c r="J26" s="9">
        <v>41899</v>
      </c>
      <c r="K26" s="19">
        <v>6</v>
      </c>
      <c r="L26" s="20"/>
      <c r="M26" s="11" t="s">
        <v>16</v>
      </c>
    </row>
    <row r="27" spans="2:17" x14ac:dyDescent="0.25">
      <c r="B27" s="7">
        <v>12</v>
      </c>
      <c r="C27" s="13" t="s">
        <v>52</v>
      </c>
      <c r="D27" s="18" t="s">
        <v>21</v>
      </c>
      <c r="E27" s="19">
        <v>1</v>
      </c>
      <c r="F27" s="9">
        <v>41899</v>
      </c>
      <c r="G27" s="9">
        <v>41899</v>
      </c>
      <c r="H27" s="19">
        <v>0.5</v>
      </c>
      <c r="I27" s="9">
        <v>41899</v>
      </c>
      <c r="J27" s="9">
        <v>41899</v>
      </c>
      <c r="K27" s="19">
        <v>0.5</v>
      </c>
      <c r="L27" s="20"/>
      <c r="M27" s="11" t="s">
        <v>16</v>
      </c>
    </row>
    <row r="28" spans="2:17" x14ac:dyDescent="0.25">
      <c r="B28" s="7">
        <v>13</v>
      </c>
      <c r="C28" s="13" t="s">
        <v>53</v>
      </c>
      <c r="D28" s="18" t="s">
        <v>15</v>
      </c>
      <c r="E28" s="19">
        <v>1</v>
      </c>
      <c r="F28" s="9">
        <v>41899</v>
      </c>
      <c r="G28" s="9">
        <v>41899</v>
      </c>
      <c r="H28" s="19">
        <v>1</v>
      </c>
      <c r="I28" s="9">
        <v>41899</v>
      </c>
      <c r="J28" s="9">
        <v>41899</v>
      </c>
      <c r="K28" s="19">
        <v>1.5</v>
      </c>
      <c r="L28" s="20"/>
      <c r="M28" s="11" t="s">
        <v>16</v>
      </c>
    </row>
    <row r="31" spans="2:17" ht="22.5" x14ac:dyDescent="0.25">
      <c r="B31" s="70" t="s">
        <v>54</v>
      </c>
      <c r="C31" s="70"/>
      <c r="D31" s="70"/>
      <c r="E31" s="70"/>
      <c r="F31" s="70"/>
      <c r="G31" s="70"/>
      <c r="H31" s="70"/>
      <c r="I31" s="70"/>
      <c r="J31" s="70"/>
      <c r="K31" s="70"/>
      <c r="L31" s="21"/>
      <c r="M31" s="22"/>
      <c r="O31" s="73" t="s">
        <v>54</v>
      </c>
      <c r="P31" s="73"/>
      <c r="Q31" s="73"/>
    </row>
    <row r="32" spans="2:17" ht="26.25" x14ac:dyDescent="0.25">
      <c r="B32" s="3" t="s">
        <v>2</v>
      </c>
      <c r="C32" s="4" t="s">
        <v>3</v>
      </c>
      <c r="D32" s="3" t="s">
        <v>4</v>
      </c>
      <c r="E32" s="4" t="s">
        <v>5</v>
      </c>
      <c r="F32" s="5" t="s">
        <v>6</v>
      </c>
      <c r="G32" s="5" t="s">
        <v>7</v>
      </c>
      <c r="H32" s="4" t="s">
        <v>8</v>
      </c>
      <c r="I32" s="4" t="s">
        <v>9</v>
      </c>
      <c r="J32" s="4" t="s">
        <v>10</v>
      </c>
      <c r="K32" s="4" t="s">
        <v>11</v>
      </c>
      <c r="L32" s="6" t="s">
        <v>55</v>
      </c>
      <c r="M32" s="3" t="s">
        <v>12</v>
      </c>
      <c r="O32" s="3"/>
      <c r="P32" s="3" t="s">
        <v>13</v>
      </c>
      <c r="Q32" s="3" t="s">
        <v>11</v>
      </c>
    </row>
    <row r="33" spans="2:17" x14ac:dyDescent="0.25">
      <c r="B33" s="75" t="s">
        <v>56</v>
      </c>
      <c r="C33" s="76"/>
      <c r="D33" s="76"/>
      <c r="E33" s="76"/>
      <c r="F33" s="76"/>
      <c r="G33" s="76"/>
      <c r="H33" s="76"/>
      <c r="I33" s="76"/>
      <c r="J33" s="76"/>
      <c r="K33" s="76"/>
      <c r="L33" s="76"/>
      <c r="M33" s="77"/>
      <c r="O33" s="7" t="s">
        <v>18</v>
      </c>
      <c r="P33" s="7">
        <f>SUMIF($D33:$D54,"*Gladys*",H$33:H$54)+$P$38</f>
        <v>12</v>
      </c>
      <c r="Q33" s="7">
        <f>SUMIF($D33:$D54,"*Gladys*",K$33:K$54)+Q38</f>
        <v>8.25</v>
      </c>
    </row>
    <row r="34" spans="2:17" x14ac:dyDescent="0.25">
      <c r="B34" s="7">
        <v>1</v>
      </c>
      <c r="C34" s="13" t="s">
        <v>57</v>
      </c>
      <c r="D34" s="7" t="s">
        <v>15</v>
      </c>
      <c r="E34" s="8"/>
      <c r="F34" s="9">
        <v>41904</v>
      </c>
      <c r="G34" s="9">
        <v>41904</v>
      </c>
      <c r="H34" s="8">
        <v>1</v>
      </c>
      <c r="I34" s="9">
        <v>41904</v>
      </c>
      <c r="J34" s="9">
        <v>41904</v>
      </c>
      <c r="K34" s="8">
        <v>1</v>
      </c>
      <c r="L34" s="10">
        <f>H34/K34</f>
        <v>1</v>
      </c>
      <c r="M34" s="11" t="s">
        <v>16</v>
      </c>
      <c r="O34" s="7" t="s">
        <v>21</v>
      </c>
      <c r="P34" s="7">
        <f>SUMIF($D$33:$D$54,"*Wei Yi*",$H$33:$H$54)+$P$38</f>
        <v>10.5</v>
      </c>
      <c r="Q34" s="7">
        <f>SUMIF($D$33:$D$54,"*Wei Yi*",$K$33:$K$54)+$Q$38</f>
        <v>7.5</v>
      </c>
    </row>
    <row r="35" spans="2:17" x14ac:dyDescent="0.25">
      <c r="B35" s="66" t="s">
        <v>58</v>
      </c>
      <c r="C35" s="67"/>
      <c r="D35" s="67"/>
      <c r="E35" s="67"/>
      <c r="F35" s="67"/>
      <c r="G35" s="67"/>
      <c r="H35" s="67"/>
      <c r="I35" s="67"/>
      <c r="J35" s="67"/>
      <c r="K35" s="67"/>
      <c r="L35" s="67"/>
      <c r="M35" s="68"/>
      <c r="O35" s="7" t="s">
        <v>24</v>
      </c>
      <c r="P35" s="7">
        <f>SUMIF($D$33:$D$54,"*Grace*",$H$33:$H$54)+$P$38</f>
        <v>9</v>
      </c>
      <c r="Q35" s="7">
        <f>SUMIF($D$33:$D$54,"*Grace*",$K$33:$K$54)+$Q$38</f>
        <v>5.5</v>
      </c>
    </row>
    <row r="36" spans="2:17" x14ac:dyDescent="0.25">
      <c r="B36" s="7">
        <v>2</v>
      </c>
      <c r="C36" s="8" t="s">
        <v>59</v>
      </c>
      <c r="D36" s="7" t="s">
        <v>24</v>
      </c>
      <c r="E36" s="8"/>
      <c r="F36" s="9">
        <v>41905</v>
      </c>
      <c r="G36" s="9">
        <v>41905</v>
      </c>
      <c r="H36" s="8">
        <v>1</v>
      </c>
      <c r="I36" s="9">
        <v>41905</v>
      </c>
      <c r="J36" s="9">
        <v>41905</v>
      </c>
      <c r="K36" s="8">
        <v>1</v>
      </c>
      <c r="L36" s="10">
        <f>H36/K36</f>
        <v>1</v>
      </c>
      <c r="M36" s="11" t="s">
        <v>16</v>
      </c>
      <c r="O36" s="7" t="s">
        <v>27</v>
      </c>
      <c r="P36" s="7">
        <f>SUMIF($D$33:$D$54,"*Jocelyn*",$H$33:$H$54)+$P$38</f>
        <v>11.5</v>
      </c>
      <c r="Q36" s="7">
        <f>SUMIF($D$33:$D$54,"*Jocelyn*",$K$33:$K$54)+$Q$38</f>
        <v>8.25</v>
      </c>
    </row>
    <row r="37" spans="2:17" x14ac:dyDescent="0.25">
      <c r="B37" s="66" t="s">
        <v>60</v>
      </c>
      <c r="C37" s="67"/>
      <c r="D37" s="67"/>
      <c r="E37" s="67"/>
      <c r="F37" s="67"/>
      <c r="G37" s="67"/>
      <c r="H37" s="67"/>
      <c r="I37" s="67"/>
      <c r="J37" s="67"/>
      <c r="K37" s="67"/>
      <c r="L37" s="67"/>
      <c r="M37" s="68"/>
      <c r="O37" s="7" t="s">
        <v>30</v>
      </c>
      <c r="P37" s="7">
        <f>SUMIF($D$33:$D$54,"*Shi Qi*",$H$33:$H$54)+$P$38</f>
        <v>11</v>
      </c>
      <c r="Q37" s="7">
        <f>SUMIF($D$33:$D$54,"*Shi Qi*",$K$33:$K$54)+$Q$38</f>
        <v>7.5</v>
      </c>
    </row>
    <row r="38" spans="2:17" x14ac:dyDescent="0.25">
      <c r="B38" s="7">
        <v>3</v>
      </c>
      <c r="C38" s="8" t="s">
        <v>61</v>
      </c>
      <c r="D38" s="7" t="s">
        <v>24</v>
      </c>
      <c r="E38" s="8">
        <f>(G38-F38)+1</f>
        <v>1</v>
      </c>
      <c r="F38" s="9">
        <v>41905</v>
      </c>
      <c r="G38" s="9">
        <v>41905</v>
      </c>
      <c r="H38" s="8">
        <v>2</v>
      </c>
      <c r="I38" s="9">
        <v>41905</v>
      </c>
      <c r="J38" s="9">
        <v>41905</v>
      </c>
      <c r="K38" s="8">
        <v>1.75</v>
      </c>
      <c r="L38" s="10">
        <f>H38/K38</f>
        <v>1.1428571428571428</v>
      </c>
      <c r="M38" s="11" t="s">
        <v>16</v>
      </c>
      <c r="O38" s="12" t="s">
        <v>15</v>
      </c>
      <c r="P38" s="7">
        <f>SUMIF($D$33:$D$54,"*All*",$H$33:$H$54)</f>
        <v>6</v>
      </c>
      <c r="Q38" s="7">
        <f>SUMIF($D$33:$D$54,"*All*",$K$33:$K$54)</f>
        <v>2.75</v>
      </c>
    </row>
    <row r="39" spans="2:17" x14ac:dyDescent="0.25">
      <c r="B39" s="7">
        <v>4</v>
      </c>
      <c r="C39" s="8" t="s">
        <v>62</v>
      </c>
      <c r="D39" s="7" t="s">
        <v>21</v>
      </c>
      <c r="E39" s="8">
        <f t="shared" ref="E39" si="0">(G39-F39)+1</f>
        <v>1</v>
      </c>
      <c r="F39" s="9">
        <v>41906</v>
      </c>
      <c r="G39" s="9">
        <v>41906</v>
      </c>
      <c r="H39" s="8">
        <v>2</v>
      </c>
      <c r="I39" s="9">
        <v>41906</v>
      </c>
      <c r="J39" s="9">
        <v>41906</v>
      </c>
      <c r="K39" s="8">
        <v>1.75</v>
      </c>
      <c r="L39" s="10">
        <f t="shared" ref="L39:L42" si="1">H39/K39</f>
        <v>1.1428571428571428</v>
      </c>
      <c r="M39" s="11" t="s">
        <v>16</v>
      </c>
    </row>
    <row r="40" spans="2:17" x14ac:dyDescent="0.25">
      <c r="B40" s="7">
        <v>5</v>
      </c>
      <c r="C40" s="8" t="s">
        <v>63</v>
      </c>
      <c r="D40" s="7" t="s">
        <v>27</v>
      </c>
      <c r="E40" s="8">
        <f>(G40-F40)+1</f>
        <v>1</v>
      </c>
      <c r="F40" s="9">
        <v>41906</v>
      </c>
      <c r="G40" s="9">
        <v>41906</v>
      </c>
      <c r="H40" s="8">
        <v>1.5</v>
      </c>
      <c r="I40" s="9">
        <v>41906</v>
      </c>
      <c r="J40" s="9">
        <v>41906</v>
      </c>
      <c r="K40" s="8">
        <v>1.5</v>
      </c>
      <c r="L40" s="10">
        <f t="shared" si="1"/>
        <v>1</v>
      </c>
      <c r="M40" s="11" t="s">
        <v>16</v>
      </c>
    </row>
    <row r="41" spans="2:17" x14ac:dyDescent="0.25">
      <c r="B41" s="7">
        <v>6</v>
      </c>
      <c r="C41" s="8" t="s">
        <v>64</v>
      </c>
      <c r="D41" s="7" t="s">
        <v>27</v>
      </c>
      <c r="E41" s="8">
        <f>(G41-F41)+1</f>
        <v>1</v>
      </c>
      <c r="F41" s="9">
        <v>41906</v>
      </c>
      <c r="G41" s="9">
        <v>41906</v>
      </c>
      <c r="H41" s="8">
        <v>1</v>
      </c>
      <c r="I41" s="9">
        <v>41906</v>
      </c>
      <c r="J41" s="9">
        <v>41906</v>
      </c>
      <c r="K41" s="8">
        <v>1</v>
      </c>
      <c r="L41" s="10">
        <f t="shared" si="1"/>
        <v>1</v>
      </c>
      <c r="M41" s="11" t="s">
        <v>16</v>
      </c>
      <c r="O41" s="73" t="s">
        <v>65</v>
      </c>
      <c r="P41" s="73"/>
      <c r="Q41" s="73"/>
    </row>
    <row r="42" spans="2:17" x14ac:dyDescent="0.25">
      <c r="B42" s="7">
        <v>7</v>
      </c>
      <c r="C42" s="8" t="s">
        <v>66</v>
      </c>
      <c r="D42" s="7" t="s">
        <v>27</v>
      </c>
      <c r="E42" s="8">
        <f>(G42-F42)+1</f>
        <v>1</v>
      </c>
      <c r="F42" s="9">
        <v>41906</v>
      </c>
      <c r="G42" s="9">
        <v>41906</v>
      </c>
      <c r="H42" s="8">
        <v>1</v>
      </c>
      <c r="I42" s="9">
        <v>41906</v>
      </c>
      <c r="J42" s="9">
        <v>41906</v>
      </c>
      <c r="K42" s="8">
        <v>1</v>
      </c>
      <c r="L42" s="10">
        <f t="shared" si="1"/>
        <v>1</v>
      </c>
      <c r="M42" s="11" t="s">
        <v>16</v>
      </c>
      <c r="O42" s="23"/>
      <c r="P42" s="23"/>
      <c r="Q42" s="24"/>
    </row>
    <row r="43" spans="2:17" x14ac:dyDescent="0.25">
      <c r="B43" s="7">
        <v>8</v>
      </c>
      <c r="C43" s="8" t="s">
        <v>67</v>
      </c>
      <c r="D43" s="7" t="s">
        <v>21</v>
      </c>
      <c r="E43" s="8">
        <f>(G43-F43)+1</f>
        <v>6</v>
      </c>
      <c r="F43" s="9">
        <v>41907</v>
      </c>
      <c r="G43" s="9">
        <v>41912</v>
      </c>
      <c r="H43" s="8">
        <v>2.5</v>
      </c>
      <c r="I43" s="9">
        <v>41912</v>
      </c>
      <c r="J43" s="9">
        <v>41912</v>
      </c>
      <c r="K43" s="8">
        <v>3</v>
      </c>
      <c r="L43" s="10">
        <f>H43/K43</f>
        <v>0.83333333333333337</v>
      </c>
      <c r="M43" s="11" t="s">
        <v>16</v>
      </c>
      <c r="O43" s="18" t="s">
        <v>68</v>
      </c>
      <c r="P43" s="18">
        <v>11</v>
      </c>
      <c r="Q43" s="25">
        <f>P43/17</f>
        <v>0.6470588235294118</v>
      </c>
    </row>
    <row r="44" spans="2:17" x14ac:dyDescent="0.25">
      <c r="B44" s="66" t="s">
        <v>69</v>
      </c>
      <c r="C44" s="67"/>
      <c r="D44" s="67"/>
      <c r="E44" s="67"/>
      <c r="F44" s="67"/>
      <c r="G44" s="67"/>
      <c r="H44" s="67"/>
      <c r="I44" s="67"/>
      <c r="J44" s="67"/>
      <c r="K44" s="67"/>
      <c r="L44" s="67"/>
      <c r="M44" s="68"/>
    </row>
    <row r="45" spans="2:17" x14ac:dyDescent="0.25">
      <c r="B45" s="7">
        <v>10</v>
      </c>
      <c r="C45" s="8" t="s">
        <v>70</v>
      </c>
      <c r="D45" s="7" t="s">
        <v>18</v>
      </c>
      <c r="E45" s="8">
        <f>G45-F45</f>
        <v>5</v>
      </c>
      <c r="F45" s="9">
        <v>41905</v>
      </c>
      <c r="G45" s="9">
        <v>41910</v>
      </c>
      <c r="H45" s="8">
        <v>2</v>
      </c>
      <c r="I45" s="9">
        <v>41905</v>
      </c>
      <c r="J45" s="9">
        <v>41910</v>
      </c>
      <c r="K45" s="8">
        <v>1.75</v>
      </c>
      <c r="L45" s="10">
        <f>H45/K45</f>
        <v>1.1428571428571428</v>
      </c>
      <c r="M45" s="11" t="s">
        <v>16</v>
      </c>
    </row>
    <row r="46" spans="2:17" x14ac:dyDescent="0.25">
      <c r="B46" s="7">
        <v>11</v>
      </c>
      <c r="C46" s="8" t="s">
        <v>71</v>
      </c>
      <c r="D46" s="7" t="s">
        <v>18</v>
      </c>
      <c r="E46" s="8">
        <v>5</v>
      </c>
      <c r="F46" s="9">
        <v>41905</v>
      </c>
      <c r="G46" s="9">
        <v>41910</v>
      </c>
      <c r="H46" s="8">
        <v>2</v>
      </c>
      <c r="I46" s="9">
        <v>41905</v>
      </c>
      <c r="J46" s="9">
        <v>41910</v>
      </c>
      <c r="K46" s="8">
        <v>1.75</v>
      </c>
      <c r="L46" s="10">
        <f>H46/K46</f>
        <v>1.1428571428571428</v>
      </c>
      <c r="M46" s="11" t="s">
        <v>16</v>
      </c>
    </row>
    <row r="47" spans="2:17" x14ac:dyDescent="0.25">
      <c r="B47" s="7">
        <v>12</v>
      </c>
      <c r="C47" s="8" t="s">
        <v>72</v>
      </c>
      <c r="D47" s="7" t="s">
        <v>18</v>
      </c>
      <c r="E47" s="8">
        <v>1</v>
      </c>
      <c r="F47" s="9">
        <v>41913</v>
      </c>
      <c r="G47" s="9">
        <v>41913</v>
      </c>
      <c r="H47" s="8">
        <v>2</v>
      </c>
      <c r="I47" s="9">
        <v>41913</v>
      </c>
      <c r="J47" s="9">
        <v>41913</v>
      </c>
      <c r="K47" s="8">
        <v>2</v>
      </c>
      <c r="L47" s="10">
        <f>H47/K47</f>
        <v>1</v>
      </c>
      <c r="M47" s="11" t="s">
        <v>16</v>
      </c>
    </row>
    <row r="48" spans="2:17" x14ac:dyDescent="0.25">
      <c r="B48" s="66" t="s">
        <v>73</v>
      </c>
      <c r="C48" s="67"/>
      <c r="D48" s="67"/>
      <c r="E48" s="67"/>
      <c r="F48" s="67"/>
      <c r="G48" s="67"/>
      <c r="H48" s="67"/>
      <c r="I48" s="67"/>
      <c r="J48" s="67"/>
      <c r="K48" s="67"/>
      <c r="L48" s="67"/>
      <c r="M48" s="68"/>
    </row>
    <row r="49" spans="2:17" x14ac:dyDescent="0.25">
      <c r="B49" s="7">
        <v>13</v>
      </c>
      <c r="C49" s="8" t="s">
        <v>74</v>
      </c>
      <c r="D49" s="7" t="s">
        <v>15</v>
      </c>
      <c r="E49" s="8">
        <f>G49-F49</f>
        <v>1</v>
      </c>
      <c r="F49" s="9">
        <v>41914</v>
      </c>
      <c r="G49" s="9">
        <v>41915</v>
      </c>
      <c r="H49" s="8">
        <v>4</v>
      </c>
      <c r="I49" s="9">
        <v>41916</v>
      </c>
      <c r="J49" s="9">
        <v>41916</v>
      </c>
      <c r="K49" s="8">
        <v>0.75</v>
      </c>
      <c r="L49" s="10">
        <f>H49/K49</f>
        <v>5.333333333333333</v>
      </c>
      <c r="M49" s="11" t="s">
        <v>16</v>
      </c>
    </row>
    <row r="50" spans="2:17" x14ac:dyDescent="0.25">
      <c r="B50" s="66" t="s">
        <v>75</v>
      </c>
      <c r="C50" s="67"/>
      <c r="D50" s="67"/>
      <c r="E50" s="67"/>
      <c r="F50" s="67"/>
      <c r="G50" s="67"/>
      <c r="H50" s="67"/>
      <c r="I50" s="67"/>
      <c r="J50" s="67"/>
      <c r="K50" s="67"/>
      <c r="L50" s="67"/>
      <c r="M50" s="68"/>
    </row>
    <row r="51" spans="2:17" x14ac:dyDescent="0.25">
      <c r="B51" s="7">
        <v>14</v>
      </c>
      <c r="C51" s="8" t="s">
        <v>76</v>
      </c>
      <c r="D51" s="7" t="s">
        <v>30</v>
      </c>
      <c r="E51" s="8">
        <f>(G51-F51)+1</f>
        <v>8</v>
      </c>
      <c r="F51" s="9">
        <v>41904</v>
      </c>
      <c r="G51" s="9">
        <v>41911</v>
      </c>
      <c r="H51" s="8">
        <v>2</v>
      </c>
      <c r="I51" s="9">
        <v>41904</v>
      </c>
      <c r="J51" s="9">
        <v>41916</v>
      </c>
      <c r="K51" s="8">
        <v>1.75</v>
      </c>
      <c r="L51" s="10">
        <f>H51/K51</f>
        <v>1.1428571428571428</v>
      </c>
      <c r="M51" s="11" t="s">
        <v>16</v>
      </c>
    </row>
    <row r="52" spans="2:17" x14ac:dyDescent="0.25">
      <c r="B52" s="7">
        <v>15</v>
      </c>
      <c r="C52" s="8" t="s">
        <v>77</v>
      </c>
      <c r="D52" s="7" t="s">
        <v>30</v>
      </c>
      <c r="E52" s="8">
        <f>F52-G52+1</f>
        <v>1</v>
      </c>
      <c r="F52" s="9">
        <v>41917</v>
      </c>
      <c r="G52" s="9">
        <v>41917</v>
      </c>
      <c r="H52" s="8">
        <v>1</v>
      </c>
      <c r="I52" s="9">
        <v>41915</v>
      </c>
      <c r="J52" s="9">
        <v>41917</v>
      </c>
      <c r="K52" s="8">
        <v>1</v>
      </c>
      <c r="L52" s="10">
        <v>1</v>
      </c>
      <c r="M52" s="11" t="s">
        <v>16</v>
      </c>
    </row>
    <row r="53" spans="2:17" x14ac:dyDescent="0.25">
      <c r="B53" s="7">
        <v>16</v>
      </c>
      <c r="C53" s="8" t="s">
        <v>172</v>
      </c>
      <c r="D53" s="7" t="s">
        <v>79</v>
      </c>
      <c r="E53" s="8">
        <f>F53-G53+1</f>
        <v>1</v>
      </c>
      <c r="F53" s="9">
        <v>41917</v>
      </c>
      <c r="G53" s="9">
        <v>41917</v>
      </c>
      <c r="H53" s="8">
        <v>2</v>
      </c>
      <c r="I53" s="9">
        <v>41904</v>
      </c>
      <c r="J53" s="9">
        <v>41917</v>
      </c>
      <c r="K53" s="8">
        <v>2</v>
      </c>
      <c r="L53" s="10">
        <v>1</v>
      </c>
      <c r="M53" s="11" t="s">
        <v>16</v>
      </c>
    </row>
    <row r="54" spans="2:17" x14ac:dyDescent="0.25">
      <c r="B54" s="18">
        <v>17</v>
      </c>
      <c r="C54" s="19" t="s">
        <v>80</v>
      </c>
      <c r="D54" s="18" t="s">
        <v>15</v>
      </c>
      <c r="E54" s="19">
        <v>1</v>
      </c>
      <c r="F54" s="26">
        <v>41906</v>
      </c>
      <c r="G54" s="26">
        <v>41906</v>
      </c>
      <c r="H54" s="19">
        <v>1</v>
      </c>
      <c r="I54" s="26">
        <v>41906</v>
      </c>
      <c r="J54" s="26">
        <v>41906</v>
      </c>
      <c r="K54" s="19">
        <v>1</v>
      </c>
      <c r="L54" s="20">
        <f>H54/K54</f>
        <v>1</v>
      </c>
      <c r="M54" s="11" t="s">
        <v>16</v>
      </c>
    </row>
    <row r="55" spans="2:17" x14ac:dyDescent="0.25">
      <c r="B55" s="18">
        <v>18</v>
      </c>
      <c r="C55" s="19" t="s">
        <v>81</v>
      </c>
      <c r="D55" s="18" t="s">
        <v>15</v>
      </c>
      <c r="E55" s="19">
        <v>1</v>
      </c>
      <c r="F55" s="26">
        <v>41913</v>
      </c>
      <c r="G55" s="26">
        <v>41913</v>
      </c>
      <c r="H55" s="19">
        <v>1.5</v>
      </c>
      <c r="I55" s="26">
        <v>41913</v>
      </c>
      <c r="J55" s="26">
        <v>41913</v>
      </c>
      <c r="K55" s="19">
        <v>1.5</v>
      </c>
      <c r="L55" s="20">
        <f>H55/K55</f>
        <v>1</v>
      </c>
      <c r="M55" s="11" t="s">
        <v>16</v>
      </c>
    </row>
    <row r="57" spans="2:17" ht="22.5" customHeight="1" x14ac:dyDescent="0.25">
      <c r="B57" s="74" t="s">
        <v>82</v>
      </c>
      <c r="C57" s="71"/>
      <c r="D57" s="71"/>
      <c r="E57" s="71"/>
      <c r="F57" s="71"/>
      <c r="G57" s="71"/>
      <c r="H57" s="71"/>
      <c r="I57" s="71"/>
      <c r="J57" s="71"/>
      <c r="K57" s="71"/>
      <c r="L57" s="71"/>
      <c r="M57" s="72"/>
      <c r="O57" s="73" t="s">
        <v>82</v>
      </c>
      <c r="P57" s="73"/>
      <c r="Q57" s="73"/>
    </row>
    <row r="58" spans="2:17" ht="26.25" x14ac:dyDescent="0.25">
      <c r="B58" s="3" t="s">
        <v>2</v>
      </c>
      <c r="C58" s="4" t="s">
        <v>3</v>
      </c>
      <c r="D58" s="3" t="s">
        <v>4</v>
      </c>
      <c r="E58" s="4" t="s">
        <v>5</v>
      </c>
      <c r="F58" s="5" t="s">
        <v>6</v>
      </c>
      <c r="G58" s="5" t="s">
        <v>7</v>
      </c>
      <c r="H58" s="4" t="s">
        <v>8</v>
      </c>
      <c r="I58" s="4" t="s">
        <v>9</v>
      </c>
      <c r="J58" s="4" t="s">
        <v>10</v>
      </c>
      <c r="K58" s="4" t="s">
        <v>11</v>
      </c>
      <c r="L58" s="6" t="s">
        <v>55</v>
      </c>
      <c r="M58" s="3" t="s">
        <v>12</v>
      </c>
      <c r="O58" s="3"/>
      <c r="P58" s="3" t="s">
        <v>13</v>
      </c>
      <c r="Q58" s="3" t="s">
        <v>11</v>
      </c>
    </row>
    <row r="59" spans="2:17" x14ac:dyDescent="0.25">
      <c r="B59" s="66" t="s">
        <v>56</v>
      </c>
      <c r="C59" s="67"/>
      <c r="D59" s="67"/>
      <c r="E59" s="67"/>
      <c r="F59" s="67"/>
      <c r="G59" s="67"/>
      <c r="H59" s="67"/>
      <c r="I59" s="67"/>
      <c r="J59" s="67"/>
      <c r="K59" s="67"/>
      <c r="L59" s="67"/>
      <c r="M59" s="68"/>
      <c r="O59" s="7" t="s">
        <v>18</v>
      </c>
      <c r="P59" s="7">
        <f>SUMIF($D$59:$D$83,"*Gladys*",H$59:H$83)+$P$64</f>
        <v>21.5</v>
      </c>
      <c r="Q59" s="7">
        <f>SUMIF($D$59:$D$83,"*Gladys*",K$59:K$83)+$P$64</f>
        <v>13</v>
      </c>
    </row>
    <row r="60" spans="2:17" x14ac:dyDescent="0.25">
      <c r="B60" s="7">
        <v>1</v>
      </c>
      <c r="C60" s="13" t="s">
        <v>57</v>
      </c>
      <c r="D60" s="7" t="s">
        <v>15</v>
      </c>
      <c r="E60" s="8">
        <v>1</v>
      </c>
      <c r="F60" s="9">
        <v>41918</v>
      </c>
      <c r="G60" s="9">
        <f>F60</f>
        <v>41918</v>
      </c>
      <c r="H60" s="8">
        <v>1</v>
      </c>
      <c r="I60" s="8"/>
      <c r="J60" s="8"/>
      <c r="K60" s="8"/>
      <c r="L60" s="10"/>
      <c r="M60" s="7"/>
      <c r="O60" s="7" t="s">
        <v>21</v>
      </c>
      <c r="P60" s="7">
        <f>SUMIF($D$59:$D$83,"*Wei Yi*",H$59:H$83)+$P$64</f>
        <v>16.5</v>
      </c>
      <c r="Q60" s="7">
        <f>SUMIF($D$59:$D$83,"*Wei Yi*",K$59:K$83)+$P$64</f>
        <v>13</v>
      </c>
    </row>
    <row r="61" spans="2:17" ht="15" customHeight="1" x14ac:dyDescent="0.25">
      <c r="B61" s="69" t="s">
        <v>58</v>
      </c>
      <c r="C61" s="69"/>
      <c r="D61" s="69"/>
      <c r="E61" s="69"/>
      <c r="F61" s="69"/>
      <c r="G61" s="69"/>
      <c r="H61" s="69"/>
      <c r="I61" s="69"/>
      <c r="J61" s="69"/>
      <c r="K61" s="69"/>
      <c r="L61" s="69"/>
      <c r="M61" s="69"/>
      <c r="O61" s="7" t="s">
        <v>24</v>
      </c>
      <c r="P61" s="7">
        <f>SUMIF($D$59:$D$83,"*Grace*",H$59:H$83)+$P$64</f>
        <v>19.5</v>
      </c>
      <c r="Q61" s="7">
        <f>SUMIF($D$59:$D$83,"*Grace*",K$59:K$83)+$P$64</f>
        <v>13</v>
      </c>
    </row>
    <row r="62" spans="2:17" x14ac:dyDescent="0.25">
      <c r="B62" s="7">
        <v>2</v>
      </c>
      <c r="C62" s="8" t="s">
        <v>83</v>
      </c>
      <c r="D62" s="7" t="s">
        <v>27</v>
      </c>
      <c r="E62" s="8">
        <v>1</v>
      </c>
      <c r="F62" s="9">
        <v>41918</v>
      </c>
      <c r="G62" s="9">
        <f>F62</f>
        <v>41918</v>
      </c>
      <c r="H62" s="8">
        <v>1.5</v>
      </c>
      <c r="I62" s="8"/>
      <c r="J62" s="8"/>
      <c r="K62" s="8"/>
      <c r="L62" s="10"/>
      <c r="M62" s="7"/>
      <c r="O62" s="7" t="s">
        <v>27</v>
      </c>
      <c r="P62" s="7">
        <f>SUMIF($D$59:$D$83,"*Jocelyn*",H$59:H$83)+$P$64</f>
        <v>23.5</v>
      </c>
      <c r="Q62" s="7">
        <f>SUMIF($D$59:$D$83,"*Jocelyn*",K$59:K$83)+$P$64</f>
        <v>13</v>
      </c>
    </row>
    <row r="63" spans="2:17" x14ac:dyDescent="0.25">
      <c r="B63" s="7">
        <v>3</v>
      </c>
      <c r="C63" s="8" t="s">
        <v>84</v>
      </c>
      <c r="D63" s="7" t="s">
        <v>24</v>
      </c>
      <c r="E63" s="8">
        <v>2</v>
      </c>
      <c r="F63" s="9">
        <v>41921</v>
      </c>
      <c r="G63" s="9">
        <v>41922</v>
      </c>
      <c r="H63" s="8">
        <v>2</v>
      </c>
      <c r="I63" s="8"/>
      <c r="J63" s="8"/>
      <c r="K63" s="8"/>
      <c r="L63" s="10"/>
      <c r="M63" s="7"/>
      <c r="O63" s="7" t="s">
        <v>30</v>
      </c>
      <c r="P63" s="7">
        <f>SUMIF($D$59:$D$83,"*Shi Qi*",H$59:H$83)+$P$64</f>
        <v>21</v>
      </c>
      <c r="Q63" s="7">
        <f>SUMIF($D$59:$D$83,"*Shi Qi*",K$59:K$83)+$P$64</f>
        <v>13</v>
      </c>
    </row>
    <row r="64" spans="2:17" x14ac:dyDescent="0.25">
      <c r="B64" s="66" t="s">
        <v>60</v>
      </c>
      <c r="C64" s="67"/>
      <c r="D64" s="67"/>
      <c r="E64" s="67"/>
      <c r="F64" s="67"/>
      <c r="G64" s="67"/>
      <c r="H64" s="67"/>
      <c r="I64" s="67"/>
      <c r="J64" s="67"/>
      <c r="K64" s="67"/>
      <c r="L64" s="67"/>
      <c r="M64" s="68"/>
      <c r="O64" s="12" t="s">
        <v>15</v>
      </c>
      <c r="P64" s="7">
        <f>SUMIF($D$59:$D$83,"*All*",$H$59:$H$83)</f>
        <v>13</v>
      </c>
      <c r="Q64" s="7">
        <f>SUMIF($D$59:$D$83,"*All*",$K$59:$K$83)</f>
        <v>0</v>
      </c>
    </row>
    <row r="65" spans="2:13" x14ac:dyDescent="0.25">
      <c r="B65" s="7">
        <v>4</v>
      </c>
      <c r="C65" s="8" t="s">
        <v>85</v>
      </c>
      <c r="D65" s="7" t="s">
        <v>86</v>
      </c>
      <c r="E65" s="8">
        <f>G65-F65</f>
        <v>2</v>
      </c>
      <c r="F65" s="9">
        <v>41919</v>
      </c>
      <c r="G65" s="9">
        <v>41921</v>
      </c>
      <c r="H65" s="8">
        <v>3</v>
      </c>
      <c r="I65" s="8"/>
      <c r="J65" s="8"/>
      <c r="K65" s="8"/>
      <c r="L65" s="10"/>
      <c r="M65" s="12"/>
    </row>
    <row r="66" spans="2:13" x14ac:dyDescent="0.25">
      <c r="B66" s="7">
        <v>5</v>
      </c>
      <c r="C66" s="8" t="s">
        <v>87</v>
      </c>
      <c r="D66" s="7" t="s">
        <v>86</v>
      </c>
      <c r="E66" s="8">
        <f>G66-F66</f>
        <v>2</v>
      </c>
      <c r="F66" s="9">
        <v>41919</v>
      </c>
      <c r="G66" s="9">
        <v>41921</v>
      </c>
      <c r="H66" s="8">
        <v>1.5</v>
      </c>
      <c r="I66" s="8"/>
      <c r="J66" s="8"/>
      <c r="K66" s="8"/>
      <c r="L66" s="10"/>
      <c r="M66" s="12"/>
    </row>
    <row r="67" spans="2:13" x14ac:dyDescent="0.25">
      <c r="B67" s="7">
        <v>6</v>
      </c>
      <c r="C67" s="8" t="s">
        <v>88</v>
      </c>
      <c r="D67" s="7" t="s">
        <v>30</v>
      </c>
      <c r="E67" s="8">
        <v>1</v>
      </c>
      <c r="F67" s="9">
        <v>41924</v>
      </c>
      <c r="G67" s="9">
        <v>41924</v>
      </c>
      <c r="H67" s="8">
        <v>1</v>
      </c>
      <c r="I67" s="8"/>
      <c r="J67" s="8"/>
      <c r="K67" s="8"/>
      <c r="L67" s="10"/>
      <c r="M67" s="12"/>
    </row>
    <row r="68" spans="2:13" x14ac:dyDescent="0.25">
      <c r="B68" s="7">
        <v>7</v>
      </c>
      <c r="C68" s="8" t="s">
        <v>89</v>
      </c>
      <c r="D68" s="7" t="s">
        <v>90</v>
      </c>
      <c r="E68" s="8">
        <v>1</v>
      </c>
      <c r="F68" s="9">
        <v>41919</v>
      </c>
      <c r="G68" s="9">
        <v>41921</v>
      </c>
      <c r="H68" s="8">
        <v>1.5</v>
      </c>
      <c r="I68" s="8"/>
      <c r="J68" s="8"/>
      <c r="K68" s="8"/>
      <c r="L68" s="10"/>
      <c r="M68" s="12"/>
    </row>
    <row r="69" spans="2:13" ht="27" x14ac:dyDescent="0.25">
      <c r="B69" s="7">
        <v>8</v>
      </c>
      <c r="C69" s="8" t="s">
        <v>91</v>
      </c>
      <c r="D69" s="7" t="s">
        <v>90</v>
      </c>
      <c r="E69" s="8">
        <v>1</v>
      </c>
      <c r="F69" s="9">
        <v>41919</v>
      </c>
      <c r="G69" s="9">
        <v>41921</v>
      </c>
      <c r="H69" s="8">
        <v>1.5</v>
      </c>
      <c r="I69" s="8"/>
      <c r="J69" s="8"/>
      <c r="K69" s="8"/>
      <c r="L69" s="10"/>
      <c r="M69" s="12"/>
    </row>
    <row r="70" spans="2:13" x14ac:dyDescent="0.25">
      <c r="B70" s="66" t="s">
        <v>92</v>
      </c>
      <c r="C70" s="67"/>
      <c r="D70" s="67"/>
      <c r="E70" s="67"/>
      <c r="F70" s="67"/>
      <c r="G70" s="67"/>
      <c r="H70" s="67"/>
      <c r="I70" s="67"/>
      <c r="J70" s="67"/>
      <c r="K70" s="67"/>
      <c r="L70" s="67"/>
      <c r="M70" s="68"/>
    </row>
    <row r="71" spans="2:13" x14ac:dyDescent="0.25">
      <c r="B71" s="12">
        <v>9</v>
      </c>
      <c r="C71" s="13" t="s">
        <v>92</v>
      </c>
      <c r="D71" s="7" t="s">
        <v>21</v>
      </c>
      <c r="E71" s="8">
        <v>1</v>
      </c>
      <c r="F71" s="9">
        <v>41927</v>
      </c>
      <c r="G71" s="9">
        <v>41927</v>
      </c>
      <c r="H71" s="8">
        <v>0.5</v>
      </c>
      <c r="I71" s="8"/>
      <c r="J71" s="8"/>
      <c r="K71" s="8"/>
      <c r="L71" s="10"/>
      <c r="M71" s="7"/>
    </row>
    <row r="72" spans="2:13" x14ac:dyDescent="0.25">
      <c r="B72" s="66" t="s">
        <v>69</v>
      </c>
      <c r="C72" s="67"/>
      <c r="D72" s="67"/>
      <c r="E72" s="67"/>
      <c r="F72" s="67"/>
      <c r="G72" s="67"/>
      <c r="H72" s="67"/>
      <c r="I72" s="67"/>
      <c r="J72" s="67"/>
      <c r="K72" s="67"/>
      <c r="L72" s="67"/>
      <c r="M72" s="68"/>
    </row>
    <row r="73" spans="2:13" x14ac:dyDescent="0.25">
      <c r="B73" s="7">
        <v>10</v>
      </c>
      <c r="C73" s="8" t="s">
        <v>93</v>
      </c>
      <c r="D73" s="7" t="s">
        <v>18</v>
      </c>
      <c r="E73" s="8">
        <f>G73-F73</f>
        <v>2</v>
      </c>
      <c r="F73" s="9">
        <v>41921</v>
      </c>
      <c r="G73" s="9">
        <v>41923</v>
      </c>
      <c r="H73" s="8">
        <v>2</v>
      </c>
      <c r="I73" s="8"/>
      <c r="J73" s="8"/>
      <c r="K73" s="8"/>
      <c r="L73" s="10"/>
      <c r="M73" s="7"/>
    </row>
    <row r="74" spans="2:13" x14ac:dyDescent="0.25">
      <c r="B74" s="7">
        <v>11</v>
      </c>
      <c r="C74" s="8" t="s">
        <v>94</v>
      </c>
      <c r="D74" s="7" t="s">
        <v>18</v>
      </c>
      <c r="E74" s="8">
        <v>1</v>
      </c>
      <c r="F74" s="9">
        <v>41927</v>
      </c>
      <c r="G74" s="9">
        <v>41927</v>
      </c>
      <c r="H74" s="8">
        <v>2</v>
      </c>
      <c r="I74" s="8"/>
      <c r="J74" s="8"/>
      <c r="K74" s="8"/>
      <c r="L74" s="10"/>
      <c r="M74" s="7"/>
    </row>
    <row r="75" spans="2:13" x14ac:dyDescent="0.25">
      <c r="B75" s="66" t="s">
        <v>73</v>
      </c>
      <c r="C75" s="67"/>
      <c r="D75" s="67"/>
      <c r="E75" s="67"/>
      <c r="F75" s="67"/>
      <c r="G75" s="67"/>
      <c r="H75" s="67"/>
      <c r="I75" s="67"/>
      <c r="J75" s="67"/>
      <c r="K75" s="67"/>
      <c r="L75" s="67"/>
      <c r="M75" s="68"/>
    </row>
    <row r="76" spans="2:13" x14ac:dyDescent="0.25">
      <c r="B76" s="27">
        <v>12</v>
      </c>
      <c r="C76" s="8" t="s">
        <v>95</v>
      </c>
      <c r="D76" s="7" t="s">
        <v>15</v>
      </c>
      <c r="E76" s="8">
        <v>1</v>
      </c>
      <c r="F76" s="9">
        <v>41928</v>
      </c>
      <c r="G76" s="9">
        <v>41928</v>
      </c>
      <c r="H76" s="8">
        <v>8</v>
      </c>
      <c r="I76" s="8"/>
      <c r="J76" s="8"/>
      <c r="K76" s="8"/>
      <c r="L76" s="10"/>
      <c r="M76" s="7"/>
    </row>
    <row r="77" spans="2:13" x14ac:dyDescent="0.25">
      <c r="B77" s="66" t="s">
        <v>75</v>
      </c>
      <c r="C77" s="67"/>
      <c r="D77" s="67"/>
      <c r="E77" s="67"/>
      <c r="F77" s="67"/>
      <c r="G77" s="67"/>
      <c r="H77" s="67"/>
      <c r="I77" s="67"/>
      <c r="J77" s="67"/>
      <c r="K77" s="67"/>
      <c r="L77" s="67"/>
      <c r="M77" s="68"/>
    </row>
    <row r="78" spans="2:13" x14ac:dyDescent="0.25">
      <c r="B78" s="7">
        <v>13</v>
      </c>
      <c r="C78" s="8" t="s">
        <v>96</v>
      </c>
      <c r="D78" s="7" t="s">
        <v>15</v>
      </c>
      <c r="E78" s="8">
        <v>1</v>
      </c>
      <c r="F78" s="9">
        <v>41921</v>
      </c>
      <c r="G78" s="9">
        <v>41921</v>
      </c>
      <c r="H78" s="8">
        <v>1</v>
      </c>
      <c r="I78" s="8"/>
      <c r="J78" s="8"/>
      <c r="K78" s="8"/>
      <c r="L78" s="10"/>
      <c r="M78" s="7"/>
    </row>
    <row r="79" spans="2:13" x14ac:dyDescent="0.25">
      <c r="B79" s="7">
        <v>14</v>
      </c>
      <c r="C79" s="8" t="s">
        <v>97</v>
      </c>
      <c r="D79" s="7" t="s">
        <v>15</v>
      </c>
      <c r="E79" s="8">
        <v>1</v>
      </c>
      <c r="F79" s="9">
        <v>41927</v>
      </c>
      <c r="G79" s="9">
        <v>41927</v>
      </c>
      <c r="H79" s="8">
        <v>1</v>
      </c>
      <c r="I79" s="8"/>
      <c r="J79" s="8"/>
      <c r="K79" s="8"/>
      <c r="L79" s="10"/>
      <c r="M79" s="7"/>
    </row>
    <row r="80" spans="2:13" x14ac:dyDescent="0.25">
      <c r="B80" s="7">
        <v>15</v>
      </c>
      <c r="C80" s="8" t="s">
        <v>77</v>
      </c>
      <c r="D80" s="7" t="s">
        <v>30</v>
      </c>
      <c r="E80" s="8">
        <v>1</v>
      </c>
      <c r="F80" s="9">
        <v>41931</v>
      </c>
      <c r="G80" s="9">
        <v>41931</v>
      </c>
      <c r="H80" s="8">
        <v>1</v>
      </c>
      <c r="I80" s="8"/>
      <c r="J80" s="8"/>
      <c r="K80" s="8"/>
      <c r="L80" s="10"/>
      <c r="M80" s="7"/>
    </row>
    <row r="81" spans="2:17" x14ac:dyDescent="0.25">
      <c r="B81" s="7">
        <v>16</v>
      </c>
      <c r="C81" s="8" t="s">
        <v>78</v>
      </c>
      <c r="D81" s="7" t="s">
        <v>79</v>
      </c>
      <c r="E81" s="8">
        <v>1</v>
      </c>
      <c r="F81" s="9">
        <v>41931</v>
      </c>
      <c r="G81" s="9">
        <v>41931</v>
      </c>
      <c r="H81" s="8">
        <v>1</v>
      </c>
      <c r="I81" s="8"/>
      <c r="J81" s="8"/>
      <c r="K81" s="8"/>
      <c r="L81" s="10"/>
      <c r="M81" s="7"/>
    </row>
    <row r="82" spans="2:17" x14ac:dyDescent="0.25">
      <c r="B82" s="7">
        <v>17</v>
      </c>
      <c r="C82" s="8" t="s">
        <v>98</v>
      </c>
      <c r="D82" s="7" t="s">
        <v>79</v>
      </c>
      <c r="E82" s="8">
        <f>G82-F82+1</f>
        <v>14</v>
      </c>
      <c r="F82" s="9">
        <v>41918</v>
      </c>
      <c r="G82" s="9">
        <v>41931</v>
      </c>
      <c r="H82" s="8">
        <v>5</v>
      </c>
      <c r="I82" s="8"/>
      <c r="J82" s="8"/>
      <c r="K82" s="8"/>
      <c r="L82" s="10"/>
      <c r="M82" s="7"/>
    </row>
    <row r="83" spans="2:17" x14ac:dyDescent="0.25">
      <c r="B83" s="7">
        <v>18</v>
      </c>
      <c r="C83" s="8" t="s">
        <v>99</v>
      </c>
      <c r="D83" s="7" t="s">
        <v>15</v>
      </c>
      <c r="E83" s="8">
        <v>2</v>
      </c>
      <c r="F83" s="9">
        <v>41930</v>
      </c>
      <c r="G83" s="9">
        <v>41931</v>
      </c>
      <c r="H83" s="8">
        <v>2</v>
      </c>
      <c r="I83" s="8"/>
      <c r="J83" s="8"/>
      <c r="K83" s="8"/>
      <c r="L83" s="10"/>
      <c r="M83" s="7"/>
    </row>
    <row r="85" spans="2:17" ht="22.5" x14ac:dyDescent="0.25">
      <c r="B85" s="70" t="s">
        <v>100</v>
      </c>
      <c r="C85" s="70"/>
      <c r="D85" s="70"/>
      <c r="E85" s="70"/>
      <c r="F85" s="70"/>
      <c r="G85" s="70"/>
      <c r="H85" s="70"/>
      <c r="I85" s="70"/>
      <c r="J85" s="70"/>
      <c r="K85" s="70"/>
      <c r="L85" s="70"/>
      <c r="M85" s="70"/>
      <c r="O85" s="73" t="s">
        <v>100</v>
      </c>
      <c r="P85" s="73"/>
      <c r="Q85" s="73"/>
    </row>
    <row r="86" spans="2:17" ht="26.25" x14ac:dyDescent="0.25">
      <c r="B86" s="3" t="s">
        <v>2</v>
      </c>
      <c r="C86" s="4" t="s">
        <v>3</v>
      </c>
      <c r="D86" s="3" t="s">
        <v>4</v>
      </c>
      <c r="E86" s="4" t="s">
        <v>5</v>
      </c>
      <c r="F86" s="5" t="s">
        <v>6</v>
      </c>
      <c r="G86" s="5" t="s">
        <v>7</v>
      </c>
      <c r="H86" s="4" t="s">
        <v>8</v>
      </c>
      <c r="I86" s="4" t="s">
        <v>9</v>
      </c>
      <c r="J86" s="4" t="s">
        <v>10</v>
      </c>
      <c r="K86" s="4" t="s">
        <v>11</v>
      </c>
      <c r="L86" s="6"/>
      <c r="M86" s="3" t="s">
        <v>12</v>
      </c>
      <c r="O86" s="3"/>
      <c r="P86" s="3" t="s">
        <v>13</v>
      </c>
      <c r="Q86" s="3" t="s">
        <v>11</v>
      </c>
    </row>
    <row r="87" spans="2:17" x14ac:dyDescent="0.25">
      <c r="B87" s="69" t="s">
        <v>56</v>
      </c>
      <c r="C87" s="69"/>
      <c r="D87" s="69"/>
      <c r="E87" s="69"/>
      <c r="F87" s="69"/>
      <c r="G87" s="69"/>
      <c r="H87" s="69"/>
      <c r="I87" s="69"/>
      <c r="J87" s="69"/>
      <c r="K87" s="69"/>
      <c r="L87" s="69"/>
      <c r="M87" s="69"/>
      <c r="O87" s="7" t="s">
        <v>18</v>
      </c>
      <c r="P87" s="7">
        <f>SUMIF($D$87:$D$111,"*Gladys*",H$87:H$111)+$P$92</f>
        <v>28.5</v>
      </c>
      <c r="Q87" s="7">
        <f>SUMIF($D$87:$D$111,"*Gladys*",K$87:K$111)+$Q$92</f>
        <v>0</v>
      </c>
    </row>
    <row r="88" spans="2:17" x14ac:dyDescent="0.25">
      <c r="B88" s="7">
        <v>1</v>
      </c>
      <c r="C88" s="13" t="s">
        <v>57</v>
      </c>
      <c r="D88" s="7" t="s">
        <v>15</v>
      </c>
      <c r="E88" s="8">
        <v>1</v>
      </c>
      <c r="F88" s="9">
        <v>41932</v>
      </c>
      <c r="G88" s="9">
        <f>F88</f>
        <v>41932</v>
      </c>
      <c r="H88" s="8">
        <v>2</v>
      </c>
      <c r="I88" s="8"/>
      <c r="J88" s="19"/>
      <c r="K88" s="19"/>
      <c r="L88" s="20"/>
      <c r="M88" s="18"/>
      <c r="O88" s="7" t="s">
        <v>21</v>
      </c>
      <c r="P88" s="7">
        <f>SUMIF($D$87:$D$111,"*Wei Yi*",H$87:H$111)+$P$92</f>
        <v>22</v>
      </c>
      <c r="Q88" s="7">
        <f>SUMIF($D$87:$D$111,"*Wei Yi*",K$87:K$111)+$Q$92</f>
        <v>0</v>
      </c>
    </row>
    <row r="89" spans="2:17" x14ac:dyDescent="0.25">
      <c r="B89" s="69" t="s">
        <v>58</v>
      </c>
      <c r="C89" s="69"/>
      <c r="D89" s="69"/>
      <c r="E89" s="69"/>
      <c r="F89" s="69"/>
      <c r="G89" s="69"/>
      <c r="H89" s="69"/>
      <c r="I89" s="69"/>
      <c r="J89" s="69"/>
      <c r="K89" s="69"/>
      <c r="L89" s="69"/>
      <c r="M89" s="69"/>
      <c r="O89" s="7" t="s">
        <v>24</v>
      </c>
      <c r="P89" s="7">
        <f>SUMIF($D$87:$D$111,"*Grace*",H$87:H$111)+$P$92</f>
        <v>22</v>
      </c>
      <c r="Q89" s="7">
        <f>SUMIF($D$87:$D$111,"*Grace*",K$87:K$111)+$Q$92</f>
        <v>0</v>
      </c>
    </row>
    <row r="90" spans="2:17" x14ac:dyDescent="0.25">
      <c r="B90" s="7">
        <v>2</v>
      </c>
      <c r="C90" s="8" t="s">
        <v>83</v>
      </c>
      <c r="D90" s="7" t="s">
        <v>27</v>
      </c>
      <c r="E90" s="8">
        <v>1</v>
      </c>
      <c r="F90" s="9">
        <v>41932</v>
      </c>
      <c r="G90" s="9">
        <v>41932</v>
      </c>
      <c r="H90" s="8">
        <v>2</v>
      </c>
      <c r="I90" s="8"/>
      <c r="J90" s="19"/>
      <c r="K90" s="19"/>
      <c r="L90" s="20"/>
      <c r="M90" s="18"/>
      <c r="O90" s="7" t="s">
        <v>27</v>
      </c>
      <c r="P90" s="7">
        <f>SUMIF($D$87:$D$111,"*Jocelyn*",H$87:H$111)+$P$92</f>
        <v>26</v>
      </c>
      <c r="Q90" s="7">
        <f>SUMIF($D$87:$D$111,"*Jocelyn*",K$87:K$111)+$Q$92</f>
        <v>0</v>
      </c>
    </row>
    <row r="91" spans="2:17" x14ac:dyDescent="0.25">
      <c r="B91" s="7">
        <v>3</v>
      </c>
      <c r="C91" s="8" t="s">
        <v>84</v>
      </c>
      <c r="D91" s="7" t="s">
        <v>24</v>
      </c>
      <c r="E91" s="8">
        <v>1</v>
      </c>
      <c r="F91" s="9">
        <v>41932</v>
      </c>
      <c r="G91" s="9">
        <v>41932</v>
      </c>
      <c r="H91" s="8">
        <v>2</v>
      </c>
      <c r="I91" s="8"/>
      <c r="J91" s="19"/>
      <c r="K91" s="19"/>
      <c r="L91" s="20"/>
      <c r="M91" s="18"/>
      <c r="O91" s="7" t="s">
        <v>30</v>
      </c>
      <c r="P91" s="7">
        <f>SUMIF($D$87:$D$111,"*Shi Qi*",H$87:H$111)+$P$92</f>
        <v>27</v>
      </c>
      <c r="Q91" s="7">
        <f>SUMIF($D$87:$D$111,"*Shi Qi*",K$87:K$111)+$Q$92</f>
        <v>0</v>
      </c>
    </row>
    <row r="92" spans="2:17" x14ac:dyDescent="0.25">
      <c r="B92" s="69" t="s">
        <v>60</v>
      </c>
      <c r="C92" s="69"/>
      <c r="D92" s="69"/>
      <c r="E92" s="69"/>
      <c r="F92" s="69"/>
      <c r="G92" s="69"/>
      <c r="H92" s="69"/>
      <c r="I92" s="69"/>
      <c r="J92" s="69"/>
      <c r="K92" s="69"/>
      <c r="L92" s="69"/>
      <c r="M92" s="69"/>
      <c r="O92" s="12" t="s">
        <v>15</v>
      </c>
      <c r="P92" s="7">
        <f>SUMIF($D$87:$D$111,"*All*",$H$87:$H$111)</f>
        <v>19</v>
      </c>
      <c r="Q92" s="7">
        <f>SUMIF($D$87:$D$111,"*All*",$K$87:$K$111)</f>
        <v>0</v>
      </c>
    </row>
    <row r="93" spans="2:17" x14ac:dyDescent="0.25">
      <c r="B93" s="7">
        <v>4</v>
      </c>
      <c r="C93" s="8" t="s">
        <v>101</v>
      </c>
      <c r="D93" s="18" t="s">
        <v>102</v>
      </c>
      <c r="E93" s="8">
        <v>1</v>
      </c>
      <c r="F93" s="9">
        <v>41934</v>
      </c>
      <c r="G93" s="9">
        <v>41934</v>
      </c>
      <c r="H93" s="8">
        <v>1</v>
      </c>
      <c r="I93" s="8"/>
      <c r="J93" s="19"/>
      <c r="K93" s="19"/>
      <c r="L93" s="20"/>
      <c r="M93" s="12" t="s">
        <v>16</v>
      </c>
    </row>
    <row r="94" spans="2:17" x14ac:dyDescent="0.25">
      <c r="B94" s="7">
        <v>5</v>
      </c>
      <c r="C94" s="8" t="s">
        <v>103</v>
      </c>
      <c r="D94" s="18" t="s">
        <v>18</v>
      </c>
      <c r="E94" s="8">
        <v>1</v>
      </c>
      <c r="F94" s="9">
        <v>41934</v>
      </c>
      <c r="G94" s="9">
        <v>41934</v>
      </c>
      <c r="H94" s="8">
        <v>1</v>
      </c>
      <c r="I94" s="8"/>
      <c r="J94" s="19"/>
      <c r="K94" s="19"/>
      <c r="L94" s="20"/>
      <c r="M94" s="12" t="s">
        <v>16</v>
      </c>
    </row>
    <row r="95" spans="2:17" x14ac:dyDescent="0.25">
      <c r="B95" s="7">
        <v>6</v>
      </c>
      <c r="C95" s="8" t="s">
        <v>104</v>
      </c>
      <c r="D95" s="7" t="s">
        <v>105</v>
      </c>
      <c r="E95" s="8">
        <v>2</v>
      </c>
      <c r="F95" s="9">
        <v>41934</v>
      </c>
      <c r="G95" s="9">
        <v>41936</v>
      </c>
      <c r="H95" s="8">
        <v>2.5</v>
      </c>
      <c r="I95" s="8"/>
      <c r="J95" s="19"/>
      <c r="K95" s="19"/>
      <c r="L95" s="20"/>
      <c r="M95" s="18"/>
    </row>
    <row r="96" spans="2:17" x14ac:dyDescent="0.25">
      <c r="B96" s="69" t="s">
        <v>92</v>
      </c>
      <c r="C96" s="69"/>
      <c r="D96" s="69"/>
      <c r="E96" s="69"/>
      <c r="F96" s="69"/>
      <c r="G96" s="69"/>
      <c r="H96" s="69"/>
      <c r="I96" s="69"/>
      <c r="J96" s="69"/>
      <c r="K96" s="69"/>
      <c r="L96" s="69"/>
      <c r="M96" s="69"/>
    </row>
    <row r="97" spans="2:13" x14ac:dyDescent="0.25">
      <c r="B97" s="12">
        <v>7</v>
      </c>
      <c r="C97" s="13" t="s">
        <v>92</v>
      </c>
      <c r="D97" s="7" t="s">
        <v>21</v>
      </c>
      <c r="E97" s="8">
        <v>1</v>
      </c>
      <c r="F97" s="9">
        <v>41942</v>
      </c>
      <c r="G97" s="9">
        <v>41942</v>
      </c>
      <c r="H97" s="8">
        <v>0.5</v>
      </c>
      <c r="I97" s="8"/>
      <c r="J97" s="19"/>
      <c r="K97" s="19"/>
      <c r="L97" s="20"/>
      <c r="M97" s="18"/>
    </row>
    <row r="98" spans="2:13" x14ac:dyDescent="0.25">
      <c r="B98" s="69" t="s">
        <v>69</v>
      </c>
      <c r="C98" s="69"/>
      <c r="D98" s="69"/>
      <c r="E98" s="69"/>
      <c r="F98" s="69"/>
      <c r="G98" s="69"/>
      <c r="H98" s="69"/>
      <c r="I98" s="69"/>
      <c r="J98" s="69"/>
      <c r="K98" s="69"/>
      <c r="L98" s="69"/>
      <c r="M98" s="69"/>
    </row>
    <row r="99" spans="2:13" x14ac:dyDescent="0.25">
      <c r="B99" s="7">
        <v>8</v>
      </c>
      <c r="C99" s="8" t="s">
        <v>106</v>
      </c>
      <c r="D99" s="7" t="s">
        <v>18</v>
      </c>
      <c r="E99" s="8">
        <f>G99-F99</f>
        <v>2</v>
      </c>
      <c r="F99" s="9">
        <v>41935</v>
      </c>
      <c r="G99" s="9">
        <v>41937</v>
      </c>
      <c r="H99" s="8">
        <v>2</v>
      </c>
      <c r="I99" s="8"/>
      <c r="J99" s="19"/>
      <c r="K99" s="19"/>
      <c r="L99" s="20"/>
      <c r="M99" s="18"/>
    </row>
    <row r="100" spans="2:13" x14ac:dyDescent="0.25">
      <c r="B100" s="7">
        <v>9</v>
      </c>
      <c r="C100" s="8" t="s">
        <v>94</v>
      </c>
      <c r="D100" s="7" t="s">
        <v>18</v>
      </c>
      <c r="E100" s="8">
        <v>1</v>
      </c>
      <c r="F100" s="9">
        <v>41942</v>
      </c>
      <c r="G100" s="9">
        <v>41942</v>
      </c>
      <c r="H100" s="8">
        <v>3.5</v>
      </c>
      <c r="I100" s="8"/>
      <c r="J100" s="19"/>
      <c r="K100" s="19"/>
      <c r="L100" s="20"/>
      <c r="M100" s="18"/>
    </row>
    <row r="101" spans="2:13" x14ac:dyDescent="0.25">
      <c r="B101" s="7">
        <v>10</v>
      </c>
      <c r="C101" s="8" t="s">
        <v>107</v>
      </c>
      <c r="D101" s="7" t="s">
        <v>18</v>
      </c>
      <c r="E101" s="8">
        <v>5</v>
      </c>
      <c r="F101" s="9">
        <v>41932</v>
      </c>
      <c r="G101" s="9">
        <v>41937</v>
      </c>
      <c r="H101" s="8">
        <v>3</v>
      </c>
      <c r="I101" s="28"/>
      <c r="J101" s="19"/>
      <c r="K101" s="19"/>
      <c r="L101" s="20"/>
      <c r="M101" s="18"/>
    </row>
    <row r="102" spans="2:13" x14ac:dyDescent="0.25">
      <c r="B102" s="8">
        <v>11</v>
      </c>
      <c r="C102" s="8" t="s">
        <v>108</v>
      </c>
      <c r="D102" s="8" t="s">
        <v>15</v>
      </c>
      <c r="E102" s="8">
        <v>1</v>
      </c>
      <c r="F102" s="8">
        <v>41941</v>
      </c>
      <c r="G102" s="8">
        <v>41941</v>
      </c>
      <c r="H102" s="8">
        <v>3</v>
      </c>
      <c r="I102" s="28"/>
      <c r="J102" s="29"/>
      <c r="K102" s="29"/>
      <c r="L102" s="30"/>
      <c r="M102" s="31"/>
    </row>
    <row r="103" spans="2:13" x14ac:dyDescent="0.25">
      <c r="B103" s="69" t="s">
        <v>73</v>
      </c>
      <c r="C103" s="69"/>
      <c r="D103" s="69"/>
      <c r="E103" s="69"/>
      <c r="F103" s="69"/>
      <c r="G103" s="69"/>
      <c r="H103" s="69"/>
      <c r="I103" s="69"/>
      <c r="J103" s="69"/>
      <c r="K103" s="69"/>
      <c r="L103" s="69"/>
      <c r="M103" s="69"/>
    </row>
    <row r="104" spans="2:13" x14ac:dyDescent="0.25">
      <c r="B104" s="27">
        <v>12</v>
      </c>
      <c r="C104" s="32" t="s">
        <v>95</v>
      </c>
      <c r="D104" s="27" t="s">
        <v>15</v>
      </c>
      <c r="E104" s="8">
        <v>1</v>
      </c>
      <c r="F104" s="9">
        <v>41943</v>
      </c>
      <c r="G104" s="9">
        <v>41943</v>
      </c>
      <c r="H104" s="8">
        <v>10</v>
      </c>
      <c r="I104" s="8"/>
      <c r="J104" s="19"/>
      <c r="K104" s="19"/>
      <c r="L104" s="20"/>
      <c r="M104" s="18"/>
    </row>
    <row r="105" spans="2:13" x14ac:dyDescent="0.25">
      <c r="B105" s="69" t="s">
        <v>75</v>
      </c>
      <c r="C105" s="69"/>
      <c r="D105" s="69"/>
      <c r="E105" s="69"/>
      <c r="F105" s="69"/>
      <c r="G105" s="69"/>
      <c r="H105" s="69"/>
      <c r="I105" s="69"/>
      <c r="J105" s="69"/>
      <c r="K105" s="69"/>
      <c r="L105" s="69"/>
      <c r="M105" s="69"/>
    </row>
    <row r="106" spans="2:13" x14ac:dyDescent="0.25">
      <c r="B106" s="7">
        <v>13</v>
      </c>
      <c r="C106" s="8" t="s">
        <v>96</v>
      </c>
      <c r="D106" s="7" t="s">
        <v>15</v>
      </c>
      <c r="E106" s="8"/>
      <c r="F106" s="9"/>
      <c r="G106" s="9"/>
      <c r="H106" s="8"/>
      <c r="I106" s="8"/>
      <c r="J106" s="33"/>
      <c r="K106" s="33"/>
      <c r="L106" s="10"/>
      <c r="M106" s="34"/>
    </row>
    <row r="107" spans="2:13" x14ac:dyDescent="0.25">
      <c r="B107" s="7">
        <v>14</v>
      </c>
      <c r="C107" s="8" t="s">
        <v>77</v>
      </c>
      <c r="D107" s="7" t="s">
        <v>30</v>
      </c>
      <c r="E107" s="8">
        <v>1</v>
      </c>
      <c r="F107" s="9">
        <v>41945</v>
      </c>
      <c r="G107" s="9">
        <v>41945</v>
      </c>
      <c r="H107" s="8">
        <v>1</v>
      </c>
      <c r="I107" s="8"/>
      <c r="J107" s="19"/>
      <c r="K107" s="19"/>
      <c r="L107" s="20"/>
      <c r="M107" s="18"/>
    </row>
    <row r="108" spans="2:13" x14ac:dyDescent="0.25">
      <c r="B108" s="7">
        <v>15</v>
      </c>
      <c r="C108" s="8" t="s">
        <v>78</v>
      </c>
      <c r="D108" s="7" t="s">
        <v>79</v>
      </c>
      <c r="E108" s="8">
        <v>1</v>
      </c>
      <c r="F108" s="9">
        <v>41945</v>
      </c>
      <c r="G108" s="9">
        <v>41945</v>
      </c>
      <c r="H108" s="8">
        <v>1</v>
      </c>
      <c r="I108" s="8"/>
      <c r="J108" s="19"/>
      <c r="K108" s="19"/>
      <c r="L108" s="20"/>
      <c r="M108" s="18"/>
    </row>
    <row r="109" spans="2:13" x14ac:dyDescent="0.25">
      <c r="B109" s="7">
        <v>16</v>
      </c>
      <c r="C109" s="8" t="s">
        <v>109</v>
      </c>
      <c r="D109" s="7" t="s">
        <v>79</v>
      </c>
      <c r="E109" s="8">
        <f>G109-F109+1</f>
        <v>10</v>
      </c>
      <c r="F109" s="9">
        <v>41936</v>
      </c>
      <c r="G109" s="9">
        <v>41945</v>
      </c>
      <c r="H109" s="8">
        <v>3</v>
      </c>
      <c r="I109" s="8"/>
      <c r="J109" s="19"/>
      <c r="K109" s="19"/>
      <c r="L109" s="20"/>
      <c r="M109" s="18"/>
    </row>
    <row r="110" spans="2:13" x14ac:dyDescent="0.25">
      <c r="B110" s="7">
        <v>17</v>
      </c>
      <c r="C110" s="8" t="s">
        <v>110</v>
      </c>
      <c r="D110" s="7" t="s">
        <v>15</v>
      </c>
      <c r="E110" s="8">
        <v>1</v>
      </c>
      <c r="F110" s="9">
        <v>41944</v>
      </c>
      <c r="G110" s="9">
        <v>41944</v>
      </c>
      <c r="H110" s="8">
        <v>4</v>
      </c>
      <c r="I110" s="8"/>
      <c r="J110" s="19"/>
      <c r="K110" s="19"/>
      <c r="L110" s="20"/>
      <c r="M110" s="18"/>
    </row>
    <row r="111" spans="2:13" x14ac:dyDescent="0.25">
      <c r="B111" s="35">
        <v>18</v>
      </c>
      <c r="C111" s="36" t="s">
        <v>111</v>
      </c>
      <c r="D111" s="35" t="s">
        <v>30</v>
      </c>
      <c r="E111" s="36"/>
      <c r="F111" s="37">
        <v>41932</v>
      </c>
      <c r="G111" s="37">
        <v>41932</v>
      </c>
      <c r="H111" s="36">
        <v>0.5</v>
      </c>
      <c r="I111" s="36"/>
      <c r="J111" s="36"/>
      <c r="K111" s="36"/>
      <c r="L111" s="38"/>
      <c r="M111" s="35"/>
    </row>
    <row r="113" spans="2:17" ht="22.5" x14ac:dyDescent="0.25">
      <c r="B113" s="70" t="s">
        <v>112</v>
      </c>
      <c r="C113" s="70"/>
      <c r="D113" s="70"/>
      <c r="E113" s="70"/>
      <c r="F113" s="70"/>
      <c r="G113" s="70"/>
      <c r="H113" s="70"/>
      <c r="I113" s="70"/>
      <c r="J113" s="70"/>
      <c r="K113" s="70"/>
      <c r="L113" s="70"/>
      <c r="M113" s="70"/>
      <c r="O113" s="73" t="s">
        <v>112</v>
      </c>
      <c r="P113" s="73"/>
      <c r="Q113" s="73"/>
    </row>
    <row r="114" spans="2:17" ht="26.25" x14ac:dyDescent="0.25">
      <c r="B114" s="3" t="s">
        <v>2</v>
      </c>
      <c r="C114" s="4" t="s">
        <v>3</v>
      </c>
      <c r="D114" s="3" t="s">
        <v>4</v>
      </c>
      <c r="E114" s="4" t="s">
        <v>5</v>
      </c>
      <c r="F114" s="5" t="s">
        <v>6</v>
      </c>
      <c r="G114" s="5" t="s">
        <v>7</v>
      </c>
      <c r="H114" s="4" t="s">
        <v>8</v>
      </c>
      <c r="I114" s="4" t="s">
        <v>9</v>
      </c>
      <c r="J114" s="4" t="s">
        <v>10</v>
      </c>
      <c r="K114" s="4" t="s">
        <v>11</v>
      </c>
      <c r="L114" s="6"/>
      <c r="M114" s="3" t="s">
        <v>12</v>
      </c>
      <c r="O114" s="3"/>
      <c r="P114" s="3" t="s">
        <v>13</v>
      </c>
      <c r="Q114" s="3" t="s">
        <v>11</v>
      </c>
    </row>
    <row r="115" spans="2:17" x14ac:dyDescent="0.25">
      <c r="B115" s="69" t="s">
        <v>56</v>
      </c>
      <c r="C115" s="69"/>
      <c r="D115" s="69"/>
      <c r="E115" s="69"/>
      <c r="F115" s="69"/>
      <c r="G115" s="69"/>
      <c r="H115" s="69"/>
      <c r="I115" s="69"/>
      <c r="J115" s="69"/>
      <c r="K115" s="69"/>
      <c r="L115" s="69"/>
      <c r="M115" s="69"/>
      <c r="O115" s="7" t="s">
        <v>18</v>
      </c>
      <c r="P115" s="7">
        <f>SUMIF($D$115:$D$137,"*Gladys*",H$115:H$137)+P120</f>
        <v>26</v>
      </c>
      <c r="Q115" s="7">
        <f>SUMIF($D$115:$D$137,"*Gladys*",K$115:K$137)+$Q$120</f>
        <v>0</v>
      </c>
    </row>
    <row r="116" spans="2:17" x14ac:dyDescent="0.25">
      <c r="B116" s="7">
        <v>1</v>
      </c>
      <c r="C116" s="13" t="s">
        <v>113</v>
      </c>
      <c r="D116" s="7" t="s">
        <v>15</v>
      </c>
      <c r="E116" s="8">
        <v>1</v>
      </c>
      <c r="F116" s="9">
        <v>41947</v>
      </c>
      <c r="G116" s="9">
        <f>F116</f>
        <v>41947</v>
      </c>
      <c r="H116" s="8">
        <v>4</v>
      </c>
      <c r="I116" s="8"/>
      <c r="J116" s="19"/>
      <c r="K116" s="19"/>
      <c r="L116" s="20"/>
      <c r="M116" s="18"/>
      <c r="O116" s="7" t="s">
        <v>21</v>
      </c>
      <c r="P116" s="7">
        <f>SUMIF($D$115:$D$137,"*Wei YI*",H$115:H$137)+P120</f>
        <v>28.5</v>
      </c>
      <c r="Q116" s="7">
        <f>SUMIF($D$115:$D$137,"*Wei Yi*",K$115:K$137)+$Q$120</f>
        <v>0</v>
      </c>
    </row>
    <row r="117" spans="2:17" x14ac:dyDescent="0.25">
      <c r="B117" s="69" t="s">
        <v>58</v>
      </c>
      <c r="C117" s="69"/>
      <c r="D117" s="69"/>
      <c r="E117" s="69"/>
      <c r="F117" s="69"/>
      <c r="G117" s="69"/>
      <c r="H117" s="69"/>
      <c r="I117" s="69"/>
      <c r="J117" s="69"/>
      <c r="K117" s="69"/>
      <c r="L117" s="69"/>
      <c r="M117" s="69"/>
      <c r="O117" s="7" t="s">
        <v>24</v>
      </c>
      <c r="P117" s="7">
        <f>SUMIF($D$115:$D$137,"*Grace*",H$115:H$137)+P120</f>
        <v>22</v>
      </c>
      <c r="Q117" s="7">
        <f>SUMIF($D$115:$D$137,"*Grace*",K$115:K$137)+$Q$120</f>
        <v>0</v>
      </c>
    </row>
    <row r="118" spans="2:17" x14ac:dyDescent="0.25">
      <c r="B118" s="7">
        <v>2</v>
      </c>
      <c r="C118" s="8" t="s">
        <v>83</v>
      </c>
      <c r="D118" s="7" t="s">
        <v>27</v>
      </c>
      <c r="E118" s="8">
        <v>1</v>
      </c>
      <c r="F118" s="9">
        <v>41947</v>
      </c>
      <c r="G118" s="9">
        <v>41947</v>
      </c>
      <c r="H118" s="8">
        <v>2</v>
      </c>
      <c r="I118" s="8"/>
      <c r="J118" s="19"/>
      <c r="K118" s="19"/>
      <c r="L118" s="20"/>
      <c r="M118" s="18"/>
      <c r="O118" s="7" t="s">
        <v>27</v>
      </c>
      <c r="P118" s="7">
        <f>SUMIF($D$115:$D$137,"*Jocelyn*",H$115:H$137)+P120</f>
        <v>29</v>
      </c>
      <c r="Q118" s="7">
        <f>SUMIF($D$115:$D$137,"*Jocelyn*",K$115:K$137)+$Q$120</f>
        <v>0</v>
      </c>
    </row>
    <row r="119" spans="2:17" x14ac:dyDescent="0.25">
      <c r="B119" s="7">
        <v>3</v>
      </c>
      <c r="C119" s="8" t="s">
        <v>84</v>
      </c>
      <c r="D119" s="7" t="s">
        <v>24</v>
      </c>
      <c r="E119" s="8">
        <v>1</v>
      </c>
      <c r="F119" s="9">
        <v>41947</v>
      </c>
      <c r="G119" s="9">
        <v>41947</v>
      </c>
      <c r="H119" s="8">
        <v>2</v>
      </c>
      <c r="I119" s="8"/>
      <c r="J119" s="19"/>
      <c r="K119" s="19"/>
      <c r="L119" s="20"/>
      <c r="M119" s="18"/>
      <c r="O119" s="7" t="s">
        <v>30</v>
      </c>
      <c r="P119" s="7">
        <f>SUMIF($D$115:$D$137,"*Shi Qi*",H$115:H$137)+P120</f>
        <v>28</v>
      </c>
      <c r="Q119" s="7">
        <f>SUMIF($D$115:$D$137,"*Shi Qi*",K$115:K$137)+$Q$120</f>
        <v>0</v>
      </c>
    </row>
    <row r="120" spans="2:17" x14ac:dyDescent="0.25">
      <c r="B120" s="69" t="s">
        <v>60</v>
      </c>
      <c r="C120" s="69"/>
      <c r="D120" s="69"/>
      <c r="E120" s="69"/>
      <c r="F120" s="69"/>
      <c r="G120" s="69"/>
      <c r="H120" s="69"/>
      <c r="I120" s="69"/>
      <c r="J120" s="69"/>
      <c r="K120" s="69"/>
      <c r="L120" s="69"/>
      <c r="M120" s="69"/>
      <c r="O120" s="12" t="s">
        <v>15</v>
      </c>
      <c r="P120" s="7">
        <f>SUMIF($D$115:$D$137,"*All*",$H$115:$H$137)</f>
        <v>19</v>
      </c>
      <c r="Q120" s="7">
        <f>SUMIF($D$87:$D$111,"*All*",$K$87:$K$111)</f>
        <v>0</v>
      </c>
    </row>
    <row r="121" spans="2:17" x14ac:dyDescent="0.25">
      <c r="B121" s="7">
        <v>4</v>
      </c>
      <c r="C121" s="8" t="s">
        <v>114</v>
      </c>
      <c r="D121" s="18" t="s">
        <v>86</v>
      </c>
      <c r="E121" s="8">
        <v>1</v>
      </c>
      <c r="F121" s="9">
        <v>41948</v>
      </c>
      <c r="G121" s="9">
        <v>41948</v>
      </c>
      <c r="H121" s="8">
        <v>1</v>
      </c>
      <c r="I121" s="8"/>
      <c r="J121" s="19"/>
      <c r="K121" s="19"/>
      <c r="L121" s="20"/>
      <c r="M121" s="12" t="s">
        <v>16</v>
      </c>
    </row>
    <row r="122" spans="2:17" x14ac:dyDescent="0.25">
      <c r="B122" s="7">
        <v>5</v>
      </c>
      <c r="C122" s="19" t="s">
        <v>115</v>
      </c>
      <c r="D122" s="18" t="s">
        <v>21</v>
      </c>
      <c r="E122" s="8">
        <v>1</v>
      </c>
      <c r="F122" s="9">
        <v>41948</v>
      </c>
      <c r="G122" s="9">
        <v>41948</v>
      </c>
      <c r="H122" s="8">
        <v>1</v>
      </c>
      <c r="I122" s="8"/>
      <c r="J122" s="19"/>
      <c r="K122" s="19"/>
      <c r="L122" s="20"/>
      <c r="M122" s="12" t="s">
        <v>16</v>
      </c>
    </row>
    <row r="123" spans="2:17" x14ac:dyDescent="0.25">
      <c r="B123" s="7">
        <v>6</v>
      </c>
      <c r="C123" s="19" t="s">
        <v>116</v>
      </c>
      <c r="D123" s="18" t="s">
        <v>21</v>
      </c>
      <c r="E123" s="8"/>
      <c r="F123" s="9">
        <v>41949</v>
      </c>
      <c r="G123" s="9">
        <v>41955</v>
      </c>
      <c r="H123" s="8">
        <v>8</v>
      </c>
      <c r="I123" s="8"/>
      <c r="J123" s="19"/>
      <c r="K123" s="19"/>
      <c r="L123" s="20"/>
      <c r="M123" s="18"/>
    </row>
    <row r="124" spans="2:17" x14ac:dyDescent="0.25">
      <c r="B124" s="69" t="s">
        <v>92</v>
      </c>
      <c r="C124" s="69"/>
      <c r="D124" s="69"/>
      <c r="E124" s="69"/>
      <c r="F124" s="69"/>
      <c r="G124" s="69"/>
      <c r="H124" s="69"/>
      <c r="I124" s="69"/>
      <c r="J124" s="69"/>
      <c r="K124" s="69"/>
      <c r="L124" s="69"/>
      <c r="M124" s="69"/>
    </row>
    <row r="125" spans="2:17" x14ac:dyDescent="0.25">
      <c r="B125" s="12">
        <v>7</v>
      </c>
      <c r="C125" s="13" t="s">
        <v>92</v>
      </c>
      <c r="D125" s="7" t="s">
        <v>21</v>
      </c>
      <c r="E125" s="8">
        <v>1</v>
      </c>
      <c r="F125" s="9">
        <v>41955</v>
      </c>
      <c r="G125" s="9">
        <v>41955</v>
      </c>
      <c r="H125" s="8">
        <v>0.5</v>
      </c>
      <c r="I125" s="8"/>
      <c r="J125" s="19"/>
      <c r="K125" s="19"/>
      <c r="L125" s="20"/>
      <c r="M125" s="18"/>
    </row>
    <row r="126" spans="2:17" x14ac:dyDescent="0.25">
      <c r="B126" s="69" t="s">
        <v>69</v>
      </c>
      <c r="C126" s="69"/>
      <c r="D126" s="69"/>
      <c r="E126" s="69"/>
      <c r="F126" s="69"/>
      <c r="G126" s="69"/>
      <c r="H126" s="69"/>
      <c r="I126" s="69"/>
      <c r="J126" s="69"/>
      <c r="K126" s="69"/>
      <c r="L126" s="69"/>
      <c r="M126" s="69"/>
    </row>
    <row r="127" spans="2:17" x14ac:dyDescent="0.25">
      <c r="B127" s="7">
        <v>8</v>
      </c>
      <c r="C127" s="8" t="s">
        <v>117</v>
      </c>
      <c r="D127" s="7" t="s">
        <v>18</v>
      </c>
      <c r="E127" s="8">
        <f>G127-F127</f>
        <v>8</v>
      </c>
      <c r="F127" s="9">
        <v>41948</v>
      </c>
      <c r="G127" s="9">
        <v>41956</v>
      </c>
      <c r="H127" s="8">
        <v>2</v>
      </c>
      <c r="I127" s="8"/>
      <c r="J127" s="19"/>
      <c r="K127" s="19"/>
      <c r="L127" s="20"/>
      <c r="M127" s="18"/>
    </row>
    <row r="128" spans="2:17" x14ac:dyDescent="0.25">
      <c r="B128" s="7">
        <v>9</v>
      </c>
      <c r="C128" s="8" t="s">
        <v>94</v>
      </c>
      <c r="D128" s="7" t="s">
        <v>18</v>
      </c>
      <c r="E128" s="8">
        <v>1</v>
      </c>
      <c r="F128" s="9">
        <v>41956</v>
      </c>
      <c r="G128" s="9">
        <v>41956</v>
      </c>
      <c r="H128" s="8">
        <v>4</v>
      </c>
      <c r="I128" s="8"/>
      <c r="J128" s="19"/>
      <c r="K128" s="19"/>
      <c r="L128" s="20"/>
      <c r="M128" s="18"/>
    </row>
    <row r="129" spans="2:13" x14ac:dyDescent="0.25">
      <c r="B129" s="69" t="s">
        <v>73</v>
      </c>
      <c r="C129" s="69"/>
      <c r="D129" s="69"/>
      <c r="E129" s="69"/>
      <c r="F129" s="69"/>
      <c r="G129" s="69"/>
      <c r="H129" s="69"/>
      <c r="I129" s="69"/>
      <c r="J129" s="69"/>
      <c r="K129" s="69"/>
      <c r="L129" s="69"/>
      <c r="M129" s="69"/>
    </row>
    <row r="130" spans="2:13" x14ac:dyDescent="0.25">
      <c r="B130" s="27">
        <v>12</v>
      </c>
      <c r="C130" s="32" t="s">
        <v>95</v>
      </c>
      <c r="D130" s="27" t="s">
        <v>15</v>
      </c>
      <c r="E130" s="8">
        <v>1</v>
      </c>
      <c r="F130" s="9">
        <v>41957</v>
      </c>
      <c r="G130" s="9">
        <v>41958</v>
      </c>
      <c r="H130" s="8">
        <v>10</v>
      </c>
      <c r="I130" s="8"/>
      <c r="J130" s="19"/>
      <c r="K130" s="19"/>
      <c r="L130" s="20"/>
      <c r="M130" s="18"/>
    </row>
    <row r="131" spans="2:13" x14ac:dyDescent="0.25">
      <c r="B131" s="69" t="s">
        <v>75</v>
      </c>
      <c r="C131" s="69"/>
      <c r="D131" s="69"/>
      <c r="E131" s="69"/>
      <c r="F131" s="69"/>
      <c r="G131" s="69"/>
      <c r="H131" s="69"/>
      <c r="I131" s="69"/>
      <c r="J131" s="69"/>
      <c r="K131" s="69"/>
      <c r="L131" s="69"/>
      <c r="M131" s="69"/>
    </row>
    <row r="132" spans="2:13" x14ac:dyDescent="0.25">
      <c r="B132" s="7">
        <v>13</v>
      </c>
      <c r="C132" s="8" t="s">
        <v>96</v>
      </c>
      <c r="D132" s="7" t="s">
        <v>15</v>
      </c>
      <c r="E132" s="8"/>
      <c r="F132" s="9"/>
      <c r="G132" s="9"/>
      <c r="H132" s="8"/>
      <c r="I132" s="8"/>
      <c r="J132" s="19"/>
      <c r="K132" s="19"/>
      <c r="L132" s="20"/>
      <c r="M132" s="18"/>
    </row>
    <row r="133" spans="2:13" x14ac:dyDescent="0.25">
      <c r="B133" s="7">
        <v>14</v>
      </c>
      <c r="C133" s="8" t="s">
        <v>77</v>
      </c>
      <c r="D133" s="7" t="s">
        <v>30</v>
      </c>
      <c r="E133" s="8">
        <v>1</v>
      </c>
      <c r="F133" s="9">
        <v>41959</v>
      </c>
      <c r="G133" s="9">
        <v>41959</v>
      </c>
      <c r="H133" s="8">
        <v>1</v>
      </c>
      <c r="I133" s="8"/>
      <c r="J133" s="19"/>
      <c r="K133" s="19"/>
      <c r="L133" s="20"/>
      <c r="M133" s="18"/>
    </row>
    <row r="134" spans="2:13" x14ac:dyDescent="0.25">
      <c r="B134" s="7">
        <v>15</v>
      </c>
      <c r="C134" s="8" t="s">
        <v>78</v>
      </c>
      <c r="D134" s="7" t="s">
        <v>79</v>
      </c>
      <c r="E134" s="8">
        <v>1</v>
      </c>
      <c r="F134" s="9">
        <v>41959</v>
      </c>
      <c r="G134" s="9">
        <v>41959</v>
      </c>
      <c r="H134" s="8">
        <v>1</v>
      </c>
      <c r="I134" s="8"/>
      <c r="J134" s="19"/>
      <c r="K134" s="19"/>
      <c r="L134" s="20"/>
      <c r="M134" s="18"/>
    </row>
    <row r="135" spans="2:13" x14ac:dyDescent="0.25">
      <c r="B135" s="7">
        <v>16</v>
      </c>
      <c r="C135" s="8" t="s">
        <v>118</v>
      </c>
      <c r="D135" s="7" t="s">
        <v>79</v>
      </c>
      <c r="E135" s="8">
        <f>G135-F135+1</f>
        <v>3</v>
      </c>
      <c r="F135" s="9">
        <v>41944</v>
      </c>
      <c r="G135" s="9">
        <v>41946</v>
      </c>
      <c r="H135" s="8">
        <v>7</v>
      </c>
      <c r="I135" s="8"/>
      <c r="J135" s="19"/>
      <c r="K135" s="19"/>
      <c r="L135" s="20"/>
      <c r="M135" s="18"/>
    </row>
    <row r="136" spans="2:13" x14ac:dyDescent="0.25">
      <c r="B136" s="7">
        <v>17</v>
      </c>
      <c r="C136" s="8" t="s">
        <v>119</v>
      </c>
      <c r="D136" s="7" t="s">
        <v>15</v>
      </c>
      <c r="E136" s="8">
        <v>1</v>
      </c>
      <c r="F136" s="9">
        <v>41944</v>
      </c>
      <c r="G136" s="9">
        <v>41944</v>
      </c>
      <c r="H136" s="8">
        <v>5</v>
      </c>
      <c r="I136" s="8"/>
      <c r="J136" s="19"/>
      <c r="K136" s="19"/>
      <c r="L136" s="20"/>
      <c r="M136" s="18"/>
    </row>
    <row r="137" spans="2:13" x14ac:dyDescent="0.25">
      <c r="B137" s="35">
        <v>18</v>
      </c>
      <c r="C137" s="36" t="s">
        <v>120</v>
      </c>
      <c r="D137" s="35" t="s">
        <v>121</v>
      </c>
      <c r="E137" s="36"/>
      <c r="F137" s="37">
        <v>41946</v>
      </c>
      <c r="G137" s="37">
        <v>41946</v>
      </c>
      <c r="H137" s="36">
        <v>0.5</v>
      </c>
      <c r="I137" s="36"/>
      <c r="J137" s="36"/>
      <c r="K137" s="36"/>
      <c r="L137" s="38"/>
      <c r="M137" s="35"/>
    </row>
    <row r="139" spans="2:13" ht="22.5" x14ac:dyDescent="0.25">
      <c r="B139" s="70" t="s">
        <v>122</v>
      </c>
      <c r="C139" s="70"/>
      <c r="D139" s="70"/>
      <c r="E139" s="70"/>
      <c r="F139" s="70"/>
      <c r="G139" s="70"/>
      <c r="H139" s="70"/>
      <c r="I139" s="70"/>
      <c r="J139" s="70"/>
      <c r="K139" s="70"/>
      <c r="L139" s="70"/>
      <c r="M139" s="70"/>
    </row>
    <row r="140" spans="2:13" ht="26.25" x14ac:dyDescent="0.25">
      <c r="B140" s="3" t="s">
        <v>2</v>
      </c>
      <c r="C140" s="4" t="s">
        <v>3</v>
      </c>
      <c r="D140" s="3" t="s">
        <v>4</v>
      </c>
      <c r="E140" s="4" t="s">
        <v>5</v>
      </c>
      <c r="F140" s="5" t="s">
        <v>6</v>
      </c>
      <c r="G140" s="5" t="s">
        <v>7</v>
      </c>
      <c r="H140" s="4" t="s">
        <v>8</v>
      </c>
      <c r="I140" s="4" t="s">
        <v>9</v>
      </c>
      <c r="J140" s="4" t="s">
        <v>10</v>
      </c>
      <c r="K140" s="4" t="s">
        <v>11</v>
      </c>
      <c r="L140" s="6"/>
      <c r="M140" s="3" t="s">
        <v>12</v>
      </c>
    </row>
    <row r="141" spans="2:13" x14ac:dyDescent="0.25">
      <c r="B141" s="69" t="s">
        <v>56</v>
      </c>
      <c r="C141" s="69"/>
      <c r="D141" s="69"/>
      <c r="E141" s="69"/>
      <c r="F141" s="69"/>
      <c r="G141" s="69"/>
      <c r="H141" s="69"/>
      <c r="I141" s="69"/>
      <c r="J141" s="69"/>
      <c r="K141" s="69"/>
      <c r="L141" s="69"/>
      <c r="M141" s="69"/>
    </row>
    <row r="142" spans="2:13" x14ac:dyDescent="0.25">
      <c r="B142" s="7">
        <v>1</v>
      </c>
      <c r="C142" s="13" t="s">
        <v>123</v>
      </c>
      <c r="D142" s="7" t="s">
        <v>15</v>
      </c>
      <c r="E142" s="8">
        <v>1</v>
      </c>
      <c r="F142" s="9">
        <v>41988</v>
      </c>
      <c r="G142" s="9">
        <f>F142</f>
        <v>41988</v>
      </c>
      <c r="H142" s="8">
        <v>2</v>
      </c>
      <c r="I142" s="8"/>
      <c r="J142" s="19"/>
      <c r="K142" s="19"/>
      <c r="L142" s="20"/>
      <c r="M142" s="18"/>
    </row>
    <row r="143" spans="2:13" x14ac:dyDescent="0.25">
      <c r="B143" s="69" t="s">
        <v>58</v>
      </c>
      <c r="C143" s="69"/>
      <c r="D143" s="69"/>
      <c r="E143" s="69"/>
      <c r="F143" s="69"/>
      <c r="G143" s="69"/>
      <c r="H143" s="69"/>
      <c r="I143" s="69"/>
      <c r="J143" s="69"/>
      <c r="K143" s="69"/>
      <c r="L143" s="69"/>
      <c r="M143" s="69"/>
    </row>
    <row r="144" spans="2:13" x14ac:dyDescent="0.25">
      <c r="B144" s="7">
        <v>2</v>
      </c>
      <c r="C144" s="8" t="s">
        <v>83</v>
      </c>
      <c r="D144" s="7" t="s">
        <v>27</v>
      </c>
      <c r="E144" s="8">
        <v>1</v>
      </c>
      <c r="F144" s="9">
        <v>41988</v>
      </c>
      <c r="G144" s="9">
        <v>41988</v>
      </c>
      <c r="H144" s="8">
        <v>2</v>
      </c>
      <c r="I144" s="8"/>
      <c r="J144" s="19"/>
      <c r="K144" s="19"/>
      <c r="L144" s="20"/>
      <c r="M144" s="18"/>
    </row>
    <row r="145" spans="2:13" x14ac:dyDescent="0.25">
      <c r="B145" s="7">
        <v>3</v>
      </c>
      <c r="C145" s="8" t="s">
        <v>84</v>
      </c>
      <c r="D145" s="7" t="s">
        <v>24</v>
      </c>
      <c r="E145" s="8">
        <v>1</v>
      </c>
      <c r="F145" s="9">
        <v>41988</v>
      </c>
      <c r="G145" s="9">
        <v>41988</v>
      </c>
      <c r="H145" s="8">
        <v>2</v>
      </c>
      <c r="I145" s="8"/>
      <c r="J145" s="19"/>
      <c r="K145" s="19"/>
      <c r="L145" s="20"/>
      <c r="M145" s="18"/>
    </row>
    <row r="146" spans="2:13" x14ac:dyDescent="0.25">
      <c r="B146" s="69" t="s">
        <v>60</v>
      </c>
      <c r="C146" s="69"/>
      <c r="D146" s="69"/>
      <c r="E146" s="69"/>
      <c r="F146" s="69"/>
      <c r="G146" s="69"/>
      <c r="H146" s="69"/>
      <c r="I146" s="69"/>
      <c r="J146" s="69"/>
      <c r="K146" s="69"/>
      <c r="L146" s="69"/>
      <c r="M146" s="69"/>
    </row>
    <row r="147" spans="2:13" x14ac:dyDescent="0.25">
      <c r="B147" s="7">
        <v>4</v>
      </c>
      <c r="C147" s="8" t="s">
        <v>124</v>
      </c>
      <c r="D147" s="18" t="s">
        <v>18</v>
      </c>
      <c r="E147" s="8">
        <v>1</v>
      </c>
      <c r="F147" s="9">
        <v>41989</v>
      </c>
      <c r="G147" s="9">
        <v>41989</v>
      </c>
      <c r="H147" s="8">
        <v>1</v>
      </c>
      <c r="I147" s="8"/>
      <c r="J147" s="19"/>
      <c r="K147" s="19"/>
      <c r="L147" s="20"/>
      <c r="M147" s="18"/>
    </row>
    <row r="148" spans="2:13" x14ac:dyDescent="0.25">
      <c r="B148" s="7">
        <v>5</v>
      </c>
      <c r="C148" s="19" t="s">
        <v>125</v>
      </c>
      <c r="D148" s="2" t="s">
        <v>24</v>
      </c>
      <c r="E148" s="8">
        <f>G148-F148</f>
        <v>2</v>
      </c>
      <c r="F148" s="9">
        <v>41989</v>
      </c>
      <c r="G148" s="9">
        <v>41991</v>
      </c>
      <c r="H148" s="8">
        <v>4</v>
      </c>
      <c r="I148" s="8"/>
      <c r="J148" s="19"/>
      <c r="K148" s="19"/>
      <c r="L148" s="20"/>
      <c r="M148" s="18"/>
    </row>
    <row r="149" spans="2:13" x14ac:dyDescent="0.25">
      <c r="B149" s="7">
        <v>6</v>
      </c>
      <c r="C149" s="19" t="s">
        <v>126</v>
      </c>
      <c r="D149" s="18" t="s">
        <v>27</v>
      </c>
      <c r="E149" s="8">
        <f t="shared" ref="E149:E150" si="2">G149-F149</f>
        <v>2</v>
      </c>
      <c r="F149" s="9">
        <v>41989</v>
      </c>
      <c r="G149" s="9">
        <v>41991</v>
      </c>
      <c r="H149" s="8">
        <v>3</v>
      </c>
      <c r="I149" s="8"/>
      <c r="J149" s="19"/>
      <c r="K149" s="19"/>
      <c r="L149" s="20"/>
      <c r="M149" s="18"/>
    </row>
    <row r="150" spans="2:13" x14ac:dyDescent="0.25">
      <c r="B150" s="7">
        <v>7</v>
      </c>
      <c r="C150" s="19" t="s">
        <v>127</v>
      </c>
      <c r="D150" s="18" t="s">
        <v>21</v>
      </c>
      <c r="E150" s="8">
        <f t="shared" si="2"/>
        <v>2</v>
      </c>
      <c r="F150" s="9">
        <v>41989</v>
      </c>
      <c r="G150" s="9">
        <v>41991</v>
      </c>
      <c r="H150" s="8">
        <v>3</v>
      </c>
      <c r="I150" s="8"/>
      <c r="J150" s="19"/>
      <c r="K150" s="19"/>
      <c r="L150" s="20"/>
      <c r="M150" s="18"/>
    </row>
    <row r="151" spans="2:13" x14ac:dyDescent="0.25">
      <c r="B151" s="7">
        <v>8</v>
      </c>
      <c r="C151" s="19" t="s">
        <v>128</v>
      </c>
      <c r="D151" s="18" t="s">
        <v>105</v>
      </c>
      <c r="E151" s="8">
        <f>G151-F151</f>
        <v>2</v>
      </c>
      <c r="F151" s="9">
        <v>41992</v>
      </c>
      <c r="G151" s="9">
        <v>41994</v>
      </c>
      <c r="H151" s="8">
        <v>10</v>
      </c>
      <c r="I151" s="8"/>
      <c r="J151" s="19"/>
      <c r="K151" s="19"/>
      <c r="L151" s="20"/>
      <c r="M151" s="18"/>
    </row>
    <row r="152" spans="2:13" x14ac:dyDescent="0.25">
      <c r="B152" s="69" t="s">
        <v>92</v>
      </c>
      <c r="C152" s="69"/>
      <c r="D152" s="69"/>
      <c r="E152" s="69"/>
      <c r="F152" s="69"/>
      <c r="G152" s="69"/>
      <c r="H152" s="69"/>
      <c r="I152" s="69"/>
      <c r="J152" s="69"/>
      <c r="K152" s="69"/>
      <c r="L152" s="69"/>
      <c r="M152" s="69"/>
    </row>
    <row r="153" spans="2:13" x14ac:dyDescent="0.25">
      <c r="B153" s="12">
        <v>9</v>
      </c>
      <c r="C153" s="13" t="s">
        <v>92</v>
      </c>
      <c r="D153" s="7" t="s">
        <v>21</v>
      </c>
      <c r="E153" s="8">
        <v>1</v>
      </c>
      <c r="F153" s="9">
        <v>41997</v>
      </c>
      <c r="G153" s="9">
        <v>41997</v>
      </c>
      <c r="H153" s="8">
        <v>0.5</v>
      </c>
      <c r="I153" s="8"/>
      <c r="J153" s="19"/>
      <c r="K153" s="19"/>
      <c r="L153" s="20"/>
      <c r="M153" s="18"/>
    </row>
    <row r="154" spans="2:13" x14ac:dyDescent="0.25">
      <c r="B154" s="69" t="s">
        <v>69</v>
      </c>
      <c r="C154" s="69"/>
      <c r="D154" s="69"/>
      <c r="E154" s="69"/>
      <c r="F154" s="69"/>
      <c r="G154" s="69"/>
      <c r="H154" s="69"/>
      <c r="I154" s="69"/>
      <c r="J154" s="69"/>
      <c r="K154" s="69"/>
      <c r="L154" s="69"/>
      <c r="M154" s="69"/>
    </row>
    <row r="155" spans="2:13" x14ac:dyDescent="0.25">
      <c r="B155" s="7">
        <v>10</v>
      </c>
      <c r="C155" s="8" t="s">
        <v>129</v>
      </c>
      <c r="D155" s="7" t="s">
        <v>18</v>
      </c>
      <c r="E155" s="8">
        <f>G155-F155</f>
        <v>7</v>
      </c>
      <c r="F155" s="9">
        <v>41989</v>
      </c>
      <c r="G155" s="9">
        <v>41996</v>
      </c>
      <c r="H155" s="8">
        <v>2</v>
      </c>
      <c r="I155" s="8"/>
      <c r="J155" s="19"/>
      <c r="K155" s="19"/>
      <c r="L155" s="20"/>
      <c r="M155" s="18"/>
    </row>
    <row r="156" spans="2:13" x14ac:dyDescent="0.25">
      <c r="B156" s="7">
        <v>11</v>
      </c>
      <c r="C156" s="8" t="s">
        <v>94</v>
      </c>
      <c r="D156" s="7" t="s">
        <v>18</v>
      </c>
      <c r="E156" s="8">
        <v>1</v>
      </c>
      <c r="F156" s="9">
        <v>41997</v>
      </c>
      <c r="G156" s="9">
        <v>41997</v>
      </c>
      <c r="H156" s="8">
        <v>4.5</v>
      </c>
      <c r="I156" s="8"/>
      <c r="J156" s="19"/>
      <c r="K156" s="19"/>
      <c r="L156" s="20"/>
      <c r="M156" s="18"/>
    </row>
    <row r="157" spans="2:13" x14ac:dyDescent="0.25">
      <c r="B157" s="69" t="s">
        <v>73</v>
      </c>
      <c r="C157" s="69"/>
      <c r="D157" s="69"/>
      <c r="E157" s="69"/>
      <c r="F157" s="69"/>
      <c r="G157" s="69"/>
      <c r="H157" s="69"/>
      <c r="I157" s="69"/>
      <c r="J157" s="69"/>
      <c r="K157" s="69"/>
      <c r="L157" s="69"/>
      <c r="M157" s="69"/>
    </row>
    <row r="158" spans="2:13" x14ac:dyDescent="0.25">
      <c r="B158" s="27">
        <v>12</v>
      </c>
      <c r="C158" s="32" t="s">
        <v>95</v>
      </c>
      <c r="D158" s="27" t="s">
        <v>15</v>
      </c>
      <c r="E158" s="8">
        <v>1</v>
      </c>
      <c r="F158" s="9">
        <v>41957</v>
      </c>
      <c r="G158" s="9">
        <v>41958</v>
      </c>
      <c r="H158" s="8">
        <v>12</v>
      </c>
      <c r="I158" s="8"/>
      <c r="J158" s="19"/>
      <c r="K158" s="19"/>
      <c r="L158" s="20"/>
      <c r="M158" s="18"/>
    </row>
    <row r="159" spans="2:13" x14ac:dyDescent="0.25">
      <c r="B159" s="69" t="s">
        <v>75</v>
      </c>
      <c r="C159" s="69"/>
      <c r="D159" s="69"/>
      <c r="E159" s="69"/>
      <c r="F159" s="69"/>
      <c r="G159" s="69"/>
      <c r="H159" s="69"/>
      <c r="I159" s="69"/>
      <c r="J159" s="69"/>
      <c r="K159" s="69"/>
      <c r="L159" s="69"/>
      <c r="M159" s="69"/>
    </row>
    <row r="160" spans="2:13" x14ac:dyDescent="0.25">
      <c r="B160" s="7">
        <v>13</v>
      </c>
      <c r="C160" s="8" t="s">
        <v>96</v>
      </c>
      <c r="D160" s="7" t="s">
        <v>15</v>
      </c>
      <c r="E160" s="8"/>
      <c r="F160" s="9"/>
      <c r="G160" s="9"/>
      <c r="H160" s="8"/>
      <c r="I160" s="8"/>
      <c r="J160" s="19"/>
      <c r="K160" s="19"/>
      <c r="L160" s="20"/>
      <c r="M160" s="18"/>
    </row>
    <row r="161" spans="2:13" x14ac:dyDescent="0.25">
      <c r="B161" s="7">
        <v>14</v>
      </c>
      <c r="C161" s="8" t="s">
        <v>77</v>
      </c>
      <c r="D161" s="7" t="s">
        <v>30</v>
      </c>
      <c r="E161" s="8">
        <v>1</v>
      </c>
      <c r="F161" s="9">
        <v>42001</v>
      </c>
      <c r="G161" s="9">
        <v>42001</v>
      </c>
      <c r="H161" s="8">
        <v>1</v>
      </c>
      <c r="I161" s="8"/>
      <c r="J161" s="19"/>
      <c r="K161" s="19"/>
      <c r="L161" s="20"/>
      <c r="M161" s="18"/>
    </row>
    <row r="162" spans="2:13" x14ac:dyDescent="0.25">
      <c r="B162" s="7">
        <v>15</v>
      </c>
      <c r="C162" s="8" t="s">
        <v>78</v>
      </c>
      <c r="D162" s="7" t="s">
        <v>79</v>
      </c>
      <c r="E162" s="8">
        <v>1</v>
      </c>
      <c r="F162" s="9">
        <v>42001</v>
      </c>
      <c r="G162" s="9">
        <v>42001</v>
      </c>
      <c r="H162" s="8">
        <v>1</v>
      </c>
      <c r="I162" s="8"/>
      <c r="J162" s="19"/>
      <c r="K162" s="19"/>
      <c r="L162" s="20"/>
      <c r="M162" s="18"/>
    </row>
    <row r="165" spans="2:13" ht="22.5" x14ac:dyDescent="0.25">
      <c r="B165" s="70" t="s">
        <v>130</v>
      </c>
      <c r="C165" s="70"/>
      <c r="D165" s="70"/>
      <c r="E165" s="70"/>
      <c r="F165" s="70"/>
      <c r="G165" s="70"/>
      <c r="H165" s="70"/>
      <c r="I165" s="70"/>
      <c r="J165" s="70"/>
      <c r="K165" s="70"/>
      <c r="L165" s="70"/>
      <c r="M165" s="70"/>
    </row>
    <row r="166" spans="2:13" ht="26.25" x14ac:dyDescent="0.25">
      <c r="B166" s="3" t="s">
        <v>2</v>
      </c>
      <c r="C166" s="4" t="s">
        <v>3</v>
      </c>
      <c r="D166" s="3" t="s">
        <v>4</v>
      </c>
      <c r="E166" s="4" t="s">
        <v>5</v>
      </c>
      <c r="F166" s="5" t="s">
        <v>6</v>
      </c>
      <c r="G166" s="5" t="s">
        <v>7</v>
      </c>
      <c r="H166" s="4" t="s">
        <v>8</v>
      </c>
      <c r="I166" s="4" t="s">
        <v>9</v>
      </c>
      <c r="J166" s="4" t="s">
        <v>10</v>
      </c>
      <c r="K166" s="4" t="s">
        <v>11</v>
      </c>
      <c r="L166" s="6"/>
      <c r="M166" s="3" t="s">
        <v>12</v>
      </c>
    </row>
    <row r="167" spans="2:13" x14ac:dyDescent="0.25">
      <c r="B167" s="69" t="s">
        <v>56</v>
      </c>
      <c r="C167" s="69"/>
      <c r="D167" s="69"/>
      <c r="E167" s="69"/>
      <c r="F167" s="69"/>
      <c r="G167" s="69"/>
      <c r="H167" s="69"/>
      <c r="I167" s="69"/>
      <c r="J167" s="69"/>
      <c r="K167" s="69"/>
      <c r="L167" s="69"/>
      <c r="M167" s="69"/>
    </row>
    <row r="168" spans="2:13" x14ac:dyDescent="0.25">
      <c r="B168" s="7">
        <v>1</v>
      </c>
      <c r="C168" s="13" t="s">
        <v>131</v>
      </c>
      <c r="D168" s="7" t="s">
        <v>15</v>
      </c>
      <c r="E168" s="8">
        <v>1</v>
      </c>
      <c r="F168" s="9">
        <v>42002</v>
      </c>
      <c r="G168" s="9">
        <f>F168</f>
        <v>42002</v>
      </c>
      <c r="H168" s="8">
        <v>2</v>
      </c>
      <c r="I168" s="8"/>
      <c r="J168" s="19"/>
      <c r="K168" s="19"/>
      <c r="L168" s="20"/>
      <c r="M168" s="18"/>
    </row>
    <row r="169" spans="2:13" x14ac:dyDescent="0.25">
      <c r="B169" s="69" t="s">
        <v>58</v>
      </c>
      <c r="C169" s="69"/>
      <c r="D169" s="69"/>
      <c r="E169" s="69"/>
      <c r="F169" s="69"/>
      <c r="G169" s="69"/>
      <c r="H169" s="69"/>
      <c r="I169" s="69"/>
      <c r="J169" s="69"/>
      <c r="K169" s="69"/>
      <c r="L169" s="69"/>
      <c r="M169" s="69"/>
    </row>
    <row r="170" spans="2:13" x14ac:dyDescent="0.25">
      <c r="B170" s="7">
        <v>2</v>
      </c>
      <c r="C170" s="8" t="s">
        <v>83</v>
      </c>
      <c r="D170" s="7" t="s">
        <v>27</v>
      </c>
      <c r="E170" s="8">
        <v>1</v>
      </c>
      <c r="F170" s="9">
        <v>42002</v>
      </c>
      <c r="G170" s="9">
        <v>42002</v>
      </c>
      <c r="H170" s="8">
        <v>2</v>
      </c>
      <c r="I170" s="8"/>
      <c r="J170" s="19"/>
      <c r="K170" s="19"/>
      <c r="L170" s="20"/>
      <c r="M170" s="18"/>
    </row>
    <row r="171" spans="2:13" x14ac:dyDescent="0.25">
      <c r="B171" s="7">
        <v>3</v>
      </c>
      <c r="C171" s="8" t="s">
        <v>84</v>
      </c>
      <c r="D171" s="7" t="s">
        <v>24</v>
      </c>
      <c r="E171" s="8">
        <v>1</v>
      </c>
      <c r="F171" s="9">
        <v>42002</v>
      </c>
      <c r="G171" s="9">
        <v>42002</v>
      </c>
      <c r="H171" s="8">
        <v>2</v>
      </c>
      <c r="I171" s="8"/>
      <c r="J171" s="19"/>
      <c r="K171" s="19"/>
      <c r="L171" s="20"/>
      <c r="M171" s="18"/>
    </row>
    <row r="172" spans="2:13" x14ac:dyDescent="0.25">
      <c r="B172" s="69" t="s">
        <v>60</v>
      </c>
      <c r="C172" s="69"/>
      <c r="D172" s="69"/>
      <c r="E172" s="69"/>
      <c r="F172" s="69"/>
      <c r="G172" s="69"/>
      <c r="H172" s="69"/>
      <c r="I172" s="69"/>
      <c r="J172" s="69"/>
      <c r="K172" s="69"/>
      <c r="L172" s="69"/>
      <c r="M172" s="69"/>
    </row>
    <row r="173" spans="2:13" x14ac:dyDescent="0.25">
      <c r="B173" s="7">
        <v>4</v>
      </c>
      <c r="C173" s="8" t="s">
        <v>132</v>
      </c>
      <c r="D173" s="18" t="s">
        <v>133</v>
      </c>
      <c r="E173" s="8">
        <v>5</v>
      </c>
      <c r="F173" s="9">
        <v>42004</v>
      </c>
      <c r="G173" s="9">
        <v>42009</v>
      </c>
      <c r="H173" s="8">
        <v>3</v>
      </c>
      <c r="I173" s="8"/>
      <c r="J173" s="19"/>
      <c r="K173" s="19"/>
      <c r="L173" s="20"/>
      <c r="M173" s="18"/>
    </row>
    <row r="174" spans="2:13" x14ac:dyDescent="0.25">
      <c r="B174" s="7">
        <v>5</v>
      </c>
      <c r="C174" s="19" t="s">
        <v>134</v>
      </c>
      <c r="D174" s="2" t="s">
        <v>135</v>
      </c>
      <c r="E174" s="8">
        <f>G174-F174</f>
        <v>5</v>
      </c>
      <c r="F174" s="9">
        <v>42004</v>
      </c>
      <c r="G174" s="9">
        <v>42009</v>
      </c>
      <c r="H174" s="8">
        <v>3</v>
      </c>
      <c r="I174" s="8"/>
      <c r="J174" s="19"/>
      <c r="K174" s="19"/>
      <c r="L174" s="20"/>
      <c r="M174" s="18"/>
    </row>
    <row r="175" spans="2:13" x14ac:dyDescent="0.25">
      <c r="B175" s="69" t="s">
        <v>92</v>
      </c>
      <c r="C175" s="69"/>
      <c r="D175" s="69"/>
      <c r="E175" s="69"/>
      <c r="F175" s="69"/>
      <c r="G175" s="69"/>
      <c r="H175" s="69"/>
      <c r="I175" s="69"/>
      <c r="J175" s="69"/>
      <c r="K175" s="69"/>
      <c r="L175" s="69"/>
      <c r="M175" s="69"/>
    </row>
    <row r="176" spans="2:13" x14ac:dyDescent="0.25">
      <c r="B176" s="12">
        <v>9</v>
      </c>
      <c r="C176" s="13" t="s">
        <v>92</v>
      </c>
      <c r="D176" s="7" t="s">
        <v>21</v>
      </c>
      <c r="E176" s="8">
        <v>1</v>
      </c>
      <c r="F176" s="9">
        <v>42010</v>
      </c>
      <c r="G176" s="9">
        <v>42010</v>
      </c>
      <c r="H176" s="8">
        <v>0.5</v>
      </c>
      <c r="I176" s="8"/>
      <c r="J176" s="19"/>
      <c r="K176" s="19"/>
      <c r="L176" s="20"/>
      <c r="M176" s="18"/>
    </row>
    <row r="177" spans="2:13" x14ac:dyDescent="0.25">
      <c r="B177" s="69" t="s">
        <v>69</v>
      </c>
      <c r="C177" s="69"/>
      <c r="D177" s="69"/>
      <c r="E177" s="69"/>
      <c r="F177" s="69"/>
      <c r="G177" s="69"/>
      <c r="H177" s="69"/>
      <c r="I177" s="69"/>
      <c r="J177" s="69"/>
      <c r="K177" s="69"/>
      <c r="L177" s="69"/>
      <c r="M177" s="69"/>
    </row>
    <row r="178" spans="2:13" x14ac:dyDescent="0.25">
      <c r="B178" s="7">
        <v>10</v>
      </c>
      <c r="C178" s="8" t="s">
        <v>136</v>
      </c>
      <c r="D178" s="7" t="s">
        <v>18</v>
      </c>
      <c r="E178" s="8">
        <f>G178-F178</f>
        <v>5</v>
      </c>
      <c r="F178" s="9">
        <v>42004</v>
      </c>
      <c r="G178" s="9">
        <v>42009</v>
      </c>
      <c r="H178" s="8">
        <v>2</v>
      </c>
      <c r="I178" s="8"/>
      <c r="J178" s="19"/>
      <c r="K178" s="19"/>
      <c r="L178" s="20"/>
      <c r="M178" s="18"/>
    </row>
    <row r="179" spans="2:13" x14ac:dyDescent="0.25">
      <c r="B179" s="7">
        <v>11</v>
      </c>
      <c r="C179" s="8" t="s">
        <v>94</v>
      </c>
      <c r="D179" s="7" t="s">
        <v>18</v>
      </c>
      <c r="E179" s="8">
        <v>2</v>
      </c>
      <c r="F179" s="9">
        <v>42010</v>
      </c>
      <c r="G179" s="9">
        <v>42011</v>
      </c>
      <c r="H179" s="8">
        <v>5.5</v>
      </c>
      <c r="I179" s="8"/>
      <c r="J179" s="19"/>
      <c r="K179" s="19"/>
      <c r="L179" s="20"/>
      <c r="M179" s="18"/>
    </row>
    <row r="180" spans="2:13" x14ac:dyDescent="0.25">
      <c r="B180" s="69" t="s">
        <v>73</v>
      </c>
      <c r="C180" s="69"/>
      <c r="D180" s="69"/>
      <c r="E180" s="69"/>
      <c r="F180" s="69"/>
      <c r="G180" s="69"/>
      <c r="H180" s="69"/>
      <c r="I180" s="69"/>
      <c r="J180" s="69"/>
      <c r="K180" s="69"/>
      <c r="L180" s="69"/>
      <c r="M180" s="69"/>
    </row>
    <row r="181" spans="2:13" x14ac:dyDescent="0.25">
      <c r="B181" s="27">
        <v>12</v>
      </c>
      <c r="C181" s="32" t="s">
        <v>95</v>
      </c>
      <c r="D181" s="27" t="s">
        <v>15</v>
      </c>
      <c r="E181" s="8">
        <v>1</v>
      </c>
      <c r="F181" s="9">
        <v>42012</v>
      </c>
      <c r="G181" s="9">
        <v>42014</v>
      </c>
      <c r="H181" s="8">
        <v>12</v>
      </c>
      <c r="I181" s="8"/>
      <c r="J181" s="19"/>
      <c r="K181" s="19"/>
      <c r="L181" s="20"/>
      <c r="M181" s="18"/>
    </row>
    <row r="182" spans="2:13" x14ac:dyDescent="0.25">
      <c r="B182" s="69" t="s">
        <v>75</v>
      </c>
      <c r="C182" s="69"/>
      <c r="D182" s="69"/>
      <c r="E182" s="69"/>
      <c r="F182" s="69"/>
      <c r="G182" s="69"/>
      <c r="H182" s="69"/>
      <c r="I182" s="69"/>
      <c r="J182" s="69"/>
      <c r="K182" s="69"/>
      <c r="L182" s="69"/>
      <c r="M182" s="69"/>
    </row>
    <row r="183" spans="2:13" x14ac:dyDescent="0.25">
      <c r="B183" s="7">
        <v>13</v>
      </c>
      <c r="C183" s="8" t="s">
        <v>96</v>
      </c>
      <c r="D183" s="7" t="s">
        <v>15</v>
      </c>
      <c r="E183" s="8"/>
      <c r="F183" s="9"/>
      <c r="G183" s="9"/>
      <c r="H183" s="8"/>
      <c r="I183" s="8"/>
      <c r="J183" s="19"/>
      <c r="K183" s="19"/>
      <c r="L183" s="20"/>
      <c r="M183" s="18"/>
    </row>
    <row r="184" spans="2:13" x14ac:dyDescent="0.25">
      <c r="B184" s="7">
        <v>14</v>
      </c>
      <c r="C184" s="8" t="s">
        <v>77</v>
      </c>
      <c r="D184" s="7" t="s">
        <v>30</v>
      </c>
      <c r="E184" s="8">
        <v>1</v>
      </c>
      <c r="F184" s="9">
        <v>42015</v>
      </c>
      <c r="G184" s="9">
        <v>42015</v>
      </c>
      <c r="H184" s="8">
        <v>1</v>
      </c>
      <c r="I184" s="8"/>
      <c r="J184" s="19"/>
      <c r="K184" s="19"/>
      <c r="L184" s="20"/>
      <c r="M184" s="18"/>
    </row>
    <row r="185" spans="2:13" x14ac:dyDescent="0.25">
      <c r="B185" s="7">
        <v>15</v>
      </c>
      <c r="C185" s="8" t="s">
        <v>78</v>
      </c>
      <c r="D185" s="7" t="s">
        <v>79</v>
      </c>
      <c r="E185" s="8">
        <v>1</v>
      </c>
      <c r="F185" s="9">
        <v>42015</v>
      </c>
      <c r="G185" s="9">
        <v>42015</v>
      </c>
      <c r="H185" s="8">
        <v>1</v>
      </c>
      <c r="I185" s="8"/>
      <c r="J185" s="19"/>
      <c r="K185" s="19"/>
      <c r="L185" s="20"/>
      <c r="M185" s="18"/>
    </row>
    <row r="187" spans="2:13" ht="22.5" x14ac:dyDescent="0.25">
      <c r="B187" s="70" t="s">
        <v>137</v>
      </c>
      <c r="C187" s="70"/>
      <c r="D187" s="70"/>
      <c r="E187" s="70"/>
      <c r="F187" s="70"/>
      <c r="G187" s="70"/>
      <c r="H187" s="70"/>
      <c r="I187" s="70"/>
      <c r="J187" s="70"/>
      <c r="K187" s="70"/>
      <c r="L187" s="70"/>
      <c r="M187" s="70"/>
    </row>
    <row r="188" spans="2:13" ht="26.25" x14ac:dyDescent="0.25">
      <c r="B188" s="3" t="s">
        <v>2</v>
      </c>
      <c r="C188" s="4" t="s">
        <v>3</v>
      </c>
      <c r="D188" s="3" t="s">
        <v>4</v>
      </c>
      <c r="E188" s="4" t="s">
        <v>5</v>
      </c>
      <c r="F188" s="5" t="s">
        <v>6</v>
      </c>
      <c r="G188" s="5" t="s">
        <v>7</v>
      </c>
      <c r="H188" s="4" t="s">
        <v>8</v>
      </c>
      <c r="I188" s="4" t="s">
        <v>9</v>
      </c>
      <c r="J188" s="4" t="s">
        <v>10</v>
      </c>
      <c r="K188" s="4" t="s">
        <v>11</v>
      </c>
      <c r="L188" s="6"/>
      <c r="M188" s="3" t="s">
        <v>12</v>
      </c>
    </row>
    <row r="189" spans="2:13" x14ac:dyDescent="0.25">
      <c r="B189" s="69" t="s">
        <v>56</v>
      </c>
      <c r="C189" s="69"/>
      <c r="D189" s="69"/>
      <c r="E189" s="69"/>
      <c r="F189" s="69"/>
      <c r="G189" s="69"/>
      <c r="H189" s="69"/>
      <c r="I189" s="69"/>
      <c r="J189" s="69"/>
      <c r="K189" s="69"/>
      <c r="L189" s="69"/>
      <c r="M189" s="69"/>
    </row>
    <row r="190" spans="2:13" x14ac:dyDescent="0.25">
      <c r="B190" s="7">
        <v>1</v>
      </c>
      <c r="C190" s="13" t="s">
        <v>138</v>
      </c>
      <c r="D190" s="7" t="s">
        <v>15</v>
      </c>
      <c r="E190" s="8">
        <v>1</v>
      </c>
      <c r="F190" s="9">
        <v>42016</v>
      </c>
      <c r="G190" s="9">
        <f>F190</f>
        <v>42016</v>
      </c>
      <c r="H190" s="8">
        <v>2</v>
      </c>
      <c r="I190" s="8"/>
      <c r="J190" s="19"/>
      <c r="K190" s="19"/>
      <c r="L190" s="20"/>
      <c r="M190" s="18"/>
    </row>
    <row r="191" spans="2:13" x14ac:dyDescent="0.25">
      <c r="B191" s="69" t="s">
        <v>58</v>
      </c>
      <c r="C191" s="69"/>
      <c r="D191" s="69"/>
      <c r="E191" s="69"/>
      <c r="F191" s="69"/>
      <c r="G191" s="69"/>
      <c r="H191" s="69"/>
      <c r="I191" s="69"/>
      <c r="J191" s="69"/>
      <c r="K191" s="69"/>
      <c r="L191" s="69"/>
      <c r="M191" s="69"/>
    </row>
    <row r="192" spans="2:13" x14ac:dyDescent="0.25">
      <c r="B192" s="7">
        <v>2</v>
      </c>
      <c r="C192" s="8" t="s">
        <v>83</v>
      </c>
      <c r="D192" s="7" t="s">
        <v>27</v>
      </c>
      <c r="E192" s="8">
        <v>1</v>
      </c>
      <c r="F192" s="9">
        <v>42016</v>
      </c>
      <c r="G192" s="9">
        <v>42016</v>
      </c>
      <c r="H192" s="8">
        <v>2</v>
      </c>
      <c r="I192" s="8"/>
      <c r="J192" s="19"/>
      <c r="K192" s="19"/>
      <c r="L192" s="20"/>
      <c r="M192" s="18"/>
    </row>
    <row r="193" spans="2:13" x14ac:dyDescent="0.25">
      <c r="B193" s="7">
        <v>3</v>
      </c>
      <c r="C193" s="8" t="s">
        <v>84</v>
      </c>
      <c r="D193" s="7" t="s">
        <v>24</v>
      </c>
      <c r="E193" s="8">
        <v>1</v>
      </c>
      <c r="F193" s="9">
        <v>42016</v>
      </c>
      <c r="G193" s="9">
        <v>42016</v>
      </c>
      <c r="H193" s="8">
        <v>2</v>
      </c>
      <c r="I193" s="8"/>
      <c r="J193" s="19"/>
      <c r="K193" s="19"/>
      <c r="L193" s="20"/>
      <c r="M193" s="18"/>
    </row>
    <row r="194" spans="2:13" x14ac:dyDescent="0.25">
      <c r="B194" s="69" t="s">
        <v>60</v>
      </c>
      <c r="C194" s="69"/>
      <c r="D194" s="69"/>
      <c r="E194" s="69"/>
      <c r="F194" s="69"/>
      <c r="G194" s="69"/>
      <c r="H194" s="69"/>
      <c r="I194" s="69"/>
      <c r="J194" s="69"/>
      <c r="K194" s="69"/>
      <c r="L194" s="69"/>
      <c r="M194" s="69"/>
    </row>
    <row r="195" spans="2:13" x14ac:dyDescent="0.25">
      <c r="B195" s="7">
        <v>4</v>
      </c>
      <c r="C195" s="8" t="s">
        <v>139</v>
      </c>
      <c r="D195" s="18" t="s">
        <v>21</v>
      </c>
      <c r="E195" s="8">
        <v>1</v>
      </c>
      <c r="F195" s="9">
        <v>42017</v>
      </c>
      <c r="G195" s="9">
        <v>42017</v>
      </c>
      <c r="H195" s="8">
        <v>1</v>
      </c>
      <c r="I195" s="8"/>
      <c r="J195" s="19"/>
      <c r="K195" s="19"/>
      <c r="L195" s="20"/>
      <c r="M195" s="18"/>
    </row>
    <row r="196" spans="2:13" x14ac:dyDescent="0.25">
      <c r="B196" s="7">
        <v>5</v>
      </c>
      <c r="C196" s="8" t="s">
        <v>140</v>
      </c>
      <c r="D196" s="18" t="s">
        <v>15</v>
      </c>
      <c r="E196" s="8">
        <v>5</v>
      </c>
      <c r="F196" s="9">
        <v>42020</v>
      </c>
      <c r="G196" s="9">
        <v>41659</v>
      </c>
      <c r="H196" s="8">
        <v>10</v>
      </c>
      <c r="I196" s="8"/>
      <c r="J196" s="19"/>
      <c r="K196" s="19"/>
      <c r="L196" s="20"/>
      <c r="M196" s="18"/>
    </row>
    <row r="197" spans="2:13" x14ac:dyDescent="0.25">
      <c r="B197" s="69" t="s">
        <v>92</v>
      </c>
      <c r="C197" s="69"/>
      <c r="D197" s="69"/>
      <c r="E197" s="69"/>
      <c r="F197" s="69"/>
      <c r="G197" s="69"/>
      <c r="H197" s="69"/>
      <c r="I197" s="69"/>
      <c r="J197" s="69"/>
      <c r="K197" s="69"/>
      <c r="L197" s="69"/>
      <c r="M197" s="69"/>
    </row>
    <row r="198" spans="2:13" x14ac:dyDescent="0.25">
      <c r="B198" s="12">
        <v>5</v>
      </c>
      <c r="C198" s="13" t="s">
        <v>92</v>
      </c>
      <c r="D198" s="7" t="s">
        <v>21</v>
      </c>
      <c r="E198" s="8">
        <v>1</v>
      </c>
      <c r="F198" s="9">
        <v>42017</v>
      </c>
      <c r="G198" s="9">
        <v>42017</v>
      </c>
      <c r="H198" s="8">
        <v>0.5</v>
      </c>
      <c r="I198" s="8"/>
      <c r="J198" s="19"/>
      <c r="K198" s="19"/>
      <c r="L198" s="20"/>
      <c r="M198" s="18"/>
    </row>
    <row r="199" spans="2:13" x14ac:dyDescent="0.25">
      <c r="B199" s="69" t="s">
        <v>69</v>
      </c>
      <c r="C199" s="69"/>
      <c r="D199" s="69"/>
      <c r="E199" s="69"/>
      <c r="F199" s="69"/>
      <c r="G199" s="69"/>
      <c r="H199" s="69"/>
      <c r="I199" s="69"/>
      <c r="J199" s="69"/>
      <c r="K199" s="69"/>
      <c r="L199" s="69"/>
      <c r="M199" s="69"/>
    </row>
    <row r="200" spans="2:13" x14ac:dyDescent="0.25">
      <c r="B200" s="7">
        <v>6</v>
      </c>
      <c r="C200" s="8" t="s">
        <v>141</v>
      </c>
      <c r="D200" s="7" t="s">
        <v>18</v>
      </c>
      <c r="E200" s="8">
        <v>1</v>
      </c>
      <c r="F200" s="9">
        <v>42020</v>
      </c>
      <c r="G200" s="9">
        <v>42022</v>
      </c>
      <c r="H200" s="8">
        <v>1</v>
      </c>
      <c r="I200" s="8"/>
      <c r="J200" s="33"/>
      <c r="K200" s="33"/>
      <c r="L200" s="10"/>
      <c r="M200" s="34"/>
    </row>
    <row r="201" spans="2:13" x14ac:dyDescent="0.25">
      <c r="B201" s="7">
        <v>7</v>
      </c>
      <c r="C201" s="8" t="s">
        <v>94</v>
      </c>
      <c r="D201" s="7" t="s">
        <v>18</v>
      </c>
      <c r="E201" s="8">
        <v>1</v>
      </c>
      <c r="F201" s="9">
        <v>42023</v>
      </c>
      <c r="G201" s="9">
        <v>42023</v>
      </c>
      <c r="H201" s="8">
        <v>6.5</v>
      </c>
      <c r="I201" s="8"/>
      <c r="J201" s="33"/>
      <c r="K201" s="33"/>
      <c r="L201" s="10"/>
      <c r="M201" s="34"/>
    </row>
    <row r="202" spans="2:13" x14ac:dyDescent="0.25">
      <c r="B202" s="7">
        <v>8</v>
      </c>
      <c r="C202" s="8" t="s">
        <v>107</v>
      </c>
      <c r="D202" s="7" t="s">
        <v>18</v>
      </c>
      <c r="E202" s="8">
        <v>3</v>
      </c>
      <c r="F202" s="9">
        <v>41651</v>
      </c>
      <c r="G202" s="9">
        <v>41653</v>
      </c>
      <c r="H202" s="8">
        <v>3</v>
      </c>
      <c r="I202" s="8"/>
      <c r="J202" s="33"/>
      <c r="K202" s="33"/>
      <c r="L202" s="10"/>
      <c r="M202" s="34"/>
    </row>
    <row r="203" spans="2:13" x14ac:dyDescent="0.25">
      <c r="B203" s="7">
        <v>9</v>
      </c>
      <c r="C203" s="8" t="s">
        <v>108</v>
      </c>
      <c r="D203" s="7" t="s">
        <v>15</v>
      </c>
      <c r="E203" s="8">
        <v>1</v>
      </c>
      <c r="F203" s="9">
        <v>41654</v>
      </c>
      <c r="G203" s="9">
        <v>41654</v>
      </c>
      <c r="H203" s="8">
        <v>3</v>
      </c>
      <c r="I203" s="8"/>
      <c r="J203" s="33"/>
      <c r="K203" s="33"/>
      <c r="L203" s="10"/>
      <c r="M203" s="34"/>
    </row>
    <row r="204" spans="2:13" x14ac:dyDescent="0.25">
      <c r="B204" s="69" t="s">
        <v>73</v>
      </c>
      <c r="C204" s="69"/>
      <c r="D204" s="69"/>
      <c r="E204" s="69"/>
      <c r="F204" s="69"/>
      <c r="G204" s="69"/>
      <c r="H204" s="69"/>
      <c r="I204" s="69"/>
      <c r="J204" s="69"/>
      <c r="K204" s="69"/>
      <c r="L204" s="69"/>
      <c r="M204" s="69"/>
    </row>
    <row r="205" spans="2:13" x14ac:dyDescent="0.25">
      <c r="B205" s="27">
        <v>10</v>
      </c>
      <c r="C205" s="32" t="s">
        <v>95</v>
      </c>
      <c r="D205" s="27" t="s">
        <v>15</v>
      </c>
      <c r="E205" s="8">
        <v>2</v>
      </c>
      <c r="F205" s="9">
        <v>42023</v>
      </c>
      <c r="G205" s="9">
        <v>42026</v>
      </c>
      <c r="H205" s="8">
        <v>12</v>
      </c>
      <c r="I205" s="8"/>
      <c r="J205" s="19"/>
      <c r="K205" s="19"/>
      <c r="L205" s="20"/>
      <c r="M205" s="18"/>
    </row>
    <row r="206" spans="2:13" x14ac:dyDescent="0.25">
      <c r="B206" s="69" t="s">
        <v>75</v>
      </c>
      <c r="C206" s="69"/>
      <c r="D206" s="69"/>
      <c r="E206" s="69"/>
      <c r="F206" s="69"/>
      <c r="G206" s="69"/>
      <c r="H206" s="69"/>
      <c r="I206" s="69"/>
      <c r="J206" s="69"/>
      <c r="K206" s="69"/>
      <c r="L206" s="69"/>
      <c r="M206" s="69"/>
    </row>
    <row r="207" spans="2:13" x14ac:dyDescent="0.25">
      <c r="B207" s="12">
        <v>11</v>
      </c>
      <c r="C207" s="13" t="s">
        <v>142</v>
      </c>
      <c r="D207" s="12" t="s">
        <v>15</v>
      </c>
      <c r="E207" s="13">
        <v>1</v>
      </c>
      <c r="F207" s="39">
        <v>42024</v>
      </c>
      <c r="G207" s="39">
        <v>42024</v>
      </c>
      <c r="H207" s="13">
        <v>3</v>
      </c>
      <c r="I207" s="13"/>
      <c r="J207" s="13"/>
      <c r="K207" s="13"/>
      <c r="L207" s="14"/>
      <c r="M207" s="12"/>
    </row>
    <row r="208" spans="2:13" x14ac:dyDescent="0.25">
      <c r="B208" s="12">
        <v>12</v>
      </c>
      <c r="C208" s="13" t="s">
        <v>96</v>
      </c>
      <c r="D208" s="12" t="s">
        <v>15</v>
      </c>
      <c r="E208" s="13"/>
      <c r="F208" s="39"/>
      <c r="G208" s="39"/>
      <c r="H208" s="13"/>
      <c r="I208" s="13"/>
      <c r="J208" s="40"/>
      <c r="K208" s="40"/>
      <c r="L208" s="41"/>
      <c r="M208" s="42"/>
    </row>
    <row r="209" spans="1:13" x14ac:dyDescent="0.25">
      <c r="B209" s="7">
        <v>13</v>
      </c>
      <c r="C209" s="8" t="s">
        <v>77</v>
      </c>
      <c r="D209" s="7" t="s">
        <v>30</v>
      </c>
      <c r="E209" s="8">
        <v>1</v>
      </c>
      <c r="F209" s="9">
        <v>42029</v>
      </c>
      <c r="G209" s="9">
        <v>42029</v>
      </c>
      <c r="H209" s="8">
        <v>1</v>
      </c>
      <c r="I209" s="8"/>
      <c r="J209" s="19"/>
      <c r="K209" s="19"/>
      <c r="L209" s="20"/>
      <c r="M209" s="18"/>
    </row>
    <row r="210" spans="1:13" x14ac:dyDescent="0.25">
      <c r="B210" s="7">
        <v>14</v>
      </c>
      <c r="C210" s="8" t="s">
        <v>78</v>
      </c>
      <c r="D210" s="7" t="s">
        <v>79</v>
      </c>
      <c r="E210" s="8">
        <v>1</v>
      </c>
      <c r="F210" s="9">
        <v>42029</v>
      </c>
      <c r="G210" s="9">
        <v>42029</v>
      </c>
      <c r="H210" s="8">
        <v>1</v>
      </c>
      <c r="I210" s="8"/>
      <c r="J210" s="19"/>
      <c r="K210" s="19"/>
      <c r="L210" s="20"/>
      <c r="M210" s="18"/>
    </row>
    <row r="212" spans="1:13" ht="22.5" x14ac:dyDescent="0.25">
      <c r="B212" s="70" t="s">
        <v>143</v>
      </c>
      <c r="C212" s="70"/>
      <c r="D212" s="70"/>
      <c r="E212" s="70"/>
      <c r="F212" s="70"/>
      <c r="G212" s="70"/>
      <c r="H212" s="70"/>
      <c r="I212" s="70"/>
      <c r="J212" s="70"/>
      <c r="K212" s="70"/>
      <c r="L212" s="70"/>
      <c r="M212" s="70"/>
    </row>
    <row r="213" spans="1:13" ht="26.25" x14ac:dyDescent="0.25">
      <c r="B213" s="3" t="s">
        <v>2</v>
      </c>
      <c r="C213" s="4" t="s">
        <v>3</v>
      </c>
      <c r="D213" s="3" t="s">
        <v>4</v>
      </c>
      <c r="E213" s="4" t="s">
        <v>5</v>
      </c>
      <c r="F213" s="5" t="s">
        <v>6</v>
      </c>
      <c r="G213" s="5" t="s">
        <v>7</v>
      </c>
      <c r="H213" s="4" t="s">
        <v>8</v>
      </c>
      <c r="I213" s="4" t="s">
        <v>9</v>
      </c>
      <c r="J213" s="4" t="s">
        <v>10</v>
      </c>
      <c r="K213" s="4" t="s">
        <v>11</v>
      </c>
      <c r="L213" s="6"/>
      <c r="M213" s="3" t="s">
        <v>12</v>
      </c>
    </row>
    <row r="214" spans="1:13" x14ac:dyDescent="0.25">
      <c r="B214" s="69" t="s">
        <v>56</v>
      </c>
      <c r="C214" s="69"/>
      <c r="D214" s="69"/>
      <c r="E214" s="69"/>
      <c r="F214" s="69"/>
      <c r="G214" s="69"/>
      <c r="H214" s="69"/>
      <c r="I214" s="69"/>
      <c r="J214" s="69"/>
      <c r="K214" s="69"/>
      <c r="L214" s="69"/>
      <c r="M214" s="69"/>
    </row>
    <row r="215" spans="1:13" x14ac:dyDescent="0.25">
      <c r="B215" s="7">
        <v>1</v>
      </c>
      <c r="C215" s="13" t="s">
        <v>144</v>
      </c>
      <c r="D215" s="7" t="s">
        <v>15</v>
      </c>
      <c r="E215" s="8">
        <v>1</v>
      </c>
      <c r="F215" s="9">
        <v>42030</v>
      </c>
      <c r="G215" s="9">
        <f>F215</f>
        <v>42030</v>
      </c>
      <c r="H215" s="8">
        <v>2</v>
      </c>
      <c r="I215" s="8"/>
      <c r="J215" s="19"/>
      <c r="K215" s="19"/>
      <c r="L215" s="20"/>
      <c r="M215" s="18"/>
    </row>
    <row r="216" spans="1:13" x14ac:dyDescent="0.25">
      <c r="B216" s="69" t="s">
        <v>58</v>
      </c>
      <c r="C216" s="69"/>
      <c r="D216" s="69"/>
      <c r="E216" s="69"/>
      <c r="F216" s="69"/>
      <c r="G216" s="69"/>
      <c r="H216" s="69"/>
      <c r="I216" s="69"/>
      <c r="J216" s="69"/>
      <c r="K216" s="69"/>
      <c r="L216" s="69"/>
      <c r="M216" s="69"/>
    </row>
    <row r="217" spans="1:13" x14ac:dyDescent="0.25">
      <c r="B217" s="7">
        <v>2</v>
      </c>
      <c r="C217" s="8" t="s">
        <v>83</v>
      </c>
      <c r="D217" s="7" t="s">
        <v>27</v>
      </c>
      <c r="E217" s="8">
        <v>1</v>
      </c>
      <c r="F217" s="9">
        <v>42030</v>
      </c>
      <c r="G217" s="9">
        <v>42030</v>
      </c>
      <c r="H217" s="8">
        <v>2</v>
      </c>
      <c r="I217" s="8"/>
      <c r="J217" s="19"/>
      <c r="K217" s="19"/>
      <c r="L217" s="20"/>
      <c r="M217" s="18"/>
    </row>
    <row r="218" spans="1:13" x14ac:dyDescent="0.25">
      <c r="B218" s="7">
        <v>3</v>
      </c>
      <c r="C218" s="8" t="s">
        <v>84</v>
      </c>
      <c r="D218" s="7" t="s">
        <v>24</v>
      </c>
      <c r="E218" s="8">
        <v>1</v>
      </c>
      <c r="F218" s="9">
        <v>42030</v>
      </c>
      <c r="G218" s="9">
        <v>42030</v>
      </c>
      <c r="H218" s="8">
        <v>2</v>
      </c>
      <c r="I218" s="8"/>
      <c r="J218" s="19"/>
      <c r="K218" s="19"/>
      <c r="L218" s="20"/>
      <c r="M218" s="18"/>
    </row>
    <row r="219" spans="1:13" x14ac:dyDescent="0.25">
      <c r="B219" s="69" t="s">
        <v>60</v>
      </c>
      <c r="C219" s="69"/>
      <c r="D219" s="69"/>
      <c r="E219" s="69"/>
      <c r="F219" s="69"/>
      <c r="G219" s="69"/>
      <c r="H219" s="69"/>
      <c r="I219" s="69"/>
      <c r="J219" s="69"/>
      <c r="K219" s="69"/>
      <c r="L219" s="69"/>
      <c r="M219" s="69"/>
    </row>
    <row r="220" spans="1:13" s="43" customFormat="1" x14ac:dyDescent="0.25">
      <c r="A220" s="2"/>
      <c r="B220" s="12">
        <v>4</v>
      </c>
      <c r="C220" s="13" t="s">
        <v>145</v>
      </c>
      <c r="D220" s="12" t="s">
        <v>102</v>
      </c>
      <c r="E220" s="13">
        <v>1</v>
      </c>
      <c r="F220" s="9">
        <v>42031</v>
      </c>
      <c r="G220" s="9">
        <v>42031</v>
      </c>
      <c r="H220" s="13">
        <v>3</v>
      </c>
      <c r="I220" s="13"/>
      <c r="J220" s="13"/>
      <c r="K220" s="13"/>
      <c r="L220" s="14"/>
      <c r="M220" s="12"/>
    </row>
    <row r="221" spans="1:13" s="43" customFormat="1" x14ac:dyDescent="0.25">
      <c r="A221" s="2"/>
      <c r="B221" s="12">
        <v>5</v>
      </c>
      <c r="C221" s="13" t="s">
        <v>146</v>
      </c>
      <c r="D221" s="12" t="s">
        <v>105</v>
      </c>
      <c r="E221" s="13">
        <f>G221-F221</f>
        <v>5</v>
      </c>
      <c r="F221" s="9">
        <v>42033</v>
      </c>
      <c r="G221" s="9">
        <v>42038</v>
      </c>
      <c r="H221" s="13">
        <v>8</v>
      </c>
      <c r="I221" s="13"/>
      <c r="J221" s="13"/>
      <c r="K221" s="13"/>
      <c r="L221" s="14"/>
      <c r="M221" s="12"/>
    </row>
    <row r="222" spans="1:13" x14ac:dyDescent="0.25">
      <c r="B222" s="69" t="s">
        <v>92</v>
      </c>
      <c r="C222" s="69"/>
      <c r="D222" s="69"/>
      <c r="E222" s="69"/>
      <c r="F222" s="69"/>
      <c r="G222" s="69"/>
      <c r="H222" s="69"/>
      <c r="I222" s="69"/>
      <c r="J222" s="69"/>
      <c r="K222" s="69"/>
      <c r="L222" s="69"/>
      <c r="M222" s="69"/>
    </row>
    <row r="223" spans="1:13" x14ac:dyDescent="0.25">
      <c r="B223" s="12">
        <v>5</v>
      </c>
      <c r="C223" s="13" t="s">
        <v>92</v>
      </c>
      <c r="D223" s="7" t="s">
        <v>21</v>
      </c>
      <c r="E223" s="8">
        <v>1</v>
      </c>
      <c r="F223" s="9">
        <v>42038</v>
      </c>
      <c r="G223" s="9">
        <v>42038</v>
      </c>
      <c r="H223" s="8">
        <v>0.5</v>
      </c>
      <c r="I223" s="8"/>
      <c r="J223" s="19"/>
      <c r="K223" s="19"/>
      <c r="L223" s="20"/>
      <c r="M223" s="18"/>
    </row>
    <row r="224" spans="1:13" x14ac:dyDescent="0.25">
      <c r="B224" s="69" t="s">
        <v>69</v>
      </c>
      <c r="C224" s="69"/>
      <c r="D224" s="69"/>
      <c r="E224" s="69"/>
      <c r="F224" s="69"/>
      <c r="G224" s="69"/>
      <c r="H224" s="69"/>
      <c r="I224" s="69"/>
      <c r="J224" s="69"/>
      <c r="K224" s="69"/>
      <c r="L224" s="69"/>
      <c r="M224" s="69"/>
    </row>
    <row r="225" spans="2:13" x14ac:dyDescent="0.25">
      <c r="B225" s="7">
        <v>6</v>
      </c>
      <c r="C225" s="8" t="s">
        <v>147</v>
      </c>
      <c r="D225" s="7" t="s">
        <v>18</v>
      </c>
      <c r="E225" s="8">
        <f>G225-F225</f>
        <v>7</v>
      </c>
      <c r="F225" s="9">
        <v>42030</v>
      </c>
      <c r="G225" s="9">
        <v>42037</v>
      </c>
      <c r="H225" s="8">
        <v>1</v>
      </c>
      <c r="I225" s="8"/>
      <c r="J225" s="19"/>
      <c r="K225" s="19"/>
      <c r="L225" s="20"/>
      <c r="M225" s="18"/>
    </row>
    <row r="226" spans="2:13" x14ac:dyDescent="0.25">
      <c r="B226" s="7">
        <v>7</v>
      </c>
      <c r="C226" s="8" t="s">
        <v>94</v>
      </c>
      <c r="D226" s="7" t="s">
        <v>18</v>
      </c>
      <c r="E226" s="8">
        <v>2</v>
      </c>
      <c r="F226" s="9">
        <v>42037</v>
      </c>
      <c r="G226" s="9">
        <v>42038</v>
      </c>
      <c r="H226" s="8">
        <v>7</v>
      </c>
      <c r="I226" s="8"/>
      <c r="J226" s="19"/>
      <c r="K226" s="19"/>
      <c r="L226" s="20"/>
      <c r="M226" s="18"/>
    </row>
    <row r="227" spans="2:13" x14ac:dyDescent="0.25">
      <c r="B227" s="69" t="s">
        <v>73</v>
      </c>
      <c r="C227" s="69"/>
      <c r="D227" s="69"/>
      <c r="E227" s="69"/>
      <c r="F227" s="69"/>
      <c r="G227" s="69"/>
      <c r="H227" s="69"/>
      <c r="I227" s="69"/>
      <c r="J227" s="69"/>
      <c r="K227" s="69"/>
      <c r="L227" s="69"/>
      <c r="M227" s="69"/>
    </row>
    <row r="228" spans="2:13" x14ac:dyDescent="0.25">
      <c r="B228" s="27">
        <v>8</v>
      </c>
      <c r="C228" s="32" t="s">
        <v>95</v>
      </c>
      <c r="D228" s="27" t="s">
        <v>15</v>
      </c>
      <c r="E228" s="8">
        <v>1</v>
      </c>
      <c r="F228" s="9">
        <v>42038</v>
      </c>
      <c r="G228" s="9">
        <v>42040</v>
      </c>
      <c r="H228" s="8">
        <v>20</v>
      </c>
      <c r="I228" s="8"/>
      <c r="J228" s="19"/>
      <c r="K228" s="19"/>
      <c r="L228" s="20"/>
      <c r="M228" s="18"/>
    </row>
    <row r="229" spans="2:13" x14ac:dyDescent="0.25">
      <c r="B229" s="69" t="s">
        <v>75</v>
      </c>
      <c r="C229" s="69"/>
      <c r="D229" s="69"/>
      <c r="E229" s="69"/>
      <c r="F229" s="69"/>
      <c r="G229" s="69"/>
      <c r="H229" s="69"/>
      <c r="I229" s="69"/>
      <c r="J229" s="69"/>
      <c r="K229" s="69"/>
      <c r="L229" s="69"/>
      <c r="M229" s="69"/>
    </row>
    <row r="230" spans="2:13" x14ac:dyDescent="0.25">
      <c r="B230" s="12">
        <v>9</v>
      </c>
      <c r="C230" s="13" t="s">
        <v>96</v>
      </c>
      <c r="D230" s="12" t="s">
        <v>15</v>
      </c>
      <c r="E230" s="13"/>
      <c r="F230" s="39"/>
      <c r="G230" s="39"/>
      <c r="H230" s="13"/>
      <c r="I230" s="13"/>
      <c r="J230" s="40"/>
      <c r="K230" s="40"/>
      <c r="L230" s="41"/>
      <c r="M230" s="42"/>
    </row>
    <row r="231" spans="2:13" x14ac:dyDescent="0.25">
      <c r="B231" s="7">
        <v>10</v>
      </c>
      <c r="C231" s="8" t="s">
        <v>77</v>
      </c>
      <c r="D231" s="7" t="s">
        <v>30</v>
      </c>
      <c r="E231" s="8">
        <v>1</v>
      </c>
      <c r="F231" s="9">
        <v>42043</v>
      </c>
      <c r="G231" s="9">
        <v>42043</v>
      </c>
      <c r="H231" s="8">
        <v>1</v>
      </c>
      <c r="I231" s="8"/>
      <c r="J231" s="19"/>
      <c r="K231" s="19"/>
      <c r="L231" s="20"/>
      <c r="M231" s="18"/>
    </row>
    <row r="232" spans="2:13" x14ac:dyDescent="0.25">
      <c r="B232" s="7">
        <v>11</v>
      </c>
      <c r="C232" s="8" t="s">
        <v>78</v>
      </c>
      <c r="D232" s="7" t="s">
        <v>79</v>
      </c>
      <c r="E232" s="8">
        <v>1</v>
      </c>
      <c r="F232" s="9">
        <v>42043</v>
      </c>
      <c r="G232" s="9">
        <v>42043</v>
      </c>
      <c r="H232" s="8">
        <v>1</v>
      </c>
      <c r="I232" s="8"/>
      <c r="J232" s="19"/>
      <c r="K232" s="19"/>
      <c r="L232" s="20"/>
      <c r="M232" s="18"/>
    </row>
    <row r="234" spans="2:13" ht="22.5" x14ac:dyDescent="0.25">
      <c r="B234" s="70" t="s">
        <v>148</v>
      </c>
      <c r="C234" s="70"/>
      <c r="D234" s="70"/>
      <c r="E234" s="70"/>
      <c r="F234" s="70"/>
      <c r="G234" s="70"/>
      <c r="H234" s="70"/>
      <c r="I234" s="70"/>
      <c r="J234" s="70"/>
      <c r="K234" s="70"/>
      <c r="L234" s="70"/>
      <c r="M234" s="70"/>
    </row>
    <row r="235" spans="2:13" ht="26.25" x14ac:dyDescent="0.25">
      <c r="B235" s="3" t="s">
        <v>2</v>
      </c>
      <c r="C235" s="4" t="s">
        <v>3</v>
      </c>
      <c r="D235" s="3" t="s">
        <v>4</v>
      </c>
      <c r="E235" s="4" t="s">
        <v>5</v>
      </c>
      <c r="F235" s="5" t="s">
        <v>6</v>
      </c>
      <c r="G235" s="5" t="s">
        <v>7</v>
      </c>
      <c r="H235" s="4" t="s">
        <v>8</v>
      </c>
      <c r="I235" s="4" t="s">
        <v>9</v>
      </c>
      <c r="J235" s="4" t="s">
        <v>10</v>
      </c>
      <c r="K235" s="4" t="s">
        <v>11</v>
      </c>
      <c r="L235" s="6"/>
      <c r="M235" s="3" t="s">
        <v>12</v>
      </c>
    </row>
    <row r="236" spans="2:13" x14ac:dyDescent="0.25">
      <c r="B236" s="69" t="s">
        <v>56</v>
      </c>
      <c r="C236" s="69"/>
      <c r="D236" s="69"/>
      <c r="E236" s="69"/>
      <c r="F236" s="69"/>
      <c r="G236" s="69"/>
      <c r="H236" s="69"/>
      <c r="I236" s="69"/>
      <c r="J236" s="69"/>
      <c r="K236" s="69"/>
      <c r="L236" s="69"/>
      <c r="M236" s="69"/>
    </row>
    <row r="237" spans="2:13" x14ac:dyDescent="0.25">
      <c r="B237" s="69" t="s">
        <v>58</v>
      </c>
      <c r="C237" s="69"/>
      <c r="D237" s="69"/>
      <c r="E237" s="69"/>
      <c r="F237" s="69"/>
      <c r="G237" s="69"/>
      <c r="H237" s="69"/>
      <c r="I237" s="69"/>
      <c r="J237" s="69"/>
      <c r="K237" s="69"/>
      <c r="L237" s="69"/>
      <c r="M237" s="69"/>
    </row>
    <row r="238" spans="2:13" x14ac:dyDescent="0.25">
      <c r="B238" s="7">
        <v>2</v>
      </c>
      <c r="C238" s="8" t="s">
        <v>83</v>
      </c>
      <c r="D238" s="7" t="s">
        <v>27</v>
      </c>
      <c r="E238" s="8">
        <v>1</v>
      </c>
      <c r="F238" s="9">
        <v>42044</v>
      </c>
      <c r="G238" s="9">
        <v>42044</v>
      </c>
      <c r="H238" s="8">
        <v>2</v>
      </c>
      <c r="I238" s="8"/>
      <c r="J238" s="19"/>
      <c r="K238" s="19"/>
      <c r="L238" s="20"/>
      <c r="M238" s="18"/>
    </row>
    <row r="239" spans="2:13" x14ac:dyDescent="0.25">
      <c r="B239" s="7">
        <v>3</v>
      </c>
      <c r="C239" s="8" t="s">
        <v>84</v>
      </c>
      <c r="D239" s="7" t="s">
        <v>24</v>
      </c>
      <c r="E239" s="8">
        <v>1</v>
      </c>
      <c r="F239" s="9">
        <v>42044</v>
      </c>
      <c r="G239" s="9">
        <v>42044</v>
      </c>
      <c r="H239" s="8">
        <v>2</v>
      </c>
      <c r="I239" s="8"/>
      <c r="J239" s="19"/>
      <c r="K239" s="19"/>
      <c r="L239" s="20"/>
      <c r="M239" s="18"/>
    </row>
    <row r="240" spans="2:13" x14ac:dyDescent="0.25">
      <c r="B240" s="69" t="s">
        <v>60</v>
      </c>
      <c r="C240" s="69"/>
      <c r="D240" s="69"/>
      <c r="E240" s="69"/>
      <c r="F240" s="69"/>
      <c r="G240" s="69"/>
      <c r="H240" s="69"/>
      <c r="I240" s="69"/>
      <c r="J240" s="69"/>
      <c r="K240" s="69"/>
      <c r="L240" s="69"/>
      <c r="M240" s="69"/>
    </row>
    <row r="241" spans="2:13" x14ac:dyDescent="0.25">
      <c r="B241" s="69" t="s">
        <v>92</v>
      </c>
      <c r="C241" s="69"/>
      <c r="D241" s="69"/>
      <c r="E241" s="69"/>
      <c r="F241" s="69"/>
      <c r="G241" s="69"/>
      <c r="H241" s="69"/>
      <c r="I241" s="69"/>
      <c r="J241" s="69"/>
      <c r="K241" s="69"/>
      <c r="L241" s="69"/>
      <c r="M241" s="69"/>
    </row>
    <row r="242" spans="2:13" x14ac:dyDescent="0.25">
      <c r="B242" s="12">
        <v>1</v>
      </c>
      <c r="C242" s="13" t="s">
        <v>149</v>
      </c>
      <c r="D242" s="7" t="s">
        <v>21</v>
      </c>
      <c r="E242" s="8">
        <v>1</v>
      </c>
      <c r="F242" s="9">
        <v>42048</v>
      </c>
      <c r="G242" s="9">
        <v>42048</v>
      </c>
      <c r="H242" s="8">
        <v>2</v>
      </c>
      <c r="I242" s="8"/>
      <c r="J242" s="19"/>
      <c r="K242" s="19"/>
      <c r="L242" s="20"/>
      <c r="M242" s="18"/>
    </row>
    <row r="243" spans="2:13" x14ac:dyDescent="0.25">
      <c r="B243" s="69" t="s">
        <v>69</v>
      </c>
      <c r="C243" s="69"/>
      <c r="D243" s="69"/>
      <c r="E243" s="69"/>
      <c r="F243" s="69"/>
      <c r="G243" s="69"/>
      <c r="H243" s="69"/>
      <c r="I243" s="69"/>
      <c r="J243" s="69"/>
      <c r="K243" s="69"/>
      <c r="L243" s="69"/>
      <c r="M243" s="69"/>
    </row>
    <row r="244" spans="2:13" x14ac:dyDescent="0.25">
      <c r="B244" s="7">
        <v>2</v>
      </c>
      <c r="C244" s="8" t="s">
        <v>94</v>
      </c>
      <c r="D244" s="7" t="s">
        <v>18</v>
      </c>
      <c r="E244" s="8">
        <v>2</v>
      </c>
      <c r="F244" s="9">
        <v>42047</v>
      </c>
      <c r="G244" s="9">
        <v>42048</v>
      </c>
      <c r="H244" s="8">
        <v>7.5</v>
      </c>
      <c r="I244" s="8"/>
      <c r="J244" s="19"/>
      <c r="K244" s="19"/>
      <c r="L244" s="20"/>
      <c r="M244" s="18"/>
    </row>
    <row r="245" spans="2:13" x14ac:dyDescent="0.25">
      <c r="B245" s="69" t="s">
        <v>73</v>
      </c>
      <c r="C245" s="69"/>
      <c r="D245" s="69"/>
      <c r="E245" s="69"/>
      <c r="F245" s="69"/>
      <c r="G245" s="69"/>
      <c r="H245" s="69"/>
      <c r="I245" s="69"/>
      <c r="J245" s="69"/>
      <c r="K245" s="69"/>
      <c r="L245" s="69"/>
      <c r="M245" s="69"/>
    </row>
    <row r="246" spans="2:13" x14ac:dyDescent="0.25">
      <c r="B246" s="27">
        <v>3</v>
      </c>
      <c r="C246" s="32" t="s">
        <v>150</v>
      </c>
      <c r="D246" s="27" t="s">
        <v>15</v>
      </c>
      <c r="E246" s="8">
        <v>1</v>
      </c>
      <c r="F246" s="9">
        <v>42049</v>
      </c>
      <c r="G246" s="9">
        <v>42055</v>
      </c>
      <c r="H246" s="8">
        <v>12</v>
      </c>
      <c r="I246" s="8"/>
      <c r="J246" s="19"/>
      <c r="K246" s="19"/>
      <c r="L246" s="20"/>
      <c r="M246" s="18"/>
    </row>
    <row r="247" spans="2:13" x14ac:dyDescent="0.25">
      <c r="B247" s="69" t="s">
        <v>75</v>
      </c>
      <c r="C247" s="69"/>
      <c r="D247" s="69"/>
      <c r="E247" s="69"/>
      <c r="F247" s="69"/>
      <c r="G247" s="69"/>
      <c r="H247" s="69"/>
      <c r="I247" s="69"/>
      <c r="J247" s="69"/>
      <c r="K247" s="69"/>
      <c r="L247" s="69"/>
      <c r="M247" s="69"/>
    </row>
    <row r="248" spans="2:13" x14ac:dyDescent="0.25">
      <c r="B248" s="7">
        <v>4</v>
      </c>
      <c r="C248" s="8" t="s">
        <v>77</v>
      </c>
      <c r="D248" s="7" t="s">
        <v>30</v>
      </c>
      <c r="E248" s="8">
        <v>1</v>
      </c>
      <c r="F248" s="9">
        <v>42057</v>
      </c>
      <c r="G248" s="9">
        <v>42057</v>
      </c>
      <c r="H248" s="8">
        <v>1</v>
      </c>
      <c r="I248" s="8"/>
      <c r="J248" s="19"/>
      <c r="K248" s="19"/>
      <c r="L248" s="20"/>
      <c r="M248" s="18"/>
    </row>
    <row r="249" spans="2:13" x14ac:dyDescent="0.25">
      <c r="B249" s="7">
        <v>5</v>
      </c>
      <c r="C249" s="8" t="s">
        <v>78</v>
      </c>
      <c r="D249" s="7" t="s">
        <v>79</v>
      </c>
      <c r="E249" s="8">
        <v>1</v>
      </c>
      <c r="F249" s="9">
        <v>42057</v>
      </c>
      <c r="G249" s="9">
        <v>42057</v>
      </c>
      <c r="H249" s="8">
        <v>1</v>
      </c>
      <c r="I249" s="8"/>
      <c r="J249" s="19"/>
      <c r="K249" s="19"/>
      <c r="L249" s="20"/>
      <c r="M249" s="18"/>
    </row>
    <row r="250" spans="2:13" x14ac:dyDescent="0.25">
      <c r="B250" s="7">
        <v>6</v>
      </c>
      <c r="C250" s="8" t="s">
        <v>118</v>
      </c>
      <c r="D250" s="7" t="s">
        <v>79</v>
      </c>
      <c r="E250" s="8">
        <f>G250-F250+1</f>
        <v>13</v>
      </c>
      <c r="F250" s="9">
        <v>42045</v>
      </c>
      <c r="G250" s="9">
        <v>42057</v>
      </c>
      <c r="H250" s="8">
        <v>7</v>
      </c>
      <c r="I250" s="19"/>
      <c r="J250" s="19"/>
      <c r="K250" s="19"/>
      <c r="L250" s="20"/>
      <c r="M250" s="18"/>
    </row>
    <row r="251" spans="2:13" x14ac:dyDescent="0.25">
      <c r="B251" s="7">
        <v>7</v>
      </c>
      <c r="C251" s="8" t="s">
        <v>151</v>
      </c>
      <c r="D251" s="7" t="s">
        <v>15</v>
      </c>
      <c r="E251" s="8">
        <v>1</v>
      </c>
      <c r="F251" s="9">
        <v>42057</v>
      </c>
      <c r="G251" s="9">
        <v>42057</v>
      </c>
      <c r="H251" s="8">
        <v>5</v>
      </c>
      <c r="I251" s="19"/>
      <c r="J251" s="19"/>
      <c r="K251" s="19"/>
      <c r="L251" s="20"/>
      <c r="M251" s="18"/>
    </row>
    <row r="253" spans="2:13" ht="22.5" x14ac:dyDescent="0.25">
      <c r="B253" s="70" t="s">
        <v>152</v>
      </c>
      <c r="C253" s="70"/>
      <c r="D253" s="70"/>
      <c r="E253" s="70"/>
      <c r="F253" s="70"/>
      <c r="G253" s="70"/>
      <c r="H253" s="70"/>
      <c r="I253" s="70"/>
      <c r="J253" s="70"/>
      <c r="K253" s="70"/>
      <c r="L253" s="70"/>
      <c r="M253" s="70"/>
    </row>
    <row r="254" spans="2:13" ht="26.25" x14ac:dyDescent="0.25">
      <c r="B254" s="3" t="s">
        <v>2</v>
      </c>
      <c r="C254" s="4" t="s">
        <v>3</v>
      </c>
      <c r="D254" s="3" t="s">
        <v>4</v>
      </c>
      <c r="E254" s="4" t="s">
        <v>5</v>
      </c>
      <c r="F254" s="5" t="s">
        <v>6</v>
      </c>
      <c r="G254" s="5" t="s">
        <v>7</v>
      </c>
      <c r="H254" s="4" t="s">
        <v>8</v>
      </c>
      <c r="I254" s="4" t="s">
        <v>9</v>
      </c>
      <c r="J254" s="4" t="s">
        <v>10</v>
      </c>
      <c r="K254" s="4" t="s">
        <v>11</v>
      </c>
      <c r="L254" s="6"/>
      <c r="M254" s="3" t="s">
        <v>12</v>
      </c>
    </row>
    <row r="255" spans="2:13" x14ac:dyDescent="0.25">
      <c r="B255" s="69" t="s">
        <v>56</v>
      </c>
      <c r="C255" s="69"/>
      <c r="D255" s="69"/>
      <c r="E255" s="69"/>
      <c r="F255" s="69"/>
      <c r="G255" s="69"/>
      <c r="H255" s="69"/>
      <c r="I255" s="69"/>
      <c r="J255" s="69"/>
      <c r="K255" s="69"/>
      <c r="L255" s="69"/>
      <c r="M255" s="69"/>
    </row>
    <row r="256" spans="2:13" x14ac:dyDescent="0.25">
      <c r="B256" s="69" t="s">
        <v>58</v>
      </c>
      <c r="C256" s="69"/>
      <c r="D256" s="69"/>
      <c r="E256" s="69"/>
      <c r="F256" s="69"/>
      <c r="G256" s="69"/>
      <c r="H256" s="69"/>
      <c r="I256" s="69"/>
      <c r="J256" s="69"/>
      <c r="K256" s="69"/>
      <c r="L256" s="69"/>
      <c r="M256" s="69"/>
    </row>
    <row r="257" spans="1:13" x14ac:dyDescent="0.25">
      <c r="B257" s="7">
        <v>1</v>
      </c>
      <c r="C257" s="8" t="s">
        <v>83</v>
      </c>
      <c r="D257" s="7" t="s">
        <v>27</v>
      </c>
      <c r="E257" s="8">
        <v>1</v>
      </c>
      <c r="F257" s="9">
        <v>42058</v>
      </c>
      <c r="G257" s="9">
        <v>42058</v>
      </c>
      <c r="H257" s="8">
        <v>2</v>
      </c>
      <c r="I257" s="8"/>
      <c r="J257" s="19"/>
      <c r="K257" s="19"/>
      <c r="L257" s="20"/>
      <c r="M257" s="18"/>
    </row>
    <row r="258" spans="1:13" x14ac:dyDescent="0.25">
      <c r="B258" s="7">
        <v>2</v>
      </c>
      <c r="C258" s="8" t="s">
        <v>84</v>
      </c>
      <c r="D258" s="7" t="s">
        <v>24</v>
      </c>
      <c r="E258" s="8">
        <v>1</v>
      </c>
      <c r="F258" s="9">
        <v>42058</v>
      </c>
      <c r="G258" s="9">
        <v>42058</v>
      </c>
      <c r="H258" s="8">
        <v>2</v>
      </c>
      <c r="I258" s="8"/>
      <c r="J258" s="19"/>
      <c r="K258" s="19"/>
      <c r="L258" s="20"/>
      <c r="M258" s="18"/>
    </row>
    <row r="259" spans="1:13" x14ac:dyDescent="0.25">
      <c r="B259" s="69" t="s">
        <v>60</v>
      </c>
      <c r="C259" s="69"/>
      <c r="D259" s="69"/>
      <c r="E259" s="69"/>
      <c r="F259" s="69"/>
      <c r="G259" s="69"/>
      <c r="H259" s="69"/>
      <c r="I259" s="69"/>
      <c r="J259" s="69"/>
      <c r="K259" s="69"/>
      <c r="L259" s="69"/>
      <c r="M259" s="69"/>
    </row>
    <row r="260" spans="1:13" s="43" customFormat="1" x14ac:dyDescent="0.25">
      <c r="A260" s="2"/>
      <c r="B260" s="12">
        <v>3</v>
      </c>
      <c r="C260" s="13" t="s">
        <v>153</v>
      </c>
      <c r="D260" s="12" t="s">
        <v>21</v>
      </c>
      <c r="E260" s="13">
        <f>G260-F260</f>
        <v>1</v>
      </c>
      <c r="F260" s="9">
        <v>42058</v>
      </c>
      <c r="G260" s="9">
        <v>42059</v>
      </c>
      <c r="H260" s="13">
        <v>5</v>
      </c>
      <c r="I260" s="13"/>
      <c r="J260" s="13"/>
      <c r="K260" s="13"/>
      <c r="L260" s="14"/>
      <c r="M260" s="12"/>
    </row>
    <row r="261" spans="1:13" s="43" customFormat="1" x14ac:dyDescent="0.25">
      <c r="A261" s="2"/>
      <c r="B261" s="12">
        <v>4</v>
      </c>
      <c r="C261" s="13" t="s">
        <v>154</v>
      </c>
      <c r="D261" s="12" t="s">
        <v>27</v>
      </c>
      <c r="E261" s="13">
        <f>G261-F261</f>
        <v>10</v>
      </c>
      <c r="F261" s="9">
        <v>42058</v>
      </c>
      <c r="G261" s="9">
        <v>42068</v>
      </c>
      <c r="H261" s="13"/>
      <c r="I261" s="13"/>
      <c r="J261" s="13"/>
      <c r="K261" s="13"/>
      <c r="L261" s="14"/>
      <c r="M261" s="12"/>
    </row>
    <row r="262" spans="1:13" x14ac:dyDescent="0.25">
      <c r="B262" s="69" t="s">
        <v>92</v>
      </c>
      <c r="C262" s="69"/>
      <c r="D262" s="69"/>
      <c r="E262" s="69"/>
      <c r="F262" s="69"/>
      <c r="G262" s="69"/>
      <c r="H262" s="69"/>
      <c r="I262" s="69"/>
      <c r="J262" s="69"/>
      <c r="K262" s="69"/>
      <c r="L262" s="69"/>
      <c r="M262" s="69"/>
    </row>
    <row r="263" spans="1:13" x14ac:dyDescent="0.25">
      <c r="B263" s="12">
        <v>5</v>
      </c>
      <c r="C263" s="13" t="s">
        <v>92</v>
      </c>
      <c r="D263" s="7" t="s">
        <v>21</v>
      </c>
      <c r="E263" s="8">
        <v>1</v>
      </c>
      <c r="F263" s="9">
        <v>42060</v>
      </c>
      <c r="G263" s="9">
        <v>42060</v>
      </c>
      <c r="H263" s="8">
        <v>2</v>
      </c>
      <c r="I263" s="8"/>
      <c r="J263" s="19"/>
      <c r="K263" s="19"/>
      <c r="L263" s="20"/>
      <c r="M263" s="18"/>
    </row>
    <row r="264" spans="1:13" x14ac:dyDescent="0.25">
      <c r="B264" s="69" t="s">
        <v>69</v>
      </c>
      <c r="C264" s="69"/>
      <c r="D264" s="69"/>
      <c r="E264" s="69"/>
      <c r="F264" s="69"/>
      <c r="G264" s="69"/>
      <c r="H264" s="69"/>
      <c r="I264" s="69"/>
      <c r="J264" s="69"/>
      <c r="K264" s="69"/>
      <c r="L264" s="69"/>
      <c r="M264" s="69"/>
    </row>
    <row r="265" spans="1:13" x14ac:dyDescent="0.25">
      <c r="B265" s="7">
        <v>6</v>
      </c>
      <c r="C265" s="8" t="s">
        <v>155</v>
      </c>
      <c r="D265" s="7" t="s">
        <v>18</v>
      </c>
      <c r="E265" s="8">
        <v>1</v>
      </c>
      <c r="F265" s="9">
        <v>42057</v>
      </c>
      <c r="G265" s="9">
        <v>42057</v>
      </c>
      <c r="H265" s="8">
        <v>2</v>
      </c>
      <c r="I265" s="8"/>
      <c r="J265" s="19"/>
      <c r="K265" s="19"/>
      <c r="L265" s="20"/>
      <c r="M265" s="18"/>
    </row>
    <row r="266" spans="1:13" x14ac:dyDescent="0.25">
      <c r="B266" s="7">
        <v>7</v>
      </c>
      <c r="C266" s="8" t="s">
        <v>94</v>
      </c>
      <c r="D266" s="7" t="s">
        <v>18</v>
      </c>
      <c r="E266" s="8">
        <v>1</v>
      </c>
      <c r="F266" s="9">
        <v>42060</v>
      </c>
      <c r="G266" s="9">
        <v>42060</v>
      </c>
      <c r="H266" s="8">
        <v>8</v>
      </c>
      <c r="I266" s="8"/>
      <c r="J266" s="19"/>
      <c r="K266" s="19"/>
      <c r="L266" s="20"/>
      <c r="M266" s="18"/>
    </row>
    <row r="267" spans="1:13" x14ac:dyDescent="0.25">
      <c r="B267" s="69" t="s">
        <v>73</v>
      </c>
      <c r="C267" s="69"/>
      <c r="D267" s="69"/>
      <c r="E267" s="69"/>
      <c r="F267" s="69"/>
      <c r="G267" s="69"/>
      <c r="H267" s="69"/>
      <c r="I267" s="69"/>
      <c r="J267" s="69"/>
      <c r="K267" s="69"/>
      <c r="L267" s="69"/>
      <c r="M267" s="69"/>
    </row>
    <row r="268" spans="1:13" x14ac:dyDescent="0.25">
      <c r="B268" s="27">
        <v>8</v>
      </c>
      <c r="C268" s="32" t="s">
        <v>95</v>
      </c>
      <c r="D268" s="27" t="s">
        <v>15</v>
      </c>
      <c r="E268" s="8">
        <v>1</v>
      </c>
      <c r="F268" s="9">
        <v>42061</v>
      </c>
      <c r="G268" s="9">
        <v>42069</v>
      </c>
      <c r="H268" s="8">
        <v>12</v>
      </c>
      <c r="I268" s="8"/>
      <c r="J268" s="19"/>
      <c r="K268" s="19"/>
      <c r="L268" s="20"/>
      <c r="M268" s="18"/>
    </row>
    <row r="269" spans="1:13" x14ac:dyDescent="0.25">
      <c r="B269" s="69" t="s">
        <v>75</v>
      </c>
      <c r="C269" s="69"/>
      <c r="D269" s="69"/>
      <c r="E269" s="69"/>
      <c r="F269" s="69"/>
      <c r="G269" s="69"/>
      <c r="H269" s="69"/>
      <c r="I269" s="69"/>
      <c r="J269" s="69"/>
      <c r="K269" s="69"/>
      <c r="L269" s="69"/>
      <c r="M269" s="69"/>
    </row>
    <row r="270" spans="1:13" x14ac:dyDescent="0.25">
      <c r="B270" s="7">
        <v>9</v>
      </c>
      <c r="C270" s="8" t="s">
        <v>77</v>
      </c>
      <c r="D270" s="7" t="s">
        <v>30</v>
      </c>
      <c r="E270" s="8">
        <v>1</v>
      </c>
      <c r="F270" s="9">
        <v>42071</v>
      </c>
      <c r="G270" s="9">
        <v>42071</v>
      </c>
      <c r="H270" s="8">
        <v>1</v>
      </c>
      <c r="I270" s="8"/>
      <c r="J270" s="19"/>
      <c r="K270" s="19"/>
      <c r="L270" s="20"/>
      <c r="M270" s="18"/>
    </row>
    <row r="271" spans="1:13" x14ac:dyDescent="0.25">
      <c r="B271" s="7">
        <v>10</v>
      </c>
      <c r="C271" s="8" t="s">
        <v>78</v>
      </c>
      <c r="D271" s="7" t="s">
        <v>79</v>
      </c>
      <c r="E271" s="8">
        <v>1</v>
      </c>
      <c r="F271" s="9">
        <v>42071</v>
      </c>
      <c r="G271" s="9">
        <v>42071</v>
      </c>
      <c r="H271" s="8">
        <v>1</v>
      </c>
      <c r="I271" s="8"/>
      <c r="J271" s="19"/>
      <c r="K271" s="19"/>
      <c r="L271" s="20"/>
      <c r="M271" s="18"/>
    </row>
    <row r="272" spans="1:13" x14ac:dyDescent="0.25">
      <c r="B272" s="35">
        <v>11</v>
      </c>
      <c r="C272" s="36" t="s">
        <v>156</v>
      </c>
      <c r="D272" s="35" t="s">
        <v>15</v>
      </c>
      <c r="E272" s="36"/>
      <c r="F272" s="37">
        <v>42059</v>
      </c>
      <c r="G272" s="37">
        <v>42062</v>
      </c>
      <c r="H272" s="36"/>
      <c r="I272" s="36"/>
      <c r="J272" s="36"/>
      <c r="K272" s="36"/>
      <c r="L272" s="38"/>
      <c r="M272" s="35"/>
    </row>
    <row r="274" spans="2:13" ht="22.5" x14ac:dyDescent="0.25">
      <c r="B274" s="70" t="s">
        <v>157</v>
      </c>
      <c r="C274" s="70"/>
      <c r="D274" s="70"/>
      <c r="E274" s="70"/>
      <c r="F274" s="70"/>
      <c r="G274" s="70"/>
      <c r="H274" s="70"/>
      <c r="I274" s="70"/>
      <c r="J274" s="70"/>
      <c r="K274" s="70"/>
      <c r="L274" s="70"/>
      <c r="M274" s="70"/>
    </row>
    <row r="275" spans="2:13" ht="26.25" x14ac:dyDescent="0.25">
      <c r="B275" s="3" t="s">
        <v>2</v>
      </c>
      <c r="C275" s="4" t="s">
        <v>3</v>
      </c>
      <c r="D275" s="3" t="s">
        <v>4</v>
      </c>
      <c r="E275" s="4" t="s">
        <v>5</v>
      </c>
      <c r="F275" s="5" t="s">
        <v>6</v>
      </c>
      <c r="G275" s="5" t="s">
        <v>7</v>
      </c>
      <c r="H275" s="4" t="s">
        <v>8</v>
      </c>
      <c r="I275" s="4" t="s">
        <v>9</v>
      </c>
      <c r="J275" s="4" t="s">
        <v>10</v>
      </c>
      <c r="K275" s="4" t="s">
        <v>11</v>
      </c>
      <c r="L275" s="6"/>
      <c r="M275" s="3" t="s">
        <v>12</v>
      </c>
    </row>
    <row r="276" spans="2:13" x14ac:dyDescent="0.25">
      <c r="B276" s="69" t="s">
        <v>56</v>
      </c>
      <c r="C276" s="69"/>
      <c r="D276" s="69"/>
      <c r="E276" s="69"/>
      <c r="F276" s="69"/>
      <c r="G276" s="69"/>
      <c r="H276" s="69"/>
      <c r="I276" s="69"/>
      <c r="J276" s="69"/>
      <c r="K276" s="69"/>
      <c r="L276" s="69"/>
      <c r="M276" s="69"/>
    </row>
    <row r="277" spans="2:13" x14ac:dyDescent="0.25">
      <c r="B277" s="12">
        <v>1</v>
      </c>
      <c r="C277" s="12" t="s">
        <v>158</v>
      </c>
      <c r="D277" s="12" t="s">
        <v>15</v>
      </c>
      <c r="E277" s="12">
        <v>1</v>
      </c>
      <c r="F277" s="44">
        <v>42074</v>
      </c>
      <c r="G277" s="44">
        <v>42074</v>
      </c>
      <c r="H277" s="12">
        <v>2</v>
      </c>
      <c r="I277" s="12"/>
      <c r="J277" s="12"/>
      <c r="K277" s="12"/>
      <c r="L277" s="12"/>
      <c r="M277" s="12"/>
    </row>
    <row r="278" spans="2:13" x14ac:dyDescent="0.25">
      <c r="B278" s="69" t="s">
        <v>58</v>
      </c>
      <c r="C278" s="69"/>
      <c r="D278" s="69"/>
      <c r="E278" s="69"/>
      <c r="F278" s="69"/>
      <c r="G278" s="69"/>
      <c r="H278" s="69"/>
      <c r="I278" s="69"/>
      <c r="J278" s="69"/>
      <c r="K278" s="69"/>
      <c r="L278" s="69"/>
      <c r="M278" s="69"/>
    </row>
    <row r="279" spans="2:13" x14ac:dyDescent="0.25">
      <c r="B279" s="7">
        <v>1</v>
      </c>
      <c r="C279" s="8" t="s">
        <v>83</v>
      </c>
      <c r="D279" s="7" t="s">
        <v>27</v>
      </c>
      <c r="E279" s="8">
        <v>1</v>
      </c>
      <c r="F279" s="9">
        <v>42072</v>
      </c>
      <c r="G279" s="9">
        <v>42072</v>
      </c>
      <c r="H279" s="8">
        <v>2</v>
      </c>
      <c r="I279" s="8"/>
      <c r="J279" s="19"/>
      <c r="K279" s="19"/>
      <c r="L279" s="20"/>
      <c r="M279" s="18"/>
    </row>
    <row r="280" spans="2:13" x14ac:dyDescent="0.25">
      <c r="B280" s="7">
        <v>2</v>
      </c>
      <c r="C280" s="8" t="s">
        <v>84</v>
      </c>
      <c r="D280" s="7" t="s">
        <v>24</v>
      </c>
      <c r="E280" s="8">
        <v>1</v>
      </c>
      <c r="F280" s="9">
        <v>42072</v>
      </c>
      <c r="G280" s="9">
        <v>42072</v>
      </c>
      <c r="H280" s="8">
        <v>2</v>
      </c>
      <c r="I280" s="8"/>
      <c r="J280" s="19"/>
      <c r="K280" s="19"/>
      <c r="L280" s="20"/>
      <c r="M280" s="18"/>
    </row>
    <row r="281" spans="2:13" x14ac:dyDescent="0.25">
      <c r="B281" s="69" t="s">
        <v>60</v>
      </c>
      <c r="C281" s="69"/>
      <c r="D281" s="69"/>
      <c r="E281" s="69"/>
      <c r="F281" s="69"/>
      <c r="G281" s="69"/>
      <c r="H281" s="69"/>
      <c r="I281" s="69"/>
      <c r="J281" s="69"/>
      <c r="K281" s="69"/>
      <c r="L281" s="69"/>
      <c r="M281" s="69"/>
    </row>
    <row r="282" spans="2:13" x14ac:dyDescent="0.25">
      <c r="B282" s="12">
        <v>3</v>
      </c>
      <c r="C282" s="12" t="s">
        <v>159</v>
      </c>
      <c r="D282" s="12" t="s">
        <v>15</v>
      </c>
      <c r="E282" s="12">
        <v>7</v>
      </c>
      <c r="F282" s="44">
        <v>42075</v>
      </c>
      <c r="G282" s="44">
        <v>42081</v>
      </c>
      <c r="H282" s="12">
        <v>15</v>
      </c>
      <c r="I282" s="12"/>
      <c r="J282" s="12"/>
      <c r="K282" s="12"/>
      <c r="L282" s="12"/>
      <c r="M282" s="12"/>
    </row>
    <row r="283" spans="2:13" x14ac:dyDescent="0.25">
      <c r="B283" s="12">
        <v>4</v>
      </c>
      <c r="C283" s="13" t="s">
        <v>154</v>
      </c>
      <c r="D283" s="12" t="s">
        <v>160</v>
      </c>
      <c r="E283" s="13">
        <f>G283-F283</f>
        <v>9</v>
      </c>
      <c r="F283" s="39">
        <v>42072</v>
      </c>
      <c r="G283" s="39">
        <v>42081</v>
      </c>
      <c r="H283" s="13">
        <v>12</v>
      </c>
      <c r="I283" s="13"/>
      <c r="J283" s="13"/>
      <c r="K283" s="13"/>
      <c r="L283" s="14"/>
      <c r="M283" s="12"/>
    </row>
    <row r="284" spans="2:13" x14ac:dyDescent="0.25">
      <c r="B284" s="69" t="s">
        <v>92</v>
      </c>
      <c r="C284" s="69"/>
      <c r="D284" s="69"/>
      <c r="E284" s="69"/>
      <c r="F284" s="69"/>
      <c r="G284" s="69"/>
      <c r="H284" s="69"/>
      <c r="I284" s="69"/>
      <c r="J284" s="69"/>
      <c r="K284" s="69"/>
      <c r="L284" s="69"/>
      <c r="M284" s="69"/>
    </row>
    <row r="285" spans="2:13" x14ac:dyDescent="0.25">
      <c r="B285" s="12">
        <v>5</v>
      </c>
      <c r="C285" s="12" t="s">
        <v>149</v>
      </c>
      <c r="D285" s="12" t="s">
        <v>21</v>
      </c>
      <c r="E285" s="12">
        <v>1</v>
      </c>
      <c r="F285" s="44">
        <v>42073</v>
      </c>
      <c r="G285" s="44">
        <v>42073</v>
      </c>
      <c r="H285" s="12">
        <v>0.5</v>
      </c>
      <c r="I285" s="12"/>
      <c r="J285" s="12"/>
      <c r="K285" s="12"/>
      <c r="L285" s="12"/>
      <c r="M285" s="12"/>
    </row>
    <row r="286" spans="2:13" x14ac:dyDescent="0.25">
      <c r="B286" s="12">
        <v>6</v>
      </c>
      <c r="C286" s="13" t="s">
        <v>161</v>
      </c>
      <c r="D286" s="7" t="s">
        <v>27</v>
      </c>
      <c r="E286" s="8">
        <v>1</v>
      </c>
      <c r="F286" s="9">
        <v>42082</v>
      </c>
      <c r="G286" s="9">
        <v>42082</v>
      </c>
      <c r="H286" s="8">
        <v>2</v>
      </c>
      <c r="I286" s="8"/>
      <c r="J286" s="19"/>
      <c r="K286" s="19"/>
      <c r="L286" s="20"/>
      <c r="M286" s="18"/>
    </row>
    <row r="287" spans="2:13" x14ac:dyDescent="0.25">
      <c r="B287" s="69" t="s">
        <v>69</v>
      </c>
      <c r="C287" s="69"/>
      <c r="D287" s="69"/>
      <c r="E287" s="69"/>
      <c r="F287" s="69"/>
      <c r="G287" s="69"/>
      <c r="H287" s="69"/>
      <c r="I287" s="69"/>
      <c r="J287" s="69"/>
      <c r="K287" s="69"/>
      <c r="L287" s="69"/>
      <c r="M287" s="69"/>
    </row>
    <row r="288" spans="2:13" x14ac:dyDescent="0.25">
      <c r="B288" s="7">
        <v>7</v>
      </c>
      <c r="C288" s="8" t="s">
        <v>162</v>
      </c>
      <c r="D288" s="7" t="s">
        <v>18</v>
      </c>
      <c r="E288" s="8">
        <f>G288-F288</f>
        <v>9</v>
      </c>
      <c r="F288" s="9">
        <v>42072</v>
      </c>
      <c r="G288" s="9">
        <v>42081</v>
      </c>
      <c r="H288" s="8">
        <v>1</v>
      </c>
      <c r="I288" s="8"/>
      <c r="J288" s="19"/>
      <c r="K288" s="19"/>
      <c r="L288" s="20"/>
      <c r="M288" s="18"/>
    </row>
    <row r="289" spans="2:13" x14ac:dyDescent="0.25">
      <c r="B289" s="7">
        <v>8</v>
      </c>
      <c r="C289" s="8" t="s">
        <v>94</v>
      </c>
      <c r="D289" s="7" t="s">
        <v>18</v>
      </c>
      <c r="E289" s="8">
        <v>1</v>
      </c>
      <c r="F289" s="9">
        <v>42082</v>
      </c>
      <c r="G289" s="9">
        <v>42082</v>
      </c>
      <c r="H289" s="8">
        <v>8</v>
      </c>
      <c r="I289" s="8"/>
      <c r="J289" s="19"/>
      <c r="K289" s="19"/>
      <c r="L289" s="20"/>
      <c r="M289" s="18"/>
    </row>
    <row r="290" spans="2:13" x14ac:dyDescent="0.25">
      <c r="B290" s="7">
        <v>9</v>
      </c>
      <c r="C290" s="8" t="s">
        <v>163</v>
      </c>
      <c r="D290" s="7" t="s">
        <v>18</v>
      </c>
      <c r="E290" s="8">
        <v>1</v>
      </c>
      <c r="F290" s="9">
        <v>42072</v>
      </c>
      <c r="G290" s="9">
        <v>42073</v>
      </c>
      <c r="H290" s="8">
        <v>3</v>
      </c>
      <c r="I290" s="8"/>
      <c r="J290" s="19"/>
      <c r="K290" s="19"/>
      <c r="L290" s="20"/>
      <c r="M290" s="18"/>
    </row>
    <row r="291" spans="2:13" x14ac:dyDescent="0.25">
      <c r="B291" s="7">
        <v>10</v>
      </c>
      <c r="C291" s="8" t="s">
        <v>164</v>
      </c>
      <c r="D291" s="7" t="s">
        <v>15</v>
      </c>
      <c r="E291" s="8">
        <v>1</v>
      </c>
      <c r="F291" s="9">
        <v>42074</v>
      </c>
      <c r="G291" s="9">
        <v>42074</v>
      </c>
      <c r="H291" s="8">
        <v>3</v>
      </c>
      <c r="I291" s="8"/>
      <c r="J291" s="19"/>
      <c r="K291" s="19"/>
      <c r="L291" s="20"/>
      <c r="M291" s="18"/>
    </row>
    <row r="292" spans="2:13" x14ac:dyDescent="0.25">
      <c r="B292" s="69" t="s">
        <v>73</v>
      </c>
      <c r="C292" s="69"/>
      <c r="D292" s="69"/>
      <c r="E292" s="69"/>
      <c r="F292" s="69"/>
      <c r="G292" s="69"/>
      <c r="H292" s="69"/>
      <c r="I292" s="69"/>
      <c r="J292" s="69"/>
      <c r="K292" s="69"/>
      <c r="L292" s="69"/>
      <c r="M292" s="69"/>
    </row>
    <row r="293" spans="2:13" x14ac:dyDescent="0.25">
      <c r="B293" s="27">
        <v>11</v>
      </c>
      <c r="C293" s="32" t="s">
        <v>95</v>
      </c>
      <c r="D293" s="27" t="s">
        <v>15</v>
      </c>
      <c r="E293" s="8">
        <v>1</v>
      </c>
      <c r="F293" s="9">
        <v>42083</v>
      </c>
      <c r="G293" s="9">
        <v>42085</v>
      </c>
      <c r="H293" s="8">
        <v>12</v>
      </c>
      <c r="I293" s="8"/>
      <c r="J293" s="19"/>
      <c r="K293" s="19"/>
      <c r="L293" s="20"/>
      <c r="M293" s="18"/>
    </row>
    <row r="294" spans="2:13" x14ac:dyDescent="0.25">
      <c r="B294" s="69" t="s">
        <v>75</v>
      </c>
      <c r="C294" s="69"/>
      <c r="D294" s="69"/>
      <c r="E294" s="69"/>
      <c r="F294" s="69"/>
      <c r="G294" s="69"/>
      <c r="H294" s="69"/>
      <c r="I294" s="69"/>
      <c r="J294" s="69"/>
      <c r="K294" s="69"/>
      <c r="L294" s="69"/>
      <c r="M294" s="69"/>
    </row>
    <row r="295" spans="2:13" x14ac:dyDescent="0.25">
      <c r="B295" s="7">
        <v>12</v>
      </c>
      <c r="C295" s="8" t="s">
        <v>77</v>
      </c>
      <c r="D295" s="7" t="s">
        <v>30</v>
      </c>
      <c r="E295" s="8">
        <v>1</v>
      </c>
      <c r="F295" s="9">
        <v>42085</v>
      </c>
      <c r="G295" s="9">
        <v>42085</v>
      </c>
      <c r="H295" s="8">
        <v>1</v>
      </c>
      <c r="I295" s="8"/>
      <c r="J295" s="19"/>
      <c r="K295" s="19"/>
      <c r="L295" s="20"/>
      <c r="M295" s="18"/>
    </row>
    <row r="296" spans="2:13" x14ac:dyDescent="0.25">
      <c r="B296" s="7">
        <v>13</v>
      </c>
      <c r="C296" s="8" t="s">
        <v>78</v>
      </c>
      <c r="D296" s="7" t="s">
        <v>79</v>
      </c>
      <c r="E296" s="8">
        <v>1</v>
      </c>
      <c r="F296" s="9">
        <v>42085</v>
      </c>
      <c r="G296" s="9">
        <v>42085</v>
      </c>
      <c r="H296" s="8">
        <v>1</v>
      </c>
      <c r="I296" s="8"/>
      <c r="J296" s="19"/>
      <c r="K296" s="19"/>
      <c r="L296" s="20"/>
      <c r="M296" s="18"/>
    </row>
    <row r="297" spans="2:13" x14ac:dyDescent="0.25">
      <c r="B297" s="35">
        <v>14</v>
      </c>
      <c r="C297" s="36" t="s">
        <v>156</v>
      </c>
      <c r="D297" s="35" t="s">
        <v>15</v>
      </c>
      <c r="E297" s="36"/>
      <c r="F297" s="37">
        <v>42059</v>
      </c>
      <c r="G297" s="37">
        <v>42062</v>
      </c>
      <c r="H297" s="36"/>
      <c r="I297" s="36"/>
      <c r="J297" s="36"/>
      <c r="K297" s="36"/>
      <c r="L297" s="38"/>
      <c r="M297" s="35"/>
    </row>
    <row r="299" spans="2:13" ht="22.5" x14ac:dyDescent="0.25">
      <c r="B299" s="70" t="s">
        <v>165</v>
      </c>
      <c r="C299" s="70"/>
      <c r="D299" s="70"/>
      <c r="E299" s="70"/>
      <c r="F299" s="70"/>
      <c r="G299" s="70"/>
      <c r="H299" s="70"/>
      <c r="I299" s="70"/>
      <c r="J299" s="70"/>
      <c r="K299" s="70"/>
      <c r="L299" s="70"/>
      <c r="M299" s="70"/>
    </row>
    <row r="300" spans="2:13" ht="26.25" x14ac:dyDescent="0.25">
      <c r="B300" s="3" t="s">
        <v>2</v>
      </c>
      <c r="C300" s="4" t="s">
        <v>3</v>
      </c>
      <c r="D300" s="3" t="s">
        <v>4</v>
      </c>
      <c r="E300" s="4" t="s">
        <v>5</v>
      </c>
      <c r="F300" s="5" t="s">
        <v>6</v>
      </c>
      <c r="G300" s="5" t="s">
        <v>7</v>
      </c>
      <c r="H300" s="4" t="s">
        <v>8</v>
      </c>
      <c r="I300" s="4" t="s">
        <v>9</v>
      </c>
      <c r="J300" s="4" t="s">
        <v>10</v>
      </c>
      <c r="K300" s="4" t="s">
        <v>11</v>
      </c>
      <c r="L300" s="6"/>
      <c r="M300" s="3" t="s">
        <v>12</v>
      </c>
    </row>
    <row r="301" spans="2:13" x14ac:dyDescent="0.25">
      <c r="B301" s="69" t="s">
        <v>56</v>
      </c>
      <c r="C301" s="69"/>
      <c r="D301" s="69"/>
      <c r="E301" s="69"/>
      <c r="F301" s="69"/>
      <c r="G301" s="69"/>
      <c r="H301" s="69"/>
      <c r="I301" s="69"/>
      <c r="J301" s="69"/>
      <c r="K301" s="69"/>
      <c r="L301" s="69"/>
      <c r="M301" s="69"/>
    </row>
    <row r="302" spans="2:13" x14ac:dyDescent="0.25">
      <c r="B302" s="69" t="s">
        <v>58</v>
      </c>
      <c r="C302" s="69"/>
      <c r="D302" s="69"/>
      <c r="E302" s="69"/>
      <c r="F302" s="69"/>
      <c r="G302" s="69"/>
      <c r="H302" s="69"/>
      <c r="I302" s="69"/>
      <c r="J302" s="69"/>
      <c r="K302" s="69"/>
      <c r="L302" s="69"/>
      <c r="M302" s="69"/>
    </row>
    <row r="303" spans="2:13" x14ac:dyDescent="0.25">
      <c r="B303" s="69" t="s">
        <v>60</v>
      </c>
      <c r="C303" s="69"/>
      <c r="D303" s="69"/>
      <c r="E303" s="69"/>
      <c r="F303" s="69"/>
      <c r="G303" s="69"/>
      <c r="H303" s="69"/>
      <c r="I303" s="69"/>
      <c r="J303" s="69"/>
      <c r="K303" s="69"/>
      <c r="L303" s="69"/>
      <c r="M303" s="69"/>
    </row>
    <row r="304" spans="2:13" x14ac:dyDescent="0.25">
      <c r="B304" s="69" t="s">
        <v>92</v>
      </c>
      <c r="C304" s="69"/>
      <c r="D304" s="69"/>
      <c r="E304" s="69"/>
      <c r="F304" s="69"/>
      <c r="G304" s="69"/>
      <c r="H304" s="69"/>
      <c r="I304" s="69"/>
      <c r="J304" s="69"/>
      <c r="K304" s="69"/>
      <c r="L304" s="69"/>
      <c r="M304" s="69"/>
    </row>
    <row r="305" spans="2:13" x14ac:dyDescent="0.25">
      <c r="B305" s="12"/>
      <c r="C305" s="13"/>
      <c r="D305" s="7"/>
      <c r="E305" s="8"/>
      <c r="F305" s="9"/>
      <c r="G305" s="9"/>
      <c r="H305" s="8"/>
      <c r="I305" s="8"/>
      <c r="J305" s="19"/>
      <c r="K305" s="19"/>
      <c r="L305" s="20"/>
      <c r="M305" s="18"/>
    </row>
    <row r="306" spans="2:13" x14ac:dyDescent="0.25">
      <c r="B306" s="69" t="s">
        <v>69</v>
      </c>
      <c r="C306" s="69"/>
      <c r="D306" s="69"/>
      <c r="E306" s="69"/>
      <c r="F306" s="69"/>
      <c r="G306" s="69"/>
      <c r="H306" s="69"/>
      <c r="I306" s="69"/>
      <c r="J306" s="69"/>
      <c r="K306" s="69"/>
      <c r="L306" s="69"/>
      <c r="M306" s="69"/>
    </row>
    <row r="307" spans="2:13" x14ac:dyDescent="0.25">
      <c r="B307" s="7"/>
      <c r="C307" s="8"/>
      <c r="D307" s="7"/>
      <c r="E307" s="8"/>
      <c r="F307" s="9"/>
      <c r="G307" s="9"/>
      <c r="H307" s="8"/>
      <c r="I307" s="8"/>
      <c r="J307" s="19"/>
      <c r="K307" s="19"/>
      <c r="L307" s="20"/>
      <c r="M307" s="18"/>
    </row>
    <row r="308" spans="2:13" x14ac:dyDescent="0.25">
      <c r="B308" s="7"/>
      <c r="C308" s="8"/>
      <c r="D308" s="7"/>
      <c r="E308" s="8"/>
      <c r="F308" s="9"/>
      <c r="G308" s="9"/>
      <c r="H308" s="8"/>
      <c r="I308" s="8"/>
      <c r="J308" s="19"/>
      <c r="K308" s="19"/>
      <c r="L308" s="20"/>
      <c r="M308" s="18"/>
    </row>
    <row r="309" spans="2:13" x14ac:dyDescent="0.25">
      <c r="B309" s="69" t="s">
        <v>73</v>
      </c>
      <c r="C309" s="69"/>
      <c r="D309" s="69"/>
      <c r="E309" s="69"/>
      <c r="F309" s="69"/>
      <c r="G309" s="69"/>
      <c r="H309" s="69"/>
      <c r="I309" s="69"/>
      <c r="J309" s="69"/>
      <c r="K309" s="69"/>
      <c r="L309" s="69"/>
      <c r="M309" s="69"/>
    </row>
    <row r="310" spans="2:13" x14ac:dyDescent="0.25">
      <c r="B310" s="27"/>
      <c r="C310" s="32"/>
      <c r="D310" s="27"/>
      <c r="E310" s="8"/>
      <c r="F310" s="9"/>
      <c r="G310" s="9"/>
      <c r="H310" s="8"/>
      <c r="I310" s="8"/>
      <c r="J310" s="19"/>
      <c r="K310" s="19"/>
      <c r="L310" s="20"/>
      <c r="M310" s="18"/>
    </row>
    <row r="311" spans="2:13" x14ac:dyDescent="0.25">
      <c r="B311" s="69" t="s">
        <v>75</v>
      </c>
      <c r="C311" s="69"/>
      <c r="D311" s="69"/>
      <c r="E311" s="69"/>
      <c r="F311" s="69"/>
      <c r="G311" s="69"/>
      <c r="H311" s="69"/>
      <c r="I311" s="69"/>
      <c r="J311" s="69"/>
      <c r="K311" s="69"/>
      <c r="L311" s="69"/>
      <c r="M311" s="69"/>
    </row>
    <row r="312" spans="2:13" s="43" customFormat="1" x14ac:dyDescent="0.25">
      <c r="B312" s="42">
        <v>1</v>
      </c>
      <c r="C312" s="40" t="s">
        <v>166</v>
      </c>
      <c r="D312" s="12" t="s">
        <v>167</v>
      </c>
      <c r="E312" s="13">
        <f>G312-F312</f>
        <v>5</v>
      </c>
      <c r="F312" s="9">
        <v>42094</v>
      </c>
      <c r="G312" s="9">
        <v>42099</v>
      </c>
      <c r="H312" s="13"/>
      <c r="I312" s="13"/>
      <c r="J312" s="13"/>
      <c r="K312" s="13"/>
      <c r="L312" s="14"/>
      <c r="M312" s="12"/>
    </row>
    <row r="313" spans="2:13" x14ac:dyDescent="0.25">
      <c r="B313" s="7">
        <v>2</v>
      </c>
      <c r="C313" s="8" t="s">
        <v>168</v>
      </c>
      <c r="D313" s="7" t="s">
        <v>30</v>
      </c>
      <c r="E313" s="8">
        <v>1</v>
      </c>
      <c r="F313" s="9">
        <v>42085</v>
      </c>
      <c r="G313" s="9">
        <v>42085</v>
      </c>
      <c r="H313" s="8">
        <v>1</v>
      </c>
      <c r="I313" s="8"/>
      <c r="J313" s="19"/>
      <c r="K313" s="19"/>
      <c r="L313" s="20"/>
      <c r="M313" s="18"/>
    </row>
    <row r="314" spans="2:13" x14ac:dyDescent="0.25">
      <c r="B314" s="7">
        <v>3</v>
      </c>
      <c r="C314" s="8" t="s">
        <v>78</v>
      </c>
      <c r="D314" s="7" t="s">
        <v>79</v>
      </c>
      <c r="E314" s="8">
        <v>1</v>
      </c>
      <c r="F314" s="9">
        <v>42085</v>
      </c>
      <c r="G314" s="9">
        <v>42085</v>
      </c>
      <c r="H314" s="8">
        <v>1</v>
      </c>
      <c r="I314" s="8"/>
      <c r="J314" s="19"/>
      <c r="K314" s="19"/>
      <c r="L314" s="20"/>
      <c r="M314" s="18"/>
    </row>
    <row r="316" spans="2:13" ht="22.5" x14ac:dyDescent="0.25">
      <c r="B316" s="70" t="s">
        <v>169</v>
      </c>
      <c r="C316" s="71"/>
      <c r="D316" s="71"/>
      <c r="E316" s="71"/>
      <c r="F316" s="71"/>
      <c r="G316" s="71"/>
      <c r="H316" s="71"/>
      <c r="I316" s="71"/>
      <c r="J316" s="71"/>
      <c r="K316" s="71"/>
      <c r="L316" s="71"/>
      <c r="M316" s="72"/>
    </row>
    <row r="317" spans="2:13" ht="26.25" x14ac:dyDescent="0.25">
      <c r="B317" s="3" t="s">
        <v>2</v>
      </c>
      <c r="C317" s="4" t="s">
        <v>3</v>
      </c>
      <c r="D317" s="3" t="s">
        <v>4</v>
      </c>
      <c r="E317" s="4" t="s">
        <v>5</v>
      </c>
      <c r="F317" s="5" t="s">
        <v>6</v>
      </c>
      <c r="G317" s="5" t="s">
        <v>7</v>
      </c>
      <c r="H317" s="4" t="s">
        <v>8</v>
      </c>
      <c r="I317" s="4" t="s">
        <v>9</v>
      </c>
      <c r="J317" s="4" t="s">
        <v>10</v>
      </c>
      <c r="K317" s="4" t="s">
        <v>11</v>
      </c>
      <c r="L317" s="6"/>
      <c r="M317" s="3" t="s">
        <v>12</v>
      </c>
    </row>
    <row r="318" spans="2:13" x14ac:dyDescent="0.25">
      <c r="B318" s="66" t="s">
        <v>56</v>
      </c>
      <c r="C318" s="67"/>
      <c r="D318" s="67"/>
      <c r="E318" s="67"/>
      <c r="F318" s="67"/>
      <c r="G318" s="67"/>
      <c r="H318" s="67"/>
      <c r="I318" s="67"/>
      <c r="J318" s="67"/>
      <c r="K318" s="67"/>
      <c r="L318" s="67"/>
      <c r="M318" s="68"/>
    </row>
    <row r="319" spans="2:13" x14ac:dyDescent="0.25">
      <c r="B319" s="66" t="s">
        <v>58</v>
      </c>
      <c r="C319" s="67"/>
      <c r="D319" s="67"/>
      <c r="E319" s="67"/>
      <c r="F319" s="67"/>
      <c r="G319" s="67"/>
      <c r="H319" s="67"/>
      <c r="I319" s="67"/>
      <c r="J319" s="67"/>
      <c r="K319" s="67"/>
      <c r="L319" s="67"/>
      <c r="M319" s="68"/>
    </row>
    <row r="320" spans="2:13" x14ac:dyDescent="0.25">
      <c r="B320" s="69" t="s">
        <v>60</v>
      </c>
      <c r="C320" s="69"/>
      <c r="D320" s="69"/>
      <c r="E320" s="69"/>
      <c r="F320" s="69"/>
      <c r="G320" s="69"/>
      <c r="H320" s="69"/>
      <c r="I320" s="69"/>
      <c r="J320" s="69"/>
      <c r="K320" s="69"/>
      <c r="L320" s="69"/>
      <c r="M320" s="69"/>
    </row>
    <row r="321" spans="2:13" x14ac:dyDescent="0.25">
      <c r="B321" s="12"/>
      <c r="C321" s="13"/>
      <c r="D321" s="12"/>
      <c r="E321" s="13"/>
      <c r="F321" s="9"/>
      <c r="G321" s="9"/>
      <c r="H321" s="13"/>
      <c r="I321" s="13"/>
      <c r="J321" s="13"/>
      <c r="K321" s="13"/>
      <c r="L321" s="14"/>
      <c r="M321" s="12"/>
    </row>
    <row r="322" spans="2:13" x14ac:dyDescent="0.25">
      <c r="B322" s="66" t="s">
        <v>92</v>
      </c>
      <c r="C322" s="67"/>
      <c r="D322" s="67"/>
      <c r="E322" s="67"/>
      <c r="F322" s="67"/>
      <c r="G322" s="67"/>
      <c r="H322" s="67"/>
      <c r="I322" s="67"/>
      <c r="J322" s="67"/>
      <c r="K322" s="67"/>
      <c r="L322" s="67"/>
      <c r="M322" s="68"/>
    </row>
    <row r="323" spans="2:13" x14ac:dyDescent="0.25">
      <c r="B323" s="12"/>
      <c r="C323" s="13"/>
      <c r="D323" s="7"/>
      <c r="E323" s="8"/>
      <c r="F323" s="9"/>
      <c r="G323" s="9"/>
      <c r="H323" s="8"/>
      <c r="I323" s="8"/>
      <c r="J323" s="19"/>
      <c r="K323" s="19"/>
      <c r="L323" s="20"/>
      <c r="M323" s="18"/>
    </row>
    <row r="324" spans="2:13" x14ac:dyDescent="0.25">
      <c r="B324" s="66" t="s">
        <v>69</v>
      </c>
      <c r="C324" s="67"/>
      <c r="D324" s="67"/>
      <c r="E324" s="67"/>
      <c r="F324" s="67"/>
      <c r="G324" s="67"/>
      <c r="H324" s="67"/>
      <c r="I324" s="67"/>
      <c r="J324" s="67"/>
      <c r="K324" s="67"/>
      <c r="L324" s="67"/>
      <c r="M324" s="68"/>
    </row>
    <row r="325" spans="2:13" x14ac:dyDescent="0.25">
      <c r="B325" s="7"/>
      <c r="C325" s="8"/>
      <c r="D325" s="7"/>
      <c r="E325" s="8"/>
      <c r="F325" s="9"/>
      <c r="G325" s="9"/>
      <c r="H325" s="8"/>
      <c r="I325" s="8"/>
      <c r="J325" s="19"/>
      <c r="K325" s="19"/>
      <c r="L325" s="20"/>
      <c r="M325" s="18"/>
    </row>
    <row r="326" spans="2:13" x14ac:dyDescent="0.25">
      <c r="B326" s="7"/>
      <c r="C326" s="8"/>
      <c r="D326" s="7"/>
      <c r="E326" s="8"/>
      <c r="F326" s="9"/>
      <c r="G326" s="9"/>
      <c r="H326" s="8"/>
      <c r="I326" s="8"/>
      <c r="J326" s="19"/>
      <c r="K326" s="19"/>
      <c r="L326" s="20"/>
      <c r="M326" s="18"/>
    </row>
    <row r="327" spans="2:13" x14ac:dyDescent="0.25">
      <c r="B327" s="66" t="s">
        <v>73</v>
      </c>
      <c r="C327" s="67"/>
      <c r="D327" s="67"/>
      <c r="E327" s="67"/>
      <c r="F327" s="67"/>
      <c r="G327" s="67"/>
      <c r="H327" s="67"/>
      <c r="I327" s="67"/>
      <c r="J327" s="67"/>
      <c r="K327" s="67"/>
      <c r="L327" s="67"/>
      <c r="M327" s="68"/>
    </row>
    <row r="328" spans="2:13" x14ac:dyDescent="0.25">
      <c r="B328" s="27"/>
      <c r="C328" s="32"/>
      <c r="D328" s="27"/>
      <c r="E328" s="8"/>
      <c r="F328" s="9"/>
      <c r="G328" s="9"/>
      <c r="H328" s="8"/>
      <c r="I328" s="8"/>
      <c r="J328" s="19"/>
      <c r="K328" s="19"/>
      <c r="L328" s="20"/>
      <c r="M328" s="18"/>
    </row>
    <row r="329" spans="2:13" x14ac:dyDescent="0.25">
      <c r="B329" s="66" t="s">
        <v>75</v>
      </c>
      <c r="C329" s="67"/>
      <c r="D329" s="67"/>
      <c r="E329" s="67"/>
      <c r="F329" s="67"/>
      <c r="G329" s="67"/>
      <c r="H329" s="67"/>
      <c r="I329" s="67"/>
      <c r="J329" s="67"/>
      <c r="K329" s="67"/>
      <c r="L329" s="67"/>
      <c r="M329" s="68"/>
    </row>
    <row r="330" spans="2:13" x14ac:dyDescent="0.25">
      <c r="B330" s="42">
        <v>1</v>
      </c>
      <c r="C330" s="40" t="s">
        <v>166</v>
      </c>
      <c r="D330" s="12"/>
      <c r="E330" s="13">
        <f>G330-F330</f>
        <v>15</v>
      </c>
      <c r="F330" s="9">
        <v>42100</v>
      </c>
      <c r="G330" s="9">
        <v>42115</v>
      </c>
      <c r="H330" s="13"/>
      <c r="I330" s="13"/>
      <c r="J330" s="13"/>
      <c r="K330" s="13"/>
      <c r="L330" s="14"/>
      <c r="M330" s="12"/>
    </row>
    <row r="331" spans="2:13" x14ac:dyDescent="0.25">
      <c r="B331" s="42">
        <v>2</v>
      </c>
      <c r="C331" s="40" t="s">
        <v>170</v>
      </c>
      <c r="D331" s="12" t="s">
        <v>27</v>
      </c>
      <c r="E331" s="13">
        <v>15</v>
      </c>
      <c r="F331" s="9">
        <v>42100</v>
      </c>
      <c r="G331" s="9">
        <v>42115</v>
      </c>
      <c r="H331" s="13">
        <v>4</v>
      </c>
      <c r="I331" s="13"/>
      <c r="J331" s="13"/>
      <c r="K331" s="13"/>
      <c r="L331" s="14"/>
      <c r="M331" s="12"/>
    </row>
    <row r="332" spans="2:13" x14ac:dyDescent="0.25">
      <c r="B332" s="7">
        <v>3</v>
      </c>
      <c r="C332" s="8" t="s">
        <v>168</v>
      </c>
      <c r="D332" s="7" t="s">
        <v>30</v>
      </c>
      <c r="E332" s="8">
        <v>1</v>
      </c>
      <c r="F332" s="9">
        <v>42086</v>
      </c>
      <c r="G332" s="9">
        <v>42085</v>
      </c>
      <c r="H332" s="8">
        <v>1</v>
      </c>
      <c r="I332" s="8"/>
      <c r="J332" s="19"/>
      <c r="K332" s="19"/>
      <c r="L332" s="20"/>
      <c r="M332" s="18"/>
    </row>
    <row r="333" spans="2:13" x14ac:dyDescent="0.25">
      <c r="B333" s="7">
        <v>4</v>
      </c>
      <c r="C333" s="8" t="s">
        <v>78</v>
      </c>
      <c r="D333" s="7" t="s">
        <v>79</v>
      </c>
      <c r="E333" s="8">
        <v>1</v>
      </c>
      <c r="F333" s="9">
        <v>42085</v>
      </c>
      <c r="G333" s="9">
        <v>42085</v>
      </c>
      <c r="H333" s="8">
        <v>1</v>
      </c>
      <c r="I333" s="8"/>
      <c r="J333" s="19"/>
      <c r="K333" s="19"/>
      <c r="L333" s="20"/>
      <c r="M333" s="18"/>
    </row>
    <row r="334" spans="2:13" x14ac:dyDescent="0.25">
      <c r="B334" s="35">
        <v>5</v>
      </c>
      <c r="C334" s="36" t="s">
        <v>156</v>
      </c>
      <c r="D334" s="35" t="s">
        <v>15</v>
      </c>
      <c r="E334" s="36">
        <v>15</v>
      </c>
      <c r="F334" s="37">
        <v>42107</v>
      </c>
      <c r="G334" s="37">
        <v>42115</v>
      </c>
      <c r="H334" s="36"/>
      <c r="I334" s="36"/>
      <c r="J334" s="36"/>
      <c r="K334" s="36"/>
      <c r="L334" s="38"/>
      <c r="M334" s="35"/>
    </row>
    <row r="335" spans="2:13" x14ac:dyDescent="0.25">
      <c r="B335" s="35">
        <v>6</v>
      </c>
      <c r="C335" s="36" t="s">
        <v>171</v>
      </c>
      <c r="D335" s="35" t="s">
        <v>15</v>
      </c>
      <c r="E335" s="36">
        <v>16</v>
      </c>
      <c r="F335" s="37">
        <v>42107</v>
      </c>
      <c r="G335" s="37">
        <v>42116</v>
      </c>
      <c r="H335" s="36"/>
      <c r="I335" s="36"/>
      <c r="J335" s="36"/>
      <c r="K335" s="36"/>
      <c r="L335" s="38"/>
      <c r="M335" s="35"/>
    </row>
  </sheetData>
  <mergeCells count="112">
    <mergeCell ref="B2:M2"/>
    <mergeCell ref="O2:Q2"/>
    <mergeCell ref="B14:M14"/>
    <mergeCell ref="O14:Q14"/>
    <mergeCell ref="B31:K31"/>
    <mergeCell ref="O31:Q31"/>
    <mergeCell ref="O85:Q85"/>
    <mergeCell ref="B50:M50"/>
    <mergeCell ref="B57:M57"/>
    <mergeCell ref="O57:Q57"/>
    <mergeCell ref="B59:M59"/>
    <mergeCell ref="B61:M61"/>
    <mergeCell ref="B64:M64"/>
    <mergeCell ref="B33:M33"/>
    <mergeCell ref="B35:M35"/>
    <mergeCell ref="B37:M37"/>
    <mergeCell ref="O41:Q41"/>
    <mergeCell ref="B44:M44"/>
    <mergeCell ref="B48:M48"/>
    <mergeCell ref="B87:M87"/>
    <mergeCell ref="B89:M89"/>
    <mergeCell ref="B92:M92"/>
    <mergeCell ref="B96:M96"/>
    <mergeCell ref="B98:M98"/>
    <mergeCell ref="B103:M103"/>
    <mergeCell ref="B70:M70"/>
    <mergeCell ref="B72:M72"/>
    <mergeCell ref="B75:M75"/>
    <mergeCell ref="B77:M77"/>
    <mergeCell ref="B85:M85"/>
    <mergeCell ref="B124:M124"/>
    <mergeCell ref="B126:M126"/>
    <mergeCell ref="B129:M129"/>
    <mergeCell ref="B131:M131"/>
    <mergeCell ref="B139:M139"/>
    <mergeCell ref="B141:M141"/>
    <mergeCell ref="B105:M105"/>
    <mergeCell ref="B113:M113"/>
    <mergeCell ref="O113:Q113"/>
    <mergeCell ref="B115:M115"/>
    <mergeCell ref="B117:M117"/>
    <mergeCell ref="B120:M120"/>
    <mergeCell ref="B165:M165"/>
    <mergeCell ref="B167:M167"/>
    <mergeCell ref="B169:M169"/>
    <mergeCell ref="B172:M172"/>
    <mergeCell ref="B175:M175"/>
    <mergeCell ref="B177:M177"/>
    <mergeCell ref="B143:M143"/>
    <mergeCell ref="B146:M146"/>
    <mergeCell ref="B152:M152"/>
    <mergeCell ref="B154:M154"/>
    <mergeCell ref="B157:M157"/>
    <mergeCell ref="B159:M159"/>
    <mergeCell ref="B197:M197"/>
    <mergeCell ref="B199:M199"/>
    <mergeCell ref="B204:M204"/>
    <mergeCell ref="B206:M206"/>
    <mergeCell ref="B212:M212"/>
    <mergeCell ref="B214:M214"/>
    <mergeCell ref="B180:M180"/>
    <mergeCell ref="B182:M182"/>
    <mergeCell ref="B187:M187"/>
    <mergeCell ref="B189:M189"/>
    <mergeCell ref="B191:M191"/>
    <mergeCell ref="B194:M194"/>
    <mergeCell ref="B234:M234"/>
    <mergeCell ref="B236:M236"/>
    <mergeCell ref="B237:M237"/>
    <mergeCell ref="B240:M240"/>
    <mergeCell ref="B241:M241"/>
    <mergeCell ref="B243:M243"/>
    <mergeCell ref="B216:M216"/>
    <mergeCell ref="B219:M219"/>
    <mergeCell ref="B222:M222"/>
    <mergeCell ref="B224:M224"/>
    <mergeCell ref="B227:M227"/>
    <mergeCell ref="B229:M229"/>
    <mergeCell ref="B262:M262"/>
    <mergeCell ref="B264:M264"/>
    <mergeCell ref="B267:M267"/>
    <mergeCell ref="B269:M269"/>
    <mergeCell ref="B274:M274"/>
    <mergeCell ref="B276:M276"/>
    <mergeCell ref="B245:M245"/>
    <mergeCell ref="B247:M247"/>
    <mergeCell ref="B253:M253"/>
    <mergeCell ref="B255:M255"/>
    <mergeCell ref="B256:M256"/>
    <mergeCell ref="B259:M259"/>
    <mergeCell ref="B299:M299"/>
    <mergeCell ref="B301:M301"/>
    <mergeCell ref="B302:M302"/>
    <mergeCell ref="B303:M303"/>
    <mergeCell ref="B304:M304"/>
    <mergeCell ref="B306:M306"/>
    <mergeCell ref="B278:M278"/>
    <mergeCell ref="B281:M281"/>
    <mergeCell ref="B284:M284"/>
    <mergeCell ref="B287:M287"/>
    <mergeCell ref="B292:M292"/>
    <mergeCell ref="B294:M294"/>
    <mergeCell ref="B322:M322"/>
    <mergeCell ref="B324:M324"/>
    <mergeCell ref="B327:M327"/>
    <mergeCell ref="B329:M329"/>
    <mergeCell ref="B309:M309"/>
    <mergeCell ref="B311:M311"/>
    <mergeCell ref="B316:M316"/>
    <mergeCell ref="B318:M318"/>
    <mergeCell ref="B319:M319"/>
    <mergeCell ref="B320:M320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showGridLines="0" zoomScale="55" zoomScaleNormal="55" workbookViewId="0">
      <selection activeCell="AE80" sqref="AE80"/>
    </sheetView>
  </sheetViews>
  <sheetFormatPr defaultRowHeight="15" x14ac:dyDescent="0.25"/>
  <cols>
    <col min="1" max="1" width="4.85546875" bestFit="1" customWidth="1"/>
    <col min="2" max="2" width="26.5703125" style="45" customWidth="1"/>
    <col min="3" max="3" width="14.140625" bestFit="1" customWidth="1"/>
    <col min="4" max="4" width="10.7109375" bestFit="1" customWidth="1"/>
    <col min="5" max="7" width="12.140625" bestFit="1" customWidth="1"/>
    <col min="8" max="8" width="10" bestFit="1" customWidth="1"/>
    <col min="9" max="9" width="13" bestFit="1" customWidth="1"/>
    <col min="10" max="10" width="8.5703125" bestFit="1" customWidth="1"/>
    <col min="11" max="11" width="7.85546875" bestFit="1" customWidth="1"/>
    <col min="12" max="12" width="11.7109375" bestFit="1" customWidth="1"/>
  </cols>
  <sheetData>
    <row r="1" spans="1:12" ht="22.5" x14ac:dyDescent="0.25">
      <c r="A1" s="78" t="s">
        <v>54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</row>
    <row r="2" spans="1:12" ht="26.25" x14ac:dyDescent="0.25">
      <c r="A2" s="3" t="s">
        <v>2</v>
      </c>
      <c r="B2" s="3" t="s">
        <v>3</v>
      </c>
      <c r="C2" s="3" t="s">
        <v>4</v>
      </c>
      <c r="D2" s="4" t="s">
        <v>5</v>
      </c>
      <c r="E2" s="5" t="s">
        <v>6</v>
      </c>
      <c r="F2" s="5" t="s">
        <v>7</v>
      </c>
      <c r="G2" s="4" t="s">
        <v>8</v>
      </c>
      <c r="H2" s="4" t="s">
        <v>9</v>
      </c>
      <c r="I2" s="4" t="s">
        <v>10</v>
      </c>
      <c r="J2" s="4" t="s">
        <v>11</v>
      </c>
      <c r="K2" s="6" t="s">
        <v>55</v>
      </c>
      <c r="L2" s="3" t="s">
        <v>12</v>
      </c>
    </row>
    <row r="3" spans="1:12" x14ac:dyDescent="0.25">
      <c r="A3" s="7">
        <v>1</v>
      </c>
      <c r="B3" s="12" t="s">
        <v>57</v>
      </c>
      <c r="C3" s="7" t="s">
        <v>15</v>
      </c>
      <c r="D3" s="8"/>
      <c r="E3" s="9">
        <v>41904</v>
      </c>
      <c r="F3" s="9">
        <v>41904</v>
      </c>
      <c r="G3" s="8">
        <v>1</v>
      </c>
      <c r="H3" s="9">
        <v>41904</v>
      </c>
      <c r="I3" s="9">
        <v>41904</v>
      </c>
      <c r="J3" s="8">
        <v>1</v>
      </c>
      <c r="K3" s="10">
        <f>G3/J3</f>
        <v>1</v>
      </c>
      <c r="L3" s="11" t="s">
        <v>16</v>
      </c>
    </row>
    <row r="4" spans="1:12" x14ac:dyDescent="0.25">
      <c r="A4" s="7">
        <v>2</v>
      </c>
      <c r="B4" s="7" t="s">
        <v>59</v>
      </c>
      <c r="C4" s="7" t="s">
        <v>24</v>
      </c>
      <c r="D4" s="8"/>
      <c r="E4" s="9">
        <v>41905</v>
      </c>
      <c r="F4" s="9">
        <v>41905</v>
      </c>
      <c r="G4" s="8">
        <v>1</v>
      </c>
      <c r="H4" s="9">
        <v>41905</v>
      </c>
      <c r="I4" s="9">
        <v>41905</v>
      </c>
      <c r="J4" s="8">
        <v>1</v>
      </c>
      <c r="K4" s="10">
        <f>G4/J4</f>
        <v>1</v>
      </c>
      <c r="L4" s="11" t="s">
        <v>16</v>
      </c>
    </row>
    <row r="5" spans="1:12" x14ac:dyDescent="0.25">
      <c r="A5" s="7">
        <v>3</v>
      </c>
      <c r="B5" s="7" t="s">
        <v>61</v>
      </c>
      <c r="C5" s="7" t="s">
        <v>24</v>
      </c>
      <c r="D5" s="8">
        <f>(F5-E5)+1</f>
        <v>1</v>
      </c>
      <c r="E5" s="9">
        <v>41905</v>
      </c>
      <c r="F5" s="9">
        <v>41905</v>
      </c>
      <c r="G5" s="8">
        <v>2</v>
      </c>
      <c r="H5" s="9">
        <v>41905</v>
      </c>
      <c r="I5" s="9">
        <v>41905</v>
      </c>
      <c r="J5" s="8">
        <v>1.75</v>
      </c>
      <c r="K5" s="10">
        <f>G5/J5</f>
        <v>1.1428571428571428</v>
      </c>
      <c r="L5" s="11" t="s">
        <v>16</v>
      </c>
    </row>
    <row r="6" spans="1:12" x14ac:dyDescent="0.25">
      <c r="A6" s="7">
        <v>4</v>
      </c>
      <c r="B6" s="7" t="s">
        <v>62</v>
      </c>
      <c r="C6" s="7" t="s">
        <v>21</v>
      </c>
      <c r="D6" s="8">
        <f t="shared" ref="D6" si="0">(F6-E6)+1</f>
        <v>1</v>
      </c>
      <c r="E6" s="9">
        <v>41906</v>
      </c>
      <c r="F6" s="9">
        <v>41906</v>
      </c>
      <c r="G6" s="8">
        <v>2</v>
      </c>
      <c r="H6" s="9">
        <v>41906</v>
      </c>
      <c r="I6" s="9">
        <v>41906</v>
      </c>
      <c r="J6" s="8">
        <v>1.75</v>
      </c>
      <c r="K6" s="10">
        <f t="shared" ref="K6:K9" si="1">G6/J6</f>
        <v>1.1428571428571428</v>
      </c>
      <c r="L6" s="11" t="s">
        <v>16</v>
      </c>
    </row>
    <row r="7" spans="1:12" x14ac:dyDescent="0.25">
      <c r="A7" s="7">
        <v>5</v>
      </c>
      <c r="B7" s="7" t="s">
        <v>63</v>
      </c>
      <c r="C7" s="7" t="s">
        <v>27</v>
      </c>
      <c r="D7" s="8">
        <f>(F7-E7)+1</f>
        <v>1</v>
      </c>
      <c r="E7" s="9">
        <v>41906</v>
      </c>
      <c r="F7" s="9">
        <v>41906</v>
      </c>
      <c r="G7" s="8">
        <v>1.5</v>
      </c>
      <c r="H7" s="9">
        <v>41906</v>
      </c>
      <c r="I7" s="9">
        <v>41906</v>
      </c>
      <c r="J7" s="8">
        <v>1.5</v>
      </c>
      <c r="K7" s="10">
        <f t="shared" si="1"/>
        <v>1</v>
      </c>
      <c r="L7" s="11" t="s">
        <v>16</v>
      </c>
    </row>
    <row r="8" spans="1:12" x14ac:dyDescent="0.25">
      <c r="A8" s="7">
        <v>6</v>
      </c>
      <c r="B8" s="7" t="s">
        <v>64</v>
      </c>
      <c r="C8" s="7" t="s">
        <v>27</v>
      </c>
      <c r="D8" s="8">
        <f>(F8-E8)+1</f>
        <v>1</v>
      </c>
      <c r="E8" s="9">
        <v>41906</v>
      </c>
      <c r="F8" s="9">
        <v>41906</v>
      </c>
      <c r="G8" s="8">
        <v>1</v>
      </c>
      <c r="H8" s="9">
        <v>41906</v>
      </c>
      <c r="I8" s="9">
        <v>41906</v>
      </c>
      <c r="J8" s="8">
        <v>1</v>
      </c>
      <c r="K8" s="10">
        <f t="shared" si="1"/>
        <v>1</v>
      </c>
      <c r="L8" s="11" t="s">
        <v>16</v>
      </c>
    </row>
    <row r="9" spans="1:12" x14ac:dyDescent="0.25">
      <c r="A9" s="7">
        <v>7</v>
      </c>
      <c r="B9" s="7" t="s">
        <v>66</v>
      </c>
      <c r="C9" s="7" t="s">
        <v>27</v>
      </c>
      <c r="D9" s="8">
        <f>(F9-E9)+1</f>
        <v>1</v>
      </c>
      <c r="E9" s="9">
        <v>41906</v>
      </c>
      <c r="F9" s="9">
        <v>41906</v>
      </c>
      <c r="G9" s="8">
        <v>1</v>
      </c>
      <c r="H9" s="9">
        <v>41906</v>
      </c>
      <c r="I9" s="9">
        <v>41906</v>
      </c>
      <c r="J9" s="8">
        <v>1</v>
      </c>
      <c r="K9" s="10">
        <f t="shared" si="1"/>
        <v>1</v>
      </c>
      <c r="L9" s="11" t="s">
        <v>16</v>
      </c>
    </row>
    <row r="10" spans="1:12" x14ac:dyDescent="0.25">
      <c r="A10" s="7">
        <v>8</v>
      </c>
      <c r="B10" s="7" t="s">
        <v>67</v>
      </c>
      <c r="C10" s="7" t="s">
        <v>21</v>
      </c>
      <c r="D10" s="8">
        <f>(F10-E10)+1</f>
        <v>6</v>
      </c>
      <c r="E10" s="9">
        <v>41907</v>
      </c>
      <c r="F10" s="9">
        <v>41912</v>
      </c>
      <c r="G10" s="8">
        <v>2.5</v>
      </c>
      <c r="H10" s="9">
        <v>41912</v>
      </c>
      <c r="I10" s="9">
        <v>41912</v>
      </c>
      <c r="J10" s="8">
        <v>3</v>
      </c>
      <c r="K10" s="10">
        <f t="shared" ref="K10:K15" si="2">G10/J10</f>
        <v>0.83333333333333337</v>
      </c>
      <c r="L10" s="11" t="s">
        <v>16</v>
      </c>
    </row>
    <row r="11" spans="1:12" x14ac:dyDescent="0.25">
      <c r="A11" s="7">
        <v>10</v>
      </c>
      <c r="B11" s="7" t="s">
        <v>70</v>
      </c>
      <c r="C11" s="7" t="s">
        <v>18</v>
      </c>
      <c r="D11" s="8">
        <f>F11-E11</f>
        <v>5</v>
      </c>
      <c r="E11" s="9">
        <v>41905</v>
      </c>
      <c r="F11" s="9">
        <v>41910</v>
      </c>
      <c r="G11" s="8">
        <v>2</v>
      </c>
      <c r="H11" s="9">
        <v>41905</v>
      </c>
      <c r="I11" s="9">
        <v>41910</v>
      </c>
      <c r="J11" s="8">
        <v>1.75</v>
      </c>
      <c r="K11" s="10">
        <f t="shared" si="2"/>
        <v>1.1428571428571428</v>
      </c>
      <c r="L11" s="11" t="s">
        <v>16</v>
      </c>
    </row>
    <row r="12" spans="1:12" x14ac:dyDescent="0.25">
      <c r="A12" s="7">
        <v>11</v>
      </c>
      <c r="B12" s="7" t="s">
        <v>71</v>
      </c>
      <c r="C12" s="7" t="s">
        <v>18</v>
      </c>
      <c r="D12" s="8">
        <v>5</v>
      </c>
      <c r="E12" s="9">
        <v>41905</v>
      </c>
      <c r="F12" s="9">
        <v>41910</v>
      </c>
      <c r="G12" s="8">
        <v>2</v>
      </c>
      <c r="H12" s="9">
        <v>41905</v>
      </c>
      <c r="I12" s="9">
        <v>41910</v>
      </c>
      <c r="J12" s="8">
        <v>1.75</v>
      </c>
      <c r="K12" s="10">
        <f t="shared" si="2"/>
        <v>1.1428571428571428</v>
      </c>
      <c r="L12" s="11" t="s">
        <v>16</v>
      </c>
    </row>
    <row r="13" spans="1:12" x14ac:dyDescent="0.25">
      <c r="A13" s="7">
        <v>12</v>
      </c>
      <c r="B13" s="7" t="s">
        <v>72</v>
      </c>
      <c r="C13" s="7" t="s">
        <v>18</v>
      </c>
      <c r="D13" s="8">
        <v>1</v>
      </c>
      <c r="E13" s="9">
        <v>41913</v>
      </c>
      <c r="F13" s="9">
        <v>41913</v>
      </c>
      <c r="G13" s="8">
        <v>2</v>
      </c>
      <c r="H13" s="9">
        <v>41913</v>
      </c>
      <c r="I13" s="9">
        <v>41913</v>
      </c>
      <c r="J13" s="8">
        <v>2</v>
      </c>
      <c r="K13" s="10">
        <f t="shared" si="2"/>
        <v>1</v>
      </c>
      <c r="L13" s="11" t="s">
        <v>16</v>
      </c>
    </row>
    <row r="14" spans="1:12" x14ac:dyDescent="0.25">
      <c r="A14" s="7">
        <v>13</v>
      </c>
      <c r="B14" s="7" t="s">
        <v>74</v>
      </c>
      <c r="C14" s="7" t="s">
        <v>15</v>
      </c>
      <c r="D14" s="8">
        <f>F14-E14</f>
        <v>1</v>
      </c>
      <c r="E14" s="9">
        <v>41914</v>
      </c>
      <c r="F14" s="9">
        <v>41915</v>
      </c>
      <c r="G14" s="8">
        <v>4</v>
      </c>
      <c r="H14" s="9">
        <v>41916</v>
      </c>
      <c r="I14" s="9">
        <v>41916</v>
      </c>
      <c r="J14" s="8">
        <v>0.75</v>
      </c>
      <c r="K14" s="10">
        <f t="shared" si="2"/>
        <v>5.333333333333333</v>
      </c>
      <c r="L14" s="11" t="s">
        <v>16</v>
      </c>
    </row>
    <row r="15" spans="1:12" x14ac:dyDescent="0.25">
      <c r="A15" s="7">
        <v>14</v>
      </c>
      <c r="B15" s="7" t="s">
        <v>76</v>
      </c>
      <c r="C15" s="7" t="s">
        <v>30</v>
      </c>
      <c r="D15" s="8">
        <f>(F15-E15)+1</f>
        <v>8</v>
      </c>
      <c r="E15" s="9">
        <v>41904</v>
      </c>
      <c r="F15" s="9">
        <v>41911</v>
      </c>
      <c r="G15" s="8">
        <v>2</v>
      </c>
      <c r="H15" s="9">
        <v>41904</v>
      </c>
      <c r="I15" s="9">
        <v>41916</v>
      </c>
      <c r="J15" s="8">
        <v>1.75</v>
      </c>
      <c r="K15" s="10">
        <f t="shared" si="2"/>
        <v>1.1428571428571428</v>
      </c>
      <c r="L15" s="11" t="s">
        <v>16</v>
      </c>
    </row>
    <row r="16" spans="1:12" x14ac:dyDescent="0.25">
      <c r="A16" s="7">
        <v>15</v>
      </c>
      <c r="B16" s="7" t="s">
        <v>77</v>
      </c>
      <c r="C16" s="7" t="s">
        <v>30</v>
      </c>
      <c r="D16" s="8">
        <f>E16-F16+1</f>
        <v>1</v>
      </c>
      <c r="E16" s="9">
        <v>41917</v>
      </c>
      <c r="F16" s="9">
        <v>41917</v>
      </c>
      <c r="G16" s="8">
        <v>1</v>
      </c>
      <c r="H16" s="9">
        <v>41915</v>
      </c>
      <c r="I16" s="9">
        <v>41917</v>
      </c>
      <c r="J16" s="8">
        <v>1</v>
      </c>
      <c r="K16" s="10">
        <v>1</v>
      </c>
      <c r="L16" s="11" t="s">
        <v>16</v>
      </c>
    </row>
    <row r="17" spans="1:12" x14ac:dyDescent="0.25">
      <c r="A17" s="7">
        <v>16</v>
      </c>
      <c r="B17" s="7" t="s">
        <v>172</v>
      </c>
      <c r="C17" s="7" t="s">
        <v>79</v>
      </c>
      <c r="D17" s="8">
        <f>E17-F17+1</f>
        <v>1</v>
      </c>
      <c r="E17" s="9">
        <v>41917</v>
      </c>
      <c r="F17" s="9">
        <v>41917</v>
      </c>
      <c r="G17" s="8">
        <v>2</v>
      </c>
      <c r="H17" s="9">
        <v>41904</v>
      </c>
      <c r="I17" s="9">
        <v>41917</v>
      </c>
      <c r="J17" s="8">
        <v>2</v>
      </c>
      <c r="K17" s="10">
        <v>1</v>
      </c>
      <c r="L17" s="11" t="s">
        <v>16</v>
      </c>
    </row>
    <row r="18" spans="1:12" x14ac:dyDescent="0.25">
      <c r="A18" s="18">
        <v>17</v>
      </c>
      <c r="B18" s="18" t="s">
        <v>80</v>
      </c>
      <c r="C18" s="18" t="s">
        <v>15</v>
      </c>
      <c r="D18" s="19">
        <v>1</v>
      </c>
      <c r="E18" s="26">
        <v>41906</v>
      </c>
      <c r="F18" s="26">
        <v>41906</v>
      </c>
      <c r="G18" s="19">
        <v>1</v>
      </c>
      <c r="H18" s="26">
        <v>41906</v>
      </c>
      <c r="I18" s="26">
        <v>41906</v>
      </c>
      <c r="J18" s="19">
        <v>1</v>
      </c>
      <c r="K18" s="20">
        <f>G18/J18</f>
        <v>1</v>
      </c>
      <c r="L18" s="11" t="s">
        <v>16</v>
      </c>
    </row>
    <row r="19" spans="1:12" x14ac:dyDescent="0.25">
      <c r="A19" s="18">
        <v>18</v>
      </c>
      <c r="B19" s="18" t="s">
        <v>81</v>
      </c>
      <c r="C19" s="18" t="s">
        <v>15</v>
      </c>
      <c r="D19" s="19">
        <v>1</v>
      </c>
      <c r="E19" s="26">
        <v>41913</v>
      </c>
      <c r="F19" s="26">
        <v>41913</v>
      </c>
      <c r="G19" s="19">
        <v>1.5</v>
      </c>
      <c r="H19" s="26">
        <v>41913</v>
      </c>
      <c r="I19" s="26">
        <v>41913</v>
      </c>
      <c r="J19" s="19">
        <v>1.5</v>
      </c>
      <c r="K19" s="20">
        <f>G19/J19</f>
        <v>1</v>
      </c>
      <c r="L19" s="11" t="s">
        <v>16</v>
      </c>
    </row>
  </sheetData>
  <mergeCells count="1">
    <mergeCell ref="A1:L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showGridLines="0" topLeftCell="H1" zoomScale="70" zoomScaleNormal="70" workbookViewId="0">
      <selection activeCell="R32" sqref="R32"/>
    </sheetView>
  </sheetViews>
  <sheetFormatPr defaultRowHeight="15" x14ac:dyDescent="0.25"/>
  <cols>
    <col min="1" max="1" width="4.85546875" style="45" bestFit="1" customWidth="1"/>
    <col min="2" max="2" width="45.28515625" style="45" customWidth="1"/>
    <col min="3" max="3" width="14.5703125" style="45" bestFit="1" customWidth="1"/>
    <col min="4" max="4" width="18.28515625" style="45" bestFit="1" customWidth="1"/>
    <col min="5" max="5" width="18.140625" style="45" bestFit="1" customWidth="1"/>
    <col min="6" max="6" width="16.85546875" style="45" bestFit="1" customWidth="1"/>
    <col min="7" max="7" width="19.28515625" style="45" bestFit="1" customWidth="1"/>
    <col min="8" max="8" width="14.28515625" style="45" bestFit="1" customWidth="1"/>
    <col min="9" max="9" width="13" style="45" bestFit="1" customWidth="1"/>
    <col min="10" max="10" width="15.42578125" style="45" bestFit="1" customWidth="1"/>
    <col min="11" max="11" width="7.85546875" style="45" bestFit="1" customWidth="1"/>
    <col min="12" max="12" width="11.7109375" style="45" bestFit="1" customWidth="1"/>
    <col min="13" max="16384" width="9.140625" style="45"/>
  </cols>
  <sheetData>
    <row r="1" spans="1:12" ht="22.5" x14ac:dyDescent="0.25">
      <c r="A1" s="74" t="s">
        <v>82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2"/>
    </row>
    <row r="2" spans="1:12" x14ac:dyDescent="0.25">
      <c r="A2" s="3" t="s">
        <v>2</v>
      </c>
      <c r="B2" s="3" t="s">
        <v>3</v>
      </c>
      <c r="C2" s="3" t="s">
        <v>4</v>
      </c>
      <c r="D2" s="3" t="s">
        <v>5</v>
      </c>
      <c r="E2" s="55" t="s">
        <v>6</v>
      </c>
      <c r="F2" s="55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56" t="s">
        <v>55</v>
      </c>
      <c r="L2" s="3" t="s">
        <v>12</v>
      </c>
    </row>
    <row r="3" spans="1:12" x14ac:dyDescent="0.25">
      <c r="A3" s="7">
        <v>1</v>
      </c>
      <c r="B3" s="12" t="s">
        <v>57</v>
      </c>
      <c r="C3" s="7" t="s">
        <v>15</v>
      </c>
      <c r="D3" s="7">
        <v>1</v>
      </c>
      <c r="E3" s="57">
        <v>41918</v>
      </c>
      <c r="F3" s="57">
        <f>E3</f>
        <v>41918</v>
      </c>
      <c r="G3" s="7">
        <v>1</v>
      </c>
      <c r="H3" s="57">
        <v>41918</v>
      </c>
      <c r="I3" s="57">
        <f>H3</f>
        <v>41918</v>
      </c>
      <c r="J3" s="7">
        <v>1</v>
      </c>
      <c r="K3" s="58">
        <v>1</v>
      </c>
      <c r="L3" s="11" t="s">
        <v>16</v>
      </c>
    </row>
    <row r="4" spans="1:12" x14ac:dyDescent="0.25">
      <c r="A4" s="7">
        <v>2</v>
      </c>
      <c r="B4" s="7" t="s">
        <v>83</v>
      </c>
      <c r="C4" s="7" t="s">
        <v>27</v>
      </c>
      <c r="D4" s="7">
        <v>1</v>
      </c>
      <c r="E4" s="57">
        <v>41918</v>
      </c>
      <c r="F4" s="57">
        <f>E4</f>
        <v>41918</v>
      </c>
      <c r="G4" s="7">
        <v>1.5</v>
      </c>
      <c r="H4" s="57">
        <v>41918</v>
      </c>
      <c r="I4" s="57">
        <f>H4</f>
        <v>41918</v>
      </c>
      <c r="J4" s="7">
        <v>1.5</v>
      </c>
      <c r="K4" s="58">
        <f>G4/J4</f>
        <v>1</v>
      </c>
      <c r="L4" s="11" t="s">
        <v>16</v>
      </c>
    </row>
    <row r="5" spans="1:12" x14ac:dyDescent="0.25">
      <c r="A5" s="7">
        <v>3</v>
      </c>
      <c r="B5" s="8" t="s">
        <v>182</v>
      </c>
      <c r="C5" s="7" t="s">
        <v>24</v>
      </c>
      <c r="D5" s="8">
        <v>1</v>
      </c>
      <c r="E5" s="9">
        <v>41919</v>
      </c>
      <c r="F5" s="9">
        <v>41923</v>
      </c>
      <c r="G5" s="8">
        <v>3.5</v>
      </c>
      <c r="H5" s="9">
        <v>41919</v>
      </c>
      <c r="I5" s="9">
        <v>41921</v>
      </c>
      <c r="J5" s="8">
        <v>3.25</v>
      </c>
      <c r="K5" s="10">
        <f>G5/J5</f>
        <v>1.0769230769230769</v>
      </c>
      <c r="L5" s="11" t="s">
        <v>16</v>
      </c>
    </row>
    <row r="6" spans="1:12" x14ac:dyDescent="0.25">
      <c r="A6" s="7">
        <v>4</v>
      </c>
      <c r="B6" s="8" t="s">
        <v>194</v>
      </c>
      <c r="C6" s="7" t="s">
        <v>24</v>
      </c>
      <c r="D6" s="8">
        <v>2</v>
      </c>
      <c r="E6" s="9">
        <v>41921</v>
      </c>
      <c r="F6" s="9">
        <v>41923</v>
      </c>
      <c r="G6" s="8">
        <v>3</v>
      </c>
      <c r="H6" s="9">
        <v>41921</v>
      </c>
      <c r="I6" s="9">
        <v>41923</v>
      </c>
      <c r="J6" s="8">
        <v>2.75</v>
      </c>
      <c r="K6" s="10">
        <f>G6/J6</f>
        <v>1.0909090909090908</v>
      </c>
      <c r="L6" s="11" t="s">
        <v>16</v>
      </c>
    </row>
    <row r="7" spans="1:12" ht="27" x14ac:dyDescent="0.25">
      <c r="A7" s="7">
        <v>5</v>
      </c>
      <c r="B7" s="8" t="s">
        <v>195</v>
      </c>
      <c r="C7" s="7" t="s">
        <v>24</v>
      </c>
      <c r="D7" s="8">
        <v>2</v>
      </c>
      <c r="E7" s="9">
        <v>41921</v>
      </c>
      <c r="F7" s="9">
        <v>41923</v>
      </c>
      <c r="G7" s="8">
        <v>4</v>
      </c>
      <c r="H7" s="9">
        <v>41921</v>
      </c>
      <c r="I7" s="9">
        <v>41926</v>
      </c>
      <c r="J7" s="8">
        <v>3.75</v>
      </c>
      <c r="K7" s="10">
        <f>G7/J7</f>
        <v>1.0666666666666667</v>
      </c>
      <c r="L7" s="11" t="s">
        <v>16</v>
      </c>
    </row>
    <row r="8" spans="1:12" x14ac:dyDescent="0.25">
      <c r="A8" s="7">
        <v>6</v>
      </c>
      <c r="B8" s="7" t="s">
        <v>183</v>
      </c>
      <c r="C8" s="7" t="s">
        <v>86</v>
      </c>
      <c r="D8" s="7">
        <f>F8-E8</f>
        <v>2</v>
      </c>
      <c r="E8" s="57">
        <v>41919</v>
      </c>
      <c r="F8" s="57">
        <v>41921</v>
      </c>
      <c r="G8" s="7">
        <v>3</v>
      </c>
      <c r="H8" s="57">
        <v>41919</v>
      </c>
      <c r="I8" s="57">
        <v>41921</v>
      </c>
      <c r="J8" s="7">
        <v>2</v>
      </c>
      <c r="K8" s="58">
        <f t="shared" ref="K8:K16" si="0">G8/J8</f>
        <v>1.5</v>
      </c>
      <c r="L8" s="11" t="s">
        <v>16</v>
      </c>
    </row>
    <row r="9" spans="1:12" x14ac:dyDescent="0.25">
      <c r="A9" s="7">
        <v>7</v>
      </c>
      <c r="B9" s="7" t="s">
        <v>184</v>
      </c>
      <c r="C9" s="7" t="s">
        <v>86</v>
      </c>
      <c r="D9" s="7">
        <f>F9-E9</f>
        <v>2</v>
      </c>
      <c r="E9" s="57">
        <v>41919</v>
      </c>
      <c r="F9" s="57">
        <v>41921</v>
      </c>
      <c r="G9" s="7">
        <v>1.5</v>
      </c>
      <c r="H9" s="57">
        <v>41919</v>
      </c>
      <c r="I9" s="57">
        <v>41921</v>
      </c>
      <c r="J9" s="7">
        <v>1.5</v>
      </c>
      <c r="K9" s="58">
        <f t="shared" si="0"/>
        <v>1</v>
      </c>
      <c r="L9" s="11" t="s">
        <v>16</v>
      </c>
    </row>
    <row r="10" spans="1:12" x14ac:dyDescent="0.25">
      <c r="A10" s="7">
        <v>8</v>
      </c>
      <c r="B10" s="7" t="s">
        <v>185</v>
      </c>
      <c r="C10" s="7" t="s">
        <v>30</v>
      </c>
      <c r="D10" s="7">
        <v>1</v>
      </c>
      <c r="E10" s="57">
        <v>41919</v>
      </c>
      <c r="F10" s="57">
        <v>41920</v>
      </c>
      <c r="G10" s="7">
        <v>2.5</v>
      </c>
      <c r="H10" s="57">
        <v>41919</v>
      </c>
      <c r="I10" s="57">
        <v>41920</v>
      </c>
      <c r="J10" s="7">
        <v>2.5</v>
      </c>
      <c r="K10" s="58">
        <f t="shared" si="0"/>
        <v>1</v>
      </c>
      <c r="L10" s="11" t="s">
        <v>16</v>
      </c>
    </row>
    <row r="11" spans="1:12" x14ac:dyDescent="0.25">
      <c r="A11" s="7">
        <v>9</v>
      </c>
      <c r="B11" s="7" t="s">
        <v>186</v>
      </c>
      <c r="C11" s="7" t="s">
        <v>90</v>
      </c>
      <c r="D11" s="7">
        <v>1</v>
      </c>
      <c r="E11" s="57">
        <v>41919</v>
      </c>
      <c r="F11" s="57">
        <v>41921</v>
      </c>
      <c r="G11" s="7">
        <v>1.5</v>
      </c>
      <c r="H11" s="57">
        <v>41919</v>
      </c>
      <c r="I11" s="57">
        <v>41921</v>
      </c>
      <c r="J11" s="7">
        <v>1.5</v>
      </c>
      <c r="K11" s="58">
        <f t="shared" si="0"/>
        <v>1</v>
      </c>
      <c r="L11" s="11" t="s">
        <v>16</v>
      </c>
    </row>
    <row r="12" spans="1:12" x14ac:dyDescent="0.25">
      <c r="A12" s="7">
        <v>10</v>
      </c>
      <c r="B12" s="7" t="s">
        <v>187</v>
      </c>
      <c r="C12" s="7" t="s">
        <v>90</v>
      </c>
      <c r="D12" s="7">
        <v>1</v>
      </c>
      <c r="E12" s="57">
        <v>41919</v>
      </c>
      <c r="F12" s="57">
        <v>41921</v>
      </c>
      <c r="G12" s="7">
        <v>1.5</v>
      </c>
      <c r="H12" s="57">
        <v>41919</v>
      </c>
      <c r="I12" s="57">
        <v>41921</v>
      </c>
      <c r="J12" s="7">
        <v>1.5</v>
      </c>
      <c r="K12" s="58">
        <f t="shared" si="0"/>
        <v>1</v>
      </c>
      <c r="L12" s="11" t="s">
        <v>16</v>
      </c>
    </row>
    <row r="13" spans="1:12" x14ac:dyDescent="0.25">
      <c r="A13" s="7">
        <v>11</v>
      </c>
      <c r="B13" s="18" t="s">
        <v>188</v>
      </c>
      <c r="C13" s="18" t="s">
        <v>21</v>
      </c>
      <c r="D13" s="18">
        <v>1</v>
      </c>
      <c r="E13" s="54">
        <v>41922</v>
      </c>
      <c r="F13" s="54">
        <v>41925</v>
      </c>
      <c r="G13" s="18">
        <v>1.5</v>
      </c>
      <c r="H13" s="57">
        <v>41923</v>
      </c>
      <c r="I13" s="57">
        <v>41923</v>
      </c>
      <c r="J13" s="7">
        <v>1.5</v>
      </c>
      <c r="K13" s="58">
        <f t="shared" si="0"/>
        <v>1</v>
      </c>
      <c r="L13" s="11" t="s">
        <v>16</v>
      </c>
    </row>
    <row r="14" spans="1:12" x14ac:dyDescent="0.25">
      <c r="A14" s="7">
        <v>12</v>
      </c>
      <c r="B14" s="18" t="s">
        <v>189</v>
      </c>
      <c r="C14" s="18" t="s">
        <v>21</v>
      </c>
      <c r="D14" s="18">
        <v>1</v>
      </c>
      <c r="E14" s="54">
        <v>41922</v>
      </c>
      <c r="F14" s="54">
        <v>41925</v>
      </c>
      <c r="G14" s="18">
        <v>0.75</v>
      </c>
      <c r="H14" s="57">
        <v>41923</v>
      </c>
      <c r="I14" s="57">
        <v>41923</v>
      </c>
      <c r="J14" s="7">
        <v>0.5</v>
      </c>
      <c r="K14" s="58">
        <f t="shared" si="0"/>
        <v>1.5</v>
      </c>
      <c r="L14" s="11" t="s">
        <v>16</v>
      </c>
    </row>
    <row r="15" spans="1:12" x14ac:dyDescent="0.25">
      <c r="A15" s="7">
        <v>13</v>
      </c>
      <c r="B15" s="18" t="s">
        <v>190</v>
      </c>
      <c r="C15" s="18" t="s">
        <v>21</v>
      </c>
      <c r="D15" s="18">
        <v>1</v>
      </c>
      <c r="E15" s="54">
        <v>41927</v>
      </c>
      <c r="F15" s="54">
        <v>41927</v>
      </c>
      <c r="G15" s="18">
        <v>4.5</v>
      </c>
      <c r="H15" s="54">
        <v>41927</v>
      </c>
      <c r="I15" s="54">
        <v>41927</v>
      </c>
      <c r="J15" s="7">
        <v>5</v>
      </c>
      <c r="K15" s="58">
        <f t="shared" si="0"/>
        <v>0.9</v>
      </c>
      <c r="L15" s="11" t="s">
        <v>16</v>
      </c>
    </row>
    <row r="16" spans="1:12" x14ac:dyDescent="0.25">
      <c r="A16" s="7">
        <v>14</v>
      </c>
      <c r="B16" s="18" t="s">
        <v>191</v>
      </c>
      <c r="C16" s="18" t="s">
        <v>27</v>
      </c>
      <c r="D16" s="18">
        <v>1</v>
      </c>
      <c r="E16" s="54">
        <v>41927</v>
      </c>
      <c r="F16" s="54">
        <v>41927</v>
      </c>
      <c r="G16" s="18">
        <v>6</v>
      </c>
      <c r="H16" s="54">
        <v>41927</v>
      </c>
      <c r="I16" s="54">
        <v>41928</v>
      </c>
      <c r="J16" s="7">
        <v>6</v>
      </c>
      <c r="K16" s="58">
        <f t="shared" si="0"/>
        <v>1</v>
      </c>
      <c r="L16" s="11" t="s">
        <v>16</v>
      </c>
    </row>
    <row r="17" spans="1:12" x14ac:dyDescent="0.25">
      <c r="A17" s="7">
        <v>15</v>
      </c>
      <c r="B17" s="12" t="s">
        <v>92</v>
      </c>
      <c r="C17" s="7" t="s">
        <v>21</v>
      </c>
      <c r="D17" s="7">
        <v>1</v>
      </c>
      <c r="E17" s="57">
        <v>41927</v>
      </c>
      <c r="F17" s="57">
        <v>41927</v>
      </c>
      <c r="G17" s="7">
        <v>1</v>
      </c>
      <c r="H17" s="59">
        <v>41929</v>
      </c>
      <c r="I17" s="59">
        <v>41929</v>
      </c>
      <c r="J17" s="7">
        <v>1</v>
      </c>
      <c r="K17" s="58">
        <f>J17/G17</f>
        <v>1</v>
      </c>
      <c r="L17" s="11" t="s">
        <v>16</v>
      </c>
    </row>
    <row r="18" spans="1:12" x14ac:dyDescent="0.25">
      <c r="A18" s="7">
        <v>16</v>
      </c>
      <c r="B18" s="7" t="s">
        <v>192</v>
      </c>
      <c r="C18" s="7" t="s">
        <v>18</v>
      </c>
      <c r="D18" s="7">
        <f>F18-E18</f>
        <v>2</v>
      </c>
      <c r="E18" s="57">
        <v>41921</v>
      </c>
      <c r="F18" s="57">
        <v>41923</v>
      </c>
      <c r="G18" s="7">
        <v>1.5</v>
      </c>
      <c r="H18" s="57">
        <v>41921</v>
      </c>
      <c r="I18" s="57">
        <v>41924</v>
      </c>
      <c r="J18" s="7">
        <v>1.25</v>
      </c>
      <c r="K18" s="58">
        <f t="shared" ref="K18:K25" si="1">G18/J18</f>
        <v>1.2</v>
      </c>
      <c r="L18" s="11" t="s">
        <v>16</v>
      </c>
    </row>
    <row r="19" spans="1:12" ht="27" x14ac:dyDescent="0.25">
      <c r="A19" s="7">
        <v>17</v>
      </c>
      <c r="B19" s="8" t="s">
        <v>94</v>
      </c>
      <c r="C19" s="7" t="s">
        <v>18</v>
      </c>
      <c r="D19" s="8">
        <v>1</v>
      </c>
      <c r="E19" s="9">
        <v>41927</v>
      </c>
      <c r="F19" s="9">
        <v>41927</v>
      </c>
      <c r="G19" s="8">
        <v>2</v>
      </c>
      <c r="H19" s="9">
        <v>41930</v>
      </c>
      <c r="I19" s="9">
        <v>41930</v>
      </c>
      <c r="J19" s="8">
        <v>2</v>
      </c>
      <c r="K19" s="10">
        <f t="shared" si="1"/>
        <v>1</v>
      </c>
      <c r="L19" s="11" t="s">
        <v>16</v>
      </c>
    </row>
    <row r="20" spans="1:12" x14ac:dyDescent="0.25">
      <c r="A20" s="27">
        <v>18</v>
      </c>
      <c r="B20" s="8" t="s">
        <v>95</v>
      </c>
      <c r="C20" s="7" t="s">
        <v>197</v>
      </c>
      <c r="D20" s="8">
        <v>1</v>
      </c>
      <c r="E20" s="9">
        <v>41928</v>
      </c>
      <c r="F20" s="9">
        <v>41928</v>
      </c>
      <c r="G20" s="8">
        <v>4</v>
      </c>
      <c r="H20" s="60">
        <v>41931</v>
      </c>
      <c r="I20" s="60">
        <v>41931</v>
      </c>
      <c r="J20" s="8">
        <v>3.75</v>
      </c>
      <c r="K20" s="10">
        <f t="shared" si="1"/>
        <v>1.0666666666666667</v>
      </c>
      <c r="L20" s="11" t="s">
        <v>16</v>
      </c>
    </row>
    <row r="21" spans="1:12" x14ac:dyDescent="0.25">
      <c r="A21" s="7">
        <v>19</v>
      </c>
      <c r="B21" s="8" t="s">
        <v>96</v>
      </c>
      <c r="C21" s="7" t="s">
        <v>15</v>
      </c>
      <c r="D21" s="8">
        <v>1</v>
      </c>
      <c r="E21" s="9">
        <v>41921</v>
      </c>
      <c r="F21" s="9">
        <v>41921</v>
      </c>
      <c r="G21" s="8">
        <v>1</v>
      </c>
      <c r="H21" s="9">
        <v>41921</v>
      </c>
      <c r="I21" s="9">
        <v>41921</v>
      </c>
      <c r="J21" s="8">
        <v>1.5</v>
      </c>
      <c r="K21" s="10">
        <f t="shared" si="1"/>
        <v>0.66666666666666663</v>
      </c>
      <c r="L21" s="11" t="s">
        <v>16</v>
      </c>
    </row>
    <row r="22" spans="1:12" x14ac:dyDescent="0.25">
      <c r="A22" s="7">
        <v>20</v>
      </c>
      <c r="B22" s="8" t="s">
        <v>97</v>
      </c>
      <c r="C22" s="7" t="s">
        <v>15</v>
      </c>
      <c r="D22" s="8">
        <v>1</v>
      </c>
      <c r="E22" s="9">
        <v>41927</v>
      </c>
      <c r="F22" s="9">
        <v>41927</v>
      </c>
      <c r="G22" s="8">
        <v>1</v>
      </c>
      <c r="H22" s="9">
        <v>41927</v>
      </c>
      <c r="I22" s="9">
        <v>41927</v>
      </c>
      <c r="J22" s="8">
        <v>1</v>
      </c>
      <c r="K22" s="10">
        <f t="shared" si="1"/>
        <v>1</v>
      </c>
      <c r="L22" s="11" t="s">
        <v>16</v>
      </c>
    </row>
    <row r="23" spans="1:12" x14ac:dyDescent="0.25">
      <c r="A23" s="7">
        <v>21</v>
      </c>
      <c r="B23" s="8" t="s">
        <v>77</v>
      </c>
      <c r="C23" s="7" t="s">
        <v>30</v>
      </c>
      <c r="D23" s="8">
        <v>1</v>
      </c>
      <c r="E23" s="9">
        <v>41931</v>
      </c>
      <c r="F23" s="9">
        <v>41931</v>
      </c>
      <c r="G23" s="8">
        <v>1</v>
      </c>
      <c r="H23" s="9">
        <v>41931</v>
      </c>
      <c r="I23" s="9">
        <v>41931</v>
      </c>
      <c r="J23" s="8">
        <v>1</v>
      </c>
      <c r="K23" s="10">
        <f t="shared" si="1"/>
        <v>1</v>
      </c>
      <c r="L23" s="11" t="s">
        <v>16</v>
      </c>
    </row>
    <row r="24" spans="1:12" x14ac:dyDescent="0.25">
      <c r="A24" s="7">
        <v>22</v>
      </c>
      <c r="B24" s="8" t="s">
        <v>78</v>
      </c>
      <c r="C24" s="7" t="s">
        <v>79</v>
      </c>
      <c r="D24" s="8">
        <v>1</v>
      </c>
      <c r="E24" s="9">
        <v>41931</v>
      </c>
      <c r="F24" s="9">
        <v>41931</v>
      </c>
      <c r="G24" s="8">
        <v>2</v>
      </c>
      <c r="H24" s="9">
        <v>41918</v>
      </c>
      <c r="I24" s="9">
        <v>41931</v>
      </c>
      <c r="J24" s="8">
        <v>1.75</v>
      </c>
      <c r="K24" s="10">
        <f t="shared" si="1"/>
        <v>1.1428571428571428</v>
      </c>
      <c r="L24" s="11" t="s">
        <v>16</v>
      </c>
    </row>
    <row r="25" spans="1:12" x14ac:dyDescent="0.25">
      <c r="A25" s="7">
        <v>23</v>
      </c>
      <c r="B25" s="8" t="s">
        <v>193</v>
      </c>
      <c r="C25" s="7" t="s">
        <v>196</v>
      </c>
      <c r="D25" s="8">
        <f>F25-E25+1</f>
        <v>14</v>
      </c>
      <c r="E25" s="9">
        <v>41918</v>
      </c>
      <c r="F25" s="9">
        <v>41931</v>
      </c>
      <c r="G25" s="8">
        <v>5</v>
      </c>
      <c r="H25" s="9">
        <v>41922</v>
      </c>
      <c r="I25" s="9">
        <v>41931</v>
      </c>
      <c r="J25" s="8">
        <v>4.5</v>
      </c>
      <c r="K25" s="10">
        <f t="shared" si="1"/>
        <v>1.1111111111111112</v>
      </c>
      <c r="L25" s="11" t="s">
        <v>16</v>
      </c>
    </row>
  </sheetData>
  <mergeCells count="1">
    <mergeCell ref="A1:L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showGridLines="0" topLeftCell="J1" zoomScale="115" zoomScaleNormal="115" workbookViewId="0">
      <selection activeCell="M8" sqref="M8"/>
    </sheetView>
  </sheetViews>
  <sheetFormatPr defaultRowHeight="15" x14ac:dyDescent="0.25"/>
  <cols>
    <col min="1" max="1" width="4.85546875" style="45" bestFit="1" customWidth="1"/>
    <col min="2" max="2" width="45.28515625" style="45" customWidth="1"/>
    <col min="3" max="3" width="14.5703125" style="45" bestFit="1" customWidth="1"/>
    <col min="4" max="4" width="18.28515625" style="45" bestFit="1" customWidth="1"/>
    <col min="5" max="5" width="18.140625" style="45" bestFit="1" customWidth="1"/>
    <col min="6" max="6" width="16.85546875" style="45" bestFit="1" customWidth="1"/>
    <col min="7" max="7" width="19.28515625" style="45" bestFit="1" customWidth="1"/>
    <col min="8" max="8" width="14.28515625" style="45" bestFit="1" customWidth="1"/>
    <col min="9" max="9" width="13" style="45" bestFit="1" customWidth="1"/>
    <col min="10" max="10" width="15.42578125" style="45" bestFit="1" customWidth="1"/>
    <col min="11" max="11" width="7.85546875" style="45" bestFit="1" customWidth="1"/>
    <col min="12" max="12" width="11.7109375" style="45" bestFit="1" customWidth="1"/>
    <col min="13" max="16384" width="9.140625" style="45"/>
  </cols>
  <sheetData>
    <row r="1" spans="1:12" ht="22.5" x14ac:dyDescent="0.25">
      <c r="A1" s="74" t="s">
        <v>100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2"/>
    </row>
    <row r="2" spans="1:12" x14ac:dyDescent="0.25">
      <c r="A2" s="3" t="s">
        <v>2</v>
      </c>
      <c r="B2" s="3" t="s">
        <v>3</v>
      </c>
      <c r="C2" s="3" t="s">
        <v>4</v>
      </c>
      <c r="D2" s="3" t="s">
        <v>5</v>
      </c>
      <c r="E2" s="55" t="s">
        <v>6</v>
      </c>
      <c r="F2" s="55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56" t="s">
        <v>55</v>
      </c>
      <c r="L2" s="3" t="s">
        <v>12</v>
      </c>
    </row>
    <row r="3" spans="1:12" x14ac:dyDescent="0.25">
      <c r="A3" s="7">
        <v>1</v>
      </c>
      <c r="B3" s="12" t="s">
        <v>57</v>
      </c>
      <c r="C3" s="7" t="s">
        <v>15</v>
      </c>
      <c r="D3" s="7">
        <v>1</v>
      </c>
      <c r="E3" s="57">
        <v>41918</v>
      </c>
      <c r="F3" s="57">
        <f>E3</f>
        <v>41918</v>
      </c>
      <c r="G3" s="7">
        <v>1</v>
      </c>
      <c r="H3" s="57">
        <v>41918</v>
      </c>
      <c r="I3" s="57">
        <f>H3</f>
        <v>41918</v>
      </c>
      <c r="J3" s="7">
        <v>1</v>
      </c>
      <c r="K3" s="58">
        <v>1</v>
      </c>
      <c r="L3" s="11" t="s">
        <v>16</v>
      </c>
    </row>
    <row r="4" spans="1:12" x14ac:dyDescent="0.25">
      <c r="A4" s="7">
        <v>2</v>
      </c>
      <c r="B4" s="8" t="s">
        <v>83</v>
      </c>
      <c r="C4" s="7" t="s">
        <v>18</v>
      </c>
      <c r="D4" s="8">
        <v>1</v>
      </c>
      <c r="E4" s="9">
        <v>41932</v>
      </c>
      <c r="F4" s="9">
        <v>41932</v>
      </c>
      <c r="G4" s="8">
        <v>1.5</v>
      </c>
      <c r="H4" s="9">
        <v>41932</v>
      </c>
      <c r="I4" s="9">
        <v>41933</v>
      </c>
      <c r="J4" s="19">
        <v>1.5</v>
      </c>
      <c r="K4" s="20">
        <f t="shared" ref="K4:K22" si="0">G4/J4</f>
        <v>1</v>
      </c>
      <c r="L4" s="11" t="s">
        <v>16</v>
      </c>
    </row>
    <row r="5" spans="1:12" ht="27" x14ac:dyDescent="0.25">
      <c r="A5" s="7">
        <v>3</v>
      </c>
      <c r="B5" s="8" t="s">
        <v>198</v>
      </c>
      <c r="C5" s="7" t="s">
        <v>24</v>
      </c>
      <c r="D5" s="8">
        <v>1</v>
      </c>
      <c r="E5" s="9">
        <v>41932</v>
      </c>
      <c r="F5" s="9">
        <v>41933</v>
      </c>
      <c r="G5" s="8">
        <v>2</v>
      </c>
      <c r="H5" s="9">
        <v>41932</v>
      </c>
      <c r="I5" s="9">
        <v>41933</v>
      </c>
      <c r="J5" s="19">
        <v>2</v>
      </c>
      <c r="K5" s="20">
        <f t="shared" si="0"/>
        <v>1</v>
      </c>
      <c r="L5" s="11" t="s">
        <v>16</v>
      </c>
    </row>
    <row r="6" spans="1:12" x14ac:dyDescent="0.25">
      <c r="A6" s="7">
        <v>4</v>
      </c>
      <c r="B6" s="8" t="s">
        <v>101</v>
      </c>
      <c r="C6" s="18" t="s">
        <v>79</v>
      </c>
      <c r="D6" s="8">
        <v>1</v>
      </c>
      <c r="E6" s="9">
        <v>41934</v>
      </c>
      <c r="F6" s="9">
        <v>41936</v>
      </c>
      <c r="G6" s="8">
        <v>2</v>
      </c>
      <c r="H6" s="9">
        <v>41934</v>
      </c>
      <c r="I6" s="26">
        <v>41934</v>
      </c>
      <c r="J6" s="19">
        <v>2.1</v>
      </c>
      <c r="K6" s="20">
        <f t="shared" si="0"/>
        <v>0.95238095238095233</v>
      </c>
      <c r="L6" s="11" t="s">
        <v>16</v>
      </c>
    </row>
    <row r="7" spans="1:12" ht="27" x14ac:dyDescent="0.25">
      <c r="A7" s="7">
        <v>5</v>
      </c>
      <c r="B7" s="8" t="s">
        <v>199</v>
      </c>
      <c r="C7" s="18" t="s">
        <v>24</v>
      </c>
      <c r="D7" s="8">
        <v>1</v>
      </c>
      <c r="E7" s="9">
        <v>41934</v>
      </c>
      <c r="F7" s="9">
        <v>41936</v>
      </c>
      <c r="G7" s="8">
        <v>2</v>
      </c>
      <c r="H7" s="9">
        <v>41934</v>
      </c>
      <c r="I7" s="26">
        <v>41934</v>
      </c>
      <c r="J7" s="19">
        <v>2</v>
      </c>
      <c r="K7" s="20">
        <f t="shared" si="0"/>
        <v>1</v>
      </c>
      <c r="L7" s="11" t="s">
        <v>16</v>
      </c>
    </row>
    <row r="8" spans="1:12" ht="27" x14ac:dyDescent="0.25">
      <c r="A8" s="7">
        <v>6</v>
      </c>
      <c r="B8" s="8" t="s">
        <v>104</v>
      </c>
      <c r="C8" s="7" t="s">
        <v>21</v>
      </c>
      <c r="D8" s="8">
        <v>2</v>
      </c>
      <c r="E8" s="9">
        <v>41934</v>
      </c>
      <c r="F8" s="9">
        <v>41936</v>
      </c>
      <c r="G8" s="8">
        <v>2.5</v>
      </c>
      <c r="H8" s="9">
        <v>41934</v>
      </c>
      <c r="I8" s="26">
        <v>41935</v>
      </c>
      <c r="J8" s="19">
        <v>2.5</v>
      </c>
      <c r="K8" s="20">
        <f t="shared" si="0"/>
        <v>1</v>
      </c>
      <c r="L8" s="11" t="s">
        <v>16</v>
      </c>
    </row>
    <row r="9" spans="1:12" ht="40.5" x14ac:dyDescent="0.25">
      <c r="A9" s="7">
        <v>7</v>
      </c>
      <c r="B9" s="8" t="s">
        <v>200</v>
      </c>
      <c r="C9" s="18" t="s">
        <v>21</v>
      </c>
      <c r="D9" s="8">
        <v>1</v>
      </c>
      <c r="E9" s="9">
        <v>41936</v>
      </c>
      <c r="F9" s="9">
        <v>41936</v>
      </c>
      <c r="G9" s="8">
        <v>2</v>
      </c>
      <c r="H9" s="9">
        <v>41936</v>
      </c>
      <c r="I9" s="9">
        <v>41936</v>
      </c>
      <c r="J9" s="19">
        <v>1.75</v>
      </c>
      <c r="K9" s="20">
        <f t="shared" si="0"/>
        <v>1.1428571428571428</v>
      </c>
      <c r="L9" s="11" t="s">
        <v>16</v>
      </c>
    </row>
    <row r="10" spans="1:12" x14ac:dyDescent="0.25">
      <c r="A10" s="7">
        <v>8</v>
      </c>
      <c r="B10" s="8" t="s">
        <v>201</v>
      </c>
      <c r="C10" s="18" t="s">
        <v>27</v>
      </c>
      <c r="D10" s="8">
        <v>1</v>
      </c>
      <c r="E10" s="9">
        <v>41937</v>
      </c>
      <c r="F10" s="9">
        <v>41938</v>
      </c>
      <c r="G10" s="8">
        <v>6</v>
      </c>
      <c r="H10" s="9">
        <v>41937</v>
      </c>
      <c r="I10" s="9">
        <v>41938</v>
      </c>
      <c r="J10" s="19">
        <v>5.75</v>
      </c>
      <c r="K10" s="20">
        <f t="shared" si="0"/>
        <v>1.0434782608695652</v>
      </c>
      <c r="L10" s="11" t="s">
        <v>16</v>
      </c>
    </row>
    <row r="11" spans="1:12" x14ac:dyDescent="0.25">
      <c r="A11" s="12">
        <v>9</v>
      </c>
      <c r="B11" s="13" t="s">
        <v>92</v>
      </c>
      <c r="C11" s="7" t="s">
        <v>21</v>
      </c>
      <c r="D11" s="8">
        <v>1</v>
      </c>
      <c r="E11" s="9">
        <v>41939</v>
      </c>
      <c r="F11" s="9">
        <v>41939</v>
      </c>
      <c r="G11" s="8">
        <v>0.5</v>
      </c>
      <c r="H11" s="9">
        <v>41939</v>
      </c>
      <c r="I11" s="9">
        <v>41939</v>
      </c>
      <c r="J11" s="19">
        <v>0.5</v>
      </c>
      <c r="K11" s="20">
        <f t="shared" si="0"/>
        <v>1</v>
      </c>
      <c r="L11" s="11" t="s">
        <v>16</v>
      </c>
    </row>
    <row r="12" spans="1:12" ht="27" x14ac:dyDescent="0.25">
      <c r="A12" s="7">
        <v>10</v>
      </c>
      <c r="B12" s="8" t="s">
        <v>106</v>
      </c>
      <c r="C12" s="7" t="s">
        <v>18</v>
      </c>
      <c r="D12" s="8">
        <f>F12-E12</f>
        <v>3</v>
      </c>
      <c r="E12" s="9">
        <v>41935</v>
      </c>
      <c r="F12" s="9">
        <v>41938</v>
      </c>
      <c r="G12" s="8">
        <v>2</v>
      </c>
      <c r="H12" s="9">
        <v>41935</v>
      </c>
      <c r="I12" s="9">
        <v>41940</v>
      </c>
      <c r="J12" s="19">
        <v>1.75</v>
      </c>
      <c r="K12" s="20">
        <f t="shared" si="0"/>
        <v>1.1428571428571428</v>
      </c>
      <c r="L12" s="11" t="s">
        <v>16</v>
      </c>
    </row>
    <row r="13" spans="1:12" ht="27" x14ac:dyDescent="0.25">
      <c r="A13" s="7">
        <v>11</v>
      </c>
      <c r="B13" s="8" t="s">
        <v>94</v>
      </c>
      <c r="C13" s="7" t="s">
        <v>18</v>
      </c>
      <c r="D13" s="8">
        <v>1</v>
      </c>
      <c r="E13" s="9">
        <v>41942</v>
      </c>
      <c r="F13" s="9">
        <v>41942</v>
      </c>
      <c r="G13" s="8">
        <v>3.5</v>
      </c>
      <c r="H13" s="9">
        <v>41940</v>
      </c>
      <c r="I13" s="9">
        <v>41940</v>
      </c>
      <c r="J13" s="19">
        <v>3</v>
      </c>
      <c r="K13" s="20">
        <f t="shared" si="0"/>
        <v>1.1666666666666667</v>
      </c>
      <c r="L13" s="11" t="s">
        <v>16</v>
      </c>
    </row>
    <row r="14" spans="1:12" ht="27" x14ac:dyDescent="0.25">
      <c r="A14" s="7">
        <v>12</v>
      </c>
      <c r="B14" s="8" t="s">
        <v>107</v>
      </c>
      <c r="C14" s="7" t="s">
        <v>18</v>
      </c>
      <c r="D14" s="8">
        <v>5</v>
      </c>
      <c r="E14" s="9">
        <v>41932</v>
      </c>
      <c r="F14" s="9">
        <v>41937</v>
      </c>
      <c r="G14" s="8">
        <v>3</v>
      </c>
      <c r="H14" s="9">
        <v>41932</v>
      </c>
      <c r="I14" s="9">
        <v>41937</v>
      </c>
      <c r="J14" s="19">
        <v>3</v>
      </c>
      <c r="K14" s="20">
        <f t="shared" si="0"/>
        <v>1</v>
      </c>
      <c r="L14" s="11" t="s">
        <v>16</v>
      </c>
    </row>
    <row r="15" spans="1:12" x14ac:dyDescent="0.25">
      <c r="A15" s="8">
        <v>13</v>
      </c>
      <c r="B15" s="8" t="s">
        <v>202</v>
      </c>
      <c r="C15" s="8" t="s">
        <v>15</v>
      </c>
      <c r="D15" s="8">
        <v>1</v>
      </c>
      <c r="E15" s="9">
        <v>41941</v>
      </c>
      <c r="F15" s="9">
        <v>41941</v>
      </c>
      <c r="G15" s="8">
        <v>1</v>
      </c>
      <c r="H15" s="9">
        <v>41941</v>
      </c>
      <c r="I15" s="9">
        <v>41941</v>
      </c>
      <c r="J15" s="8">
        <v>1</v>
      </c>
      <c r="K15" s="10">
        <f t="shared" si="0"/>
        <v>1</v>
      </c>
      <c r="L15" s="11" t="s">
        <v>16</v>
      </c>
    </row>
    <row r="16" spans="1:12" x14ac:dyDescent="0.25">
      <c r="A16" s="27">
        <v>14</v>
      </c>
      <c r="B16" s="32" t="s">
        <v>95</v>
      </c>
      <c r="C16" s="27" t="s">
        <v>15</v>
      </c>
      <c r="D16" s="8">
        <v>1</v>
      </c>
      <c r="E16" s="9">
        <v>41943</v>
      </c>
      <c r="F16" s="9">
        <v>41943</v>
      </c>
      <c r="G16" s="8">
        <v>2</v>
      </c>
      <c r="H16" s="9">
        <v>41942</v>
      </c>
      <c r="I16" s="9">
        <v>41942</v>
      </c>
      <c r="J16" s="19">
        <v>1.5</v>
      </c>
      <c r="K16" s="20">
        <f t="shared" si="0"/>
        <v>1.3333333333333333</v>
      </c>
      <c r="L16" s="11" t="s">
        <v>16</v>
      </c>
    </row>
    <row r="17" spans="1:12" x14ac:dyDescent="0.25">
      <c r="A17" s="7">
        <v>15</v>
      </c>
      <c r="B17" s="8" t="s">
        <v>96</v>
      </c>
      <c r="C17" s="7" t="s">
        <v>15</v>
      </c>
      <c r="D17" s="8">
        <v>1</v>
      </c>
      <c r="E17" s="9">
        <v>41941</v>
      </c>
      <c r="F17" s="9">
        <v>41941</v>
      </c>
      <c r="G17" s="8">
        <v>1</v>
      </c>
      <c r="H17" s="9">
        <v>41941</v>
      </c>
      <c r="I17" s="9">
        <v>41941</v>
      </c>
      <c r="J17" s="33">
        <v>1</v>
      </c>
      <c r="K17" s="10">
        <f t="shared" si="0"/>
        <v>1</v>
      </c>
      <c r="L17" s="11" t="s">
        <v>16</v>
      </c>
    </row>
    <row r="18" spans="1:12" x14ac:dyDescent="0.25">
      <c r="A18" s="7">
        <v>16</v>
      </c>
      <c r="B18" s="8" t="s">
        <v>203</v>
      </c>
      <c r="C18" s="7" t="s">
        <v>15</v>
      </c>
      <c r="D18" s="8">
        <v>1</v>
      </c>
      <c r="E18" s="9">
        <v>41942</v>
      </c>
      <c r="F18" s="9">
        <v>41942</v>
      </c>
      <c r="G18" s="8">
        <v>1.5</v>
      </c>
      <c r="H18" s="9">
        <v>41942</v>
      </c>
      <c r="I18" s="9">
        <v>41942</v>
      </c>
      <c r="J18" s="33">
        <v>1</v>
      </c>
      <c r="K18" s="10">
        <f t="shared" si="0"/>
        <v>1.5</v>
      </c>
      <c r="L18" s="11" t="s">
        <v>16</v>
      </c>
    </row>
    <row r="19" spans="1:12" x14ac:dyDescent="0.25">
      <c r="A19" s="7">
        <v>17</v>
      </c>
      <c r="B19" s="8" t="s">
        <v>77</v>
      </c>
      <c r="C19" s="7" t="s">
        <v>30</v>
      </c>
      <c r="D19" s="8">
        <v>1</v>
      </c>
      <c r="E19" s="9">
        <v>41945</v>
      </c>
      <c r="F19" s="9">
        <v>41945</v>
      </c>
      <c r="G19" s="8">
        <v>1</v>
      </c>
      <c r="H19" s="9">
        <v>41945</v>
      </c>
      <c r="I19" s="9">
        <v>41945</v>
      </c>
      <c r="J19" s="19">
        <v>1</v>
      </c>
      <c r="K19" s="20">
        <f t="shared" si="0"/>
        <v>1</v>
      </c>
      <c r="L19" s="11" t="s">
        <v>16</v>
      </c>
    </row>
    <row r="20" spans="1:12" x14ac:dyDescent="0.25">
      <c r="A20" s="7">
        <v>18</v>
      </c>
      <c r="B20" s="8" t="s">
        <v>78</v>
      </c>
      <c r="C20" s="7" t="s">
        <v>79</v>
      </c>
      <c r="D20" s="8">
        <v>1</v>
      </c>
      <c r="E20" s="9">
        <v>41945</v>
      </c>
      <c r="F20" s="9">
        <v>41945</v>
      </c>
      <c r="G20" s="8">
        <v>4</v>
      </c>
      <c r="H20" s="9">
        <v>41942</v>
      </c>
      <c r="I20" s="9">
        <v>41945</v>
      </c>
      <c r="J20" s="19">
        <v>3.5</v>
      </c>
      <c r="K20" s="20">
        <f t="shared" si="0"/>
        <v>1.1428571428571428</v>
      </c>
      <c r="L20" s="11" t="s">
        <v>16</v>
      </c>
    </row>
    <row r="21" spans="1:12" ht="27" x14ac:dyDescent="0.25">
      <c r="A21" s="7">
        <v>19</v>
      </c>
      <c r="B21" s="8" t="s">
        <v>109</v>
      </c>
      <c r="C21" s="7" t="s">
        <v>18</v>
      </c>
      <c r="D21" s="8">
        <f>F21-E21+1</f>
        <v>1</v>
      </c>
      <c r="E21" s="9">
        <v>41934</v>
      </c>
      <c r="F21" s="9">
        <v>41934</v>
      </c>
      <c r="G21" s="8">
        <v>1.5</v>
      </c>
      <c r="H21" s="9">
        <v>41934</v>
      </c>
      <c r="I21" s="9">
        <v>41934</v>
      </c>
      <c r="J21" s="19">
        <v>1.4</v>
      </c>
      <c r="K21" s="20">
        <f t="shared" si="0"/>
        <v>1.0714285714285714</v>
      </c>
      <c r="L21" s="11" t="s">
        <v>16</v>
      </c>
    </row>
    <row r="22" spans="1:12" x14ac:dyDescent="0.25">
      <c r="A22" s="35">
        <v>21</v>
      </c>
      <c r="B22" s="36" t="s">
        <v>111</v>
      </c>
      <c r="C22" s="35" t="s">
        <v>30</v>
      </c>
      <c r="D22" s="36"/>
      <c r="E22" s="37">
        <v>41932</v>
      </c>
      <c r="F22" s="37">
        <v>41932</v>
      </c>
      <c r="G22" s="36">
        <v>0.5</v>
      </c>
      <c r="H22" s="37">
        <v>41932</v>
      </c>
      <c r="I22" s="37">
        <v>41932</v>
      </c>
      <c r="J22" s="36">
        <v>0.5</v>
      </c>
      <c r="K22" s="38">
        <f t="shared" si="0"/>
        <v>1</v>
      </c>
      <c r="L22" s="11" t="s">
        <v>16</v>
      </c>
    </row>
  </sheetData>
  <mergeCells count="1">
    <mergeCell ref="A1:L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showGridLines="0" topLeftCell="G1" zoomScale="70" zoomScaleNormal="70" workbookViewId="0">
      <selection activeCell="AD13" sqref="AD13"/>
    </sheetView>
  </sheetViews>
  <sheetFormatPr defaultRowHeight="15" x14ac:dyDescent="0.25"/>
  <cols>
    <col min="1" max="1" width="4.85546875" style="45" bestFit="1" customWidth="1"/>
    <col min="2" max="2" width="45.28515625" style="45" customWidth="1"/>
    <col min="3" max="3" width="14.5703125" style="45" bestFit="1" customWidth="1"/>
    <col min="4" max="4" width="18.28515625" style="45" bestFit="1" customWidth="1"/>
    <col min="5" max="5" width="18.140625" style="45" bestFit="1" customWidth="1"/>
    <col min="6" max="6" width="16.85546875" style="45" bestFit="1" customWidth="1"/>
    <col min="7" max="7" width="19.28515625" style="45" bestFit="1" customWidth="1"/>
    <col min="8" max="8" width="14.28515625" style="45" bestFit="1" customWidth="1"/>
    <col min="9" max="9" width="13" style="45" bestFit="1" customWidth="1"/>
    <col min="10" max="10" width="15.42578125" style="45" bestFit="1" customWidth="1"/>
    <col min="11" max="11" width="7.85546875" style="45" bestFit="1" customWidth="1"/>
    <col min="12" max="12" width="11.7109375" style="45" bestFit="1" customWidth="1"/>
    <col min="13" max="16384" width="9.140625" style="45"/>
  </cols>
  <sheetData>
    <row r="1" spans="1:12" ht="22.5" x14ac:dyDescent="0.25">
      <c r="A1" s="70" t="s">
        <v>112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</row>
    <row r="2" spans="1:12" x14ac:dyDescent="0.25">
      <c r="A2" s="3" t="s">
        <v>2</v>
      </c>
      <c r="B2" s="3" t="s">
        <v>3</v>
      </c>
      <c r="C2" s="3" t="s">
        <v>4</v>
      </c>
      <c r="D2" s="3" t="s">
        <v>5</v>
      </c>
      <c r="E2" s="55" t="s">
        <v>6</v>
      </c>
      <c r="F2" s="55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56" t="s">
        <v>55</v>
      </c>
      <c r="L2" s="3" t="s">
        <v>12</v>
      </c>
    </row>
    <row r="3" spans="1:12" x14ac:dyDescent="0.25">
      <c r="A3" s="7">
        <v>1</v>
      </c>
      <c r="B3" s="12" t="s">
        <v>113</v>
      </c>
      <c r="C3" s="7" t="s">
        <v>15</v>
      </c>
      <c r="D3" s="7">
        <v>1</v>
      </c>
      <c r="E3" s="57">
        <v>41947</v>
      </c>
      <c r="F3" s="57">
        <f>E3</f>
        <v>41947</v>
      </c>
      <c r="G3" s="7">
        <v>1</v>
      </c>
      <c r="H3" s="57">
        <v>41947</v>
      </c>
      <c r="I3" s="57">
        <f>H3</f>
        <v>41947</v>
      </c>
      <c r="J3" s="7">
        <v>1</v>
      </c>
      <c r="K3" s="61">
        <v>1</v>
      </c>
      <c r="L3" s="11" t="s">
        <v>16</v>
      </c>
    </row>
    <row r="4" spans="1:12" x14ac:dyDescent="0.25">
      <c r="A4" s="7">
        <v>2</v>
      </c>
      <c r="B4" s="7" t="s">
        <v>83</v>
      </c>
      <c r="C4" s="7" t="s">
        <v>27</v>
      </c>
      <c r="D4" s="7">
        <v>1</v>
      </c>
      <c r="E4" s="57">
        <v>41947</v>
      </c>
      <c r="F4" s="57">
        <v>41947</v>
      </c>
      <c r="G4" s="7">
        <v>1</v>
      </c>
      <c r="H4" s="57">
        <v>41947</v>
      </c>
      <c r="I4" s="57">
        <v>41947</v>
      </c>
      <c r="J4" s="18">
        <v>1</v>
      </c>
      <c r="K4" s="61">
        <f>G4/J4</f>
        <v>1</v>
      </c>
      <c r="L4" s="11" t="s">
        <v>16</v>
      </c>
    </row>
    <row r="5" spans="1:12" x14ac:dyDescent="0.25">
      <c r="A5" s="7">
        <v>3</v>
      </c>
      <c r="B5" s="7" t="s">
        <v>204</v>
      </c>
      <c r="C5" s="7" t="s">
        <v>24</v>
      </c>
      <c r="D5" s="7">
        <v>1</v>
      </c>
      <c r="E5" s="57">
        <v>41947</v>
      </c>
      <c r="F5" s="57">
        <v>41947</v>
      </c>
      <c r="G5" s="7">
        <v>2</v>
      </c>
      <c r="H5" s="57">
        <v>41946</v>
      </c>
      <c r="I5" s="57">
        <v>41946</v>
      </c>
      <c r="J5" s="18">
        <v>2.25</v>
      </c>
      <c r="K5" s="61">
        <f>G5/J5</f>
        <v>0.88888888888888884</v>
      </c>
      <c r="L5" s="11" t="s">
        <v>16</v>
      </c>
    </row>
    <row r="6" spans="1:12" x14ac:dyDescent="0.25">
      <c r="A6" s="7">
        <v>4</v>
      </c>
      <c r="B6" s="7" t="s">
        <v>205</v>
      </c>
      <c r="C6" s="18" t="s">
        <v>86</v>
      </c>
      <c r="D6" s="7">
        <v>1</v>
      </c>
      <c r="E6" s="57">
        <v>41948</v>
      </c>
      <c r="F6" s="57">
        <v>41948</v>
      </c>
      <c r="G6" s="7">
        <v>1</v>
      </c>
      <c r="H6" s="57">
        <v>41948</v>
      </c>
      <c r="I6" s="57">
        <v>41948</v>
      </c>
      <c r="J6" s="18">
        <v>1</v>
      </c>
      <c r="K6" s="61">
        <f>G6/J6</f>
        <v>1</v>
      </c>
      <c r="L6" s="11" t="s">
        <v>16</v>
      </c>
    </row>
    <row r="7" spans="1:12" x14ac:dyDescent="0.25">
      <c r="A7" s="7">
        <v>5</v>
      </c>
      <c r="B7" s="18" t="s">
        <v>206</v>
      </c>
      <c r="C7" s="18" t="s">
        <v>21</v>
      </c>
      <c r="D7" s="7">
        <v>1</v>
      </c>
      <c r="E7" s="57">
        <v>41948</v>
      </c>
      <c r="F7" s="57">
        <v>41948</v>
      </c>
      <c r="G7" s="7">
        <v>1</v>
      </c>
      <c r="H7" s="57">
        <v>41949</v>
      </c>
      <c r="I7" s="57">
        <v>41949</v>
      </c>
      <c r="J7" s="18">
        <v>1</v>
      </c>
      <c r="K7" s="61">
        <f>G7/J7</f>
        <v>1</v>
      </c>
      <c r="L7" s="11" t="s">
        <v>16</v>
      </c>
    </row>
    <row r="8" spans="1:12" x14ac:dyDescent="0.25">
      <c r="A8" s="7">
        <v>6</v>
      </c>
      <c r="B8" s="18" t="s">
        <v>116</v>
      </c>
      <c r="C8" s="18" t="s">
        <v>21</v>
      </c>
      <c r="D8" s="7">
        <f>I8-H8</f>
        <v>3</v>
      </c>
      <c r="E8" s="57">
        <v>41949</v>
      </c>
      <c r="F8" s="57">
        <v>41955</v>
      </c>
      <c r="G8" s="7">
        <v>7</v>
      </c>
      <c r="H8" s="57">
        <v>41949</v>
      </c>
      <c r="I8" s="54">
        <v>41952</v>
      </c>
      <c r="J8" s="18">
        <v>6</v>
      </c>
      <c r="K8" s="61">
        <f>G8/J8</f>
        <v>1.1666666666666667</v>
      </c>
      <c r="L8" s="11" t="s">
        <v>16</v>
      </c>
    </row>
    <row r="9" spans="1:12" x14ac:dyDescent="0.25">
      <c r="A9" s="12">
        <v>8</v>
      </c>
      <c r="B9" s="12" t="s">
        <v>92</v>
      </c>
      <c r="C9" s="7" t="s">
        <v>21</v>
      </c>
      <c r="D9" s="7">
        <v>1</v>
      </c>
      <c r="E9" s="57">
        <v>41955</v>
      </c>
      <c r="F9" s="57">
        <v>41955</v>
      </c>
      <c r="G9" s="7">
        <v>0.5</v>
      </c>
      <c r="H9" s="57">
        <v>41957</v>
      </c>
      <c r="I9" s="57">
        <v>41957</v>
      </c>
      <c r="J9" s="18">
        <v>0.5</v>
      </c>
      <c r="K9" s="61">
        <v>1</v>
      </c>
      <c r="L9" s="11" t="s">
        <v>16</v>
      </c>
    </row>
    <row r="10" spans="1:12" x14ac:dyDescent="0.25">
      <c r="A10" s="7">
        <v>9</v>
      </c>
      <c r="B10" s="7" t="s">
        <v>207</v>
      </c>
      <c r="C10" s="7" t="s">
        <v>18</v>
      </c>
      <c r="D10" s="7">
        <f>F10-E10</f>
        <v>8</v>
      </c>
      <c r="E10" s="57">
        <v>41948</v>
      </c>
      <c r="F10" s="57">
        <v>41956</v>
      </c>
      <c r="G10" s="7">
        <v>2</v>
      </c>
      <c r="H10" s="57">
        <v>41948</v>
      </c>
      <c r="I10" s="57">
        <v>41956</v>
      </c>
      <c r="J10" s="18">
        <v>1.75</v>
      </c>
      <c r="K10" s="61">
        <f>G10/J10</f>
        <v>1.1428571428571428</v>
      </c>
      <c r="L10" s="11" t="s">
        <v>16</v>
      </c>
    </row>
    <row r="11" spans="1:12" x14ac:dyDescent="0.25">
      <c r="A11" s="7">
        <v>10</v>
      </c>
      <c r="B11" s="7" t="s">
        <v>94</v>
      </c>
      <c r="C11" s="7" t="s">
        <v>18</v>
      </c>
      <c r="D11" s="7">
        <v>1</v>
      </c>
      <c r="E11" s="57">
        <v>41956</v>
      </c>
      <c r="F11" s="57">
        <v>41956</v>
      </c>
      <c r="G11" s="7">
        <v>3.5</v>
      </c>
      <c r="H11" s="57">
        <v>41957</v>
      </c>
      <c r="I11" s="57">
        <v>41957</v>
      </c>
      <c r="J11" s="18">
        <v>3.25</v>
      </c>
      <c r="K11" s="61">
        <f>J11/G11</f>
        <v>0.9285714285714286</v>
      </c>
      <c r="L11" s="11" t="s">
        <v>16</v>
      </c>
    </row>
    <row r="12" spans="1:12" x14ac:dyDescent="0.25">
      <c r="A12" s="27">
        <v>11</v>
      </c>
      <c r="B12" s="27" t="s">
        <v>95</v>
      </c>
      <c r="C12" s="27" t="s">
        <v>15</v>
      </c>
      <c r="D12" s="7">
        <v>1</v>
      </c>
      <c r="E12" s="57">
        <v>41957</v>
      </c>
      <c r="F12" s="57">
        <v>41958</v>
      </c>
      <c r="G12" s="7">
        <v>2.5</v>
      </c>
      <c r="H12" s="57">
        <v>41958</v>
      </c>
      <c r="I12" s="57">
        <v>41958</v>
      </c>
      <c r="J12" s="18">
        <v>2.25</v>
      </c>
      <c r="K12" s="61">
        <f>G12/J12</f>
        <v>1.1111111111111112</v>
      </c>
      <c r="L12" s="11" t="s">
        <v>16</v>
      </c>
    </row>
    <row r="13" spans="1:12" x14ac:dyDescent="0.25">
      <c r="A13" s="7">
        <v>12</v>
      </c>
      <c r="B13" s="7" t="s">
        <v>208</v>
      </c>
      <c r="C13" s="7" t="s">
        <v>15</v>
      </c>
      <c r="D13" s="7">
        <v>1</v>
      </c>
      <c r="E13" s="57">
        <v>41955</v>
      </c>
      <c r="F13" s="57">
        <v>41955</v>
      </c>
      <c r="G13" s="7">
        <v>1</v>
      </c>
      <c r="H13" s="57">
        <v>41955</v>
      </c>
      <c r="I13" s="57">
        <v>41955</v>
      </c>
      <c r="J13" s="18">
        <v>1</v>
      </c>
      <c r="K13" s="61">
        <v>1</v>
      </c>
      <c r="L13" s="11" t="s">
        <v>16</v>
      </c>
    </row>
    <row r="14" spans="1:12" x14ac:dyDescent="0.25">
      <c r="A14" s="7">
        <v>13</v>
      </c>
      <c r="B14" s="7" t="s">
        <v>77</v>
      </c>
      <c r="C14" s="7" t="s">
        <v>30</v>
      </c>
      <c r="D14" s="7">
        <v>1</v>
      </c>
      <c r="E14" s="57">
        <v>41958</v>
      </c>
      <c r="F14" s="57">
        <v>41958</v>
      </c>
      <c r="G14" s="7">
        <v>1.5</v>
      </c>
      <c r="H14" s="57">
        <v>41958</v>
      </c>
      <c r="I14" s="57">
        <v>41958</v>
      </c>
      <c r="J14" s="18">
        <v>1.5</v>
      </c>
      <c r="K14" s="61">
        <v>1</v>
      </c>
      <c r="L14" s="11" t="s">
        <v>16</v>
      </c>
    </row>
    <row r="15" spans="1:12" x14ac:dyDescent="0.25">
      <c r="A15" s="7">
        <v>14</v>
      </c>
      <c r="B15" s="7" t="s">
        <v>78</v>
      </c>
      <c r="C15" s="7" t="s">
        <v>79</v>
      </c>
      <c r="D15" s="7">
        <v>1</v>
      </c>
      <c r="E15" s="57">
        <v>41959</v>
      </c>
      <c r="F15" s="57">
        <v>41959</v>
      </c>
      <c r="G15" s="7">
        <v>1</v>
      </c>
      <c r="H15" s="57">
        <v>41958</v>
      </c>
      <c r="I15" s="57">
        <v>41958</v>
      </c>
      <c r="J15" s="18">
        <v>1</v>
      </c>
      <c r="K15" s="61">
        <f>G15/J15</f>
        <v>1</v>
      </c>
      <c r="L15" s="11" t="s">
        <v>16</v>
      </c>
    </row>
    <row r="16" spans="1:12" x14ac:dyDescent="0.25">
      <c r="A16" s="7">
        <v>15</v>
      </c>
      <c r="B16" s="7" t="s">
        <v>118</v>
      </c>
      <c r="C16" s="7" t="s">
        <v>79</v>
      </c>
      <c r="D16" s="7">
        <f>F16-E16+1</f>
        <v>3</v>
      </c>
      <c r="E16" s="57">
        <v>41944</v>
      </c>
      <c r="F16" s="57">
        <v>41946</v>
      </c>
      <c r="G16" s="7">
        <v>7</v>
      </c>
      <c r="H16" s="57">
        <v>41944</v>
      </c>
      <c r="I16" s="57">
        <v>41946</v>
      </c>
      <c r="J16" s="18">
        <v>6.5</v>
      </c>
      <c r="K16" s="61">
        <f>G16/J16</f>
        <v>1.0769230769230769</v>
      </c>
      <c r="L16" s="11" t="s">
        <v>16</v>
      </c>
    </row>
    <row r="17" spans="1:12" x14ac:dyDescent="0.25">
      <c r="A17" s="35">
        <v>16</v>
      </c>
      <c r="B17" s="35" t="s">
        <v>120</v>
      </c>
      <c r="C17" s="35" t="s">
        <v>121</v>
      </c>
      <c r="D17" s="35"/>
      <c r="E17" s="62">
        <v>41946</v>
      </c>
      <c r="F17" s="62">
        <v>41946</v>
      </c>
      <c r="G17" s="35">
        <v>1</v>
      </c>
      <c r="H17" s="62">
        <v>41946</v>
      </c>
      <c r="I17" s="62">
        <v>41946</v>
      </c>
      <c r="J17" s="35">
        <v>1</v>
      </c>
      <c r="K17" s="63">
        <f>J17/G17</f>
        <v>1</v>
      </c>
      <c r="L17" s="63" t="s">
        <v>16</v>
      </c>
    </row>
    <row r="18" spans="1:12" x14ac:dyDescent="0.25">
      <c r="A18" s="7"/>
      <c r="B18" s="7"/>
      <c r="C18" s="7"/>
      <c r="D18" s="7"/>
      <c r="E18" s="57"/>
      <c r="F18" s="57"/>
      <c r="G18" s="7"/>
      <c r="H18" s="57"/>
      <c r="I18" s="57"/>
      <c r="J18" s="7"/>
      <c r="K18" s="58"/>
      <c r="L18" s="11"/>
    </row>
    <row r="19" spans="1:12" x14ac:dyDescent="0.25">
      <c r="A19" s="7"/>
      <c r="B19" s="8"/>
      <c r="C19" s="7"/>
      <c r="D19" s="8"/>
      <c r="E19" s="9"/>
      <c r="F19" s="9"/>
      <c r="G19" s="8"/>
      <c r="H19" s="9"/>
      <c r="I19" s="9"/>
      <c r="J19" s="8"/>
      <c r="K19" s="10"/>
      <c r="L19" s="11"/>
    </row>
    <row r="20" spans="1:12" x14ac:dyDescent="0.25">
      <c r="A20" s="27"/>
      <c r="B20" s="8"/>
      <c r="C20" s="7"/>
      <c r="D20" s="8"/>
      <c r="E20" s="9"/>
      <c r="F20" s="9"/>
      <c r="G20" s="8"/>
      <c r="H20" s="60"/>
      <c r="I20" s="60"/>
      <c r="J20" s="8"/>
      <c r="K20" s="10"/>
      <c r="L20" s="11"/>
    </row>
    <row r="21" spans="1:12" x14ac:dyDescent="0.25">
      <c r="A21" s="7"/>
      <c r="B21" s="8"/>
      <c r="C21" s="7"/>
      <c r="D21" s="8"/>
      <c r="E21" s="9"/>
      <c r="F21" s="9"/>
      <c r="G21" s="8"/>
      <c r="H21" s="9"/>
      <c r="I21" s="9"/>
      <c r="J21" s="8"/>
      <c r="K21" s="10"/>
      <c r="L21" s="11"/>
    </row>
    <row r="22" spans="1:12" x14ac:dyDescent="0.25">
      <c r="A22" s="7"/>
      <c r="B22" s="8"/>
      <c r="C22" s="7"/>
      <c r="D22" s="8"/>
      <c r="E22" s="9"/>
      <c r="F22" s="9"/>
      <c r="G22" s="8"/>
      <c r="H22" s="9"/>
      <c r="I22" s="9"/>
      <c r="J22" s="8"/>
      <c r="K22" s="10"/>
      <c r="L22" s="11"/>
    </row>
    <row r="23" spans="1:12" x14ac:dyDescent="0.25">
      <c r="A23" s="7"/>
      <c r="B23" s="8"/>
      <c r="C23" s="7"/>
      <c r="D23" s="8"/>
      <c r="E23" s="9"/>
      <c r="F23" s="9"/>
      <c r="G23" s="8"/>
      <c r="H23" s="9"/>
      <c r="I23" s="9"/>
      <c r="J23" s="8"/>
      <c r="K23" s="10"/>
      <c r="L23" s="11"/>
    </row>
    <row r="24" spans="1:12" x14ac:dyDescent="0.25">
      <c r="A24" s="7"/>
      <c r="B24" s="8"/>
      <c r="C24" s="7"/>
      <c r="D24" s="8"/>
      <c r="E24" s="9"/>
      <c r="F24" s="9"/>
      <c r="G24" s="8"/>
      <c r="H24" s="9"/>
      <c r="I24" s="9"/>
      <c r="J24" s="8"/>
      <c r="K24" s="10"/>
      <c r="L24" s="11"/>
    </row>
    <row r="25" spans="1:12" x14ac:dyDescent="0.25">
      <c r="A25" s="7"/>
      <c r="B25" s="8"/>
      <c r="C25" s="7"/>
      <c r="D25" s="8"/>
      <c r="E25" s="9"/>
      <c r="F25" s="9"/>
      <c r="G25" s="8"/>
      <c r="H25" s="9"/>
      <c r="I25" s="9"/>
      <c r="J25" s="8"/>
      <c r="K25" s="10"/>
      <c r="L25" s="11"/>
    </row>
  </sheetData>
  <mergeCells count="1">
    <mergeCell ref="A1:L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showGridLines="0" zoomScale="70" zoomScaleNormal="70" workbookViewId="0">
      <selection sqref="A1:L1"/>
    </sheetView>
  </sheetViews>
  <sheetFormatPr defaultRowHeight="15" x14ac:dyDescent="0.25"/>
  <cols>
    <col min="1" max="1" width="4.85546875" style="45" bestFit="1" customWidth="1"/>
    <col min="2" max="2" width="45.28515625" style="45" customWidth="1"/>
    <col min="3" max="3" width="14.5703125" style="45" bestFit="1" customWidth="1"/>
    <col min="4" max="4" width="18.28515625" style="45" bestFit="1" customWidth="1"/>
    <col min="5" max="5" width="18.140625" style="45" bestFit="1" customWidth="1"/>
    <col min="6" max="6" width="16.85546875" style="45" bestFit="1" customWidth="1"/>
    <col min="7" max="7" width="19.28515625" style="45" bestFit="1" customWidth="1"/>
    <col min="8" max="8" width="14.28515625" style="45" bestFit="1" customWidth="1"/>
    <col min="9" max="9" width="13" style="45" bestFit="1" customWidth="1"/>
    <col min="10" max="10" width="15.42578125" style="45" bestFit="1" customWidth="1"/>
    <col min="11" max="11" width="7.85546875" style="45" bestFit="1" customWidth="1"/>
    <col min="12" max="12" width="11.7109375" style="45" bestFit="1" customWidth="1"/>
    <col min="13" max="16384" width="9.140625" style="45"/>
  </cols>
  <sheetData>
    <row r="1" spans="1:12" ht="22.5" x14ac:dyDescent="0.25">
      <c r="A1" s="70" t="s">
        <v>227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</row>
    <row r="2" spans="1:12" x14ac:dyDescent="0.25">
      <c r="A2" s="3" t="s">
        <v>2</v>
      </c>
      <c r="B2" s="3" t="s">
        <v>3</v>
      </c>
      <c r="C2" s="3" t="s">
        <v>4</v>
      </c>
      <c r="D2" s="3" t="s">
        <v>5</v>
      </c>
      <c r="E2" s="55" t="s">
        <v>6</v>
      </c>
      <c r="F2" s="55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56" t="s">
        <v>55</v>
      </c>
      <c r="L2" s="3" t="s">
        <v>12</v>
      </c>
    </row>
    <row r="3" spans="1:12" x14ac:dyDescent="0.25">
      <c r="A3" s="12">
        <v>1</v>
      </c>
      <c r="B3" s="12" t="s">
        <v>209</v>
      </c>
      <c r="C3" s="12" t="s">
        <v>30</v>
      </c>
      <c r="D3" s="12">
        <v>1</v>
      </c>
      <c r="E3" s="9">
        <v>41988</v>
      </c>
      <c r="F3" s="9">
        <v>41988</v>
      </c>
      <c r="G3" s="12">
        <v>1</v>
      </c>
      <c r="H3" s="9">
        <v>41988</v>
      </c>
      <c r="I3" s="9">
        <v>41988</v>
      </c>
      <c r="J3" s="12">
        <v>1</v>
      </c>
      <c r="K3" s="64">
        <f>J3/G3</f>
        <v>1</v>
      </c>
      <c r="L3" s="11" t="s">
        <v>16</v>
      </c>
    </row>
    <row r="4" spans="1:12" x14ac:dyDescent="0.25">
      <c r="A4" s="7">
        <v>2</v>
      </c>
      <c r="B4" s="8" t="s">
        <v>210</v>
      </c>
      <c r="C4" s="7" t="s">
        <v>24</v>
      </c>
      <c r="D4" s="8">
        <v>2</v>
      </c>
      <c r="E4" s="9">
        <v>41988</v>
      </c>
      <c r="F4" s="9">
        <v>41989</v>
      </c>
      <c r="G4" s="8">
        <v>1.5</v>
      </c>
      <c r="H4" s="9">
        <v>41988</v>
      </c>
      <c r="I4" s="26">
        <v>41991</v>
      </c>
      <c r="J4" s="19">
        <v>1.5</v>
      </c>
      <c r="K4" s="20">
        <f>J4/G4</f>
        <v>1</v>
      </c>
      <c r="L4" s="11" t="s">
        <v>16</v>
      </c>
    </row>
    <row r="5" spans="1:12" x14ac:dyDescent="0.25">
      <c r="A5" s="7">
        <v>3</v>
      </c>
      <c r="B5" s="19" t="s">
        <v>211</v>
      </c>
      <c r="C5" s="18" t="s">
        <v>27</v>
      </c>
      <c r="D5" s="8">
        <f>F5-E5+1</f>
        <v>3</v>
      </c>
      <c r="E5" s="9">
        <v>41989</v>
      </c>
      <c r="F5" s="9">
        <v>41991</v>
      </c>
      <c r="G5" s="8">
        <v>3</v>
      </c>
      <c r="H5" s="9">
        <v>41991</v>
      </c>
      <c r="I5" s="9">
        <v>41994</v>
      </c>
      <c r="J5" s="18">
        <v>2.75</v>
      </c>
      <c r="K5" s="61">
        <f>J5/G5</f>
        <v>0.91666666666666663</v>
      </c>
      <c r="L5" s="11" t="s">
        <v>16</v>
      </c>
    </row>
    <row r="6" spans="1:12" x14ac:dyDescent="0.25">
      <c r="A6" s="12">
        <v>4</v>
      </c>
      <c r="B6" s="40" t="s">
        <v>212</v>
      </c>
      <c r="C6" s="18" t="s">
        <v>133</v>
      </c>
      <c r="D6" s="8">
        <f t="shared" ref="D6:D7" si="0">F6-E6+1</f>
        <v>5</v>
      </c>
      <c r="E6" s="9">
        <v>41989</v>
      </c>
      <c r="F6" s="9">
        <v>41993</v>
      </c>
      <c r="G6" s="13">
        <v>3</v>
      </c>
      <c r="H6" s="9">
        <v>41991</v>
      </c>
      <c r="I6" s="65">
        <v>41994</v>
      </c>
      <c r="J6" s="18">
        <v>2.75</v>
      </c>
      <c r="K6" s="41">
        <f>J6/G6</f>
        <v>0.91666666666666663</v>
      </c>
      <c r="L6" s="11" t="s">
        <v>16</v>
      </c>
    </row>
    <row r="7" spans="1:12" x14ac:dyDescent="0.25">
      <c r="A7" s="18">
        <v>5</v>
      </c>
      <c r="B7" s="19" t="s">
        <v>213</v>
      </c>
      <c r="C7" s="18" t="s">
        <v>135</v>
      </c>
      <c r="D7" s="8">
        <f t="shared" si="0"/>
        <v>3</v>
      </c>
      <c r="E7" s="9">
        <v>41992</v>
      </c>
      <c r="F7" s="9">
        <v>41994</v>
      </c>
      <c r="G7" s="8">
        <v>10</v>
      </c>
      <c r="H7" s="9">
        <v>41992</v>
      </c>
      <c r="I7" s="26">
        <v>41995</v>
      </c>
      <c r="J7" s="19">
        <v>11</v>
      </c>
      <c r="K7" s="20">
        <f>J7/G7</f>
        <v>1.1000000000000001</v>
      </c>
      <c r="L7" s="11" t="s">
        <v>16</v>
      </c>
    </row>
    <row r="8" spans="1:12" ht="27" x14ac:dyDescent="0.25">
      <c r="A8" s="18">
        <v>6</v>
      </c>
      <c r="B8" s="19" t="s">
        <v>214</v>
      </c>
      <c r="C8" s="18" t="s">
        <v>21</v>
      </c>
      <c r="D8" s="8">
        <v>1</v>
      </c>
      <c r="E8" s="9">
        <v>41994</v>
      </c>
      <c r="F8" s="9">
        <v>41995</v>
      </c>
      <c r="G8" s="8">
        <v>1</v>
      </c>
      <c r="H8" s="9">
        <v>41994</v>
      </c>
      <c r="I8" s="9">
        <v>41995</v>
      </c>
      <c r="J8" s="19">
        <v>1</v>
      </c>
      <c r="K8" s="64">
        <f t="shared" ref="K8:K9" si="1">J8/G8</f>
        <v>1</v>
      </c>
      <c r="L8" s="11" t="s">
        <v>16</v>
      </c>
    </row>
    <row r="9" spans="1:12" ht="40.5" x14ac:dyDescent="0.25">
      <c r="A9" s="18">
        <v>7</v>
      </c>
      <c r="B9" s="19" t="s">
        <v>215</v>
      </c>
      <c r="C9" s="18" t="s">
        <v>21</v>
      </c>
      <c r="D9" s="8">
        <v>1</v>
      </c>
      <c r="E9" s="9">
        <v>41994</v>
      </c>
      <c r="F9" s="9">
        <v>41995</v>
      </c>
      <c r="G9" s="8">
        <v>1</v>
      </c>
      <c r="H9" s="9">
        <v>41994</v>
      </c>
      <c r="I9" s="9">
        <v>41995</v>
      </c>
      <c r="J9" s="19">
        <v>1</v>
      </c>
      <c r="K9" s="64">
        <f t="shared" si="1"/>
        <v>1</v>
      </c>
      <c r="L9" s="11" t="s">
        <v>16</v>
      </c>
    </row>
    <row r="10" spans="1:12" x14ac:dyDescent="0.25">
      <c r="A10" s="12">
        <v>8</v>
      </c>
      <c r="B10" s="13" t="s">
        <v>92</v>
      </c>
      <c r="C10" s="7" t="s">
        <v>21</v>
      </c>
      <c r="D10" s="8">
        <v>1</v>
      </c>
      <c r="E10" s="9">
        <v>41996</v>
      </c>
      <c r="F10" s="9">
        <v>41996</v>
      </c>
      <c r="G10" s="8">
        <v>0.5</v>
      </c>
      <c r="H10" s="9">
        <v>41995</v>
      </c>
      <c r="I10" s="9">
        <v>42002</v>
      </c>
      <c r="J10" s="19">
        <v>1</v>
      </c>
      <c r="K10" s="20">
        <v>1</v>
      </c>
      <c r="L10" s="11" t="s">
        <v>16</v>
      </c>
    </row>
    <row r="11" spans="1:12" ht="27" x14ac:dyDescent="0.25">
      <c r="A11" s="7">
        <v>9</v>
      </c>
      <c r="B11" s="8" t="s">
        <v>216</v>
      </c>
      <c r="C11" s="7" t="s">
        <v>18</v>
      </c>
      <c r="D11" s="8">
        <f>F11-E11</f>
        <v>7</v>
      </c>
      <c r="E11" s="9">
        <v>41989</v>
      </c>
      <c r="F11" s="9">
        <v>41996</v>
      </c>
      <c r="G11" s="8">
        <v>2</v>
      </c>
      <c r="H11" s="9">
        <v>41989</v>
      </c>
      <c r="I11" s="9">
        <v>41996</v>
      </c>
      <c r="J11" s="19">
        <v>2</v>
      </c>
      <c r="K11" s="20">
        <v>1</v>
      </c>
      <c r="L11" s="11" t="s">
        <v>16</v>
      </c>
    </row>
    <row r="12" spans="1:12" ht="27" x14ac:dyDescent="0.25">
      <c r="A12" s="7">
        <v>10</v>
      </c>
      <c r="B12" s="8" t="s">
        <v>94</v>
      </c>
      <c r="C12" s="7" t="s">
        <v>18</v>
      </c>
      <c r="D12" s="8">
        <v>1</v>
      </c>
      <c r="E12" s="9">
        <v>41999</v>
      </c>
      <c r="F12" s="9">
        <v>42000</v>
      </c>
      <c r="G12" s="8">
        <v>4.5</v>
      </c>
      <c r="H12" s="9">
        <v>41998</v>
      </c>
      <c r="I12" s="9">
        <v>41999</v>
      </c>
      <c r="J12" s="19">
        <v>4</v>
      </c>
      <c r="K12" s="20">
        <f>J12/G12</f>
        <v>0.88888888888888884</v>
      </c>
      <c r="L12" s="11" t="s">
        <v>16</v>
      </c>
    </row>
    <row r="13" spans="1:12" x14ac:dyDescent="0.25">
      <c r="A13" s="27">
        <v>11</v>
      </c>
      <c r="B13" s="32" t="s">
        <v>74</v>
      </c>
      <c r="C13" s="27" t="s">
        <v>15</v>
      </c>
      <c r="D13" s="8">
        <v>1</v>
      </c>
      <c r="E13" s="9">
        <v>42000</v>
      </c>
      <c r="F13" s="9">
        <v>42001</v>
      </c>
      <c r="G13" s="8">
        <v>3</v>
      </c>
      <c r="H13" s="9">
        <v>42000</v>
      </c>
      <c r="I13" s="9">
        <v>42002</v>
      </c>
      <c r="J13" s="19">
        <v>5</v>
      </c>
      <c r="K13" s="20">
        <f>G13/J13</f>
        <v>0.6</v>
      </c>
      <c r="L13" s="11" t="s">
        <v>16</v>
      </c>
    </row>
    <row r="14" spans="1:12" x14ac:dyDescent="0.25">
      <c r="A14" s="7">
        <v>12</v>
      </c>
      <c r="B14" s="8" t="s">
        <v>77</v>
      </c>
      <c r="C14" s="7" t="s">
        <v>30</v>
      </c>
      <c r="D14" s="8">
        <v>1</v>
      </c>
      <c r="E14" s="9">
        <v>42001</v>
      </c>
      <c r="F14" s="9">
        <v>42001</v>
      </c>
      <c r="G14" s="8">
        <v>1</v>
      </c>
      <c r="H14" s="9">
        <v>42002</v>
      </c>
      <c r="I14" s="9">
        <v>42002</v>
      </c>
      <c r="J14" s="19">
        <v>1</v>
      </c>
      <c r="K14" s="20">
        <v>1</v>
      </c>
      <c r="L14" s="11" t="s">
        <v>16</v>
      </c>
    </row>
  </sheetData>
  <mergeCells count="1">
    <mergeCell ref="A1:L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showGridLines="0" zoomScale="55" zoomScaleNormal="55" workbookViewId="0">
      <selection activeCell="A2" sqref="A2"/>
    </sheetView>
  </sheetViews>
  <sheetFormatPr defaultRowHeight="15" x14ac:dyDescent="0.25"/>
  <cols>
    <col min="1" max="1" width="4.85546875" style="45" bestFit="1" customWidth="1"/>
    <col min="2" max="2" width="45.28515625" style="45" customWidth="1"/>
    <col min="3" max="3" width="14.5703125" style="45" bestFit="1" customWidth="1"/>
    <col min="4" max="4" width="18.28515625" style="45" bestFit="1" customWidth="1"/>
    <col min="5" max="5" width="18.140625" style="45" bestFit="1" customWidth="1"/>
    <col min="6" max="6" width="16.85546875" style="45" bestFit="1" customWidth="1"/>
    <col min="7" max="7" width="19.28515625" style="45" bestFit="1" customWidth="1"/>
    <col min="8" max="8" width="14.28515625" style="45" bestFit="1" customWidth="1"/>
    <col min="9" max="9" width="13" style="45" bestFit="1" customWidth="1"/>
    <col min="10" max="10" width="15.42578125" style="45" bestFit="1" customWidth="1"/>
    <col min="11" max="11" width="7.85546875" style="45" bestFit="1" customWidth="1"/>
    <col min="12" max="12" width="11.7109375" style="45" bestFit="1" customWidth="1"/>
    <col min="13" max="16384" width="9.140625" style="45"/>
  </cols>
  <sheetData>
    <row r="1" spans="1:12" ht="22.5" x14ac:dyDescent="0.25">
      <c r="A1" s="70" t="s">
        <v>228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</row>
    <row r="2" spans="1:12" x14ac:dyDescent="0.25">
      <c r="A2" s="3" t="s">
        <v>2</v>
      </c>
      <c r="B2" s="3" t="s">
        <v>3</v>
      </c>
      <c r="C2" s="3" t="s">
        <v>4</v>
      </c>
      <c r="D2" s="3" t="s">
        <v>5</v>
      </c>
      <c r="E2" s="55" t="s">
        <v>6</v>
      </c>
      <c r="F2" s="55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56" t="s">
        <v>55</v>
      </c>
      <c r="L2" s="3" t="s">
        <v>12</v>
      </c>
    </row>
    <row r="3" spans="1:12" x14ac:dyDescent="0.25">
      <c r="A3" s="7">
        <v>1</v>
      </c>
      <c r="B3" s="13" t="s">
        <v>217</v>
      </c>
      <c r="C3" s="7" t="s">
        <v>15</v>
      </c>
      <c r="D3" s="8">
        <v>1</v>
      </c>
      <c r="E3" s="9">
        <v>42002</v>
      </c>
      <c r="F3" s="9">
        <f>E3</f>
        <v>42002</v>
      </c>
      <c r="G3" s="8">
        <v>1</v>
      </c>
      <c r="H3" s="9">
        <v>42002</v>
      </c>
      <c r="I3" s="9">
        <f>H3</f>
        <v>42002</v>
      </c>
      <c r="J3" s="19">
        <v>1</v>
      </c>
      <c r="K3" s="20">
        <v>1</v>
      </c>
      <c r="L3" s="11" t="s">
        <v>16</v>
      </c>
    </row>
    <row r="4" spans="1:12" x14ac:dyDescent="0.25">
      <c r="A4" s="7">
        <v>2</v>
      </c>
      <c r="B4" s="8" t="s">
        <v>83</v>
      </c>
      <c r="C4" s="7" t="s">
        <v>27</v>
      </c>
      <c r="D4" s="8">
        <v>1</v>
      </c>
      <c r="E4" s="9">
        <v>42002</v>
      </c>
      <c r="F4" s="9">
        <v>42002</v>
      </c>
      <c r="G4" s="8">
        <v>2</v>
      </c>
      <c r="H4" s="9">
        <v>42002</v>
      </c>
      <c r="I4" s="9">
        <v>42002</v>
      </c>
      <c r="J4" s="19">
        <v>2</v>
      </c>
      <c r="K4" s="20">
        <f>G4/J4</f>
        <v>1</v>
      </c>
      <c r="L4" s="11" t="s">
        <v>16</v>
      </c>
    </row>
    <row r="5" spans="1:12" x14ac:dyDescent="0.25">
      <c r="A5" s="7">
        <v>3</v>
      </c>
      <c r="B5" s="8" t="s">
        <v>218</v>
      </c>
      <c r="C5" s="7" t="s">
        <v>24</v>
      </c>
      <c r="D5" s="8">
        <v>1</v>
      </c>
      <c r="E5" s="9">
        <v>42002</v>
      </c>
      <c r="F5" s="9">
        <v>42002</v>
      </c>
      <c r="G5" s="8">
        <v>2</v>
      </c>
      <c r="H5" s="9">
        <v>42002</v>
      </c>
      <c r="I5" s="9">
        <v>42002</v>
      </c>
      <c r="J5" s="19">
        <v>2</v>
      </c>
      <c r="K5" s="20">
        <f>G5/J5</f>
        <v>1</v>
      </c>
      <c r="L5" s="11" t="s">
        <v>16</v>
      </c>
    </row>
    <row r="6" spans="1:12" x14ac:dyDescent="0.25">
      <c r="A6" s="12">
        <v>4</v>
      </c>
      <c r="B6" s="12" t="s">
        <v>219</v>
      </c>
      <c r="C6" s="12" t="s">
        <v>197</v>
      </c>
      <c r="D6" s="12">
        <v>4</v>
      </c>
      <c r="E6" s="44">
        <v>42002</v>
      </c>
      <c r="F6" s="44">
        <v>42006</v>
      </c>
      <c r="G6" s="12">
        <v>3.5</v>
      </c>
      <c r="H6" s="44">
        <v>42002</v>
      </c>
      <c r="I6" s="44">
        <v>42006</v>
      </c>
      <c r="J6" s="12">
        <v>3.5</v>
      </c>
      <c r="K6" s="20">
        <f>G6/J6</f>
        <v>1</v>
      </c>
      <c r="L6" s="11" t="s">
        <v>16</v>
      </c>
    </row>
    <row r="7" spans="1:12" x14ac:dyDescent="0.25">
      <c r="A7" s="12">
        <v>5</v>
      </c>
      <c r="B7" s="12" t="s">
        <v>220</v>
      </c>
      <c r="C7" s="12" t="s">
        <v>86</v>
      </c>
      <c r="D7" s="12">
        <v>5</v>
      </c>
      <c r="E7" s="9">
        <v>42004</v>
      </c>
      <c r="F7" s="9">
        <v>42011</v>
      </c>
      <c r="G7" s="12">
        <v>5</v>
      </c>
      <c r="H7" s="44">
        <v>42003</v>
      </c>
      <c r="I7" s="9">
        <v>42011</v>
      </c>
      <c r="J7" s="12">
        <v>5.25</v>
      </c>
      <c r="K7" s="20">
        <f>J7/G7</f>
        <v>1.05</v>
      </c>
      <c r="L7" s="11" t="s">
        <v>16</v>
      </c>
    </row>
    <row r="8" spans="1:12" ht="27" x14ac:dyDescent="0.25">
      <c r="A8" s="7">
        <v>6</v>
      </c>
      <c r="B8" s="8" t="s">
        <v>132</v>
      </c>
      <c r="C8" s="18" t="s">
        <v>133</v>
      </c>
      <c r="D8" s="8">
        <v>5</v>
      </c>
      <c r="E8" s="9">
        <v>42004</v>
      </c>
      <c r="F8" s="9">
        <v>42009</v>
      </c>
      <c r="G8" s="8">
        <v>3</v>
      </c>
      <c r="H8" s="9">
        <v>42004</v>
      </c>
      <c r="I8" s="26">
        <v>42008</v>
      </c>
      <c r="J8" s="19">
        <v>3</v>
      </c>
      <c r="K8" s="20">
        <f t="shared" ref="K8" si="0">G8/J8</f>
        <v>1</v>
      </c>
      <c r="L8" s="11" t="s">
        <v>16</v>
      </c>
    </row>
    <row r="9" spans="1:12" ht="27" x14ac:dyDescent="0.25">
      <c r="A9" s="7">
        <v>7</v>
      </c>
      <c r="B9" s="19" t="s">
        <v>221</v>
      </c>
      <c r="C9" s="18" t="s">
        <v>90</v>
      </c>
      <c r="D9" s="8">
        <f>F9-E9</f>
        <v>5</v>
      </c>
      <c r="E9" s="9">
        <v>42004</v>
      </c>
      <c r="F9" s="9">
        <v>42009</v>
      </c>
      <c r="G9" s="8">
        <v>3</v>
      </c>
      <c r="H9" s="44">
        <v>42003</v>
      </c>
      <c r="I9" s="9">
        <v>42009</v>
      </c>
      <c r="J9" s="19">
        <v>3</v>
      </c>
      <c r="K9" s="20">
        <f t="shared" ref="K9" si="1">J9/G9</f>
        <v>1</v>
      </c>
      <c r="L9" s="11" t="s">
        <v>16</v>
      </c>
    </row>
    <row r="10" spans="1:12" x14ac:dyDescent="0.25">
      <c r="A10" s="7">
        <v>8</v>
      </c>
      <c r="B10" s="19" t="s">
        <v>222</v>
      </c>
      <c r="C10" s="18" t="s">
        <v>20</v>
      </c>
      <c r="D10" s="8"/>
      <c r="E10" s="9">
        <v>42004</v>
      </c>
      <c r="F10" s="9">
        <v>42009</v>
      </c>
      <c r="G10" s="8">
        <v>1</v>
      </c>
      <c r="H10" s="9">
        <v>42004</v>
      </c>
      <c r="I10" s="26">
        <v>42005</v>
      </c>
      <c r="J10" s="19">
        <v>1</v>
      </c>
      <c r="K10" s="20">
        <f t="shared" ref="K10" si="2">G10/J10</f>
        <v>1</v>
      </c>
      <c r="L10" s="11" t="s">
        <v>16</v>
      </c>
    </row>
    <row r="11" spans="1:12" ht="27" x14ac:dyDescent="0.25">
      <c r="A11" s="18">
        <v>9</v>
      </c>
      <c r="B11" s="19" t="s">
        <v>223</v>
      </c>
      <c r="C11" s="18" t="s">
        <v>90</v>
      </c>
      <c r="D11" s="19"/>
      <c r="E11" s="9">
        <v>42004</v>
      </c>
      <c r="F11" s="9">
        <v>42009</v>
      </c>
      <c r="G11" s="19">
        <v>3</v>
      </c>
      <c r="H11" s="44">
        <v>42003</v>
      </c>
      <c r="I11" s="26">
        <v>42009</v>
      </c>
      <c r="J11" s="19">
        <v>4</v>
      </c>
      <c r="K11" s="20">
        <f t="shared" ref="K11" si="3">J11/G11</f>
        <v>1.3333333333333333</v>
      </c>
      <c r="L11" s="11" t="s">
        <v>16</v>
      </c>
    </row>
    <row r="12" spans="1:12" ht="40.5" x14ac:dyDescent="0.25">
      <c r="A12" s="12">
        <v>9</v>
      </c>
      <c r="B12" s="13" t="s">
        <v>224</v>
      </c>
      <c r="C12" s="7" t="s">
        <v>21</v>
      </c>
      <c r="D12" s="8">
        <v>1</v>
      </c>
      <c r="E12" s="9">
        <v>42010</v>
      </c>
      <c r="F12" s="9">
        <v>42011</v>
      </c>
      <c r="G12" s="8">
        <v>3</v>
      </c>
      <c r="H12" s="9">
        <v>42011</v>
      </c>
      <c r="I12" s="9">
        <v>42011</v>
      </c>
      <c r="J12" s="19">
        <v>3.5</v>
      </c>
      <c r="K12" s="20">
        <f>J12/G12</f>
        <v>1.1666666666666667</v>
      </c>
      <c r="L12" s="11" t="s">
        <v>16</v>
      </c>
    </row>
    <row r="13" spans="1:12" x14ac:dyDescent="0.25">
      <c r="A13" s="12">
        <v>10</v>
      </c>
      <c r="B13" s="13" t="s">
        <v>92</v>
      </c>
      <c r="C13" s="7" t="s">
        <v>21</v>
      </c>
      <c r="D13" s="8"/>
      <c r="E13" s="9">
        <v>42011</v>
      </c>
      <c r="F13" s="9">
        <v>42011</v>
      </c>
      <c r="G13" s="8">
        <v>1</v>
      </c>
      <c r="H13" s="9">
        <v>42011</v>
      </c>
      <c r="I13" s="9">
        <v>42011</v>
      </c>
      <c r="J13" s="19">
        <v>1</v>
      </c>
      <c r="K13" s="20">
        <f>100%</f>
        <v>1</v>
      </c>
      <c r="L13" s="11" t="s">
        <v>16</v>
      </c>
    </row>
    <row r="14" spans="1:12" ht="27" x14ac:dyDescent="0.25">
      <c r="A14" s="7">
        <v>11</v>
      </c>
      <c r="B14" s="8" t="s">
        <v>136</v>
      </c>
      <c r="C14" s="7" t="s">
        <v>18</v>
      </c>
      <c r="D14" s="8">
        <f>F14-E14</f>
        <v>6</v>
      </c>
      <c r="E14" s="9">
        <v>42004</v>
      </c>
      <c r="F14" s="9">
        <v>42010</v>
      </c>
      <c r="G14" s="8">
        <v>3</v>
      </c>
      <c r="H14" s="9">
        <v>42005</v>
      </c>
      <c r="I14" s="26">
        <v>42010</v>
      </c>
      <c r="J14" s="19">
        <v>2.75</v>
      </c>
      <c r="K14" s="20">
        <f>G14/J14</f>
        <v>1.0909090909090908</v>
      </c>
      <c r="L14" s="11" t="s">
        <v>16</v>
      </c>
    </row>
    <row r="15" spans="1:12" ht="27" x14ac:dyDescent="0.25">
      <c r="A15" s="7">
        <v>12</v>
      </c>
      <c r="B15" s="8" t="s">
        <v>94</v>
      </c>
      <c r="C15" s="7" t="s">
        <v>18</v>
      </c>
      <c r="D15" s="8">
        <v>2</v>
      </c>
      <c r="E15" s="9">
        <v>42010</v>
      </c>
      <c r="F15" s="9">
        <v>42011</v>
      </c>
      <c r="G15" s="8">
        <v>4.5</v>
      </c>
      <c r="H15" s="9">
        <v>42012</v>
      </c>
      <c r="I15" s="26">
        <v>42013</v>
      </c>
      <c r="J15" s="19">
        <v>5</v>
      </c>
      <c r="K15" s="20">
        <f>G15/J15</f>
        <v>0.9</v>
      </c>
      <c r="L15" s="11" t="s">
        <v>16</v>
      </c>
    </row>
    <row r="16" spans="1:12" x14ac:dyDescent="0.25">
      <c r="A16" s="27">
        <v>13</v>
      </c>
      <c r="B16" s="32" t="s">
        <v>74</v>
      </c>
      <c r="C16" s="27" t="s">
        <v>15</v>
      </c>
      <c r="D16" s="8">
        <v>1</v>
      </c>
      <c r="E16" s="9">
        <v>42012</v>
      </c>
      <c r="F16" s="9">
        <v>42014</v>
      </c>
      <c r="G16" s="8">
        <v>6</v>
      </c>
      <c r="H16" s="9">
        <v>42013</v>
      </c>
      <c r="I16" s="26">
        <v>42015</v>
      </c>
      <c r="J16" s="19">
        <f>0.5+0</f>
        <v>0.5</v>
      </c>
      <c r="K16" s="20">
        <f>E16/F16</f>
        <v>0.99995239682010761</v>
      </c>
      <c r="L16" s="11" t="s">
        <v>16</v>
      </c>
    </row>
    <row r="17" spans="1:12" x14ac:dyDescent="0.25">
      <c r="A17" s="12">
        <v>14</v>
      </c>
      <c r="B17" s="12" t="s">
        <v>225</v>
      </c>
      <c r="C17" s="12" t="s">
        <v>15</v>
      </c>
      <c r="D17" s="12"/>
      <c r="E17" s="44">
        <v>42010</v>
      </c>
      <c r="F17" s="44">
        <v>42010</v>
      </c>
      <c r="G17" s="12">
        <v>1</v>
      </c>
      <c r="H17" s="44">
        <v>42010</v>
      </c>
      <c r="I17" s="44">
        <v>42010</v>
      </c>
      <c r="J17" s="12">
        <v>0.5</v>
      </c>
      <c r="K17" s="20">
        <f>J17/G17</f>
        <v>0.5</v>
      </c>
      <c r="L17" s="11" t="s">
        <v>16</v>
      </c>
    </row>
    <row r="18" spans="1:12" x14ac:dyDescent="0.25">
      <c r="A18" s="12">
        <v>15</v>
      </c>
      <c r="B18" s="13" t="s">
        <v>226</v>
      </c>
      <c r="C18" s="12" t="s">
        <v>15</v>
      </c>
      <c r="D18" s="13"/>
      <c r="E18" s="39">
        <v>42012</v>
      </c>
      <c r="F18" s="39">
        <v>42012</v>
      </c>
      <c r="G18" s="13">
        <v>1.5</v>
      </c>
      <c r="H18" s="39">
        <v>42012</v>
      </c>
      <c r="I18" s="39">
        <v>42012</v>
      </c>
      <c r="J18" s="40">
        <v>1.25</v>
      </c>
      <c r="K18" s="20">
        <f>G18/J18</f>
        <v>1.2</v>
      </c>
      <c r="L18" s="11" t="s">
        <v>16</v>
      </c>
    </row>
    <row r="19" spans="1:12" x14ac:dyDescent="0.25">
      <c r="A19" s="7">
        <v>16</v>
      </c>
      <c r="B19" s="8" t="s">
        <v>77</v>
      </c>
      <c r="C19" s="7" t="s">
        <v>30</v>
      </c>
      <c r="D19" s="8">
        <v>1</v>
      </c>
      <c r="E19" s="9">
        <v>42015</v>
      </c>
      <c r="F19" s="9">
        <v>42015</v>
      </c>
      <c r="G19" s="8">
        <v>1</v>
      </c>
      <c r="H19" s="9">
        <v>42015</v>
      </c>
      <c r="I19" s="9">
        <v>42015</v>
      </c>
      <c r="J19" s="8">
        <v>1</v>
      </c>
      <c r="K19" s="20">
        <f>G19/J19</f>
        <v>1</v>
      </c>
      <c r="L19" s="11" t="s">
        <v>16</v>
      </c>
    </row>
    <row r="20" spans="1:12" x14ac:dyDescent="0.25">
      <c r="A20" s="7">
        <v>17</v>
      </c>
      <c r="B20" s="8" t="s">
        <v>78</v>
      </c>
      <c r="C20" s="7" t="s">
        <v>79</v>
      </c>
      <c r="D20" s="8">
        <v>1</v>
      </c>
      <c r="E20" s="9">
        <v>42015</v>
      </c>
      <c r="F20" s="9">
        <v>42015</v>
      </c>
      <c r="G20" s="8">
        <v>1</v>
      </c>
      <c r="H20" s="9">
        <v>42014</v>
      </c>
      <c r="I20" s="9">
        <v>42014</v>
      </c>
      <c r="J20" s="19">
        <v>1</v>
      </c>
      <c r="K20" s="20">
        <f>G20/J20</f>
        <v>1</v>
      </c>
      <c r="L20" s="11" t="s">
        <v>16</v>
      </c>
    </row>
  </sheetData>
  <mergeCells count="1">
    <mergeCell ref="A1:L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showGridLines="0" tabSelected="1" topLeftCell="H1" zoomScale="70" zoomScaleNormal="70" workbookViewId="0">
      <selection activeCell="U32" sqref="U32"/>
    </sheetView>
  </sheetViews>
  <sheetFormatPr defaultRowHeight="15" x14ac:dyDescent="0.25"/>
  <cols>
    <col min="1" max="1" width="4.85546875" style="45" bestFit="1" customWidth="1"/>
    <col min="2" max="2" width="45.28515625" style="45" customWidth="1"/>
    <col min="3" max="3" width="14.5703125" style="45" bestFit="1" customWidth="1"/>
    <col min="4" max="4" width="18.28515625" style="45" bestFit="1" customWidth="1"/>
    <col min="5" max="5" width="18.140625" style="45" bestFit="1" customWidth="1"/>
    <col min="6" max="6" width="16.85546875" style="45" bestFit="1" customWidth="1"/>
    <col min="7" max="7" width="19.28515625" style="45" bestFit="1" customWidth="1"/>
    <col min="8" max="8" width="14.28515625" style="45" bestFit="1" customWidth="1"/>
    <col min="9" max="9" width="13" style="45" bestFit="1" customWidth="1"/>
    <col min="10" max="10" width="15.42578125" style="45" bestFit="1" customWidth="1"/>
    <col min="11" max="11" width="7.85546875" style="45" bestFit="1" customWidth="1"/>
    <col min="12" max="12" width="11.7109375" style="45" bestFit="1" customWidth="1"/>
    <col min="13" max="16384" width="9.140625" style="45"/>
  </cols>
  <sheetData>
    <row r="1" spans="1:12" ht="22.5" x14ac:dyDescent="0.25">
      <c r="A1" s="70" t="s">
        <v>137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</row>
    <row r="2" spans="1:12" x14ac:dyDescent="0.25">
      <c r="A2" s="3" t="s">
        <v>2</v>
      </c>
      <c r="B2" s="3" t="s">
        <v>3</v>
      </c>
      <c r="C2" s="3" t="s">
        <v>4</v>
      </c>
      <c r="D2" s="3" t="s">
        <v>5</v>
      </c>
      <c r="E2" s="55" t="s">
        <v>6</v>
      </c>
      <c r="F2" s="55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56" t="s">
        <v>55</v>
      </c>
      <c r="L2" s="3" t="s">
        <v>12</v>
      </c>
    </row>
    <row r="3" spans="1:12" x14ac:dyDescent="0.25">
      <c r="A3" s="7">
        <v>1</v>
      </c>
      <c r="B3" s="13" t="s">
        <v>229</v>
      </c>
      <c r="C3" s="7" t="s">
        <v>15</v>
      </c>
      <c r="D3" s="8">
        <v>1</v>
      </c>
      <c r="E3" s="9">
        <v>42016</v>
      </c>
      <c r="F3" s="9">
        <f>E3</f>
        <v>42016</v>
      </c>
      <c r="G3" s="8">
        <v>1</v>
      </c>
      <c r="H3" s="9">
        <v>42016</v>
      </c>
      <c r="I3" s="9">
        <f>H3</f>
        <v>42016</v>
      </c>
      <c r="J3" s="19">
        <v>1</v>
      </c>
      <c r="K3" s="20">
        <f>G3/J3</f>
        <v>1</v>
      </c>
      <c r="L3" s="11" t="s">
        <v>16</v>
      </c>
    </row>
    <row r="4" spans="1:12" ht="27" x14ac:dyDescent="0.25">
      <c r="A4" s="7">
        <v>2</v>
      </c>
      <c r="B4" s="8" t="s">
        <v>230</v>
      </c>
      <c r="C4" s="7" t="s">
        <v>24</v>
      </c>
      <c r="D4" s="8">
        <v>1</v>
      </c>
      <c r="E4" s="9">
        <v>42016</v>
      </c>
      <c r="F4" s="9">
        <v>42016</v>
      </c>
      <c r="G4" s="8">
        <v>2</v>
      </c>
      <c r="H4" s="9">
        <v>42016</v>
      </c>
      <c r="I4" s="9">
        <v>42016</v>
      </c>
      <c r="J4" s="19">
        <v>1.75</v>
      </c>
      <c r="K4" s="20">
        <f>G4/J4</f>
        <v>1.1428571428571428</v>
      </c>
      <c r="L4" s="11" t="s">
        <v>16</v>
      </c>
    </row>
    <row r="5" spans="1:12" x14ac:dyDescent="0.25">
      <c r="A5" s="7">
        <v>3</v>
      </c>
      <c r="B5" s="12" t="s">
        <v>231</v>
      </c>
      <c r="C5" s="18" t="s">
        <v>105</v>
      </c>
      <c r="D5" s="8">
        <v>3</v>
      </c>
      <c r="E5" s="9">
        <v>42017</v>
      </c>
      <c r="F5" s="9">
        <v>42018</v>
      </c>
      <c r="G5" s="8">
        <v>3</v>
      </c>
      <c r="H5" s="9">
        <v>42017</v>
      </c>
      <c r="I5" s="9">
        <v>42018</v>
      </c>
      <c r="J5" s="19">
        <v>2.75</v>
      </c>
      <c r="K5" s="20">
        <f>G5/J5</f>
        <v>1.0909090909090908</v>
      </c>
      <c r="L5" s="11" t="s">
        <v>16</v>
      </c>
    </row>
    <row r="6" spans="1:12" x14ac:dyDescent="0.25">
      <c r="A6" s="7">
        <v>4</v>
      </c>
      <c r="B6" s="8" t="s">
        <v>232</v>
      </c>
      <c r="C6" s="18" t="s">
        <v>233</v>
      </c>
      <c r="D6" s="8">
        <v>5</v>
      </c>
      <c r="E6" s="9">
        <v>42017</v>
      </c>
      <c r="F6" s="9">
        <v>42021</v>
      </c>
      <c r="G6" s="8">
        <v>9</v>
      </c>
      <c r="H6" s="9">
        <v>42017</v>
      </c>
      <c r="I6" s="9">
        <v>42023</v>
      </c>
      <c r="J6" s="19">
        <v>9</v>
      </c>
      <c r="K6" s="20">
        <f>G6/J6</f>
        <v>1</v>
      </c>
      <c r="L6" s="11" t="s">
        <v>16</v>
      </c>
    </row>
    <row r="7" spans="1:12" x14ac:dyDescent="0.25">
      <c r="A7" s="7">
        <v>5</v>
      </c>
      <c r="B7" s="8" t="s">
        <v>234</v>
      </c>
      <c r="C7" s="18" t="s">
        <v>18</v>
      </c>
      <c r="D7" s="8">
        <v>6</v>
      </c>
      <c r="E7" s="9">
        <v>42017</v>
      </c>
      <c r="F7" s="9">
        <v>42022</v>
      </c>
      <c r="G7" s="8">
        <v>2</v>
      </c>
      <c r="H7" s="9">
        <v>42017</v>
      </c>
      <c r="I7" s="9">
        <v>42022</v>
      </c>
      <c r="J7" s="19">
        <v>2</v>
      </c>
      <c r="K7" s="20">
        <f>G7/J7</f>
        <v>1</v>
      </c>
      <c r="L7" s="11" t="s">
        <v>16</v>
      </c>
    </row>
    <row r="8" spans="1:12" x14ac:dyDescent="0.25">
      <c r="A8" s="7">
        <v>6</v>
      </c>
      <c r="B8" s="8" t="s">
        <v>235</v>
      </c>
      <c r="C8" s="18" t="s">
        <v>27</v>
      </c>
      <c r="D8" s="8">
        <v>6</v>
      </c>
      <c r="E8" s="9">
        <v>42017</v>
      </c>
      <c r="F8" s="9">
        <v>42021</v>
      </c>
      <c r="G8" s="8">
        <v>2</v>
      </c>
      <c r="H8" s="9">
        <v>42017</v>
      </c>
      <c r="I8" s="9">
        <v>42022</v>
      </c>
      <c r="J8" s="19">
        <v>2</v>
      </c>
      <c r="K8" s="20">
        <f>G8/J8</f>
        <v>1</v>
      </c>
      <c r="L8" s="11" t="s">
        <v>16</v>
      </c>
    </row>
    <row r="9" spans="1:12" x14ac:dyDescent="0.25">
      <c r="A9" s="7">
        <v>7</v>
      </c>
      <c r="B9" s="2" t="s">
        <v>201</v>
      </c>
      <c r="C9" s="18" t="s">
        <v>27</v>
      </c>
      <c r="D9" s="8">
        <v>1</v>
      </c>
      <c r="E9" s="9">
        <v>42016</v>
      </c>
      <c r="F9" s="9">
        <v>42017</v>
      </c>
      <c r="G9" s="8">
        <v>4</v>
      </c>
      <c r="H9" s="9">
        <v>42024</v>
      </c>
      <c r="I9" s="9">
        <v>42024</v>
      </c>
      <c r="J9" s="19">
        <v>3.5</v>
      </c>
      <c r="K9" s="20">
        <f>G9/J9</f>
        <v>1.1428571428571428</v>
      </c>
      <c r="L9" s="11" t="s">
        <v>16</v>
      </c>
    </row>
    <row r="10" spans="1:12" ht="14.25" customHeight="1" x14ac:dyDescent="0.25">
      <c r="A10" s="12">
        <v>8</v>
      </c>
      <c r="B10" s="13" t="s">
        <v>236</v>
      </c>
      <c r="C10" s="7" t="s">
        <v>21</v>
      </c>
      <c r="D10" s="8">
        <v>1</v>
      </c>
      <c r="E10" s="9">
        <v>42019</v>
      </c>
      <c r="F10" s="9">
        <v>42019</v>
      </c>
      <c r="G10" s="8">
        <v>2</v>
      </c>
      <c r="H10" s="9">
        <v>42019</v>
      </c>
      <c r="I10" s="26">
        <v>42019</v>
      </c>
      <c r="J10" s="19">
        <v>4</v>
      </c>
      <c r="K10" s="20">
        <f>G10/J10</f>
        <v>0.5</v>
      </c>
      <c r="L10" s="11" t="s">
        <v>16</v>
      </c>
    </row>
    <row r="11" spans="1:12" ht="27" x14ac:dyDescent="0.25">
      <c r="A11" s="12">
        <v>9</v>
      </c>
      <c r="B11" s="13" t="s">
        <v>237</v>
      </c>
      <c r="C11" s="12" t="s">
        <v>18</v>
      </c>
      <c r="D11" s="12">
        <v>1</v>
      </c>
      <c r="E11" s="44">
        <v>42018</v>
      </c>
      <c r="F11" s="44">
        <v>42018</v>
      </c>
      <c r="G11" s="12">
        <v>4.5</v>
      </c>
      <c r="H11" s="44">
        <v>42018</v>
      </c>
      <c r="I11" s="44">
        <v>42018</v>
      </c>
      <c r="J11" s="12">
        <v>4</v>
      </c>
      <c r="K11" s="12">
        <f>G11/J11</f>
        <v>1.125</v>
      </c>
      <c r="L11" s="11" t="s">
        <v>16</v>
      </c>
    </row>
    <row r="12" spans="1:12" ht="27" x14ac:dyDescent="0.25">
      <c r="A12" s="7">
        <v>10</v>
      </c>
      <c r="B12" s="8" t="s">
        <v>238</v>
      </c>
      <c r="C12" s="7" t="s">
        <v>18</v>
      </c>
      <c r="D12" s="8">
        <v>1</v>
      </c>
      <c r="E12" s="9">
        <v>42016</v>
      </c>
      <c r="F12" s="9">
        <v>42018</v>
      </c>
      <c r="G12" s="8">
        <v>2</v>
      </c>
      <c r="H12" s="9">
        <v>42016</v>
      </c>
      <c r="I12" s="80">
        <v>42021</v>
      </c>
      <c r="J12" s="33">
        <v>2</v>
      </c>
      <c r="K12" s="10">
        <f>G12/J12</f>
        <v>1</v>
      </c>
      <c r="L12" s="11" t="s">
        <v>16</v>
      </c>
    </row>
    <row r="13" spans="1:12" x14ac:dyDescent="0.25">
      <c r="A13" s="7">
        <v>11</v>
      </c>
      <c r="B13" s="8" t="s">
        <v>108</v>
      </c>
      <c r="C13" s="7" t="s">
        <v>15</v>
      </c>
      <c r="D13" s="8">
        <v>1</v>
      </c>
      <c r="E13" s="9">
        <v>42025</v>
      </c>
      <c r="F13" s="9">
        <v>42025</v>
      </c>
      <c r="G13" s="8">
        <v>1</v>
      </c>
      <c r="H13" s="9">
        <v>42025</v>
      </c>
      <c r="I13" s="9">
        <v>42025</v>
      </c>
      <c r="J13" s="33">
        <v>1.1499999999999999</v>
      </c>
      <c r="K13" s="10">
        <f>G13/J13</f>
        <v>0.86956521739130443</v>
      </c>
      <c r="L13" s="11" t="s">
        <v>16</v>
      </c>
    </row>
    <row r="14" spans="1:12" x14ac:dyDescent="0.25">
      <c r="A14" s="12">
        <v>12</v>
      </c>
      <c r="B14" s="32" t="s">
        <v>74</v>
      </c>
      <c r="C14" s="12" t="s">
        <v>15</v>
      </c>
      <c r="D14" s="12">
        <v>1</v>
      </c>
      <c r="E14" s="44">
        <v>42027</v>
      </c>
      <c r="F14" s="44">
        <v>42028</v>
      </c>
      <c r="G14" s="12">
        <v>3</v>
      </c>
      <c r="H14" s="44">
        <v>42027</v>
      </c>
      <c r="I14" s="44">
        <v>42028</v>
      </c>
      <c r="J14" s="12">
        <v>3</v>
      </c>
      <c r="K14" s="81">
        <v>1</v>
      </c>
      <c r="L14" s="11" t="s">
        <v>16</v>
      </c>
    </row>
    <row r="15" spans="1:12" x14ac:dyDescent="0.25">
      <c r="A15" s="12">
        <v>13</v>
      </c>
      <c r="B15" s="13" t="s">
        <v>239</v>
      </c>
      <c r="C15" s="12" t="s">
        <v>15</v>
      </c>
      <c r="D15" s="13">
        <v>1</v>
      </c>
      <c r="E15" s="39">
        <v>42025</v>
      </c>
      <c r="F15" s="39">
        <v>42025</v>
      </c>
      <c r="G15" s="13">
        <v>2</v>
      </c>
      <c r="H15" s="39">
        <v>42025</v>
      </c>
      <c r="I15" s="39">
        <v>42025</v>
      </c>
      <c r="J15" s="13">
        <v>1.75</v>
      </c>
      <c r="K15" s="14">
        <f>G15/J15</f>
        <v>1.1428571428571428</v>
      </c>
      <c r="L15" s="11" t="s">
        <v>16</v>
      </c>
    </row>
    <row r="16" spans="1:12" x14ac:dyDescent="0.25">
      <c r="A16" s="12">
        <v>14</v>
      </c>
      <c r="B16" s="13" t="s">
        <v>240</v>
      </c>
      <c r="C16" s="12" t="s">
        <v>15</v>
      </c>
      <c r="D16" s="13"/>
      <c r="E16" s="39">
        <v>42019</v>
      </c>
      <c r="F16" s="39">
        <v>42019</v>
      </c>
      <c r="G16" s="13">
        <v>1</v>
      </c>
      <c r="H16" s="39">
        <v>42019</v>
      </c>
      <c r="I16" s="39">
        <v>42019</v>
      </c>
      <c r="J16" s="40">
        <v>1</v>
      </c>
      <c r="K16" s="41">
        <f>G16/J16</f>
        <v>1</v>
      </c>
      <c r="L16" s="11" t="s">
        <v>16</v>
      </c>
    </row>
    <row r="17" spans="1:12" x14ac:dyDescent="0.25">
      <c r="A17" s="12">
        <v>15</v>
      </c>
      <c r="B17" s="13" t="s">
        <v>241</v>
      </c>
      <c r="C17" s="12" t="s">
        <v>15</v>
      </c>
      <c r="D17" s="13"/>
      <c r="E17" s="39">
        <v>42023</v>
      </c>
      <c r="F17" s="39">
        <v>42023</v>
      </c>
      <c r="G17" s="13">
        <v>1</v>
      </c>
      <c r="H17" s="39">
        <v>42023</v>
      </c>
      <c r="I17" s="39">
        <v>42023</v>
      </c>
      <c r="J17" s="40">
        <v>0.5</v>
      </c>
      <c r="K17" s="41">
        <f>G17/J17</f>
        <v>2</v>
      </c>
      <c r="L17" s="11" t="s">
        <v>16</v>
      </c>
    </row>
    <row r="18" spans="1:12" x14ac:dyDescent="0.25">
      <c r="A18" s="7">
        <v>16</v>
      </c>
      <c r="B18" s="8" t="s">
        <v>77</v>
      </c>
      <c r="C18" s="7" t="s">
        <v>30</v>
      </c>
      <c r="D18" s="8">
        <v>1</v>
      </c>
      <c r="E18" s="9">
        <v>42029</v>
      </c>
      <c r="F18" s="9">
        <v>42029</v>
      </c>
      <c r="G18" s="8">
        <v>1</v>
      </c>
      <c r="H18" s="9">
        <v>42029</v>
      </c>
      <c r="I18" s="9">
        <v>42029</v>
      </c>
      <c r="J18" s="19">
        <v>1.25</v>
      </c>
      <c r="K18" s="20">
        <f>G18/J18</f>
        <v>0.8</v>
      </c>
      <c r="L18" s="11" t="s">
        <v>16</v>
      </c>
    </row>
    <row r="19" spans="1:12" x14ac:dyDescent="0.25">
      <c r="A19" s="7">
        <v>17</v>
      </c>
      <c r="B19" s="8" t="s">
        <v>78</v>
      </c>
      <c r="C19" s="7" t="s">
        <v>79</v>
      </c>
      <c r="D19" s="8">
        <v>1</v>
      </c>
      <c r="E19" s="9">
        <v>42029</v>
      </c>
      <c r="F19" s="9">
        <v>42029</v>
      </c>
      <c r="G19" s="8">
        <v>1.5</v>
      </c>
      <c r="H19" s="9">
        <v>42029</v>
      </c>
      <c r="I19" s="9">
        <v>42029</v>
      </c>
      <c r="J19" s="19">
        <v>1.5</v>
      </c>
      <c r="K19" s="20">
        <f>G19/J19</f>
        <v>1</v>
      </c>
      <c r="L19" s="11" t="s">
        <v>16</v>
      </c>
    </row>
    <row r="20" spans="1:12" x14ac:dyDescent="0.25">
      <c r="A20" s="7"/>
      <c r="B20" s="8"/>
      <c r="C20" s="7"/>
      <c r="D20" s="8"/>
      <c r="E20" s="9"/>
      <c r="F20" s="9"/>
      <c r="G20" s="8"/>
      <c r="H20" s="9"/>
      <c r="I20" s="9"/>
      <c r="J20" s="19"/>
      <c r="K20" s="20"/>
      <c r="L20" s="11"/>
    </row>
  </sheetData>
  <mergeCells count="1">
    <mergeCell ref="A1:L1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showGridLines="0" zoomScale="85" zoomScaleNormal="85" workbookViewId="0">
      <selection activeCell="F13" sqref="F13"/>
    </sheetView>
  </sheetViews>
  <sheetFormatPr defaultRowHeight="15" x14ac:dyDescent="0.25"/>
  <cols>
    <col min="1" max="1" width="9.140625" style="48"/>
    <col min="2" max="2" width="13.42578125" style="48" customWidth="1"/>
    <col min="3" max="3" width="17.5703125" style="48" customWidth="1"/>
    <col min="4" max="4" width="94" style="48" customWidth="1"/>
    <col min="5" max="16384" width="9.140625" style="48"/>
  </cols>
  <sheetData>
    <row r="1" spans="1:4" ht="17.25" thickBot="1" x14ac:dyDescent="0.35">
      <c r="A1" s="47"/>
      <c r="B1" s="47"/>
      <c r="C1" s="47"/>
      <c r="D1" s="47"/>
    </row>
    <row r="2" spans="1:4" ht="26.25" thickBot="1" x14ac:dyDescent="0.35">
      <c r="A2" s="47"/>
      <c r="B2" s="49" t="s">
        <v>173</v>
      </c>
      <c r="C2" s="50" t="s">
        <v>175</v>
      </c>
      <c r="D2" s="50" t="s">
        <v>174</v>
      </c>
    </row>
    <row r="3" spans="1:4" ht="68.25" thickBot="1" x14ac:dyDescent="0.35">
      <c r="A3" s="47"/>
      <c r="B3" s="53"/>
      <c r="C3" s="52" t="s">
        <v>176</v>
      </c>
      <c r="D3" s="52" t="s">
        <v>177</v>
      </c>
    </row>
    <row r="4" spans="1:4" ht="17.25" thickBot="1" x14ac:dyDescent="0.35">
      <c r="A4" s="47"/>
      <c r="B4" s="51"/>
      <c r="C4" s="52" t="s">
        <v>178</v>
      </c>
      <c r="D4" s="52" t="s">
        <v>179</v>
      </c>
    </row>
    <row r="5" spans="1:4" ht="54.75" thickBot="1" x14ac:dyDescent="0.35">
      <c r="A5" s="47"/>
      <c r="B5" s="51"/>
      <c r="C5" s="46" t="s">
        <v>181</v>
      </c>
      <c r="D5" s="46" t="s">
        <v>180</v>
      </c>
    </row>
    <row r="6" spans="1:4" ht="16.5" x14ac:dyDescent="0.3">
      <c r="A6" s="47"/>
      <c r="B6" s="47"/>
      <c r="C6" s="47"/>
      <c r="D6" s="47"/>
    </row>
    <row r="7" spans="1:4" ht="16.5" x14ac:dyDescent="0.3">
      <c r="A7" s="47"/>
      <c r="B7" s="47"/>
      <c r="C7" s="47"/>
      <c r="D7" s="47"/>
    </row>
    <row r="8" spans="1:4" ht="16.5" x14ac:dyDescent="0.3">
      <c r="A8" s="47"/>
      <c r="B8" s="47"/>
      <c r="C8" s="47"/>
      <c r="D8" s="4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Detailed Schedule</vt:lpstr>
      <vt:lpstr>Iteration 1</vt:lpstr>
      <vt:lpstr>Iteration 2</vt:lpstr>
      <vt:lpstr>Iteration 3</vt:lpstr>
      <vt:lpstr>Iteration 4</vt:lpstr>
      <vt:lpstr>Iteration 5</vt:lpstr>
      <vt:lpstr>Iteration 6</vt:lpstr>
      <vt:lpstr>Iteration 7</vt:lpstr>
      <vt:lpstr>Guidelines for Task Metrics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ShiQi</dc:creator>
  <cp:lastModifiedBy>ShiQi</cp:lastModifiedBy>
  <dcterms:created xsi:type="dcterms:W3CDTF">2014-10-05T07:46:27Z</dcterms:created>
  <dcterms:modified xsi:type="dcterms:W3CDTF">2015-01-25T08:33:53Z</dcterms:modified>
</cp:coreProperties>
</file>