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1" activeTab="1"/>
  </bookViews>
  <sheets>
    <sheet name="app_info" sheetId="1" r:id="rId1"/>
    <sheet name="TP" sheetId="2" r:id="rId2"/>
    <sheet name="FP" sheetId="3" r:id="rId3"/>
    <sheet name="Panic" sheetId="4" r:id="rId4"/>
    <sheet name="Perf" sheetId="6" r:id="rId5"/>
    <sheet name="Rudra" sheetId="7" r:id="rId6"/>
    <sheet name="MirChecker" sheetId="8" r:id="rId7"/>
    <sheet name="Studied Bugs" sheetId="9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rFont val="宋体"/>
            <charset val="134"/>
          </rPr>
          <t>you only have four false positives?
	-Linhai Song</t>
        </r>
      </text>
    </comment>
  </commentList>
</comments>
</file>

<file path=xl/sharedStrings.xml><?xml version="1.0" encoding="utf-8"?>
<sst xmlns="http://schemas.openxmlformats.org/spreadsheetml/2006/main" count="444" uniqueCount="231">
  <si>
    <t>Old</t>
  </si>
  <si>
    <t>Double-Lock</t>
  </si>
  <si>
    <t>Conflict-Lock</t>
  </si>
  <si>
    <t>Atomicity-Violation</t>
  </si>
  <si>
    <t>Use-After-Free</t>
  </si>
  <si>
    <t>No</t>
  </si>
  <si>
    <t>App Name</t>
  </si>
  <si>
    <t>App Link</t>
  </si>
  <si>
    <t>Stars</t>
  </si>
  <si>
    <t>Size (KB)</t>
  </si>
  <si>
    <t>Commits</t>
  </si>
  <si>
    <t>LOC</t>
  </si>
  <si>
    <t>Ranking</t>
  </si>
  <si>
    <t>Contributors</t>
  </si>
  <si>
    <t>Starting Time</t>
  </si>
  <si>
    <t>Description</t>
  </si>
  <si>
    <t>Servo</t>
  </si>
  <si>
    <t>https://github.com/servo/servo</t>
  </si>
  <si>
    <t>02-2012</t>
  </si>
  <si>
    <t>The Servo Browser Engine</t>
  </si>
  <si>
    <t>TiKV</t>
  </si>
  <si>
    <t>https://github.com/tikv/tikv</t>
  </si>
  <si>
    <t>01-2016</t>
  </si>
  <si>
    <t>key-value store</t>
  </si>
  <si>
    <t>openethereum</t>
  </si>
  <si>
    <t>https://github.com/openethereum/openethereum</t>
  </si>
  <si>
    <t>11-2015</t>
  </si>
  <si>
    <t>EVM and WASM client</t>
  </si>
  <si>
    <t>Redox</t>
  </si>
  <si>
    <t>https://gitlab.redox-os.org/redox-os/redox/</t>
  </si>
  <si>
    <t>08-2016</t>
  </si>
  <si>
    <t>Rust Operating System</t>
  </si>
  <si>
    <t>Tock</t>
  </si>
  <si>
    <t>https://github.com/tock/tock</t>
  </si>
  <si>
    <t>05-2015</t>
  </si>
  <si>
    <t xml:space="preserve">embedded operating system for Cortex-M based microcontrollers </t>
  </si>
  <si>
    <t>Rand</t>
  </si>
  <si>
    <t>https://github.com/rust-random/rand</t>
  </si>
  <si>
    <t>07-2010</t>
  </si>
  <si>
    <t>random number generation</t>
  </si>
  <si>
    <t>crossbeam</t>
  </si>
  <si>
    <t>https://github.com/crossbeam-rs/crossbeam</t>
  </si>
  <si>
    <t>Tools for concurrent programming</t>
  </si>
  <si>
    <t>threadpool</t>
  </si>
  <si>
    <t>https://github.com/rust-threadpool/rust-threadpool</t>
  </si>
  <si>
    <t>02-2015</t>
  </si>
  <si>
    <t>thread pool for parallel task execution</t>
  </si>
  <si>
    <t>Rayon</t>
  </si>
  <si>
    <t>10-2014</t>
  </si>
  <si>
    <t>data parallelism library</t>
  </si>
  <si>
    <t>lazy_static rs</t>
  </si>
  <si>
    <t>https://github.com/rust-lang-nursery/lazy-static.rs</t>
  </si>
  <si>
    <t>06-2014</t>
  </si>
  <si>
    <t>macro for defining lazy evaluated static variables</t>
  </si>
  <si>
    <t>New</t>
  </si>
  <si>
    <t>deno</t>
  </si>
  <si>
    <t>https://github.com/denoland/deno</t>
  </si>
  <si>
    <t>05-2018</t>
  </si>
  <si>
    <t>A secure JavaScript and TypeScript runtime</t>
  </si>
  <si>
    <t>diem</t>
  </si>
  <si>
    <t>https://github.com/diem/diem</t>
  </si>
  <si>
    <t>04-2019</t>
  </si>
  <si>
    <t>Diem’s mission is to build a trusted and innovative financial network that empowers people and businesses around the world.</t>
  </si>
  <si>
    <t>firecracker</t>
  </si>
  <si>
    <t>https://github.com/firecracker-microvm/firecracker</t>
  </si>
  <si>
    <t>10-2017</t>
  </si>
  <si>
    <t>Secure and fast microVMs for serverless computing.</t>
  </si>
  <si>
    <t>tokio</t>
  </si>
  <si>
    <t>https://github.com/tokio-rs/tokio</t>
  </si>
  <si>
    <t>09-2016</t>
  </si>
  <si>
    <t>A runtime for writing reliable asynchronous applications with Rust. Provides I/O, networking, scheduling, timers</t>
  </si>
  <si>
    <t>wasmer</t>
  </si>
  <si>
    <t>https://github.com/wasmerio/wasmer</t>
  </si>
  <si>
    <t>10-2018</t>
  </si>
  <si>
    <t>The leading WebAssembly Runtime supporting WASI and Emscripten</t>
  </si>
  <si>
    <t>grin</t>
  </si>
  <si>
    <t>https://github.com/mimblewimble/grin</t>
  </si>
  <si>
    <t>10-2016</t>
  </si>
  <si>
    <t>Minimal implementation of the Mimblewimble protocol.</t>
  </si>
  <si>
    <t>substrate</t>
  </si>
  <si>
    <t>https://github.com/paritytech/substrate</t>
  </si>
  <si>
    <t>11-2017</t>
  </si>
  <si>
    <t>Substrate: The platform for blockchain innovators</t>
  </si>
  <si>
    <t>winit</t>
  </si>
  <si>
    <t>https://github.com/rust-windowing/winit</t>
  </si>
  <si>
    <t>02-2016</t>
  </si>
  <si>
    <t>Window handling library in pure Rust</t>
  </si>
  <si>
    <t>rCore</t>
  </si>
  <si>
    <t>https://github.com/rcore-os/rCore</t>
  </si>
  <si>
    <t>04-2018</t>
  </si>
  <si>
    <t>Rust version of THU uCore OS. Linux compatible.</t>
  </si>
  <si>
    <t>serenity</t>
  </si>
  <si>
    <t>https://github.com/serenity-rs/serenity</t>
  </si>
  <si>
    <t>11-2016</t>
  </si>
  <si>
    <t>A Rust library for the Discord API.</t>
  </si>
  <si>
    <t>solana</t>
  </si>
  <si>
    <t>https://github.com/solana-labs/solana</t>
  </si>
  <si>
    <t>02-2018</t>
  </si>
  <si>
    <t>Web-Scale Blockchain for fast, secure, scalable, decentralized apps and marketplaces.</t>
  </si>
  <si>
    <t>lighthouse</t>
  </si>
  <si>
    <t>https://github.com/sigp/lighthouse</t>
  </si>
  <si>
    <t>07-2018</t>
  </si>
  <si>
    <t>Rust Ethereum 2.0 Client</t>
  </si>
  <si>
    <t>Collected on 2021-03-01</t>
  </si>
  <si>
    <t>Rules:</t>
  </si>
  <si>
    <t>Size &gt;700K</t>
  </si>
  <si>
    <t>stars&gt;900</t>
  </si>
  <si>
    <t>Search the repo with keywords "Mutex" and "RwLock".The sum of results &gt;=20</t>
  </si>
  <si>
    <t>https://github.com/search?o=desc&amp;q=stars%3A%3E700+size%3A%3E500+language%3ARust&amp;s=stars&amp;type=Repositories</t>
  </si>
  <si>
    <t>Note: Remove those that are archived, too old (not updated since 2018), tutorials, not an application/library</t>
  </si>
  <si>
    <t>PR</t>
  </si>
  <si>
    <t>Reported # of Bugs</t>
  </si>
  <si>
    <t>Double Lock</t>
  </si>
  <si>
    <t>Conflict Lock</t>
  </si>
  <si>
    <t>Atomicity Violation</t>
  </si>
  <si>
    <t>Use After Free</t>
  </si>
  <si>
    <t>Fixed?</t>
  </si>
  <si>
    <t>Confirmed?</t>
  </si>
  <si>
    <t>No resp?</t>
  </si>
  <si>
    <t>Atomicity Violation+Interior Mutability</t>
  </si>
  <si>
    <t>https://github.com/servo/servo/issues/28245</t>
  </si>
  <si>
    <t>https://github.com/openethereum/openethereum/pull/289</t>
  </si>
  <si>
    <t>https://github.com/openethereum/parity-ethereum/pull/11172</t>
  </si>
  <si>
    <t>https://github.com/openethereum/parity-ethereum/pull/11175</t>
  </si>
  <si>
    <t>https://github.com/openethereum/parity-ethereum/pull/11766</t>
  </si>
  <si>
    <t>https://github.com/openethereum/parity-ethereum/pull/11767</t>
  </si>
  <si>
    <t>https://github.com/openethereum/parity-ethereum/pull/11764</t>
  </si>
  <si>
    <t>https://github.com/openethereum/parity-ethereum/pull/11768</t>
  </si>
  <si>
    <t>https://github.com/openethereum/parity-ethereum/pull/11769</t>
  </si>
  <si>
    <t>https://github.com/openethereum/openethereum/issues/293</t>
  </si>
  <si>
    <t>https://gitlab.redox-os.org/redox-os/relibc/issues/159</t>
  </si>
  <si>
    <t>https://github.com/rust-random/rand/issues/911</t>
  </si>
  <si>
    <t>https://github.com/crossbeam-rs/crossbeam/issues/451</t>
  </si>
  <si>
    <t>https://github.com/diem/diem/issues/7832</t>
  </si>
  <si>
    <t>https://github.com/firecracker-microvm/firecracker/issues/2486</t>
  </si>
  <si>
    <t>https://github.com/tokio-rs/tokio/pull/2439</t>
  </si>
  <si>
    <t>https://github.com/wasmerio/wasmer/pull/1466</t>
  </si>
  <si>
    <t>https://github.com/wasmerio/wasmer/issues/2169</t>
  </si>
  <si>
    <t>https://github.com/mimblewimble/grin/pull/3337</t>
  </si>
  <si>
    <t>https://github.com/mimblewimble/grin/pull/3340</t>
  </si>
  <si>
    <t>https://github.com/mimblewimble/grin/issues/3588</t>
  </si>
  <si>
    <t>https://github.com/paritytech/substrate/pull/6277</t>
  </si>
  <si>
    <t>https://github.com/rust-windowing/winit/pull/1579</t>
  </si>
  <si>
    <t>https://github.com/rcore-os/rcore-fs/issues/18</t>
  </si>
  <si>
    <t>https://github.com/rcore-os/rcore-thread/issues/6</t>
  </si>
  <si>
    <t>https://github.com/solana-labs/solana/security/advisories/GHSA-8qw4-385v-4qw5</t>
  </si>
  <si>
    <t>https://github.com/solana-labs/solana/pull/10466</t>
  </si>
  <si>
    <t>https://github.com/solana-labs/solana/pull/10469</t>
  </si>
  <si>
    <t>https://github.com/sigp/lighthouse/pull/1241</t>
  </si>
  <si>
    <t>https://github.com/sigp/lighthouse/issues/2245</t>
  </si>
  <si>
    <t>SUM</t>
  </si>
  <si>
    <t>Time</t>
  </si>
  <si>
    <t>Original Checking</t>
  </si>
  <si>
    <t>Double-Lock Checking</t>
  </si>
  <si>
    <t>OpenEthereum</t>
  </si>
  <si>
    <t>19m53.762s</t>
  </si>
  <si>
    <t>19m55.899s</t>
  </si>
  <si>
    <t>App</t>
  </si>
  <si>
    <t>Type</t>
  </si>
  <si>
    <t>Num</t>
  </si>
  <si>
    <t>Reason</t>
  </si>
  <si>
    <t>Links</t>
  </si>
  <si>
    <t>Program logic guarantees no atomicity violation</t>
  </si>
  <si>
    <t>https://docs.google.com/document/d/1DmT3XXSYAJaoMlucj5Dtq0S9S6NihKv1rsH6Xh3cvx4/edit#bookmark=id.ghld10rwj5h5</t>
  </si>
  <si>
    <t>the first lock and the second lock have the same type but cannot alias.</t>
  </si>
  <si>
    <t>https://docs.google.com/document/d/1DmT3XXSYAJaoMlucj5Dtq0S9S6NihKv1rsH6Xh3cvx4/edit#bookmark=id.hi7sfmetaa6a</t>
  </si>
  <si>
    <t>lockguard is passed as parameter. Canot find its Mutex without precise interprocedural analysis.</t>
  </si>
  <si>
    <t>https://docs.google.com/document/d/1DmT3XXSYAJaoMlucj5Dtq0S9S6NihKv1rsH6Xh3cvx4/edit#bookmark=id.jayubftcwvbd</t>
  </si>
  <si>
    <t>servo</t>
  </si>
  <si>
    <t>https://docs.google.com/document/d/1DmT3XXSYAJaoMlucj5Dtq0S9S6NihKv1rsH6Xh3cvx4/edit#bookmark=id.uodrdmj71pmp</t>
  </si>
  <si>
    <t xml:space="preserve">Other synchronization guarantees exclusiveness access, which eliminates atomicity violation </t>
  </si>
  <si>
    <t>https://docs.google.com/document/d/1DmT3XXSYAJaoMlucj5Dtq0S9S6NihKv1rsH6Xh3cvx4/edit#bookmark=id.pv1irpyfkitc</t>
  </si>
  <si>
    <t>Total FP</t>
  </si>
  <si>
    <t>Result.unwrap</t>
  </si>
  <si>
    <t>Result.expect</t>
  </si>
  <si>
    <t>Option.unwrap</t>
  </si>
  <si>
    <t>Option.expect</t>
  </si>
  <si>
    <t>panic_fmt</t>
  </si>
  <si>
    <t>assert_failed</t>
  </si>
  <si>
    <t>panic</t>
  </si>
  <si>
    <t>Total</t>
  </si>
  <si>
    <t>Servo?</t>
  </si>
  <si>
    <t>Redox?</t>
  </si>
  <si>
    <t>Deadlock(Double-Lock+Conflict-Lock)</t>
  </si>
  <si>
    <t>Memory(Use-After-Free+Invalid-Free)</t>
  </si>
  <si>
    <t>All</t>
  </si>
  <si>
    <t>On Paper</t>
  </si>
  <si>
    <t xml:space="preserve"> Total Time(s)</t>
  </si>
  <si>
    <t>Detecting Time(us)</t>
  </si>
  <si>
    <t>Detecting/Total Time</t>
  </si>
  <si>
    <t>All Detecting/Avg Total Time</t>
  </si>
  <si>
    <t>Overall Detection Time (s)</t>
  </si>
  <si>
    <t>Build Time (s)</t>
  </si>
  <si>
    <t>Overall/Build</t>
  </si>
  <si>
    <t>Detection Time (us)</t>
  </si>
  <si>
    <t>Ratio</t>
  </si>
  <si>
    <t>Detection Time (s)</t>
  </si>
  <si>
    <t>Reported Mem Bugs</t>
  </si>
  <si>
    <t>FP Mem Bugs</t>
  </si>
  <si>
    <t>Reported Sync/Send Bugs</t>
  </si>
  <si>
    <t>FP Sync/Send Bugs</t>
  </si>
  <si>
    <t>Rudra FP Examples</t>
  </si>
  <si>
    <t>FP</t>
  </si>
  <si>
    <t>https://docs.google.com/document/d/1R5YRGYIIgwyUqvaO-slO_ZQPN71YW0BjvBjI1QoUrUg/edit?usp=sharing</t>
  </si>
  <si>
    <t>Difference with Rudra and MirChecker</t>
  </si>
  <si>
    <t>https://docs.google.com/document/d/13Mi9H12xUkgKpIoxUoVnzJQfJx_ISDms_82ZQ4q5sT8/edit?usp=sharing</t>
  </si>
  <si>
    <t>Reported Panics</t>
  </si>
  <si>
    <t>FP Panics</t>
  </si>
  <si>
    <t>crash</t>
  </si>
  <si>
    <t>Detectors</t>
  </si>
  <si>
    <t>Can Be Detected</t>
  </si>
  <si>
    <t>14(-4 old)</t>
  </si>
  <si>
    <t>Invalid Free</t>
  </si>
  <si>
    <t>10(-2 old)</t>
  </si>
  <si>
    <t>17(8 atomic-related)</t>
  </si>
  <si>
    <t>Can be Detected</t>
  </si>
  <si>
    <t>mem::uninitialized, interprocedural</t>
  </si>
  <si>
    <t>Has CAS op</t>
  </si>
  <si>
    <t>Manual deallocate</t>
  </si>
  <si>
    <t>stdout/stderr Lock</t>
  </si>
  <si>
    <t>set_len not mem::uninitialized</t>
  </si>
  <si>
    <t>stdout Lock</t>
  </si>
  <si>
    <t>Too old, before 2016</t>
  </si>
  <si>
    <t>stderr Lock</t>
  </si>
  <si>
    <t>alignment, no mem::uninitialized</t>
  </si>
  <si>
    <t>Interprocedural</t>
  </si>
  <si>
    <t>Separate Locks</t>
  </si>
  <si>
    <t>Process::alloc, interprocedural</t>
  </si>
  <si>
    <t>Channel</t>
  </si>
  <si>
    <t>load and store in seperate functions</t>
  </si>
  <si>
    <t>OS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</si>
</sst>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39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0"/>
      <color rgb="FF000000"/>
      <name val="Arial"/>
      <charset val="134"/>
    </font>
    <font>
      <u/>
      <sz val="10"/>
      <color rgb="FF000000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u/>
      <sz val="10"/>
      <color rgb="FF1155CC"/>
      <name val="Arial"/>
      <charset val="134"/>
    </font>
    <font>
      <strike/>
      <sz val="10"/>
      <color theme="1"/>
      <name val="Arial"/>
      <charset val="134"/>
      <scheme val="minor"/>
    </font>
    <font>
      <sz val="10"/>
      <color rgb="FF000000"/>
      <name val="&quot;Arial&quot;"/>
      <charset val="134"/>
    </font>
    <font>
      <sz val="10"/>
      <color theme="1"/>
      <name val="Arial"/>
      <charset val="134"/>
    </font>
    <font>
      <sz val="11"/>
      <color rgb="FF11A9CC"/>
      <name val="Arial"/>
      <charset val="134"/>
      <scheme val="minor"/>
    </font>
    <font>
      <sz val="10"/>
      <color rgb="FF000000"/>
      <name val="Arial"/>
      <charset val="134"/>
    </font>
    <font>
      <u/>
      <sz val="10"/>
      <color rgb="FF0000FF"/>
      <name val="Arial"/>
      <charset val="134"/>
    </font>
    <font>
      <u/>
      <sz val="10"/>
      <color rgb="FF1155CC"/>
      <name val="Arial"/>
      <charset val="134"/>
      <scheme val="minor"/>
    </font>
    <font>
      <sz val="10"/>
      <color rgb="FF24292E"/>
      <name val="Arial"/>
      <charset val="134"/>
    </font>
    <font>
      <sz val="11"/>
      <color rgb="FF24292E"/>
      <name val="-apple-system"/>
      <charset val="134"/>
    </font>
    <font>
      <b/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b/>
      <sz val="10"/>
      <color rgb="FF000000"/>
      <name val="&quot;Arial&quot;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2" borderId="3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16" borderId="6" applyNumberFormat="0" applyAlignment="0" applyProtection="0">
      <alignment vertical="center"/>
    </xf>
    <xf numFmtId="0" fontId="32" fillId="16" borderId="2" applyNumberFormat="0" applyAlignment="0" applyProtection="0">
      <alignment vertical="center"/>
    </xf>
    <xf numFmtId="0" fontId="33" fillId="17" borderId="7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4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>
      <alignment vertical="top"/>
    </xf>
    <xf numFmtId="0" fontId="4" fillId="0" borderId="0" xfId="0" applyFont="1" applyAlignment="1">
      <alignment horizontal="left"/>
    </xf>
    <xf numFmtId="0" fontId="1" fillId="3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1" fillId="3" borderId="0" xfId="0" applyFont="1" applyFill="1"/>
    <xf numFmtId="176" fontId="7" fillId="0" borderId="0" xfId="0" applyNumberFormat="1" applyFont="1" applyAlignment="1"/>
    <xf numFmtId="0" fontId="8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10" fontId="1" fillId="0" borderId="0" xfId="0" applyNumberFormat="1" applyFont="1"/>
    <xf numFmtId="0" fontId="1" fillId="5" borderId="0" xfId="0" applyFont="1" applyFill="1"/>
    <xf numFmtId="10" fontId="1" fillId="0" borderId="0" xfId="0" applyNumberFormat="1" applyFont="1" applyAlignment="1"/>
    <xf numFmtId="0" fontId="9" fillId="0" borderId="0" xfId="0" applyFont="1" applyAlignment="1"/>
    <xf numFmtId="0" fontId="7" fillId="0" borderId="0" xfId="0" applyFont="1" applyAlignment="1"/>
    <xf numFmtId="10" fontId="1" fillId="3" borderId="0" xfId="0" applyNumberFormat="1" applyFont="1" applyFill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5" fillId="0" borderId="1" xfId="0" applyFont="1" applyBorder="1" applyAlignment="1"/>
    <xf numFmtId="0" fontId="10" fillId="0" borderId="0" xfId="0" applyFont="1" applyAlignment="1">
      <alignment horizontal="left"/>
    </xf>
    <xf numFmtId="0" fontId="8" fillId="6" borderId="0" xfId="0" applyFont="1" applyFill="1" applyAlignment="1"/>
    <xf numFmtId="0" fontId="11" fillId="0" borderId="0" xfId="0" applyFont="1" applyAlignment="1"/>
    <xf numFmtId="0" fontId="8" fillId="6" borderId="0" xfId="0" applyFont="1" applyFill="1" applyAlignment="1">
      <alignment horizontal="right"/>
    </xf>
    <xf numFmtId="0" fontId="12" fillId="0" borderId="0" xfId="0" applyFont="1" applyAlignment="1"/>
    <xf numFmtId="0" fontId="13" fillId="6" borderId="0" xfId="0" applyFont="1" applyFill="1" applyAlignment="1"/>
    <xf numFmtId="0" fontId="5" fillId="6" borderId="0" xfId="0" applyFont="1" applyFill="1" applyAlignment="1"/>
    <xf numFmtId="0" fontId="1" fillId="6" borderId="0" xfId="0" applyFont="1" applyFill="1"/>
    <xf numFmtId="0" fontId="13" fillId="2" borderId="0" xfId="0" applyFont="1" applyFill="1" applyAlignment="1"/>
    <xf numFmtId="0" fontId="14" fillId="2" borderId="0" xfId="0" applyFont="1" applyFill="1" applyAlignment="1"/>
    <xf numFmtId="0" fontId="8" fillId="0" borderId="1" xfId="0" applyFont="1" applyBorder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0" xfId="0" applyFont="1"/>
    <xf numFmtId="0" fontId="4" fillId="0" borderId="0" xfId="0" applyFont="1"/>
    <xf numFmtId="176" fontId="1" fillId="0" borderId="0" xfId="0" applyNumberFormat="1" applyFont="1" applyAlignment="1"/>
    <xf numFmtId="49" fontId="1" fillId="0" borderId="0" xfId="0" applyNumberFormat="1" applyFont="1"/>
    <xf numFmtId="49" fontId="1" fillId="0" borderId="0" xfId="0" applyNumberFormat="1" applyFont="1" applyAlignment="1"/>
    <xf numFmtId="49" fontId="8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rust-lang-nursery/lazy-static.rs" TargetMode="External"/><Relationship Id="rId8" Type="http://schemas.openxmlformats.org/officeDocument/2006/relationships/hyperlink" Target="https://github.com/rust-threadpool/rust-threadpool" TargetMode="External"/><Relationship Id="rId7" Type="http://schemas.openxmlformats.org/officeDocument/2006/relationships/hyperlink" Target="https://github.com/crossbeam-rs/crossbeam" TargetMode="External"/><Relationship Id="rId6" Type="http://schemas.openxmlformats.org/officeDocument/2006/relationships/hyperlink" Target="https://github.com/rust-random/rand" TargetMode="External"/><Relationship Id="rId5" Type="http://schemas.openxmlformats.org/officeDocument/2006/relationships/hyperlink" Target="https://github.com/tock/tock" TargetMode="External"/><Relationship Id="rId4" Type="http://schemas.openxmlformats.org/officeDocument/2006/relationships/hyperlink" Target="https://gitlab.redox-os.org/redox-os/redox/" TargetMode="External"/><Relationship Id="rId3" Type="http://schemas.openxmlformats.org/officeDocument/2006/relationships/hyperlink" Target="https://github.com/paritytech/openethereum" TargetMode="External"/><Relationship Id="rId22" Type="http://schemas.openxmlformats.org/officeDocument/2006/relationships/hyperlink" Target="https://github.com/search?o=desc&amp;q=stars%3A%3E700+size%3A%3E500+language%3ARust&amp;s=stars&amp;type=Repositories" TargetMode="External"/><Relationship Id="rId21" Type="http://schemas.openxmlformats.org/officeDocument/2006/relationships/hyperlink" Target="https://github.com/sigp/lighthouse/" TargetMode="External"/><Relationship Id="rId20" Type="http://schemas.openxmlformats.org/officeDocument/2006/relationships/hyperlink" Target="https://github.com/solana-labs/solana" TargetMode="External"/><Relationship Id="rId2" Type="http://schemas.openxmlformats.org/officeDocument/2006/relationships/hyperlink" Target="https://github.com/tikv/tikv" TargetMode="External"/><Relationship Id="rId19" Type="http://schemas.openxmlformats.org/officeDocument/2006/relationships/hyperlink" Target="https://github.com/serenity-rs/serenity" TargetMode="External"/><Relationship Id="rId18" Type="http://schemas.openxmlformats.org/officeDocument/2006/relationships/hyperlink" Target="https://github.com/rcore-os/rCore" TargetMode="External"/><Relationship Id="rId17" Type="http://schemas.openxmlformats.org/officeDocument/2006/relationships/hyperlink" Target="https://github.com/rust-windowing/winit" TargetMode="External"/><Relationship Id="rId16" Type="http://schemas.openxmlformats.org/officeDocument/2006/relationships/hyperlink" Target="https://github.com/paritytech/substrate" TargetMode="External"/><Relationship Id="rId15" Type="http://schemas.openxmlformats.org/officeDocument/2006/relationships/hyperlink" Target="https://github.com/mimblewimble/grin" TargetMode="External"/><Relationship Id="rId14" Type="http://schemas.openxmlformats.org/officeDocument/2006/relationships/hyperlink" Target="https://github.com/wasmerio/wasmer" TargetMode="External"/><Relationship Id="rId13" Type="http://schemas.openxmlformats.org/officeDocument/2006/relationships/hyperlink" Target="https://github.com/tokio-rs/tokio" TargetMode="External"/><Relationship Id="rId12" Type="http://schemas.openxmlformats.org/officeDocument/2006/relationships/hyperlink" Target="https://github.com/firecracker-microvm/firecracker" TargetMode="External"/><Relationship Id="rId11" Type="http://schemas.openxmlformats.org/officeDocument/2006/relationships/hyperlink" Target="https://github.com/diem/diem" TargetMode="External"/><Relationship Id="rId10" Type="http://schemas.openxmlformats.org/officeDocument/2006/relationships/hyperlink" Target="https://github.com/denoland/deno" TargetMode="External"/><Relationship Id="rId1" Type="http://schemas.openxmlformats.org/officeDocument/2006/relationships/hyperlink" Target="https://github.com/servo/servo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openethereum/parity-ethereum/pull/11769" TargetMode="External"/><Relationship Id="rId8" Type="http://schemas.openxmlformats.org/officeDocument/2006/relationships/hyperlink" Target="https://github.com/openethereum/parity-ethereum/pull/11768" TargetMode="External"/><Relationship Id="rId7" Type="http://schemas.openxmlformats.org/officeDocument/2006/relationships/hyperlink" Target="https://github.com/openethereum/parity-ethereum/pull/11764" TargetMode="External"/><Relationship Id="rId6" Type="http://schemas.openxmlformats.org/officeDocument/2006/relationships/hyperlink" Target="https://github.com/openethereum/parity-ethereum/pull/11767" TargetMode="External"/><Relationship Id="rId5" Type="http://schemas.openxmlformats.org/officeDocument/2006/relationships/hyperlink" Target="https://github.com/openethereum/parity-ethereum/pull/11766" TargetMode="External"/><Relationship Id="rId4" Type="http://schemas.openxmlformats.org/officeDocument/2006/relationships/hyperlink" Target="https://github.com/openethereum/openethereum/pull/11175" TargetMode="External"/><Relationship Id="rId30" Type="http://schemas.openxmlformats.org/officeDocument/2006/relationships/hyperlink" Target="https://github.com/sigp/lighthouse/issues/2245" TargetMode="External"/><Relationship Id="rId3" Type="http://schemas.openxmlformats.org/officeDocument/2006/relationships/hyperlink" Target="https://github.com/openethereum/openethereum/pull/11172" TargetMode="External"/><Relationship Id="rId29" Type="http://schemas.openxmlformats.org/officeDocument/2006/relationships/hyperlink" Target="https://github.com/sigp/lighthouse/pull/1241" TargetMode="External"/><Relationship Id="rId28" Type="http://schemas.openxmlformats.org/officeDocument/2006/relationships/hyperlink" Target="https://github.com/solana-labs/solana/pull/10469" TargetMode="External"/><Relationship Id="rId27" Type="http://schemas.openxmlformats.org/officeDocument/2006/relationships/hyperlink" Target="https://github.com/solana-labs/solana/pull/10466" TargetMode="External"/><Relationship Id="rId26" Type="http://schemas.openxmlformats.org/officeDocument/2006/relationships/hyperlink" Target="https://github.com/solana-labs/solana/security/advisories/GHSA-8qw4-385v-4qw5" TargetMode="External"/><Relationship Id="rId25" Type="http://schemas.openxmlformats.org/officeDocument/2006/relationships/hyperlink" Target="https://github.com/rcore-os/rcore-thread/issues/6" TargetMode="External"/><Relationship Id="rId24" Type="http://schemas.openxmlformats.org/officeDocument/2006/relationships/hyperlink" Target="https://github.com/rcore-os/rcore-fs/issues/18" TargetMode="External"/><Relationship Id="rId23" Type="http://schemas.openxmlformats.org/officeDocument/2006/relationships/hyperlink" Target="https://github.com/rust-windowing/winit/pull/1579" TargetMode="External"/><Relationship Id="rId22" Type="http://schemas.openxmlformats.org/officeDocument/2006/relationships/hyperlink" Target="https://github.com/paritytech/substrate/pull/6277" TargetMode="External"/><Relationship Id="rId21" Type="http://schemas.openxmlformats.org/officeDocument/2006/relationships/hyperlink" Target="https://github.com/mimblewimble/grin/issues/3588" TargetMode="External"/><Relationship Id="rId20" Type="http://schemas.openxmlformats.org/officeDocument/2006/relationships/hyperlink" Target="https://github.com/mimblewimble/grin/pull/3340" TargetMode="External"/><Relationship Id="rId2" Type="http://schemas.openxmlformats.org/officeDocument/2006/relationships/hyperlink" Target="https://github.com/openethereum/openethereum/pull/289" TargetMode="External"/><Relationship Id="rId19" Type="http://schemas.openxmlformats.org/officeDocument/2006/relationships/hyperlink" Target="https://github.com/mimblewimble/grin/pull/3337" TargetMode="External"/><Relationship Id="rId18" Type="http://schemas.openxmlformats.org/officeDocument/2006/relationships/hyperlink" Target="https://github.com/wasmerio/wasmer/issues/2169" TargetMode="External"/><Relationship Id="rId17" Type="http://schemas.openxmlformats.org/officeDocument/2006/relationships/hyperlink" Target="https://github.com/wasmerio/wasmer/pull/1466" TargetMode="External"/><Relationship Id="rId16" Type="http://schemas.openxmlformats.org/officeDocument/2006/relationships/hyperlink" Target="https://github.com/tokio-rs/tokio/pull/2439" TargetMode="External"/><Relationship Id="rId15" Type="http://schemas.openxmlformats.org/officeDocument/2006/relationships/hyperlink" Target="https://github.com/firecracker-microvm/firecracker/issues/2486" TargetMode="External"/><Relationship Id="rId14" Type="http://schemas.openxmlformats.org/officeDocument/2006/relationships/hyperlink" Target="https://github.com/diem/diem/issues/7832" TargetMode="External"/><Relationship Id="rId13" Type="http://schemas.openxmlformats.org/officeDocument/2006/relationships/hyperlink" Target="https://github.com/crossbeam-rs/crossbeam/issues/451" TargetMode="External"/><Relationship Id="rId12" Type="http://schemas.openxmlformats.org/officeDocument/2006/relationships/hyperlink" Target="https://github.com/rust-random/rand/issues/911" TargetMode="External"/><Relationship Id="rId11" Type="http://schemas.openxmlformats.org/officeDocument/2006/relationships/hyperlink" Target="https://gitlab.redox-os.org/redox-os/relibc/issues/159" TargetMode="External"/><Relationship Id="rId10" Type="http://schemas.openxmlformats.org/officeDocument/2006/relationships/hyperlink" Target="https://github.com/openethereum/openethereum/issues/293" TargetMode="External"/><Relationship Id="rId1" Type="http://schemas.openxmlformats.org/officeDocument/2006/relationships/hyperlink" Target="https://github.com/servo/servo/issues/2824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DmT3XXSYAJaoMlucj5Dtq0S9S6NihKv1rsH6Xh3cvx4/edi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3Mi9H12xUkgKpIoxUoVnzJQfJx_ISDms_82ZQ4q5sT8/edit?usp=sharing" TargetMode="External"/><Relationship Id="rId1" Type="http://schemas.openxmlformats.org/officeDocument/2006/relationships/hyperlink" Target="https://docs.google.com/document/d/1R5YRGYIIgwyUqvaO-slO_ZQPN71YW0BjvBjI1QoUrUg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969"/>
  <sheetViews>
    <sheetView workbookViewId="0">
      <selection activeCell="A1" sqref="A1"/>
    </sheetView>
  </sheetViews>
  <sheetFormatPr defaultColWidth="12.6296296296296" defaultRowHeight="15.75" customHeight="1"/>
  <cols>
    <col min="1" max="1" width="4.37962962962963" customWidth="1"/>
    <col min="2" max="2" width="13.6296296296296" customWidth="1"/>
    <col min="3" max="3" width="39.25" customWidth="1"/>
    <col min="4" max="10" width="11.5" customWidth="1"/>
    <col min="11" max="11" width="72.5" customWidth="1"/>
    <col min="17" max="17" width="14.5" customWidth="1"/>
    <col min="18" max="18" width="14.75" customWidth="1"/>
    <col min="19" max="19" width="16.5" customWidth="1"/>
    <col min="20" max="20" width="17.75" customWidth="1"/>
    <col min="21" max="21" width="15.1296296296296" customWidth="1"/>
    <col min="22" max="22" width="16.5" customWidth="1"/>
    <col min="23" max="23" width="17.25" customWidth="1"/>
    <col min="24" max="24" width="17" customWidth="1"/>
    <col min="25" max="26" width="16.1296296296296" customWidth="1"/>
    <col min="27" max="27" width="18" customWidth="1"/>
    <col min="28" max="28" width="17" customWidth="1"/>
    <col min="29" max="29" width="15.3796296296296" customWidth="1"/>
    <col min="30" max="30" width="15.6296296296296" customWidth="1"/>
    <col min="31" max="31" width="16.8796296296296" customWidth="1"/>
    <col min="32" max="32" width="17.75" customWidth="1"/>
  </cols>
  <sheetData>
    <row r="1" customHeight="1" spans="1:29">
      <c r="A1" s="1" t="s">
        <v>0</v>
      </c>
      <c r="B1" s="12"/>
      <c r="J1" s="45"/>
      <c r="K1" s="1"/>
      <c r="Q1" s="16" t="s">
        <v>1</v>
      </c>
      <c r="U1" s="16" t="s">
        <v>2</v>
      </c>
      <c r="Y1" s="16" t="s">
        <v>3</v>
      </c>
      <c r="AC1" s="16" t="s">
        <v>4</v>
      </c>
    </row>
    <row r="2" customHeight="1" spans="1:1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46" t="s">
        <v>14</v>
      </c>
      <c r="K2" s="1" t="s">
        <v>15</v>
      </c>
    </row>
    <row r="3" customHeight="1" spans="1:11">
      <c r="A3" s="13">
        <v>1</v>
      </c>
      <c r="B3" s="13" t="s">
        <v>16</v>
      </c>
      <c r="C3" s="9" t="s">
        <v>17</v>
      </c>
      <c r="D3" s="25">
        <v>19199</v>
      </c>
      <c r="E3" s="13">
        <v>1130919</v>
      </c>
      <c r="F3" s="13">
        <v>43945</v>
      </c>
      <c r="G3" s="25">
        <v>320570</v>
      </c>
      <c r="H3" s="13"/>
      <c r="I3" s="13">
        <v>1097</v>
      </c>
      <c r="J3" s="47" t="s">
        <v>18</v>
      </c>
      <c r="K3" s="13" t="s">
        <v>19</v>
      </c>
    </row>
    <row r="4" customHeight="1" spans="1:11">
      <c r="A4" s="13">
        <v>2</v>
      </c>
      <c r="B4" s="13" t="s">
        <v>20</v>
      </c>
      <c r="C4" s="9" t="s">
        <v>21</v>
      </c>
      <c r="D4" s="25">
        <v>8903</v>
      </c>
      <c r="E4" s="13">
        <v>44550</v>
      </c>
      <c r="F4" s="13">
        <v>5591</v>
      </c>
      <c r="G4" s="25">
        <v>237614</v>
      </c>
      <c r="H4" s="13"/>
      <c r="I4" s="13">
        <v>292</v>
      </c>
      <c r="J4" s="47" t="s">
        <v>22</v>
      </c>
      <c r="K4" s="13" t="s">
        <v>23</v>
      </c>
    </row>
    <row r="5" customHeight="1" spans="1:11">
      <c r="A5" s="13">
        <v>3</v>
      </c>
      <c r="B5" s="13" t="s">
        <v>24</v>
      </c>
      <c r="C5" s="9" t="s">
        <v>25</v>
      </c>
      <c r="D5" s="25">
        <v>6310</v>
      </c>
      <c r="E5" s="13">
        <v>39999</v>
      </c>
      <c r="F5" s="13">
        <v>12109</v>
      </c>
      <c r="G5" s="25">
        <v>128626</v>
      </c>
      <c r="H5" s="13"/>
      <c r="I5" s="13">
        <v>198</v>
      </c>
      <c r="J5" s="47" t="s">
        <v>26</v>
      </c>
      <c r="K5" s="13" t="s">
        <v>27</v>
      </c>
    </row>
    <row r="6" customHeight="1" spans="1:11">
      <c r="A6" s="13">
        <v>4</v>
      </c>
      <c r="B6" s="13" t="s">
        <v>28</v>
      </c>
      <c r="C6" s="9" t="s">
        <v>29</v>
      </c>
      <c r="D6" s="25">
        <v>12966</v>
      </c>
      <c r="E6" s="13">
        <v>37068</v>
      </c>
      <c r="F6" s="13">
        <v>2434</v>
      </c>
      <c r="G6" s="25">
        <v>59045</v>
      </c>
      <c r="H6" s="13"/>
      <c r="I6" s="13">
        <v>78</v>
      </c>
      <c r="J6" s="47" t="s">
        <v>30</v>
      </c>
      <c r="K6" s="13" t="s">
        <v>31</v>
      </c>
    </row>
    <row r="7" customHeight="1" spans="1:11">
      <c r="A7" s="13">
        <v>5</v>
      </c>
      <c r="B7" s="13" t="s">
        <v>32</v>
      </c>
      <c r="C7" s="9" t="s">
        <v>33</v>
      </c>
      <c r="D7" s="25">
        <v>2695</v>
      </c>
      <c r="E7" s="13">
        <v>151034</v>
      </c>
      <c r="F7" s="13">
        <v>7986</v>
      </c>
      <c r="G7" s="25">
        <v>117038</v>
      </c>
      <c r="H7" s="13"/>
      <c r="I7" s="13">
        <v>118</v>
      </c>
      <c r="J7" s="47" t="s">
        <v>34</v>
      </c>
      <c r="K7" s="13" t="s">
        <v>35</v>
      </c>
    </row>
    <row r="8" customHeight="1" spans="1:11">
      <c r="A8" s="13">
        <v>6</v>
      </c>
      <c r="B8" s="13" t="s">
        <v>36</v>
      </c>
      <c r="C8" s="9" t="s">
        <v>37</v>
      </c>
      <c r="D8" s="25">
        <v>764</v>
      </c>
      <c r="E8" s="13">
        <v>15100</v>
      </c>
      <c r="F8" s="13">
        <v>2784</v>
      </c>
      <c r="G8" s="25">
        <v>11907</v>
      </c>
      <c r="H8" s="13"/>
      <c r="I8" s="13">
        <v>218</v>
      </c>
      <c r="J8" s="47" t="s">
        <v>38</v>
      </c>
      <c r="K8" s="13" t="s">
        <v>39</v>
      </c>
    </row>
    <row r="9" customHeight="1" spans="1:11">
      <c r="A9" s="13">
        <v>7</v>
      </c>
      <c r="B9" s="13" t="s">
        <v>40</v>
      </c>
      <c r="C9" s="9" t="s">
        <v>41</v>
      </c>
      <c r="D9" s="25">
        <v>3482</v>
      </c>
      <c r="E9" s="13">
        <v>2967</v>
      </c>
      <c r="F9" s="13">
        <v>1720</v>
      </c>
      <c r="G9" s="25">
        <v>26546</v>
      </c>
      <c r="H9" s="13"/>
      <c r="I9" s="13">
        <v>103</v>
      </c>
      <c r="J9" s="47" t="s">
        <v>34</v>
      </c>
      <c r="K9" s="13" t="s">
        <v>42</v>
      </c>
    </row>
    <row r="10" customHeight="1" spans="1:11">
      <c r="A10" s="13">
        <v>8</v>
      </c>
      <c r="B10" s="13" t="s">
        <v>43</v>
      </c>
      <c r="C10" s="9" t="s">
        <v>44</v>
      </c>
      <c r="D10" s="25">
        <v>368</v>
      </c>
      <c r="E10" s="13">
        <v>683</v>
      </c>
      <c r="F10" s="13">
        <v>250</v>
      </c>
      <c r="G10" s="25">
        <v>697</v>
      </c>
      <c r="H10" s="13"/>
      <c r="I10" s="13">
        <v>22</v>
      </c>
      <c r="J10" s="47" t="s">
        <v>45</v>
      </c>
      <c r="K10" s="13" t="s">
        <v>46</v>
      </c>
    </row>
    <row r="11" customHeight="1" spans="1:11">
      <c r="A11" s="13">
        <v>9</v>
      </c>
      <c r="B11" s="13" t="s">
        <v>47</v>
      </c>
      <c r="C11" s="9" t="str">
        <f>HYPERLINK("https://github.com/rayon-rs/rayon","https://github.com/rayon-rs/rayon")</f>
        <v>https://github.com/rayon-rs/rayon</v>
      </c>
      <c r="D11" s="25">
        <v>4838</v>
      </c>
      <c r="E11" s="13">
        <v>2755</v>
      </c>
      <c r="F11" s="13">
        <v>1732</v>
      </c>
      <c r="G11" s="25">
        <v>24316</v>
      </c>
      <c r="H11" s="13"/>
      <c r="I11" s="13">
        <v>108</v>
      </c>
      <c r="J11" s="47" t="s">
        <v>48</v>
      </c>
      <c r="K11" s="13" t="s">
        <v>49</v>
      </c>
    </row>
    <row r="12" customHeight="1" spans="1:11">
      <c r="A12" s="13">
        <v>10</v>
      </c>
      <c r="B12" s="13" t="s">
        <v>50</v>
      </c>
      <c r="C12" s="9" t="s">
        <v>51</v>
      </c>
      <c r="D12" s="25">
        <v>1105</v>
      </c>
      <c r="E12" s="13">
        <v>943</v>
      </c>
      <c r="F12" s="13">
        <v>236</v>
      </c>
      <c r="G12" s="25">
        <v>355</v>
      </c>
      <c r="H12" s="13"/>
      <c r="I12" s="13">
        <v>46</v>
      </c>
      <c r="J12" s="47" t="s">
        <v>52</v>
      </c>
      <c r="K12" s="13" t="s">
        <v>53</v>
      </c>
    </row>
    <row r="13" customHeight="1" spans="1:11">
      <c r="A13" s="1" t="s">
        <v>54</v>
      </c>
      <c r="J13" s="45"/>
      <c r="K13" s="1"/>
    </row>
    <row r="14" customHeight="1" spans="1:11">
      <c r="A14" s="1" t="s">
        <v>5</v>
      </c>
      <c r="B14" s="1" t="s">
        <v>6</v>
      </c>
      <c r="C14" s="1" t="s">
        <v>7</v>
      </c>
      <c r="D14" s="1" t="s">
        <v>8</v>
      </c>
      <c r="E14" s="1" t="s">
        <v>9</v>
      </c>
      <c r="F14" s="1" t="s">
        <v>10</v>
      </c>
      <c r="G14" s="1" t="s">
        <v>11</v>
      </c>
      <c r="H14" s="1" t="s">
        <v>12</v>
      </c>
      <c r="I14" s="1" t="s">
        <v>13</v>
      </c>
      <c r="J14" s="46" t="s">
        <v>14</v>
      </c>
      <c r="K14" s="1" t="s">
        <v>15</v>
      </c>
    </row>
    <row r="15" customHeight="1" spans="1:11">
      <c r="A15" s="1">
        <v>1</v>
      </c>
      <c r="B15" s="1" t="s">
        <v>55</v>
      </c>
      <c r="C15" s="32" t="s">
        <v>56</v>
      </c>
      <c r="D15" s="1">
        <v>73109</v>
      </c>
      <c r="E15" s="1">
        <v>33260</v>
      </c>
      <c r="F15" s="1">
        <v>5264</v>
      </c>
      <c r="G15" s="1">
        <v>56502</v>
      </c>
      <c r="I15" s="1">
        <v>574</v>
      </c>
      <c r="J15" s="46" t="s">
        <v>57</v>
      </c>
      <c r="K15" s="1" t="s">
        <v>58</v>
      </c>
    </row>
    <row r="16" customHeight="1" spans="1:11">
      <c r="A16" s="1">
        <v>2</v>
      </c>
      <c r="B16" s="1" t="s">
        <v>59</v>
      </c>
      <c r="C16" s="32" t="s">
        <v>60</v>
      </c>
      <c r="D16" s="1">
        <v>15704</v>
      </c>
      <c r="E16" s="1">
        <v>87043</v>
      </c>
      <c r="F16" s="1">
        <v>8188</v>
      </c>
      <c r="G16" s="1">
        <v>258658</v>
      </c>
      <c r="H16" s="1"/>
      <c r="I16" s="1">
        <v>172</v>
      </c>
      <c r="J16" s="46" t="s">
        <v>61</v>
      </c>
      <c r="K16" s="1" t="s">
        <v>62</v>
      </c>
    </row>
    <row r="17" customHeight="1" spans="1:11">
      <c r="A17" s="1">
        <v>3</v>
      </c>
      <c r="B17" s="1" t="s">
        <v>63</v>
      </c>
      <c r="C17" s="32" t="s">
        <v>64</v>
      </c>
      <c r="D17" s="1">
        <v>14675</v>
      </c>
      <c r="E17" s="1">
        <v>18337</v>
      </c>
      <c r="F17" s="1">
        <v>2680</v>
      </c>
      <c r="G17" s="1">
        <v>61863</v>
      </c>
      <c r="H17" s="1"/>
      <c r="I17" s="1">
        <v>143</v>
      </c>
      <c r="J17" s="46" t="s">
        <v>65</v>
      </c>
      <c r="K17" s="1" t="s">
        <v>66</v>
      </c>
    </row>
    <row r="18" customHeight="1" spans="1:11">
      <c r="A18" s="1">
        <v>4</v>
      </c>
      <c r="B18" s="1" t="s">
        <v>67</v>
      </c>
      <c r="C18" s="32" t="s">
        <v>68</v>
      </c>
      <c r="D18" s="1">
        <v>11213</v>
      </c>
      <c r="E18" s="1">
        <v>10828</v>
      </c>
      <c r="F18" s="1">
        <v>2377</v>
      </c>
      <c r="G18" s="1">
        <v>46834</v>
      </c>
      <c r="H18" s="1"/>
      <c r="I18" s="1">
        <v>432</v>
      </c>
      <c r="J18" s="46" t="s">
        <v>69</v>
      </c>
      <c r="K18" s="1" t="s">
        <v>70</v>
      </c>
    </row>
    <row r="19" customHeight="1" spans="1:11">
      <c r="A19" s="1">
        <v>5</v>
      </c>
      <c r="B19" s="1" t="s">
        <v>71</v>
      </c>
      <c r="C19" s="32" t="s">
        <v>72</v>
      </c>
      <c r="D19" s="1">
        <v>8943</v>
      </c>
      <c r="E19" s="1">
        <v>87105</v>
      </c>
      <c r="F19" s="1">
        <v>9528</v>
      </c>
      <c r="G19" s="1">
        <v>75168</v>
      </c>
      <c r="H19" s="1"/>
      <c r="I19" s="1">
        <v>73</v>
      </c>
      <c r="J19" s="46" t="s">
        <v>73</v>
      </c>
      <c r="K19" s="1" t="s">
        <v>74</v>
      </c>
    </row>
    <row r="20" customHeight="1" spans="1:11">
      <c r="A20" s="1">
        <v>6</v>
      </c>
      <c r="B20" s="1" t="s">
        <v>75</v>
      </c>
      <c r="C20" s="32" t="s">
        <v>76</v>
      </c>
      <c r="D20" s="1">
        <v>4770</v>
      </c>
      <c r="E20" s="1">
        <v>17663</v>
      </c>
      <c r="F20" s="1">
        <v>2447</v>
      </c>
      <c r="G20" s="1">
        <v>44779</v>
      </c>
      <c r="H20" s="1"/>
      <c r="I20" s="1">
        <v>162</v>
      </c>
      <c r="J20" s="46" t="s">
        <v>77</v>
      </c>
      <c r="K20" s="1" t="s">
        <v>78</v>
      </c>
    </row>
    <row r="21" customHeight="1" spans="1:11">
      <c r="A21" s="1">
        <v>7</v>
      </c>
      <c r="B21" s="1" t="s">
        <v>79</v>
      </c>
      <c r="C21" s="32" t="s">
        <v>80</v>
      </c>
      <c r="D21" s="1">
        <v>3969</v>
      </c>
      <c r="E21" s="1">
        <v>134608</v>
      </c>
      <c r="F21" s="1">
        <v>5084</v>
      </c>
      <c r="G21" s="1">
        <v>247304</v>
      </c>
      <c r="H21" s="1"/>
      <c r="I21" s="1">
        <v>221</v>
      </c>
      <c r="J21" s="46" t="s">
        <v>81</v>
      </c>
      <c r="K21" s="1" t="s">
        <v>82</v>
      </c>
    </row>
    <row r="22" customHeight="1" spans="1:11">
      <c r="A22" s="1">
        <v>8</v>
      </c>
      <c r="B22" s="1" t="s">
        <v>83</v>
      </c>
      <c r="C22" s="9" t="s">
        <v>84</v>
      </c>
      <c r="D22" s="25">
        <v>1657</v>
      </c>
      <c r="E22" s="1">
        <v>5284</v>
      </c>
      <c r="F22" s="1">
        <v>2496</v>
      </c>
      <c r="G22" s="1">
        <v>29169</v>
      </c>
      <c r="I22" s="1">
        <v>291</v>
      </c>
      <c r="J22" s="46" t="s">
        <v>85</v>
      </c>
      <c r="K22" s="1" t="s">
        <v>86</v>
      </c>
    </row>
    <row r="23" customHeight="1" spans="1:11">
      <c r="A23" s="1">
        <v>9</v>
      </c>
      <c r="B23" s="1" t="s">
        <v>87</v>
      </c>
      <c r="C23" s="32" t="s">
        <v>88</v>
      </c>
      <c r="D23" s="1">
        <v>1559</v>
      </c>
      <c r="E23" s="1">
        <v>12370</v>
      </c>
      <c r="F23" s="1">
        <v>1878</v>
      </c>
      <c r="G23" s="1">
        <v>22013</v>
      </c>
      <c r="H23" s="1"/>
      <c r="I23" s="1">
        <v>31</v>
      </c>
      <c r="J23" s="46" t="s">
        <v>89</v>
      </c>
      <c r="K23" s="1" t="s">
        <v>90</v>
      </c>
    </row>
    <row r="24" customHeight="1" spans="1:11">
      <c r="A24" s="1">
        <v>10</v>
      </c>
      <c r="B24" s="13" t="s">
        <v>91</v>
      </c>
      <c r="C24" s="9" t="s">
        <v>92</v>
      </c>
      <c r="D24" s="1">
        <v>1361</v>
      </c>
      <c r="E24" s="1">
        <v>34138</v>
      </c>
      <c r="F24" s="1">
        <v>2070</v>
      </c>
      <c r="G24" s="1">
        <v>30116</v>
      </c>
      <c r="I24" s="1">
        <v>145</v>
      </c>
      <c r="J24" s="46" t="s">
        <v>93</v>
      </c>
      <c r="K24" s="1" t="s">
        <v>94</v>
      </c>
    </row>
    <row r="25" customHeight="1" spans="1:11">
      <c r="A25" s="1">
        <v>11</v>
      </c>
      <c r="B25" s="1" t="s">
        <v>95</v>
      </c>
      <c r="C25" s="32" t="s">
        <v>96</v>
      </c>
      <c r="D25" s="1">
        <v>1313</v>
      </c>
      <c r="E25" s="1">
        <v>125510</v>
      </c>
      <c r="F25" s="1">
        <v>13302</v>
      </c>
      <c r="G25" s="1">
        <v>214405</v>
      </c>
      <c r="H25" s="1"/>
      <c r="I25" s="1">
        <v>108</v>
      </c>
      <c r="J25" s="46" t="s">
        <v>97</v>
      </c>
      <c r="K25" s="1" t="s">
        <v>98</v>
      </c>
    </row>
    <row r="26" customHeight="1" spans="1:11">
      <c r="A26" s="1">
        <v>12</v>
      </c>
      <c r="B26" s="1" t="s">
        <v>99</v>
      </c>
      <c r="C26" s="32" t="s">
        <v>100</v>
      </c>
      <c r="D26" s="1">
        <v>955</v>
      </c>
      <c r="E26" s="1">
        <v>49914</v>
      </c>
      <c r="F26">
        <v>3925</v>
      </c>
      <c r="G26" s="1">
        <v>102936</v>
      </c>
      <c r="H26" s="32"/>
      <c r="I26">
        <v>77</v>
      </c>
      <c r="J26" s="46" t="s">
        <v>101</v>
      </c>
      <c r="K26" s="1" t="s">
        <v>102</v>
      </c>
    </row>
    <row r="27" customHeight="1" spans="5:10">
      <c r="E27" s="10"/>
      <c r="F27" s="10"/>
      <c r="I27" s="10"/>
      <c r="J27" s="46"/>
    </row>
    <row r="28" customHeight="1" spans="2:10">
      <c r="B28" s="39" t="s">
        <v>103</v>
      </c>
      <c r="J28" s="45"/>
    </row>
    <row r="29" customHeight="1" spans="1:10">
      <c r="A29" s="39" t="s">
        <v>104</v>
      </c>
      <c r="B29" s="40" t="s">
        <v>105</v>
      </c>
      <c r="C29" s="41" t="s">
        <v>106</v>
      </c>
      <c r="D29" s="42" t="s">
        <v>107</v>
      </c>
      <c r="E29" s="42"/>
      <c r="J29" s="45"/>
    </row>
    <row r="30" customHeight="1" spans="2:10">
      <c r="B30" s="43" t="s">
        <v>108</v>
      </c>
      <c r="J30" s="45"/>
    </row>
    <row r="31" customHeight="1" spans="2:10">
      <c r="B31" s="39" t="s">
        <v>109</v>
      </c>
      <c r="J31" s="45"/>
    </row>
    <row r="32" customHeight="1" spans="2:10">
      <c r="B32" s="44"/>
      <c r="J32" s="45"/>
    </row>
    <row r="33" customHeight="1" spans="10:10">
      <c r="J33" s="45"/>
    </row>
    <row r="34" customHeight="1" spans="10:10">
      <c r="J34" s="45"/>
    </row>
    <row r="35" customHeight="1" spans="10:10">
      <c r="J35" s="45"/>
    </row>
    <row r="36" customHeight="1" spans="10:10">
      <c r="J36" s="45"/>
    </row>
    <row r="37" customHeight="1" spans="10:10">
      <c r="J37" s="45"/>
    </row>
    <row r="38" customHeight="1" spans="10:10">
      <c r="J38" s="45"/>
    </row>
    <row r="39" customHeight="1" spans="10:10">
      <c r="J39" s="45"/>
    </row>
    <row r="40" customHeight="1" spans="10:10">
      <c r="J40" s="45"/>
    </row>
    <row r="41" customHeight="1" spans="10:10">
      <c r="J41" s="45"/>
    </row>
    <row r="42" customHeight="1" spans="10:10">
      <c r="J42" s="45"/>
    </row>
    <row r="43" customHeight="1" spans="10:10">
      <c r="J43" s="45"/>
    </row>
    <row r="44" customHeight="1" spans="10:10">
      <c r="J44" s="45"/>
    </row>
    <row r="45" customHeight="1" spans="10:10">
      <c r="J45" s="45"/>
    </row>
    <row r="46" customHeight="1" spans="10:10">
      <c r="J46" s="45"/>
    </row>
    <row r="47" customHeight="1" spans="10:10">
      <c r="J47" s="45"/>
    </row>
    <row r="48" customHeight="1" spans="10:10">
      <c r="J48" s="45"/>
    </row>
    <row r="49" customHeight="1" spans="10:10">
      <c r="J49" s="45"/>
    </row>
    <row r="50" customHeight="1" spans="10:10">
      <c r="J50" s="45"/>
    </row>
    <row r="51" customHeight="1" spans="10:10">
      <c r="J51" s="45"/>
    </row>
    <row r="52" customHeight="1" spans="10:10">
      <c r="J52" s="45"/>
    </row>
    <row r="53" customHeight="1" spans="10:10">
      <c r="J53" s="45"/>
    </row>
    <row r="54" customHeight="1" spans="10:10">
      <c r="J54" s="45"/>
    </row>
    <row r="55" customHeight="1" spans="10:10">
      <c r="J55" s="45"/>
    </row>
    <row r="56" customHeight="1" spans="10:10">
      <c r="J56" s="45"/>
    </row>
    <row r="57" customHeight="1" spans="10:10">
      <c r="J57" s="45"/>
    </row>
    <row r="58" customHeight="1" spans="10:10">
      <c r="J58" s="45"/>
    </row>
    <row r="59" customHeight="1" spans="10:10">
      <c r="J59" s="45"/>
    </row>
    <row r="60" customHeight="1" spans="10:10">
      <c r="J60" s="45"/>
    </row>
    <row r="61" customHeight="1" spans="10:10">
      <c r="J61" s="45"/>
    </row>
    <row r="62" customHeight="1" spans="10:10">
      <c r="J62" s="45"/>
    </row>
    <row r="63" customHeight="1" spans="10:10">
      <c r="J63" s="45"/>
    </row>
    <row r="64" customHeight="1" spans="10:10">
      <c r="J64" s="45"/>
    </row>
    <row r="65" customHeight="1" spans="10:10">
      <c r="J65" s="45"/>
    </row>
    <row r="66" customHeight="1" spans="10:10">
      <c r="J66" s="45"/>
    </row>
    <row r="67" customHeight="1" spans="10:10">
      <c r="J67" s="45"/>
    </row>
    <row r="68" customHeight="1" spans="10:10">
      <c r="J68" s="45"/>
    </row>
    <row r="69" customHeight="1" spans="10:10">
      <c r="J69" s="45"/>
    </row>
    <row r="70" customHeight="1" spans="10:10">
      <c r="J70" s="45"/>
    </row>
    <row r="71" customHeight="1" spans="10:10">
      <c r="J71" s="45"/>
    </row>
    <row r="72" customHeight="1" spans="10:10">
      <c r="J72" s="45"/>
    </row>
    <row r="73" customHeight="1" spans="10:10">
      <c r="J73" s="45"/>
    </row>
    <row r="74" customHeight="1" spans="10:10">
      <c r="J74" s="45"/>
    </row>
    <row r="75" customHeight="1" spans="10:10">
      <c r="J75" s="45"/>
    </row>
    <row r="76" customHeight="1" spans="10:10">
      <c r="J76" s="45"/>
    </row>
    <row r="77" customHeight="1" spans="10:10">
      <c r="J77" s="45"/>
    </row>
    <row r="78" customHeight="1" spans="10:10">
      <c r="J78" s="45"/>
    </row>
    <row r="79" customHeight="1" spans="10:10">
      <c r="J79" s="45"/>
    </row>
    <row r="80" customHeight="1" spans="10:10">
      <c r="J80" s="45"/>
    </row>
    <row r="81" customHeight="1" spans="10:10">
      <c r="J81" s="45"/>
    </row>
    <row r="82" customHeight="1" spans="10:10">
      <c r="J82" s="45"/>
    </row>
    <row r="83" customHeight="1" spans="10:10">
      <c r="J83" s="45"/>
    </row>
    <row r="84" customHeight="1" spans="10:10">
      <c r="J84" s="45"/>
    </row>
    <row r="85" customHeight="1" spans="10:10">
      <c r="J85" s="45"/>
    </row>
    <row r="86" customHeight="1" spans="10:10">
      <c r="J86" s="45"/>
    </row>
    <row r="87" customHeight="1" spans="10:10">
      <c r="J87" s="45"/>
    </row>
    <row r="88" customHeight="1" spans="10:10">
      <c r="J88" s="45"/>
    </row>
    <row r="89" customHeight="1" spans="10:10">
      <c r="J89" s="45"/>
    </row>
    <row r="90" customHeight="1" spans="10:10">
      <c r="J90" s="45"/>
    </row>
    <row r="91" customHeight="1" spans="10:10">
      <c r="J91" s="45"/>
    </row>
    <row r="92" customHeight="1" spans="10:10">
      <c r="J92" s="45"/>
    </row>
    <row r="93" customHeight="1" spans="10:10">
      <c r="J93" s="45"/>
    </row>
    <row r="94" customHeight="1" spans="10:10">
      <c r="J94" s="45"/>
    </row>
    <row r="95" customHeight="1" spans="10:10">
      <c r="J95" s="45"/>
    </row>
    <row r="96" customHeight="1" spans="10:10">
      <c r="J96" s="45"/>
    </row>
    <row r="97" customHeight="1" spans="10:10">
      <c r="J97" s="45"/>
    </row>
    <row r="98" customHeight="1" spans="10:10">
      <c r="J98" s="45"/>
    </row>
    <row r="99" customHeight="1" spans="10:10">
      <c r="J99" s="45"/>
    </row>
    <row r="100" customHeight="1" spans="10:10">
      <c r="J100" s="45"/>
    </row>
    <row r="101" customHeight="1" spans="10:10">
      <c r="J101" s="45"/>
    </row>
    <row r="102" customHeight="1" spans="10:10">
      <c r="J102" s="45"/>
    </row>
    <row r="103" customHeight="1" spans="10:10">
      <c r="J103" s="45"/>
    </row>
    <row r="104" customHeight="1" spans="10:10">
      <c r="J104" s="45"/>
    </row>
    <row r="105" customHeight="1" spans="10:10">
      <c r="J105" s="45"/>
    </row>
    <row r="106" customHeight="1" spans="10:10">
      <c r="J106" s="45"/>
    </row>
    <row r="107" customHeight="1" spans="10:10">
      <c r="J107" s="45"/>
    </row>
    <row r="108" customHeight="1" spans="10:10">
      <c r="J108" s="45"/>
    </row>
    <row r="109" customHeight="1" spans="10:10">
      <c r="J109" s="45"/>
    </row>
    <row r="110" customHeight="1" spans="10:10">
      <c r="J110" s="45"/>
    </row>
    <row r="111" customHeight="1" spans="10:10">
      <c r="J111" s="45"/>
    </row>
    <row r="112" customHeight="1" spans="10:10">
      <c r="J112" s="45"/>
    </row>
    <row r="113" customHeight="1" spans="10:10">
      <c r="J113" s="45"/>
    </row>
    <row r="114" customHeight="1" spans="10:10">
      <c r="J114" s="45"/>
    </row>
    <row r="115" customHeight="1" spans="10:10">
      <c r="J115" s="45"/>
    </row>
    <row r="116" customHeight="1" spans="10:10">
      <c r="J116" s="45"/>
    </row>
    <row r="117" customHeight="1" spans="10:10">
      <c r="J117" s="45"/>
    </row>
    <row r="118" customHeight="1" spans="10:10">
      <c r="J118" s="45"/>
    </row>
    <row r="119" customHeight="1" spans="10:10">
      <c r="J119" s="45"/>
    </row>
    <row r="120" customHeight="1" spans="10:10">
      <c r="J120" s="45"/>
    </row>
    <row r="121" customHeight="1" spans="10:10">
      <c r="J121" s="45"/>
    </row>
    <row r="122" customHeight="1" spans="10:10">
      <c r="J122" s="45"/>
    </row>
    <row r="123" customHeight="1" spans="10:10">
      <c r="J123" s="45"/>
    </row>
    <row r="124" customHeight="1" spans="10:10">
      <c r="J124" s="45"/>
    </row>
    <row r="125" customHeight="1" spans="10:10">
      <c r="J125" s="45"/>
    </row>
    <row r="126" customHeight="1" spans="10:10">
      <c r="J126" s="45"/>
    </row>
    <row r="127" customHeight="1" spans="10:10">
      <c r="J127" s="45"/>
    </row>
    <row r="128" customHeight="1" spans="10:10">
      <c r="J128" s="45"/>
    </row>
    <row r="129" customHeight="1" spans="10:10">
      <c r="J129" s="45"/>
    </row>
    <row r="130" customHeight="1" spans="10:10">
      <c r="J130" s="45"/>
    </row>
    <row r="131" customHeight="1" spans="10:10">
      <c r="J131" s="45"/>
    </row>
    <row r="132" customHeight="1" spans="10:10">
      <c r="J132" s="45"/>
    </row>
    <row r="133" customHeight="1" spans="10:10">
      <c r="J133" s="45"/>
    </row>
    <row r="134" customHeight="1" spans="10:10">
      <c r="J134" s="45"/>
    </row>
    <row r="135" customHeight="1" spans="10:10">
      <c r="J135" s="45"/>
    </row>
    <row r="136" customHeight="1" spans="10:10">
      <c r="J136" s="45"/>
    </row>
    <row r="137" customHeight="1" spans="10:10">
      <c r="J137" s="45"/>
    </row>
    <row r="138" customHeight="1" spans="10:10">
      <c r="J138" s="45"/>
    </row>
    <row r="139" customHeight="1" spans="10:10">
      <c r="J139" s="45"/>
    </row>
    <row r="140" customHeight="1" spans="10:10">
      <c r="J140" s="45"/>
    </row>
    <row r="141" customHeight="1" spans="10:10">
      <c r="J141" s="45"/>
    </row>
    <row r="142" customHeight="1" spans="10:10">
      <c r="J142" s="45"/>
    </row>
    <row r="143" customHeight="1" spans="10:10">
      <c r="J143" s="45"/>
    </row>
    <row r="144" customHeight="1" spans="10:10">
      <c r="J144" s="45"/>
    </row>
    <row r="145" customHeight="1" spans="10:10">
      <c r="J145" s="45"/>
    </row>
    <row r="146" customHeight="1" spans="10:10">
      <c r="J146" s="45"/>
    </row>
    <row r="147" customHeight="1" spans="10:10">
      <c r="J147" s="45"/>
    </row>
    <row r="148" customHeight="1" spans="10:10">
      <c r="J148" s="45"/>
    </row>
    <row r="149" customHeight="1" spans="10:10">
      <c r="J149" s="45"/>
    </row>
    <row r="150" customHeight="1" spans="10:10">
      <c r="J150" s="45"/>
    </row>
    <row r="151" customHeight="1" spans="10:10">
      <c r="J151" s="45"/>
    </row>
    <row r="152" customHeight="1" spans="10:10">
      <c r="J152" s="45"/>
    </row>
    <row r="153" customHeight="1" spans="10:10">
      <c r="J153" s="45"/>
    </row>
    <row r="154" customHeight="1" spans="10:10">
      <c r="J154" s="45"/>
    </row>
    <row r="155" customHeight="1" spans="10:10">
      <c r="J155" s="45"/>
    </row>
    <row r="156" customHeight="1" spans="10:10">
      <c r="J156" s="45"/>
    </row>
    <row r="157" customHeight="1" spans="10:10">
      <c r="J157" s="45"/>
    </row>
    <row r="158" customHeight="1" spans="10:10">
      <c r="J158" s="45"/>
    </row>
    <row r="159" customHeight="1" spans="10:10">
      <c r="J159" s="45"/>
    </row>
    <row r="160" customHeight="1" spans="10:10">
      <c r="J160" s="45"/>
    </row>
    <row r="161" customHeight="1" spans="10:10">
      <c r="J161" s="45"/>
    </row>
    <row r="162" customHeight="1" spans="10:10">
      <c r="J162" s="45"/>
    </row>
    <row r="163" customHeight="1" spans="10:10">
      <c r="J163" s="45"/>
    </row>
    <row r="164" customHeight="1" spans="10:10">
      <c r="J164" s="45"/>
    </row>
    <row r="165" customHeight="1" spans="10:10">
      <c r="J165" s="45"/>
    </row>
    <row r="166" customHeight="1" spans="10:10">
      <c r="J166" s="45"/>
    </row>
    <row r="167" customHeight="1" spans="10:10">
      <c r="J167" s="45"/>
    </row>
    <row r="168" customHeight="1" spans="10:10">
      <c r="J168" s="45"/>
    </row>
    <row r="169" customHeight="1" spans="10:10">
      <c r="J169" s="45"/>
    </row>
    <row r="170" customHeight="1" spans="10:10">
      <c r="J170" s="45"/>
    </row>
    <row r="171" customHeight="1" spans="10:10">
      <c r="J171" s="45"/>
    </row>
    <row r="172" customHeight="1" spans="10:10">
      <c r="J172" s="45"/>
    </row>
    <row r="173" customHeight="1" spans="10:10">
      <c r="J173" s="45"/>
    </row>
    <row r="174" customHeight="1" spans="10:10">
      <c r="J174" s="45"/>
    </row>
    <row r="175" customHeight="1" spans="10:10">
      <c r="J175" s="45"/>
    </row>
    <row r="176" customHeight="1" spans="10:10">
      <c r="J176" s="45"/>
    </row>
    <row r="177" customHeight="1" spans="10:10">
      <c r="J177" s="45"/>
    </row>
    <row r="178" customHeight="1" spans="10:10">
      <c r="J178" s="45"/>
    </row>
    <row r="179" customHeight="1" spans="10:10">
      <c r="J179" s="45"/>
    </row>
    <row r="180" customHeight="1" spans="10:10">
      <c r="J180" s="45"/>
    </row>
    <row r="181" customHeight="1" spans="10:10">
      <c r="J181" s="45"/>
    </row>
    <row r="182" customHeight="1" spans="10:10">
      <c r="J182" s="45"/>
    </row>
    <row r="183" customHeight="1" spans="10:10">
      <c r="J183" s="45"/>
    </row>
    <row r="184" customHeight="1" spans="10:10">
      <c r="J184" s="45"/>
    </row>
    <row r="185" customHeight="1" spans="10:10">
      <c r="J185" s="45"/>
    </row>
    <row r="186" customHeight="1" spans="10:10">
      <c r="J186" s="45"/>
    </row>
    <row r="187" customHeight="1" spans="10:10">
      <c r="J187" s="45"/>
    </row>
    <row r="188" customHeight="1" spans="10:10">
      <c r="J188" s="45"/>
    </row>
    <row r="189" customHeight="1" spans="10:10">
      <c r="J189" s="45"/>
    </row>
    <row r="190" customHeight="1" spans="10:10">
      <c r="J190" s="45"/>
    </row>
    <row r="191" customHeight="1" spans="10:10">
      <c r="J191" s="45"/>
    </row>
    <row r="192" customHeight="1" spans="10:10">
      <c r="J192" s="45"/>
    </row>
    <row r="193" customHeight="1" spans="10:10">
      <c r="J193" s="45"/>
    </row>
    <row r="194" customHeight="1" spans="10:10">
      <c r="J194" s="45"/>
    </row>
    <row r="195" customHeight="1" spans="10:10">
      <c r="J195" s="45"/>
    </row>
    <row r="196" customHeight="1" spans="10:10">
      <c r="J196" s="45"/>
    </row>
    <row r="197" customHeight="1" spans="10:10">
      <c r="J197" s="45"/>
    </row>
    <row r="198" customHeight="1" spans="10:10">
      <c r="J198" s="45"/>
    </row>
    <row r="199" customHeight="1" spans="10:10">
      <c r="J199" s="45"/>
    </row>
    <row r="200" customHeight="1" spans="10:10">
      <c r="J200" s="45"/>
    </row>
    <row r="201" customHeight="1" spans="10:10">
      <c r="J201" s="45"/>
    </row>
    <row r="202" customHeight="1" spans="10:10">
      <c r="J202" s="45"/>
    </row>
    <row r="203" customHeight="1" spans="10:10">
      <c r="J203" s="45"/>
    </row>
    <row r="204" customHeight="1" spans="10:10">
      <c r="J204" s="45"/>
    </row>
    <row r="205" customHeight="1" spans="10:10">
      <c r="J205" s="45"/>
    </row>
    <row r="206" customHeight="1" spans="10:10">
      <c r="J206" s="45"/>
    </row>
    <row r="207" customHeight="1" spans="10:10">
      <c r="J207" s="45"/>
    </row>
    <row r="208" customHeight="1" spans="10:10">
      <c r="J208" s="45"/>
    </row>
    <row r="209" customHeight="1" spans="10:10">
      <c r="J209" s="45"/>
    </row>
    <row r="210" customHeight="1" spans="10:10">
      <c r="J210" s="45"/>
    </row>
    <row r="211" customHeight="1" spans="10:10">
      <c r="J211" s="45"/>
    </row>
    <row r="212" customHeight="1" spans="10:10">
      <c r="J212" s="45"/>
    </row>
    <row r="213" customHeight="1" spans="10:10">
      <c r="J213" s="45"/>
    </row>
    <row r="214" customHeight="1" spans="10:10">
      <c r="J214" s="45"/>
    </row>
    <row r="215" customHeight="1" spans="10:10">
      <c r="J215" s="45"/>
    </row>
    <row r="216" customHeight="1" spans="10:10">
      <c r="J216" s="45"/>
    </row>
    <row r="217" customHeight="1" spans="10:10">
      <c r="J217" s="45"/>
    </row>
    <row r="218" customHeight="1" spans="10:10">
      <c r="J218" s="45"/>
    </row>
    <row r="219" customHeight="1" spans="10:10">
      <c r="J219" s="45"/>
    </row>
    <row r="220" customHeight="1" spans="10:10">
      <c r="J220" s="45"/>
    </row>
    <row r="221" customHeight="1" spans="10:10">
      <c r="J221" s="45"/>
    </row>
    <row r="222" customHeight="1" spans="10:10">
      <c r="J222" s="45"/>
    </row>
    <row r="223" customHeight="1" spans="10:10">
      <c r="J223" s="45"/>
    </row>
    <row r="224" customHeight="1" spans="10:10">
      <c r="J224" s="45"/>
    </row>
    <row r="225" customHeight="1" spans="10:10">
      <c r="J225" s="45"/>
    </row>
    <row r="226" customHeight="1" spans="10:10">
      <c r="J226" s="45"/>
    </row>
    <row r="227" customHeight="1" spans="10:10">
      <c r="J227" s="45"/>
    </row>
    <row r="228" customHeight="1" spans="10:10">
      <c r="J228" s="45"/>
    </row>
    <row r="229" customHeight="1" spans="10:10">
      <c r="J229" s="45"/>
    </row>
    <row r="230" customHeight="1" spans="10:10">
      <c r="J230" s="45"/>
    </row>
    <row r="231" customHeight="1" spans="10:10">
      <c r="J231" s="45"/>
    </row>
    <row r="232" customHeight="1" spans="10:10">
      <c r="J232" s="45"/>
    </row>
    <row r="233" customHeight="1" spans="10:10">
      <c r="J233" s="45"/>
    </row>
    <row r="234" customHeight="1" spans="10:10">
      <c r="J234" s="45"/>
    </row>
    <row r="235" customHeight="1" spans="10:10">
      <c r="J235" s="45"/>
    </row>
    <row r="236" customHeight="1" spans="10:10">
      <c r="J236" s="45"/>
    </row>
    <row r="237" customHeight="1" spans="10:10">
      <c r="J237" s="45"/>
    </row>
    <row r="238" customHeight="1" spans="10:10">
      <c r="J238" s="45"/>
    </row>
    <row r="239" customHeight="1" spans="10:10">
      <c r="J239" s="45"/>
    </row>
    <row r="240" customHeight="1" spans="10:10">
      <c r="J240" s="45"/>
    </row>
    <row r="241" customHeight="1" spans="10:10">
      <c r="J241" s="45"/>
    </row>
    <row r="242" customHeight="1" spans="10:10">
      <c r="J242" s="45"/>
    </row>
    <row r="243" customHeight="1" spans="10:10">
      <c r="J243" s="45"/>
    </row>
    <row r="244" customHeight="1" spans="10:10">
      <c r="J244" s="45"/>
    </row>
    <row r="245" customHeight="1" spans="10:10">
      <c r="J245" s="45"/>
    </row>
    <row r="246" customHeight="1" spans="10:10">
      <c r="J246" s="45"/>
    </row>
    <row r="247" customHeight="1" spans="10:10">
      <c r="J247" s="45"/>
    </row>
    <row r="248" customHeight="1" spans="10:10">
      <c r="J248" s="45"/>
    </row>
    <row r="249" customHeight="1" spans="10:10">
      <c r="J249" s="45"/>
    </row>
    <row r="250" customHeight="1" spans="10:10">
      <c r="J250" s="45"/>
    </row>
    <row r="251" customHeight="1" spans="10:10">
      <c r="J251" s="45"/>
    </row>
    <row r="252" customHeight="1" spans="10:10">
      <c r="J252" s="45"/>
    </row>
    <row r="253" customHeight="1" spans="10:10">
      <c r="J253" s="45"/>
    </row>
    <row r="254" customHeight="1" spans="10:10">
      <c r="J254" s="45"/>
    </row>
    <row r="255" customHeight="1" spans="10:10">
      <c r="J255" s="45"/>
    </row>
    <row r="256" customHeight="1" spans="10:10">
      <c r="J256" s="45"/>
    </row>
    <row r="257" customHeight="1" spans="10:10">
      <c r="J257" s="45"/>
    </row>
    <row r="258" customHeight="1" spans="10:10">
      <c r="J258" s="45"/>
    </row>
    <row r="259" customHeight="1" spans="10:10">
      <c r="J259" s="45"/>
    </row>
    <row r="260" customHeight="1" spans="10:10">
      <c r="J260" s="45"/>
    </row>
    <row r="261" customHeight="1" spans="10:10">
      <c r="J261" s="45"/>
    </row>
    <row r="262" customHeight="1" spans="10:10">
      <c r="J262" s="45"/>
    </row>
    <row r="263" customHeight="1" spans="10:10">
      <c r="J263" s="45"/>
    </row>
    <row r="264" customHeight="1" spans="10:10">
      <c r="J264" s="45"/>
    </row>
    <row r="265" customHeight="1" spans="10:10">
      <c r="J265" s="45"/>
    </row>
    <row r="266" customHeight="1" spans="10:10">
      <c r="J266" s="45"/>
    </row>
    <row r="267" customHeight="1" spans="10:10">
      <c r="J267" s="45"/>
    </row>
    <row r="268" customHeight="1" spans="10:10">
      <c r="J268" s="45"/>
    </row>
    <row r="269" customHeight="1" spans="10:10">
      <c r="J269" s="45"/>
    </row>
    <row r="270" customHeight="1" spans="10:10">
      <c r="J270" s="45"/>
    </row>
    <row r="271" customHeight="1" spans="10:10">
      <c r="J271" s="45"/>
    </row>
    <row r="272" customHeight="1" spans="10:10">
      <c r="J272" s="45"/>
    </row>
    <row r="273" customHeight="1" spans="10:10">
      <c r="J273" s="45"/>
    </row>
    <row r="274" customHeight="1" spans="10:10">
      <c r="J274" s="45"/>
    </row>
    <row r="275" customHeight="1" spans="10:10">
      <c r="J275" s="45"/>
    </row>
    <row r="276" customHeight="1" spans="10:10">
      <c r="J276" s="45"/>
    </row>
    <row r="277" customHeight="1" spans="10:10">
      <c r="J277" s="45"/>
    </row>
    <row r="278" customHeight="1" spans="10:10">
      <c r="J278" s="45"/>
    </row>
    <row r="279" customHeight="1" spans="10:10">
      <c r="J279" s="45"/>
    </row>
    <row r="280" customHeight="1" spans="10:10">
      <c r="J280" s="45"/>
    </row>
    <row r="281" customHeight="1" spans="10:10">
      <c r="J281" s="45"/>
    </row>
    <row r="282" customHeight="1" spans="10:10">
      <c r="J282" s="45"/>
    </row>
    <row r="283" customHeight="1" spans="10:10">
      <c r="J283" s="45"/>
    </row>
    <row r="284" customHeight="1" spans="10:10">
      <c r="J284" s="45"/>
    </row>
    <row r="285" customHeight="1" spans="10:10">
      <c r="J285" s="45"/>
    </row>
    <row r="286" customHeight="1" spans="10:10">
      <c r="J286" s="45"/>
    </row>
    <row r="287" customHeight="1" spans="10:10">
      <c r="J287" s="45"/>
    </row>
    <row r="288" customHeight="1" spans="10:10">
      <c r="J288" s="45"/>
    </row>
    <row r="289" customHeight="1" spans="10:10">
      <c r="J289" s="45"/>
    </row>
    <row r="290" customHeight="1" spans="10:10">
      <c r="J290" s="45"/>
    </row>
    <row r="291" customHeight="1" spans="10:10">
      <c r="J291" s="45"/>
    </row>
    <row r="292" customHeight="1" spans="10:10">
      <c r="J292" s="45"/>
    </row>
    <row r="293" customHeight="1" spans="10:10">
      <c r="J293" s="45"/>
    </row>
    <row r="294" customHeight="1" spans="10:10">
      <c r="J294" s="45"/>
    </row>
    <row r="295" customHeight="1" spans="10:10">
      <c r="J295" s="45"/>
    </row>
    <row r="296" customHeight="1" spans="10:10">
      <c r="J296" s="45"/>
    </row>
    <row r="297" customHeight="1" spans="10:10">
      <c r="J297" s="45"/>
    </row>
    <row r="298" customHeight="1" spans="10:10">
      <c r="J298" s="45"/>
    </row>
    <row r="299" customHeight="1" spans="10:10">
      <c r="J299" s="45"/>
    </row>
    <row r="300" customHeight="1" spans="10:10">
      <c r="J300" s="45"/>
    </row>
    <row r="301" customHeight="1" spans="10:10">
      <c r="J301" s="45"/>
    </row>
    <row r="302" customHeight="1" spans="10:10">
      <c r="J302" s="45"/>
    </row>
    <row r="303" customHeight="1" spans="10:10">
      <c r="J303" s="45"/>
    </row>
    <row r="304" customHeight="1" spans="10:10">
      <c r="J304" s="45"/>
    </row>
    <row r="305" customHeight="1" spans="10:10">
      <c r="J305" s="45"/>
    </row>
    <row r="306" customHeight="1" spans="10:10">
      <c r="J306" s="45"/>
    </row>
    <row r="307" customHeight="1" spans="10:10">
      <c r="J307" s="45"/>
    </row>
    <row r="308" customHeight="1" spans="10:10">
      <c r="J308" s="45"/>
    </row>
    <row r="309" customHeight="1" spans="10:10">
      <c r="J309" s="45"/>
    </row>
    <row r="310" customHeight="1" spans="10:10">
      <c r="J310" s="45"/>
    </row>
    <row r="311" customHeight="1" spans="10:10">
      <c r="J311" s="45"/>
    </row>
    <row r="312" customHeight="1" spans="10:10">
      <c r="J312" s="45"/>
    </row>
    <row r="313" customHeight="1" spans="10:10">
      <c r="J313" s="45"/>
    </row>
    <row r="314" customHeight="1" spans="10:10">
      <c r="J314" s="45"/>
    </row>
    <row r="315" customHeight="1" spans="10:10">
      <c r="J315" s="45"/>
    </row>
    <row r="316" customHeight="1" spans="10:10">
      <c r="J316" s="45"/>
    </row>
    <row r="317" customHeight="1" spans="10:10">
      <c r="J317" s="45"/>
    </row>
    <row r="318" customHeight="1" spans="10:10">
      <c r="J318" s="45"/>
    </row>
    <row r="319" customHeight="1" spans="10:10">
      <c r="J319" s="45"/>
    </row>
    <row r="320" customHeight="1" spans="10:10">
      <c r="J320" s="45"/>
    </row>
    <row r="321" customHeight="1" spans="10:10">
      <c r="J321" s="45"/>
    </row>
    <row r="322" customHeight="1" spans="10:10">
      <c r="J322" s="45"/>
    </row>
    <row r="323" customHeight="1" spans="10:10">
      <c r="J323" s="45"/>
    </row>
    <row r="324" customHeight="1" spans="10:10">
      <c r="J324" s="45"/>
    </row>
    <row r="325" customHeight="1" spans="10:10">
      <c r="J325" s="45"/>
    </row>
    <row r="326" customHeight="1" spans="10:10">
      <c r="J326" s="45"/>
    </row>
    <row r="327" customHeight="1" spans="10:10">
      <c r="J327" s="45"/>
    </row>
    <row r="328" customHeight="1" spans="10:10">
      <c r="J328" s="45"/>
    </row>
    <row r="329" customHeight="1" spans="10:10">
      <c r="J329" s="45"/>
    </row>
    <row r="330" customHeight="1" spans="10:10">
      <c r="J330" s="45"/>
    </row>
    <row r="331" customHeight="1" spans="10:10">
      <c r="J331" s="45"/>
    </row>
    <row r="332" customHeight="1" spans="10:10">
      <c r="J332" s="45"/>
    </row>
    <row r="333" customHeight="1" spans="10:10">
      <c r="J333" s="45"/>
    </row>
    <row r="334" customHeight="1" spans="10:10">
      <c r="J334" s="45"/>
    </row>
    <row r="335" customHeight="1" spans="10:10">
      <c r="J335" s="45"/>
    </row>
    <row r="336" customHeight="1" spans="10:10">
      <c r="J336" s="45"/>
    </row>
    <row r="337" customHeight="1" spans="10:10">
      <c r="J337" s="45"/>
    </row>
    <row r="338" customHeight="1" spans="10:10">
      <c r="J338" s="45"/>
    </row>
    <row r="339" customHeight="1" spans="10:10">
      <c r="J339" s="45"/>
    </row>
    <row r="340" customHeight="1" spans="10:10">
      <c r="J340" s="45"/>
    </row>
    <row r="341" customHeight="1" spans="10:10">
      <c r="J341" s="45"/>
    </row>
    <row r="342" customHeight="1" spans="10:10">
      <c r="J342" s="45"/>
    </row>
    <row r="343" customHeight="1" spans="10:10">
      <c r="J343" s="45"/>
    </row>
    <row r="344" customHeight="1" spans="10:10">
      <c r="J344" s="45"/>
    </row>
    <row r="345" customHeight="1" spans="10:10">
      <c r="J345" s="45"/>
    </row>
    <row r="346" customHeight="1" spans="10:10">
      <c r="J346" s="45"/>
    </row>
    <row r="347" customHeight="1" spans="10:10">
      <c r="J347" s="45"/>
    </row>
    <row r="348" customHeight="1" spans="10:10">
      <c r="J348" s="45"/>
    </row>
    <row r="349" customHeight="1" spans="10:10">
      <c r="J349" s="45"/>
    </row>
    <row r="350" customHeight="1" spans="10:10">
      <c r="J350" s="45"/>
    </row>
    <row r="351" customHeight="1" spans="10:10">
      <c r="J351" s="45"/>
    </row>
    <row r="352" customHeight="1" spans="10:10">
      <c r="J352" s="45"/>
    </row>
    <row r="353" customHeight="1" spans="10:10">
      <c r="J353" s="45"/>
    </row>
    <row r="354" customHeight="1" spans="10:10">
      <c r="J354" s="45"/>
    </row>
    <row r="355" customHeight="1" spans="10:10">
      <c r="J355" s="45"/>
    </row>
    <row r="356" customHeight="1" spans="10:10">
      <c r="J356" s="45"/>
    </row>
    <row r="357" customHeight="1" spans="10:10">
      <c r="J357" s="45"/>
    </row>
    <row r="358" customHeight="1" spans="10:10">
      <c r="J358" s="45"/>
    </row>
    <row r="359" customHeight="1" spans="10:10">
      <c r="J359" s="45"/>
    </row>
    <row r="360" customHeight="1" spans="10:10">
      <c r="J360" s="45"/>
    </row>
    <row r="361" customHeight="1" spans="10:10">
      <c r="J361" s="45"/>
    </row>
    <row r="362" customHeight="1" spans="10:10">
      <c r="J362" s="45"/>
    </row>
    <row r="363" customHeight="1" spans="10:10">
      <c r="J363" s="45"/>
    </row>
    <row r="364" customHeight="1" spans="10:10">
      <c r="J364" s="45"/>
    </row>
    <row r="365" customHeight="1" spans="10:10">
      <c r="J365" s="45"/>
    </row>
    <row r="366" customHeight="1" spans="10:10">
      <c r="J366" s="45"/>
    </row>
    <row r="367" customHeight="1" spans="10:10">
      <c r="J367" s="45"/>
    </row>
    <row r="368" customHeight="1" spans="10:10">
      <c r="J368" s="45"/>
    </row>
    <row r="369" customHeight="1" spans="10:10">
      <c r="J369" s="45"/>
    </row>
    <row r="370" customHeight="1" spans="10:10">
      <c r="J370" s="45"/>
    </row>
    <row r="371" customHeight="1" spans="10:10">
      <c r="J371" s="45"/>
    </row>
    <row r="372" customHeight="1" spans="10:10">
      <c r="J372" s="45"/>
    </row>
    <row r="373" customHeight="1" spans="10:10">
      <c r="J373" s="45"/>
    </row>
    <row r="374" customHeight="1" spans="10:10">
      <c r="J374" s="45"/>
    </row>
    <row r="375" customHeight="1" spans="10:10">
      <c r="J375" s="45"/>
    </row>
    <row r="376" customHeight="1" spans="10:10">
      <c r="J376" s="45"/>
    </row>
    <row r="377" customHeight="1" spans="10:10">
      <c r="J377" s="45"/>
    </row>
    <row r="378" customHeight="1" spans="10:10">
      <c r="J378" s="45"/>
    </row>
    <row r="379" customHeight="1" spans="10:10">
      <c r="J379" s="45"/>
    </row>
    <row r="380" customHeight="1" spans="10:10">
      <c r="J380" s="45"/>
    </row>
    <row r="381" customHeight="1" spans="10:10">
      <c r="J381" s="45"/>
    </row>
    <row r="382" customHeight="1" spans="10:10">
      <c r="J382" s="45"/>
    </row>
    <row r="383" customHeight="1" spans="10:10">
      <c r="J383" s="45"/>
    </row>
    <row r="384" customHeight="1" spans="10:10">
      <c r="J384" s="45"/>
    </row>
    <row r="385" customHeight="1" spans="10:10">
      <c r="J385" s="45"/>
    </row>
    <row r="386" customHeight="1" spans="10:10">
      <c r="J386" s="45"/>
    </row>
    <row r="387" customHeight="1" spans="10:10">
      <c r="J387" s="45"/>
    </row>
    <row r="388" customHeight="1" spans="10:10">
      <c r="J388" s="45"/>
    </row>
    <row r="389" customHeight="1" spans="10:10">
      <c r="J389" s="45"/>
    </row>
    <row r="390" customHeight="1" spans="10:10">
      <c r="J390" s="45"/>
    </row>
    <row r="391" customHeight="1" spans="10:10">
      <c r="J391" s="45"/>
    </row>
    <row r="392" customHeight="1" spans="10:10">
      <c r="J392" s="45"/>
    </row>
    <row r="393" customHeight="1" spans="10:10">
      <c r="J393" s="45"/>
    </row>
    <row r="394" customHeight="1" spans="10:10">
      <c r="J394" s="45"/>
    </row>
    <row r="395" customHeight="1" spans="10:10">
      <c r="J395" s="45"/>
    </row>
    <row r="396" customHeight="1" spans="10:10">
      <c r="J396" s="45"/>
    </row>
    <row r="397" customHeight="1" spans="10:10">
      <c r="J397" s="45"/>
    </row>
    <row r="398" customHeight="1" spans="10:10">
      <c r="J398" s="45"/>
    </row>
    <row r="399" customHeight="1" spans="10:10">
      <c r="J399" s="45"/>
    </row>
    <row r="400" customHeight="1" spans="10:10">
      <c r="J400" s="45"/>
    </row>
    <row r="401" customHeight="1" spans="10:10">
      <c r="J401" s="45"/>
    </row>
    <row r="402" customHeight="1" spans="10:10">
      <c r="J402" s="45"/>
    </row>
    <row r="403" customHeight="1" spans="10:10">
      <c r="J403" s="45"/>
    </row>
    <row r="404" customHeight="1" spans="10:10">
      <c r="J404" s="45"/>
    </row>
    <row r="405" customHeight="1" spans="10:10">
      <c r="J405" s="45"/>
    </row>
    <row r="406" customHeight="1" spans="10:10">
      <c r="J406" s="45"/>
    </row>
    <row r="407" customHeight="1" spans="10:10">
      <c r="J407" s="45"/>
    </row>
    <row r="408" customHeight="1" spans="10:10">
      <c r="J408" s="45"/>
    </row>
    <row r="409" customHeight="1" spans="10:10">
      <c r="J409" s="45"/>
    </row>
    <row r="410" customHeight="1" spans="10:10">
      <c r="J410" s="45"/>
    </row>
    <row r="411" customHeight="1" spans="10:10">
      <c r="J411" s="45"/>
    </row>
    <row r="412" customHeight="1" spans="10:10">
      <c r="J412" s="45"/>
    </row>
    <row r="413" customHeight="1" spans="10:10">
      <c r="J413" s="45"/>
    </row>
    <row r="414" customHeight="1" spans="10:10">
      <c r="J414" s="45"/>
    </row>
    <row r="415" customHeight="1" spans="10:10">
      <c r="J415" s="45"/>
    </row>
    <row r="416" customHeight="1" spans="10:10">
      <c r="J416" s="45"/>
    </row>
    <row r="417" customHeight="1" spans="10:10">
      <c r="J417" s="45"/>
    </row>
    <row r="418" customHeight="1" spans="10:10">
      <c r="J418" s="45"/>
    </row>
    <row r="419" customHeight="1" spans="10:10">
      <c r="J419" s="45"/>
    </row>
    <row r="420" customHeight="1" spans="10:10">
      <c r="J420" s="45"/>
    </row>
    <row r="421" customHeight="1" spans="10:10">
      <c r="J421" s="45"/>
    </row>
    <row r="422" customHeight="1" spans="10:10">
      <c r="J422" s="45"/>
    </row>
    <row r="423" customHeight="1" spans="10:10">
      <c r="J423" s="45"/>
    </row>
    <row r="424" customHeight="1" spans="10:10">
      <c r="J424" s="45"/>
    </row>
    <row r="425" customHeight="1" spans="10:10">
      <c r="J425" s="45"/>
    </row>
    <row r="426" customHeight="1" spans="10:10">
      <c r="J426" s="45"/>
    </row>
    <row r="427" customHeight="1" spans="10:10">
      <c r="J427" s="45"/>
    </row>
    <row r="428" customHeight="1" spans="10:10">
      <c r="J428" s="45"/>
    </row>
    <row r="429" customHeight="1" spans="10:10">
      <c r="J429" s="45"/>
    </row>
    <row r="430" customHeight="1" spans="10:10">
      <c r="J430" s="45"/>
    </row>
    <row r="431" customHeight="1" spans="10:10">
      <c r="J431" s="45"/>
    </row>
    <row r="432" customHeight="1" spans="10:10">
      <c r="J432" s="45"/>
    </row>
    <row r="433" customHeight="1" spans="10:10">
      <c r="J433" s="45"/>
    </row>
    <row r="434" customHeight="1" spans="10:10">
      <c r="J434" s="45"/>
    </row>
    <row r="435" customHeight="1" spans="10:10">
      <c r="J435" s="45"/>
    </row>
    <row r="436" customHeight="1" spans="10:10">
      <c r="J436" s="45"/>
    </row>
    <row r="437" customHeight="1" spans="10:10">
      <c r="J437" s="45"/>
    </row>
    <row r="438" customHeight="1" spans="10:10">
      <c r="J438" s="45"/>
    </row>
    <row r="439" customHeight="1" spans="10:10">
      <c r="J439" s="45"/>
    </row>
    <row r="440" customHeight="1" spans="10:10">
      <c r="J440" s="45"/>
    </row>
    <row r="441" customHeight="1" spans="10:10">
      <c r="J441" s="45"/>
    </row>
    <row r="442" customHeight="1" spans="10:10">
      <c r="J442" s="45"/>
    </row>
    <row r="443" customHeight="1" spans="10:10">
      <c r="J443" s="45"/>
    </row>
    <row r="444" customHeight="1" spans="10:10">
      <c r="J444" s="45"/>
    </row>
    <row r="445" customHeight="1" spans="10:10">
      <c r="J445" s="45"/>
    </row>
    <row r="446" customHeight="1" spans="10:10">
      <c r="J446" s="45"/>
    </row>
    <row r="447" customHeight="1" spans="10:10">
      <c r="J447" s="45"/>
    </row>
    <row r="448" customHeight="1" spans="10:10">
      <c r="J448" s="45"/>
    </row>
    <row r="449" customHeight="1" spans="10:10">
      <c r="J449" s="45"/>
    </row>
    <row r="450" customHeight="1" spans="10:10">
      <c r="J450" s="45"/>
    </row>
    <row r="451" customHeight="1" spans="10:10">
      <c r="J451" s="45"/>
    </row>
    <row r="452" customHeight="1" spans="10:10">
      <c r="J452" s="45"/>
    </row>
    <row r="453" customHeight="1" spans="10:10">
      <c r="J453" s="45"/>
    </row>
    <row r="454" customHeight="1" spans="10:10">
      <c r="J454" s="45"/>
    </row>
    <row r="455" customHeight="1" spans="10:10">
      <c r="J455" s="45"/>
    </row>
    <row r="456" customHeight="1" spans="10:10">
      <c r="J456" s="45"/>
    </row>
    <row r="457" customHeight="1" spans="10:10">
      <c r="J457" s="45"/>
    </row>
    <row r="458" customHeight="1" spans="10:10">
      <c r="J458" s="45"/>
    </row>
    <row r="459" customHeight="1" spans="10:10">
      <c r="J459" s="45"/>
    </row>
    <row r="460" customHeight="1" spans="10:10">
      <c r="J460" s="45"/>
    </row>
    <row r="461" customHeight="1" spans="10:10">
      <c r="J461" s="45"/>
    </row>
    <row r="462" customHeight="1" spans="10:10">
      <c r="J462" s="45"/>
    </row>
    <row r="463" customHeight="1" spans="10:10">
      <c r="J463" s="45"/>
    </row>
    <row r="464" customHeight="1" spans="10:10">
      <c r="J464" s="45"/>
    </row>
    <row r="465" customHeight="1" spans="10:10">
      <c r="J465" s="45"/>
    </row>
    <row r="466" customHeight="1" spans="10:10">
      <c r="J466" s="45"/>
    </row>
    <row r="467" customHeight="1" spans="10:10">
      <c r="J467" s="45"/>
    </row>
    <row r="468" customHeight="1" spans="10:10">
      <c r="J468" s="45"/>
    </row>
    <row r="469" customHeight="1" spans="10:10">
      <c r="J469" s="45"/>
    </row>
    <row r="470" customHeight="1" spans="10:10">
      <c r="J470" s="45"/>
    </row>
    <row r="471" customHeight="1" spans="10:10">
      <c r="J471" s="45"/>
    </row>
    <row r="472" customHeight="1" spans="10:10">
      <c r="J472" s="45"/>
    </row>
    <row r="473" customHeight="1" spans="10:10">
      <c r="J473" s="45"/>
    </row>
    <row r="474" customHeight="1" spans="10:10">
      <c r="J474" s="45"/>
    </row>
    <row r="475" customHeight="1" spans="10:10">
      <c r="J475" s="45"/>
    </row>
    <row r="476" customHeight="1" spans="10:10">
      <c r="J476" s="45"/>
    </row>
    <row r="477" customHeight="1" spans="10:10">
      <c r="J477" s="45"/>
    </row>
    <row r="478" customHeight="1" spans="10:10">
      <c r="J478" s="45"/>
    </row>
    <row r="479" customHeight="1" spans="10:10">
      <c r="J479" s="45"/>
    </row>
    <row r="480" customHeight="1" spans="10:10">
      <c r="J480" s="45"/>
    </row>
    <row r="481" customHeight="1" spans="10:10">
      <c r="J481" s="45"/>
    </row>
    <row r="482" customHeight="1" spans="10:10">
      <c r="J482" s="45"/>
    </row>
    <row r="483" customHeight="1" spans="10:10">
      <c r="J483" s="45"/>
    </row>
    <row r="484" customHeight="1" spans="10:10">
      <c r="J484" s="45"/>
    </row>
    <row r="485" customHeight="1" spans="10:10">
      <c r="J485" s="45"/>
    </row>
    <row r="486" customHeight="1" spans="10:10">
      <c r="J486" s="45"/>
    </row>
    <row r="487" customHeight="1" spans="10:10">
      <c r="J487" s="45"/>
    </row>
    <row r="488" customHeight="1" spans="10:10">
      <c r="J488" s="45"/>
    </row>
    <row r="489" customHeight="1" spans="10:10">
      <c r="J489" s="45"/>
    </row>
    <row r="490" customHeight="1" spans="10:10">
      <c r="J490" s="45"/>
    </row>
    <row r="491" customHeight="1" spans="10:10">
      <c r="J491" s="45"/>
    </row>
    <row r="492" customHeight="1" spans="10:10">
      <c r="J492" s="45"/>
    </row>
    <row r="493" customHeight="1" spans="10:10">
      <c r="J493" s="45"/>
    </row>
    <row r="494" customHeight="1" spans="10:10">
      <c r="J494" s="45"/>
    </row>
    <row r="495" customHeight="1" spans="10:10">
      <c r="J495" s="45"/>
    </row>
    <row r="496" customHeight="1" spans="10:10">
      <c r="J496" s="45"/>
    </row>
    <row r="497" customHeight="1" spans="10:10">
      <c r="J497" s="45"/>
    </row>
    <row r="498" customHeight="1" spans="10:10">
      <c r="J498" s="45"/>
    </row>
    <row r="499" customHeight="1" spans="10:10">
      <c r="J499" s="45"/>
    </row>
    <row r="500" customHeight="1" spans="10:10">
      <c r="J500" s="45"/>
    </row>
    <row r="501" customHeight="1" spans="10:10">
      <c r="J501" s="45"/>
    </row>
    <row r="502" customHeight="1" spans="10:10">
      <c r="J502" s="45"/>
    </row>
    <row r="503" customHeight="1" spans="10:10">
      <c r="J503" s="45"/>
    </row>
    <row r="504" customHeight="1" spans="10:10">
      <c r="J504" s="45"/>
    </row>
    <row r="505" customHeight="1" spans="10:10">
      <c r="J505" s="45"/>
    </row>
    <row r="506" customHeight="1" spans="10:10">
      <c r="J506" s="45"/>
    </row>
    <row r="507" customHeight="1" spans="10:10">
      <c r="J507" s="45"/>
    </row>
    <row r="508" customHeight="1" spans="10:10">
      <c r="J508" s="45"/>
    </row>
    <row r="509" customHeight="1" spans="10:10">
      <c r="J509" s="45"/>
    </row>
    <row r="510" customHeight="1" spans="10:10">
      <c r="J510" s="45"/>
    </row>
    <row r="511" customHeight="1" spans="10:10">
      <c r="J511" s="45"/>
    </row>
    <row r="512" customHeight="1" spans="10:10">
      <c r="J512" s="45"/>
    </row>
    <row r="513" customHeight="1" spans="10:10">
      <c r="J513" s="45"/>
    </row>
    <row r="514" customHeight="1" spans="10:10">
      <c r="J514" s="45"/>
    </row>
    <row r="515" customHeight="1" spans="10:10">
      <c r="J515" s="45"/>
    </row>
    <row r="516" customHeight="1" spans="10:10">
      <c r="J516" s="45"/>
    </row>
    <row r="517" customHeight="1" spans="10:10">
      <c r="J517" s="45"/>
    </row>
    <row r="518" customHeight="1" spans="10:10">
      <c r="J518" s="45"/>
    </row>
    <row r="519" customHeight="1" spans="10:10">
      <c r="J519" s="45"/>
    </row>
    <row r="520" customHeight="1" spans="10:10">
      <c r="J520" s="45"/>
    </row>
    <row r="521" customHeight="1" spans="10:10">
      <c r="J521" s="45"/>
    </row>
    <row r="522" customHeight="1" spans="10:10">
      <c r="J522" s="45"/>
    </row>
    <row r="523" customHeight="1" spans="10:10">
      <c r="J523" s="45"/>
    </row>
    <row r="524" customHeight="1" spans="10:10">
      <c r="J524" s="45"/>
    </row>
    <row r="525" customHeight="1" spans="10:10">
      <c r="J525" s="45"/>
    </row>
    <row r="526" customHeight="1" spans="10:10">
      <c r="J526" s="45"/>
    </row>
    <row r="527" customHeight="1" spans="10:10">
      <c r="J527" s="45"/>
    </row>
    <row r="528" customHeight="1" spans="10:10">
      <c r="J528" s="45"/>
    </row>
    <row r="529" customHeight="1" spans="10:10">
      <c r="J529" s="45"/>
    </row>
    <row r="530" customHeight="1" spans="10:10">
      <c r="J530" s="45"/>
    </row>
    <row r="531" customHeight="1" spans="10:10">
      <c r="J531" s="45"/>
    </row>
    <row r="532" customHeight="1" spans="10:10">
      <c r="J532" s="45"/>
    </row>
    <row r="533" customHeight="1" spans="10:10">
      <c r="J533" s="45"/>
    </row>
    <row r="534" customHeight="1" spans="10:10">
      <c r="J534" s="45"/>
    </row>
    <row r="535" customHeight="1" spans="10:10">
      <c r="J535" s="45"/>
    </row>
    <row r="536" customHeight="1" spans="10:10">
      <c r="J536" s="45"/>
    </row>
    <row r="537" customHeight="1" spans="10:10">
      <c r="J537" s="45"/>
    </row>
    <row r="538" customHeight="1" spans="10:10">
      <c r="J538" s="45"/>
    </row>
    <row r="539" customHeight="1" spans="10:10">
      <c r="J539" s="45"/>
    </row>
    <row r="540" customHeight="1" spans="10:10">
      <c r="J540" s="45"/>
    </row>
    <row r="541" customHeight="1" spans="10:10">
      <c r="J541" s="45"/>
    </row>
    <row r="542" customHeight="1" spans="10:10">
      <c r="J542" s="45"/>
    </row>
    <row r="543" customHeight="1" spans="10:10">
      <c r="J543" s="45"/>
    </row>
    <row r="544" customHeight="1" spans="10:10">
      <c r="J544" s="45"/>
    </row>
    <row r="545" customHeight="1" spans="10:10">
      <c r="J545" s="45"/>
    </row>
    <row r="546" customHeight="1" spans="10:10">
      <c r="J546" s="45"/>
    </row>
    <row r="547" customHeight="1" spans="10:10">
      <c r="J547" s="45"/>
    </row>
    <row r="548" customHeight="1" spans="10:10">
      <c r="J548" s="45"/>
    </row>
    <row r="549" customHeight="1" spans="10:10">
      <c r="J549" s="45"/>
    </row>
    <row r="550" customHeight="1" spans="10:10">
      <c r="J550" s="45"/>
    </row>
    <row r="551" customHeight="1" spans="10:10">
      <c r="J551" s="45"/>
    </row>
    <row r="552" customHeight="1" spans="10:10">
      <c r="J552" s="45"/>
    </row>
    <row r="553" customHeight="1" spans="10:10">
      <c r="J553" s="45"/>
    </row>
    <row r="554" customHeight="1" spans="10:10">
      <c r="J554" s="45"/>
    </row>
    <row r="555" customHeight="1" spans="10:10">
      <c r="J555" s="45"/>
    </row>
    <row r="556" customHeight="1" spans="10:10">
      <c r="J556" s="45"/>
    </row>
    <row r="557" customHeight="1" spans="10:10">
      <c r="J557" s="45"/>
    </row>
    <row r="558" customHeight="1" spans="10:10">
      <c r="J558" s="45"/>
    </row>
    <row r="559" customHeight="1" spans="10:10">
      <c r="J559" s="45"/>
    </row>
    <row r="560" customHeight="1" spans="10:10">
      <c r="J560" s="45"/>
    </row>
    <row r="561" customHeight="1" spans="10:10">
      <c r="J561" s="45"/>
    </row>
    <row r="562" customHeight="1" spans="10:10">
      <c r="J562" s="45"/>
    </row>
    <row r="563" customHeight="1" spans="10:10">
      <c r="J563" s="45"/>
    </row>
    <row r="564" customHeight="1" spans="10:10">
      <c r="J564" s="45"/>
    </row>
    <row r="565" customHeight="1" spans="10:10">
      <c r="J565" s="45"/>
    </row>
    <row r="566" customHeight="1" spans="10:10">
      <c r="J566" s="45"/>
    </row>
    <row r="567" customHeight="1" spans="10:10">
      <c r="J567" s="45"/>
    </row>
    <row r="568" customHeight="1" spans="10:10">
      <c r="J568" s="45"/>
    </row>
    <row r="569" customHeight="1" spans="10:10">
      <c r="J569" s="45"/>
    </row>
    <row r="570" customHeight="1" spans="10:10">
      <c r="J570" s="45"/>
    </row>
    <row r="571" customHeight="1" spans="10:10">
      <c r="J571" s="45"/>
    </row>
    <row r="572" customHeight="1" spans="10:10">
      <c r="J572" s="45"/>
    </row>
    <row r="573" customHeight="1" spans="10:10">
      <c r="J573" s="45"/>
    </row>
    <row r="574" customHeight="1" spans="10:10">
      <c r="J574" s="45"/>
    </row>
    <row r="575" customHeight="1" spans="10:10">
      <c r="J575" s="45"/>
    </row>
    <row r="576" customHeight="1" spans="10:10">
      <c r="J576" s="45"/>
    </row>
    <row r="577" customHeight="1" spans="10:10">
      <c r="J577" s="45"/>
    </row>
    <row r="578" customHeight="1" spans="10:10">
      <c r="J578" s="45"/>
    </row>
    <row r="579" customHeight="1" spans="10:10">
      <c r="J579" s="45"/>
    </row>
    <row r="580" customHeight="1" spans="10:10">
      <c r="J580" s="45"/>
    </row>
    <row r="581" customHeight="1" spans="10:10">
      <c r="J581" s="45"/>
    </row>
    <row r="582" customHeight="1" spans="10:10">
      <c r="J582" s="45"/>
    </row>
    <row r="583" customHeight="1" spans="10:10">
      <c r="J583" s="45"/>
    </row>
    <row r="584" customHeight="1" spans="10:10">
      <c r="J584" s="45"/>
    </row>
    <row r="585" customHeight="1" spans="10:10">
      <c r="J585" s="45"/>
    </row>
    <row r="586" customHeight="1" spans="10:10">
      <c r="J586" s="45"/>
    </row>
    <row r="587" customHeight="1" spans="10:10">
      <c r="J587" s="45"/>
    </row>
    <row r="588" customHeight="1" spans="10:10">
      <c r="J588" s="45"/>
    </row>
    <row r="589" customHeight="1" spans="10:10">
      <c r="J589" s="45"/>
    </row>
    <row r="590" customHeight="1" spans="10:10">
      <c r="J590" s="45"/>
    </row>
    <row r="591" customHeight="1" spans="10:10">
      <c r="J591" s="45"/>
    </row>
    <row r="592" customHeight="1" spans="10:10">
      <c r="J592" s="45"/>
    </row>
    <row r="593" customHeight="1" spans="10:10">
      <c r="J593" s="45"/>
    </row>
    <row r="594" customHeight="1" spans="10:10">
      <c r="J594" s="45"/>
    </row>
    <row r="595" customHeight="1" spans="10:10">
      <c r="J595" s="45"/>
    </row>
    <row r="596" customHeight="1" spans="10:10">
      <c r="J596" s="45"/>
    </row>
    <row r="597" customHeight="1" spans="10:10">
      <c r="J597" s="45"/>
    </row>
    <row r="598" customHeight="1" spans="10:10">
      <c r="J598" s="45"/>
    </row>
    <row r="599" customHeight="1" spans="10:10">
      <c r="J599" s="45"/>
    </row>
    <row r="600" customHeight="1" spans="10:10">
      <c r="J600" s="45"/>
    </row>
    <row r="601" customHeight="1" spans="10:10">
      <c r="J601" s="45"/>
    </row>
    <row r="602" customHeight="1" spans="10:10">
      <c r="J602" s="45"/>
    </row>
    <row r="603" customHeight="1" spans="10:10">
      <c r="J603" s="45"/>
    </row>
    <row r="604" customHeight="1" spans="10:10">
      <c r="J604" s="45"/>
    </row>
    <row r="605" customHeight="1" spans="10:10">
      <c r="J605" s="45"/>
    </row>
    <row r="606" customHeight="1" spans="10:10">
      <c r="J606" s="45"/>
    </row>
    <row r="607" customHeight="1" spans="10:10">
      <c r="J607" s="45"/>
    </row>
    <row r="608" customHeight="1" spans="10:10">
      <c r="J608" s="45"/>
    </row>
    <row r="609" customHeight="1" spans="10:10">
      <c r="J609" s="45"/>
    </row>
    <row r="610" customHeight="1" spans="10:10">
      <c r="J610" s="45"/>
    </row>
    <row r="611" customHeight="1" spans="10:10">
      <c r="J611" s="45"/>
    </row>
    <row r="612" customHeight="1" spans="10:10">
      <c r="J612" s="45"/>
    </row>
    <row r="613" customHeight="1" spans="10:10">
      <c r="J613" s="45"/>
    </row>
    <row r="614" customHeight="1" spans="10:10">
      <c r="J614" s="45"/>
    </row>
    <row r="615" customHeight="1" spans="10:10">
      <c r="J615" s="45"/>
    </row>
    <row r="616" customHeight="1" spans="10:10">
      <c r="J616" s="45"/>
    </row>
    <row r="617" customHeight="1" spans="10:10">
      <c r="J617" s="45"/>
    </row>
    <row r="618" customHeight="1" spans="10:10">
      <c r="J618" s="45"/>
    </row>
    <row r="619" customHeight="1" spans="10:10">
      <c r="J619" s="45"/>
    </row>
    <row r="620" customHeight="1" spans="10:10">
      <c r="J620" s="45"/>
    </row>
    <row r="621" customHeight="1" spans="10:10">
      <c r="J621" s="45"/>
    </row>
    <row r="622" customHeight="1" spans="10:10">
      <c r="J622" s="45"/>
    </row>
    <row r="623" customHeight="1" spans="10:10">
      <c r="J623" s="45"/>
    </row>
    <row r="624" customHeight="1" spans="10:10">
      <c r="J624" s="45"/>
    </row>
    <row r="625" customHeight="1" spans="10:10">
      <c r="J625" s="45"/>
    </row>
    <row r="626" customHeight="1" spans="10:10">
      <c r="J626" s="45"/>
    </row>
    <row r="627" customHeight="1" spans="10:10">
      <c r="J627" s="45"/>
    </row>
    <row r="628" customHeight="1" spans="10:10">
      <c r="J628" s="45"/>
    </row>
    <row r="629" customHeight="1" spans="10:10">
      <c r="J629" s="45"/>
    </row>
    <row r="630" customHeight="1" spans="10:10">
      <c r="J630" s="45"/>
    </row>
    <row r="631" customHeight="1" spans="10:10">
      <c r="J631" s="45"/>
    </row>
    <row r="632" customHeight="1" spans="10:10">
      <c r="J632" s="45"/>
    </row>
    <row r="633" customHeight="1" spans="10:10">
      <c r="J633" s="45"/>
    </row>
    <row r="634" customHeight="1" spans="10:10">
      <c r="J634" s="45"/>
    </row>
    <row r="635" customHeight="1" spans="10:10">
      <c r="J635" s="45"/>
    </row>
    <row r="636" customHeight="1" spans="10:10">
      <c r="J636" s="45"/>
    </row>
    <row r="637" customHeight="1" spans="10:10">
      <c r="J637" s="45"/>
    </row>
    <row r="638" customHeight="1" spans="10:10">
      <c r="J638" s="45"/>
    </row>
    <row r="639" customHeight="1" spans="10:10">
      <c r="J639" s="45"/>
    </row>
    <row r="640" customHeight="1" spans="10:10">
      <c r="J640" s="45"/>
    </row>
    <row r="641" customHeight="1" spans="10:10">
      <c r="J641" s="45"/>
    </row>
    <row r="642" customHeight="1" spans="10:10">
      <c r="J642" s="45"/>
    </row>
    <row r="643" customHeight="1" spans="10:10">
      <c r="J643" s="45"/>
    </row>
    <row r="644" customHeight="1" spans="10:10">
      <c r="J644" s="45"/>
    </row>
    <row r="645" customHeight="1" spans="10:10">
      <c r="J645" s="45"/>
    </row>
    <row r="646" customHeight="1" spans="10:10">
      <c r="J646" s="45"/>
    </row>
    <row r="647" customHeight="1" spans="10:10">
      <c r="J647" s="45"/>
    </row>
    <row r="648" customHeight="1" spans="10:10">
      <c r="J648" s="45"/>
    </row>
    <row r="649" customHeight="1" spans="10:10">
      <c r="J649" s="45"/>
    </row>
    <row r="650" customHeight="1" spans="10:10">
      <c r="J650" s="45"/>
    </row>
    <row r="651" customHeight="1" spans="10:10">
      <c r="J651" s="45"/>
    </row>
    <row r="652" customHeight="1" spans="10:10">
      <c r="J652" s="45"/>
    </row>
    <row r="653" customHeight="1" spans="10:10">
      <c r="J653" s="45"/>
    </row>
    <row r="654" customHeight="1" spans="10:10">
      <c r="J654" s="45"/>
    </row>
    <row r="655" customHeight="1" spans="10:10">
      <c r="J655" s="45"/>
    </row>
    <row r="656" customHeight="1" spans="10:10">
      <c r="J656" s="45"/>
    </row>
    <row r="657" customHeight="1" spans="10:10">
      <c r="J657" s="45"/>
    </row>
    <row r="658" customHeight="1" spans="10:10">
      <c r="J658" s="45"/>
    </row>
    <row r="659" customHeight="1" spans="10:10">
      <c r="J659" s="45"/>
    </row>
    <row r="660" customHeight="1" spans="10:10">
      <c r="J660" s="45"/>
    </row>
    <row r="661" customHeight="1" spans="10:10">
      <c r="J661" s="45"/>
    </row>
    <row r="662" customHeight="1" spans="10:10">
      <c r="J662" s="45"/>
    </row>
    <row r="663" customHeight="1" spans="10:10">
      <c r="J663" s="45"/>
    </row>
    <row r="664" customHeight="1" spans="10:10">
      <c r="J664" s="45"/>
    </row>
    <row r="665" customHeight="1" spans="10:10">
      <c r="J665" s="45"/>
    </row>
    <row r="666" customHeight="1" spans="10:10">
      <c r="J666" s="45"/>
    </row>
    <row r="667" customHeight="1" spans="10:10">
      <c r="J667" s="45"/>
    </row>
    <row r="668" customHeight="1" spans="10:10">
      <c r="J668" s="45"/>
    </row>
    <row r="669" customHeight="1" spans="10:10">
      <c r="J669" s="45"/>
    </row>
    <row r="670" customHeight="1" spans="10:10">
      <c r="J670" s="45"/>
    </row>
    <row r="671" customHeight="1" spans="10:10">
      <c r="J671" s="45"/>
    </row>
    <row r="672" customHeight="1" spans="10:10">
      <c r="J672" s="45"/>
    </row>
    <row r="673" customHeight="1" spans="10:10">
      <c r="J673" s="45"/>
    </row>
    <row r="674" customHeight="1" spans="10:10">
      <c r="J674" s="45"/>
    </row>
    <row r="675" customHeight="1" spans="10:10">
      <c r="J675" s="45"/>
    </row>
    <row r="676" customHeight="1" spans="10:10">
      <c r="J676" s="45"/>
    </row>
    <row r="677" customHeight="1" spans="10:10">
      <c r="J677" s="45"/>
    </row>
    <row r="678" customHeight="1" spans="10:10">
      <c r="J678" s="45"/>
    </row>
    <row r="679" customHeight="1" spans="10:10">
      <c r="J679" s="45"/>
    </row>
    <row r="680" customHeight="1" spans="10:10">
      <c r="J680" s="45"/>
    </row>
    <row r="681" customHeight="1" spans="10:10">
      <c r="J681" s="45"/>
    </row>
    <row r="682" customHeight="1" spans="10:10">
      <c r="J682" s="45"/>
    </row>
    <row r="683" customHeight="1" spans="10:10">
      <c r="J683" s="45"/>
    </row>
    <row r="684" customHeight="1" spans="10:10">
      <c r="J684" s="45"/>
    </row>
    <row r="685" customHeight="1" spans="10:10">
      <c r="J685" s="45"/>
    </row>
    <row r="686" customHeight="1" spans="10:10">
      <c r="J686" s="45"/>
    </row>
    <row r="687" customHeight="1" spans="10:10">
      <c r="J687" s="45"/>
    </row>
    <row r="688" customHeight="1" spans="10:10">
      <c r="J688" s="45"/>
    </row>
    <row r="689" customHeight="1" spans="10:10">
      <c r="J689" s="45"/>
    </row>
    <row r="690" customHeight="1" spans="10:10">
      <c r="J690" s="45"/>
    </row>
    <row r="691" customHeight="1" spans="10:10">
      <c r="J691" s="45"/>
    </row>
    <row r="692" customHeight="1" spans="10:10">
      <c r="J692" s="45"/>
    </row>
    <row r="693" customHeight="1" spans="10:10">
      <c r="J693" s="45"/>
    </row>
    <row r="694" customHeight="1" spans="10:10">
      <c r="J694" s="45"/>
    </row>
    <row r="695" customHeight="1" spans="10:10">
      <c r="J695" s="45"/>
    </row>
    <row r="696" customHeight="1" spans="10:10">
      <c r="J696" s="45"/>
    </row>
    <row r="697" customHeight="1" spans="10:10">
      <c r="J697" s="45"/>
    </row>
    <row r="698" customHeight="1" spans="10:10">
      <c r="J698" s="45"/>
    </row>
    <row r="699" customHeight="1" spans="10:10">
      <c r="J699" s="45"/>
    </row>
    <row r="700" customHeight="1" spans="10:10">
      <c r="J700" s="45"/>
    </row>
    <row r="701" customHeight="1" spans="10:10">
      <c r="J701" s="45"/>
    </row>
    <row r="702" customHeight="1" spans="10:10">
      <c r="J702" s="45"/>
    </row>
    <row r="703" customHeight="1" spans="10:10">
      <c r="J703" s="45"/>
    </row>
    <row r="704" customHeight="1" spans="10:10">
      <c r="J704" s="45"/>
    </row>
    <row r="705" customHeight="1" spans="10:10">
      <c r="J705" s="45"/>
    </row>
    <row r="706" customHeight="1" spans="10:10">
      <c r="J706" s="45"/>
    </row>
    <row r="707" customHeight="1" spans="10:10">
      <c r="J707" s="45"/>
    </row>
    <row r="708" customHeight="1" spans="10:10">
      <c r="J708" s="45"/>
    </row>
    <row r="709" customHeight="1" spans="10:10">
      <c r="J709" s="45"/>
    </row>
    <row r="710" customHeight="1" spans="10:10">
      <c r="J710" s="45"/>
    </row>
    <row r="711" customHeight="1" spans="10:10">
      <c r="J711" s="45"/>
    </row>
    <row r="712" customHeight="1" spans="10:10">
      <c r="J712" s="45"/>
    </row>
    <row r="713" customHeight="1" spans="10:10">
      <c r="J713" s="45"/>
    </row>
    <row r="714" customHeight="1" spans="10:10">
      <c r="J714" s="45"/>
    </row>
    <row r="715" customHeight="1" spans="10:10">
      <c r="J715" s="45"/>
    </row>
    <row r="716" customHeight="1" spans="10:10">
      <c r="J716" s="45"/>
    </row>
    <row r="717" customHeight="1" spans="10:10">
      <c r="J717" s="45"/>
    </row>
    <row r="718" customHeight="1" spans="10:10">
      <c r="J718" s="45"/>
    </row>
    <row r="719" customHeight="1" spans="10:10">
      <c r="J719" s="45"/>
    </row>
    <row r="720" customHeight="1" spans="10:10">
      <c r="J720" s="45"/>
    </row>
    <row r="721" customHeight="1" spans="10:10">
      <c r="J721" s="45"/>
    </row>
    <row r="722" customHeight="1" spans="10:10">
      <c r="J722" s="45"/>
    </row>
    <row r="723" customHeight="1" spans="10:10">
      <c r="J723" s="45"/>
    </row>
    <row r="724" customHeight="1" spans="10:10">
      <c r="J724" s="45"/>
    </row>
    <row r="725" customHeight="1" spans="10:10">
      <c r="J725" s="45"/>
    </row>
    <row r="726" customHeight="1" spans="10:10">
      <c r="J726" s="45"/>
    </row>
    <row r="727" customHeight="1" spans="10:10">
      <c r="J727" s="45"/>
    </row>
    <row r="728" customHeight="1" spans="10:10">
      <c r="J728" s="45"/>
    </row>
    <row r="729" customHeight="1" spans="10:10">
      <c r="J729" s="45"/>
    </row>
    <row r="730" customHeight="1" spans="10:10">
      <c r="J730" s="45"/>
    </row>
    <row r="731" customHeight="1" spans="10:10">
      <c r="J731" s="45"/>
    </row>
    <row r="732" customHeight="1" spans="10:10">
      <c r="J732" s="45"/>
    </row>
    <row r="733" customHeight="1" spans="10:10">
      <c r="J733" s="45"/>
    </row>
    <row r="734" customHeight="1" spans="10:10">
      <c r="J734" s="45"/>
    </row>
    <row r="735" customHeight="1" spans="10:10">
      <c r="J735" s="45"/>
    </row>
    <row r="736" customHeight="1" spans="10:10">
      <c r="J736" s="45"/>
    </row>
    <row r="737" customHeight="1" spans="10:10">
      <c r="J737" s="45"/>
    </row>
    <row r="738" customHeight="1" spans="10:10">
      <c r="J738" s="45"/>
    </row>
    <row r="739" customHeight="1" spans="10:10">
      <c r="J739" s="45"/>
    </row>
    <row r="740" customHeight="1" spans="10:10">
      <c r="J740" s="45"/>
    </row>
    <row r="741" customHeight="1" spans="10:10">
      <c r="J741" s="45"/>
    </row>
    <row r="742" customHeight="1" spans="10:10">
      <c r="J742" s="45"/>
    </row>
    <row r="743" customHeight="1" spans="10:10">
      <c r="J743" s="45"/>
    </row>
    <row r="744" customHeight="1" spans="10:10">
      <c r="J744" s="45"/>
    </row>
    <row r="745" customHeight="1" spans="10:10">
      <c r="J745" s="45"/>
    </row>
    <row r="746" customHeight="1" spans="10:10">
      <c r="J746" s="45"/>
    </row>
    <row r="747" customHeight="1" spans="10:10">
      <c r="J747" s="45"/>
    </row>
    <row r="748" customHeight="1" spans="10:10">
      <c r="J748" s="45"/>
    </row>
    <row r="749" customHeight="1" spans="10:10">
      <c r="J749" s="45"/>
    </row>
    <row r="750" customHeight="1" spans="10:10">
      <c r="J750" s="45"/>
    </row>
    <row r="751" customHeight="1" spans="10:10">
      <c r="J751" s="45"/>
    </row>
    <row r="752" customHeight="1" spans="10:10">
      <c r="J752" s="45"/>
    </row>
    <row r="753" customHeight="1" spans="10:10">
      <c r="J753" s="45"/>
    </row>
    <row r="754" customHeight="1" spans="10:10">
      <c r="J754" s="45"/>
    </row>
    <row r="755" customHeight="1" spans="10:10">
      <c r="J755" s="45"/>
    </row>
    <row r="756" customHeight="1" spans="10:10">
      <c r="J756" s="45"/>
    </row>
    <row r="757" customHeight="1" spans="10:10">
      <c r="J757" s="45"/>
    </row>
    <row r="758" customHeight="1" spans="10:10">
      <c r="J758" s="45"/>
    </row>
    <row r="759" customHeight="1" spans="10:10">
      <c r="J759" s="45"/>
    </row>
    <row r="760" customHeight="1" spans="10:10">
      <c r="J760" s="45"/>
    </row>
    <row r="761" customHeight="1" spans="10:10">
      <c r="J761" s="45"/>
    </row>
    <row r="762" customHeight="1" spans="10:10">
      <c r="J762" s="45"/>
    </row>
    <row r="763" customHeight="1" spans="10:10">
      <c r="J763" s="45"/>
    </row>
    <row r="764" customHeight="1" spans="10:10">
      <c r="J764" s="45"/>
    </row>
    <row r="765" customHeight="1" spans="10:10">
      <c r="J765" s="45"/>
    </row>
    <row r="766" customHeight="1" spans="10:10">
      <c r="J766" s="45"/>
    </row>
    <row r="767" customHeight="1" spans="10:10">
      <c r="J767" s="45"/>
    </row>
    <row r="768" customHeight="1" spans="10:10">
      <c r="J768" s="45"/>
    </row>
    <row r="769" customHeight="1" spans="10:10">
      <c r="J769" s="45"/>
    </row>
    <row r="770" customHeight="1" spans="10:10">
      <c r="J770" s="45"/>
    </row>
    <row r="771" customHeight="1" spans="10:10">
      <c r="J771" s="45"/>
    </row>
    <row r="772" customHeight="1" spans="10:10">
      <c r="J772" s="45"/>
    </row>
    <row r="773" customHeight="1" spans="10:10">
      <c r="J773" s="45"/>
    </row>
    <row r="774" customHeight="1" spans="10:10">
      <c r="J774" s="45"/>
    </row>
    <row r="775" customHeight="1" spans="10:10">
      <c r="J775" s="45"/>
    </row>
    <row r="776" customHeight="1" spans="10:10">
      <c r="J776" s="45"/>
    </row>
    <row r="777" customHeight="1" spans="10:10">
      <c r="J777" s="45"/>
    </row>
    <row r="778" customHeight="1" spans="10:10">
      <c r="J778" s="45"/>
    </row>
    <row r="779" customHeight="1" spans="10:10">
      <c r="J779" s="45"/>
    </row>
    <row r="780" customHeight="1" spans="10:10">
      <c r="J780" s="45"/>
    </row>
    <row r="781" customHeight="1" spans="10:10">
      <c r="J781" s="45"/>
    </row>
    <row r="782" customHeight="1" spans="10:10">
      <c r="J782" s="45"/>
    </row>
    <row r="783" customHeight="1" spans="10:10">
      <c r="J783" s="45"/>
    </row>
    <row r="784" customHeight="1" spans="10:10">
      <c r="J784" s="45"/>
    </row>
    <row r="785" customHeight="1" spans="10:10">
      <c r="J785" s="45"/>
    </row>
    <row r="786" customHeight="1" spans="10:10">
      <c r="J786" s="45"/>
    </row>
    <row r="787" customHeight="1" spans="10:10">
      <c r="J787" s="45"/>
    </row>
    <row r="788" customHeight="1" spans="10:10">
      <c r="J788" s="45"/>
    </row>
    <row r="789" customHeight="1" spans="10:10">
      <c r="J789" s="45"/>
    </row>
    <row r="790" customHeight="1" spans="10:10">
      <c r="J790" s="45"/>
    </row>
    <row r="791" customHeight="1" spans="10:10">
      <c r="J791" s="45"/>
    </row>
    <row r="792" customHeight="1" spans="10:10">
      <c r="J792" s="45"/>
    </row>
    <row r="793" customHeight="1" spans="10:10">
      <c r="J793" s="45"/>
    </row>
    <row r="794" customHeight="1" spans="10:10">
      <c r="J794" s="45"/>
    </row>
    <row r="795" customHeight="1" spans="10:10">
      <c r="J795" s="45"/>
    </row>
    <row r="796" customHeight="1" spans="10:10">
      <c r="J796" s="45"/>
    </row>
    <row r="797" customHeight="1" spans="10:10">
      <c r="J797" s="45"/>
    </row>
    <row r="798" customHeight="1" spans="10:10">
      <c r="J798" s="45"/>
    </row>
    <row r="799" customHeight="1" spans="10:10">
      <c r="J799" s="45"/>
    </row>
    <row r="800" customHeight="1" spans="10:10">
      <c r="J800" s="45"/>
    </row>
    <row r="801" customHeight="1" spans="10:10">
      <c r="J801" s="45"/>
    </row>
    <row r="802" customHeight="1" spans="10:10">
      <c r="J802" s="45"/>
    </row>
    <row r="803" customHeight="1" spans="10:10">
      <c r="J803" s="45"/>
    </row>
    <row r="804" customHeight="1" spans="10:10">
      <c r="J804" s="45"/>
    </row>
    <row r="805" customHeight="1" spans="10:10">
      <c r="J805" s="45"/>
    </row>
    <row r="806" customHeight="1" spans="10:10">
      <c r="J806" s="45"/>
    </row>
    <row r="807" customHeight="1" spans="10:10">
      <c r="J807" s="45"/>
    </row>
    <row r="808" customHeight="1" spans="10:10">
      <c r="J808" s="45"/>
    </row>
    <row r="809" customHeight="1" spans="10:10">
      <c r="J809" s="45"/>
    </row>
    <row r="810" customHeight="1" spans="10:10">
      <c r="J810" s="45"/>
    </row>
    <row r="811" customHeight="1" spans="10:10">
      <c r="J811" s="45"/>
    </row>
    <row r="812" customHeight="1" spans="10:10">
      <c r="J812" s="45"/>
    </row>
    <row r="813" customHeight="1" spans="10:10">
      <c r="J813" s="45"/>
    </row>
    <row r="814" customHeight="1" spans="10:10">
      <c r="J814" s="45"/>
    </row>
    <row r="815" customHeight="1" spans="10:10">
      <c r="J815" s="45"/>
    </row>
    <row r="816" customHeight="1" spans="10:10">
      <c r="J816" s="45"/>
    </row>
    <row r="817" customHeight="1" spans="10:10">
      <c r="J817" s="45"/>
    </row>
    <row r="818" customHeight="1" spans="10:10">
      <c r="J818" s="45"/>
    </row>
    <row r="819" customHeight="1" spans="10:10">
      <c r="J819" s="45"/>
    </row>
    <row r="820" customHeight="1" spans="10:10">
      <c r="J820" s="45"/>
    </row>
    <row r="821" customHeight="1" spans="10:10">
      <c r="J821" s="45"/>
    </row>
    <row r="822" customHeight="1" spans="10:10">
      <c r="J822" s="45"/>
    </row>
    <row r="823" customHeight="1" spans="10:10">
      <c r="J823" s="45"/>
    </row>
    <row r="824" customHeight="1" spans="10:10">
      <c r="J824" s="45"/>
    </row>
    <row r="825" customHeight="1" spans="10:10">
      <c r="J825" s="45"/>
    </row>
    <row r="826" customHeight="1" spans="10:10">
      <c r="J826" s="45"/>
    </row>
    <row r="827" customHeight="1" spans="10:10">
      <c r="J827" s="45"/>
    </row>
    <row r="828" customHeight="1" spans="10:10">
      <c r="J828" s="45"/>
    </row>
    <row r="829" customHeight="1" spans="10:10">
      <c r="J829" s="45"/>
    </row>
    <row r="830" customHeight="1" spans="10:10">
      <c r="J830" s="45"/>
    </row>
    <row r="831" customHeight="1" spans="10:10">
      <c r="J831" s="45"/>
    </row>
    <row r="832" customHeight="1" spans="10:10">
      <c r="J832" s="45"/>
    </row>
    <row r="833" customHeight="1" spans="10:10">
      <c r="J833" s="45"/>
    </row>
    <row r="834" customHeight="1" spans="10:10">
      <c r="J834" s="45"/>
    </row>
    <row r="835" customHeight="1" spans="10:10">
      <c r="J835" s="45"/>
    </row>
    <row r="836" customHeight="1" spans="10:10">
      <c r="J836" s="45"/>
    </row>
    <row r="837" customHeight="1" spans="10:10">
      <c r="J837" s="45"/>
    </row>
    <row r="838" customHeight="1" spans="10:10">
      <c r="J838" s="45"/>
    </row>
    <row r="839" customHeight="1" spans="10:10">
      <c r="J839" s="45"/>
    </row>
    <row r="840" customHeight="1" spans="10:10">
      <c r="J840" s="45"/>
    </row>
    <row r="841" customHeight="1" spans="10:10">
      <c r="J841" s="45"/>
    </row>
    <row r="842" customHeight="1" spans="10:10">
      <c r="J842" s="45"/>
    </row>
    <row r="843" customHeight="1" spans="10:10">
      <c r="J843" s="45"/>
    </row>
    <row r="844" customHeight="1" spans="10:10">
      <c r="J844" s="45"/>
    </row>
    <row r="845" customHeight="1" spans="10:10">
      <c r="J845" s="45"/>
    </row>
    <row r="846" customHeight="1" spans="10:10">
      <c r="J846" s="45"/>
    </row>
    <row r="847" customHeight="1" spans="10:10">
      <c r="J847" s="45"/>
    </row>
    <row r="848" customHeight="1" spans="10:10">
      <c r="J848" s="45"/>
    </row>
    <row r="849" customHeight="1" spans="10:10">
      <c r="J849" s="45"/>
    </row>
    <row r="850" customHeight="1" spans="10:10">
      <c r="J850" s="45"/>
    </row>
    <row r="851" customHeight="1" spans="10:10">
      <c r="J851" s="45"/>
    </row>
    <row r="852" customHeight="1" spans="10:10">
      <c r="J852" s="45"/>
    </row>
    <row r="853" customHeight="1" spans="10:10">
      <c r="J853" s="45"/>
    </row>
    <row r="854" customHeight="1" spans="10:10">
      <c r="J854" s="45"/>
    </row>
    <row r="855" customHeight="1" spans="10:10">
      <c r="J855" s="45"/>
    </row>
    <row r="856" customHeight="1" spans="10:10">
      <c r="J856" s="45"/>
    </row>
    <row r="857" customHeight="1" spans="10:10">
      <c r="J857" s="45"/>
    </row>
    <row r="858" customHeight="1" spans="10:10">
      <c r="J858" s="45"/>
    </row>
    <row r="859" customHeight="1" spans="10:10">
      <c r="J859" s="45"/>
    </row>
    <row r="860" customHeight="1" spans="10:10">
      <c r="J860" s="45"/>
    </row>
    <row r="861" customHeight="1" spans="10:10">
      <c r="J861" s="45"/>
    </row>
    <row r="862" customHeight="1" spans="10:10">
      <c r="J862" s="45"/>
    </row>
    <row r="863" customHeight="1" spans="10:10">
      <c r="J863" s="45"/>
    </row>
    <row r="864" customHeight="1" spans="10:10">
      <c r="J864" s="45"/>
    </row>
    <row r="865" customHeight="1" spans="10:10">
      <c r="J865" s="45"/>
    </row>
    <row r="866" customHeight="1" spans="10:10">
      <c r="J866" s="45"/>
    </row>
    <row r="867" customHeight="1" spans="10:10">
      <c r="J867" s="45"/>
    </row>
    <row r="868" customHeight="1" spans="10:10">
      <c r="J868" s="45"/>
    </row>
    <row r="869" customHeight="1" spans="10:10">
      <c r="J869" s="45"/>
    </row>
    <row r="870" customHeight="1" spans="10:10">
      <c r="J870" s="45"/>
    </row>
    <row r="871" customHeight="1" spans="10:10">
      <c r="J871" s="45"/>
    </row>
    <row r="872" customHeight="1" spans="10:10">
      <c r="J872" s="45"/>
    </row>
    <row r="873" customHeight="1" spans="10:10">
      <c r="J873" s="45"/>
    </row>
    <row r="874" customHeight="1" spans="10:10">
      <c r="J874" s="45"/>
    </row>
    <row r="875" customHeight="1" spans="10:10">
      <c r="J875" s="45"/>
    </row>
    <row r="876" customHeight="1" spans="10:10">
      <c r="J876" s="45"/>
    </row>
    <row r="877" customHeight="1" spans="10:10">
      <c r="J877" s="45"/>
    </row>
    <row r="878" customHeight="1" spans="10:10">
      <c r="J878" s="45"/>
    </row>
    <row r="879" customHeight="1" spans="10:10">
      <c r="J879" s="45"/>
    </row>
    <row r="880" customHeight="1" spans="10:10">
      <c r="J880" s="45"/>
    </row>
    <row r="881" customHeight="1" spans="10:10">
      <c r="J881" s="45"/>
    </row>
    <row r="882" customHeight="1" spans="10:10">
      <c r="J882" s="45"/>
    </row>
    <row r="883" customHeight="1" spans="10:10">
      <c r="J883" s="45"/>
    </row>
    <row r="884" customHeight="1" spans="10:10">
      <c r="J884" s="45"/>
    </row>
    <row r="885" customHeight="1" spans="10:10">
      <c r="J885" s="45"/>
    </row>
    <row r="886" customHeight="1" spans="10:10">
      <c r="J886" s="45"/>
    </row>
    <row r="887" customHeight="1" spans="10:10">
      <c r="J887" s="45"/>
    </row>
    <row r="888" customHeight="1" spans="10:10">
      <c r="J888" s="45"/>
    </row>
    <row r="889" customHeight="1" spans="10:10">
      <c r="J889" s="45"/>
    </row>
    <row r="890" customHeight="1" spans="10:10">
      <c r="J890" s="45"/>
    </row>
    <row r="891" customHeight="1" spans="10:10">
      <c r="J891" s="45"/>
    </row>
    <row r="892" customHeight="1" spans="10:10">
      <c r="J892" s="45"/>
    </row>
    <row r="893" customHeight="1" spans="10:10">
      <c r="J893" s="45"/>
    </row>
    <row r="894" customHeight="1" spans="10:10">
      <c r="J894" s="45"/>
    </row>
    <row r="895" customHeight="1" spans="10:10">
      <c r="J895" s="45"/>
    </row>
    <row r="896" customHeight="1" spans="10:10">
      <c r="J896" s="45"/>
    </row>
    <row r="897" customHeight="1" spans="10:10">
      <c r="J897" s="45"/>
    </row>
    <row r="898" customHeight="1" spans="10:10">
      <c r="J898" s="45"/>
    </row>
    <row r="899" customHeight="1" spans="10:10">
      <c r="J899" s="45"/>
    </row>
    <row r="900" customHeight="1" spans="10:10">
      <c r="J900" s="45"/>
    </row>
    <row r="901" customHeight="1" spans="10:10">
      <c r="J901" s="45"/>
    </row>
    <row r="902" customHeight="1" spans="10:10">
      <c r="J902" s="45"/>
    </row>
    <row r="903" customHeight="1" spans="10:10">
      <c r="J903" s="45"/>
    </row>
    <row r="904" customHeight="1" spans="10:10">
      <c r="J904" s="45"/>
    </row>
    <row r="905" customHeight="1" spans="10:10">
      <c r="J905" s="45"/>
    </row>
    <row r="906" customHeight="1" spans="10:10">
      <c r="J906" s="45"/>
    </row>
    <row r="907" customHeight="1" spans="10:10">
      <c r="J907" s="45"/>
    </row>
    <row r="908" customHeight="1" spans="10:10">
      <c r="J908" s="45"/>
    </row>
    <row r="909" customHeight="1" spans="10:10">
      <c r="J909" s="45"/>
    </row>
    <row r="910" customHeight="1" spans="10:10">
      <c r="J910" s="45"/>
    </row>
    <row r="911" customHeight="1" spans="10:10">
      <c r="J911" s="45"/>
    </row>
    <row r="912" customHeight="1" spans="10:10">
      <c r="J912" s="45"/>
    </row>
    <row r="913" customHeight="1" spans="10:10">
      <c r="J913" s="45"/>
    </row>
    <row r="914" customHeight="1" spans="10:10">
      <c r="J914" s="45"/>
    </row>
    <row r="915" customHeight="1" spans="10:10">
      <c r="J915" s="45"/>
    </row>
    <row r="916" customHeight="1" spans="10:10">
      <c r="J916" s="45"/>
    </row>
    <row r="917" customHeight="1" spans="10:10">
      <c r="J917" s="45"/>
    </row>
    <row r="918" customHeight="1" spans="10:10">
      <c r="J918" s="45"/>
    </row>
    <row r="919" customHeight="1" spans="10:10">
      <c r="J919" s="45"/>
    </row>
    <row r="920" customHeight="1" spans="10:10">
      <c r="J920" s="45"/>
    </row>
    <row r="921" customHeight="1" spans="10:10">
      <c r="J921" s="45"/>
    </row>
    <row r="922" customHeight="1" spans="10:10">
      <c r="J922" s="45"/>
    </row>
    <row r="923" customHeight="1" spans="10:10">
      <c r="J923" s="45"/>
    </row>
    <row r="924" customHeight="1" spans="10:10">
      <c r="J924" s="45"/>
    </row>
    <row r="925" customHeight="1" spans="10:10">
      <c r="J925" s="45"/>
    </row>
    <row r="926" customHeight="1" spans="10:10">
      <c r="J926" s="45"/>
    </row>
    <row r="927" customHeight="1" spans="10:10">
      <c r="J927" s="45"/>
    </row>
    <row r="928" customHeight="1" spans="10:10">
      <c r="J928" s="45"/>
    </row>
    <row r="929" customHeight="1" spans="10:10">
      <c r="J929" s="45"/>
    </row>
    <row r="930" customHeight="1" spans="10:10">
      <c r="J930" s="45"/>
    </row>
    <row r="931" customHeight="1" spans="10:10">
      <c r="J931" s="45"/>
    </row>
    <row r="932" customHeight="1" spans="10:10">
      <c r="J932" s="45"/>
    </row>
    <row r="933" customHeight="1" spans="10:10">
      <c r="J933" s="45"/>
    </row>
    <row r="934" customHeight="1" spans="10:10">
      <c r="J934" s="45"/>
    </row>
    <row r="935" customHeight="1" spans="10:10">
      <c r="J935" s="45"/>
    </row>
    <row r="936" customHeight="1" spans="10:10">
      <c r="J936" s="45"/>
    </row>
    <row r="937" customHeight="1" spans="10:10">
      <c r="J937" s="45"/>
    </row>
    <row r="938" customHeight="1" spans="10:10">
      <c r="J938" s="45"/>
    </row>
    <row r="939" customHeight="1" spans="10:10">
      <c r="J939" s="45"/>
    </row>
    <row r="940" customHeight="1" spans="10:10">
      <c r="J940" s="45"/>
    </row>
    <row r="941" customHeight="1" spans="10:10">
      <c r="J941" s="45"/>
    </row>
    <row r="942" customHeight="1" spans="10:10">
      <c r="J942" s="45"/>
    </row>
    <row r="943" customHeight="1" spans="10:10">
      <c r="J943" s="45"/>
    </row>
    <row r="944" customHeight="1" spans="10:10">
      <c r="J944" s="45"/>
    </row>
    <row r="945" customHeight="1" spans="10:10">
      <c r="J945" s="45"/>
    </row>
    <row r="946" customHeight="1" spans="10:10">
      <c r="J946" s="45"/>
    </row>
    <row r="947" customHeight="1" spans="10:10">
      <c r="J947" s="45"/>
    </row>
    <row r="948" customHeight="1" spans="10:10">
      <c r="J948" s="45"/>
    </row>
    <row r="949" customHeight="1" spans="10:10">
      <c r="J949" s="45"/>
    </row>
    <row r="950" customHeight="1" spans="10:10">
      <c r="J950" s="45"/>
    </row>
    <row r="951" customHeight="1" spans="10:10">
      <c r="J951" s="45"/>
    </row>
    <row r="952" customHeight="1" spans="10:10">
      <c r="J952" s="45"/>
    </row>
    <row r="953" customHeight="1" spans="10:10">
      <c r="J953" s="45"/>
    </row>
    <row r="954" customHeight="1" spans="10:10">
      <c r="J954" s="45"/>
    </row>
    <row r="955" customHeight="1" spans="10:10">
      <c r="J955" s="45"/>
    </row>
    <row r="956" customHeight="1" spans="10:10">
      <c r="J956" s="45"/>
    </row>
    <row r="957" customHeight="1" spans="10:10">
      <c r="J957" s="45"/>
    </row>
    <row r="958" customHeight="1" spans="10:10">
      <c r="J958" s="45"/>
    </row>
    <row r="959" customHeight="1" spans="10:10">
      <c r="J959" s="45"/>
    </row>
    <row r="960" customHeight="1" spans="10:10">
      <c r="J960" s="45"/>
    </row>
    <row r="961" customHeight="1" spans="10:10">
      <c r="J961" s="45"/>
    </row>
    <row r="962" customHeight="1" spans="10:10">
      <c r="J962" s="45"/>
    </row>
    <row r="963" customHeight="1" spans="10:10">
      <c r="J963" s="45"/>
    </row>
    <row r="964" customHeight="1" spans="10:10">
      <c r="J964" s="45"/>
    </row>
    <row r="965" customHeight="1" spans="10:10">
      <c r="J965" s="45"/>
    </row>
    <row r="966" customHeight="1" spans="10:10">
      <c r="J966" s="45"/>
    </row>
    <row r="967" customHeight="1" spans="10:10">
      <c r="J967" s="45"/>
    </row>
    <row r="968" customHeight="1" spans="10:10">
      <c r="J968" s="45"/>
    </row>
    <row r="969" customHeight="1" spans="10:10">
      <c r="J969" s="45"/>
    </row>
  </sheetData>
  <mergeCells count="4">
    <mergeCell ref="Q1:T1"/>
    <mergeCell ref="U1:X1"/>
    <mergeCell ref="Y1:AB1"/>
    <mergeCell ref="AC1:AF1"/>
  </mergeCells>
  <hyperlinks>
    <hyperlink ref="C3" r:id="rId1" display="https://github.com/servo/servo"/>
    <hyperlink ref="C4" r:id="rId2" display="https://github.com/tikv/tikv"/>
    <hyperlink ref="C5" r:id="rId3" display="https://github.com/openethereum/openethereum"/>
    <hyperlink ref="C6" r:id="rId4" display="https://gitlab.redox-os.org/redox-os/redox/"/>
    <hyperlink ref="C7" r:id="rId5" display="https://github.com/tock/tock"/>
    <hyperlink ref="C8" r:id="rId6" display="https://github.com/rust-random/rand"/>
    <hyperlink ref="C9" r:id="rId7" display="https://github.com/crossbeam-rs/crossbeam"/>
    <hyperlink ref="C10" r:id="rId8" display="https://github.com/rust-threadpool/rust-threadpool"/>
    <hyperlink ref="C12" r:id="rId9" display="https://github.com/rust-lang-nursery/lazy-static.rs"/>
    <hyperlink ref="C15" r:id="rId10" display="https://github.com/denoland/deno"/>
    <hyperlink ref="C16" r:id="rId11" display="https://github.com/diem/diem"/>
    <hyperlink ref="C17" r:id="rId12" display="https://github.com/firecracker-microvm/firecracker"/>
    <hyperlink ref="C18" r:id="rId13" display="https://github.com/tokio-rs/tokio"/>
    <hyperlink ref="C19" r:id="rId14" display="https://github.com/wasmerio/wasmer"/>
    <hyperlink ref="C20" r:id="rId15" display="https://github.com/mimblewimble/grin"/>
    <hyperlink ref="C21" r:id="rId16" display="https://github.com/paritytech/substrate"/>
    <hyperlink ref="C22" r:id="rId17" display="https://github.com/rust-windowing/winit"/>
    <hyperlink ref="C23" r:id="rId18" display="https://github.com/rcore-os/rCore"/>
    <hyperlink ref="C24" r:id="rId19" display="https://github.com/serenity-rs/serenity"/>
    <hyperlink ref="C25" r:id="rId20" display="https://github.com/solana-labs/solana"/>
    <hyperlink ref="C26" r:id="rId21" display="https://github.com/sigp/lighthouse"/>
    <hyperlink ref="B30" r:id="rId22" display="https://github.com/search?o=desc&amp;q=stars%3A%3E700+size%3A%3E500+language%3ARust&amp;s=stars&amp;type=Repositorie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995"/>
  <sheetViews>
    <sheetView tabSelected="1"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/>
  <cols>
    <col min="1" max="1" width="4.62962962962963" customWidth="1"/>
    <col min="2" max="2" width="13.8796296296296" customWidth="1"/>
    <col min="3" max="3" width="54" customWidth="1"/>
    <col min="4" max="4" width="15.3796296296296" customWidth="1"/>
    <col min="5" max="5" width="2.62962962962963" customWidth="1"/>
    <col min="8" max="8" width="15.1296296296296" customWidth="1"/>
    <col min="10" max="10" width="2.75" customWidth="1"/>
  </cols>
  <sheetData>
    <row r="1" ht="13.2" spans="1:15">
      <c r="A1" s="13" t="s">
        <v>5</v>
      </c>
      <c r="B1" s="13" t="s">
        <v>6</v>
      </c>
      <c r="C1" s="13" t="s">
        <v>110</v>
      </c>
      <c r="D1" s="13" t="s">
        <v>111</v>
      </c>
      <c r="E1" s="29"/>
      <c r="F1" s="13" t="s">
        <v>112</v>
      </c>
      <c r="G1" s="13" t="s">
        <v>113</v>
      </c>
      <c r="H1" s="13" t="s">
        <v>114</v>
      </c>
      <c r="I1" s="13" t="s">
        <v>115</v>
      </c>
      <c r="J1" s="35"/>
      <c r="K1" s="13" t="s">
        <v>116</v>
      </c>
      <c r="L1" s="13" t="s">
        <v>117</v>
      </c>
      <c r="M1" s="13" t="s">
        <v>118</v>
      </c>
      <c r="O1" s="1" t="s">
        <v>119</v>
      </c>
    </row>
    <row r="2" ht="13.2" spans="1:13">
      <c r="A2" s="25">
        <v>1</v>
      </c>
      <c r="B2" s="13" t="s">
        <v>16</v>
      </c>
      <c r="C2" s="14" t="s">
        <v>120</v>
      </c>
      <c r="D2" s="25">
        <f t="shared" ref="D2:D38" si="0">SUM(F2:I2)</f>
        <v>1</v>
      </c>
      <c r="E2" s="29"/>
      <c r="F2" s="13"/>
      <c r="G2" s="13"/>
      <c r="H2" s="25">
        <v>1</v>
      </c>
      <c r="I2" s="25"/>
      <c r="J2" s="35"/>
      <c r="K2" s="25">
        <v>1</v>
      </c>
      <c r="L2" s="13"/>
      <c r="M2" s="25"/>
    </row>
    <row r="3" ht="13.2" spans="1:14">
      <c r="A3" s="25">
        <v>2</v>
      </c>
      <c r="B3" s="13" t="s">
        <v>24</v>
      </c>
      <c r="C3" s="30" t="s">
        <v>121</v>
      </c>
      <c r="D3" s="25">
        <f t="shared" si="0"/>
        <v>1</v>
      </c>
      <c r="E3" s="31"/>
      <c r="F3" s="25">
        <v>1</v>
      </c>
      <c r="H3" s="25"/>
      <c r="I3" s="25"/>
      <c r="J3" s="35"/>
      <c r="K3" s="25">
        <v>1</v>
      </c>
      <c r="L3" s="13"/>
      <c r="M3" s="25"/>
      <c r="N3" s="13"/>
    </row>
    <row r="4" ht="13.2" spans="1:14">
      <c r="A4" s="25"/>
      <c r="B4" s="13"/>
      <c r="C4" s="30" t="s">
        <v>122</v>
      </c>
      <c r="D4" s="25">
        <f t="shared" si="0"/>
        <v>1</v>
      </c>
      <c r="E4" s="31"/>
      <c r="F4" s="25">
        <v>1</v>
      </c>
      <c r="H4" s="25"/>
      <c r="I4" s="25"/>
      <c r="J4" s="35"/>
      <c r="K4" s="25">
        <v>1</v>
      </c>
      <c r="L4" s="13"/>
      <c r="M4" s="25"/>
      <c r="N4" s="13"/>
    </row>
    <row r="5" ht="13.2" spans="1:14">
      <c r="A5" s="25"/>
      <c r="B5" s="13"/>
      <c r="C5" s="30" t="s">
        <v>123</v>
      </c>
      <c r="D5" s="25">
        <f t="shared" si="0"/>
        <v>1</v>
      </c>
      <c r="E5" s="31"/>
      <c r="F5" s="25">
        <v>1</v>
      </c>
      <c r="H5" s="25"/>
      <c r="I5" s="25"/>
      <c r="J5" s="35"/>
      <c r="K5" s="25">
        <v>1</v>
      </c>
      <c r="L5" s="13"/>
      <c r="M5" s="25"/>
      <c r="N5" s="13"/>
    </row>
    <row r="6" ht="13.2" spans="1:14">
      <c r="A6" s="25"/>
      <c r="B6" s="13"/>
      <c r="C6" s="30" t="s">
        <v>124</v>
      </c>
      <c r="D6" s="25">
        <f t="shared" si="0"/>
        <v>6</v>
      </c>
      <c r="E6" s="31"/>
      <c r="F6" s="25">
        <v>6</v>
      </c>
      <c r="H6" s="25"/>
      <c r="I6" s="25"/>
      <c r="J6" s="35"/>
      <c r="K6" s="25"/>
      <c r="L6" s="13">
        <v>6</v>
      </c>
      <c r="M6" s="25"/>
      <c r="N6" s="13"/>
    </row>
    <row r="7" ht="13.2" spans="1:14">
      <c r="A7" s="25"/>
      <c r="B7" s="13"/>
      <c r="C7" s="30" t="s">
        <v>125</v>
      </c>
      <c r="D7" s="25">
        <f t="shared" si="0"/>
        <v>4</v>
      </c>
      <c r="E7" s="31"/>
      <c r="F7" s="25">
        <v>4</v>
      </c>
      <c r="H7" s="25"/>
      <c r="I7" s="25"/>
      <c r="J7" s="35"/>
      <c r="K7" s="25"/>
      <c r="L7" s="13">
        <v>4</v>
      </c>
      <c r="M7" s="25"/>
      <c r="N7" s="13"/>
    </row>
    <row r="8" ht="13.2" spans="1:14">
      <c r="A8" s="13"/>
      <c r="B8" s="13"/>
      <c r="C8" s="30" t="s">
        <v>126</v>
      </c>
      <c r="D8" s="25">
        <f t="shared" si="0"/>
        <v>1</v>
      </c>
      <c r="E8" s="31"/>
      <c r="F8" s="25"/>
      <c r="G8" s="1">
        <v>1</v>
      </c>
      <c r="H8" s="25"/>
      <c r="I8" s="25"/>
      <c r="J8" s="35"/>
      <c r="K8" s="25">
        <v>1</v>
      </c>
      <c r="L8" s="13"/>
      <c r="M8" s="25"/>
      <c r="N8" s="13"/>
    </row>
    <row r="9" ht="13.2" spans="1:14">
      <c r="A9" s="13"/>
      <c r="B9" s="13"/>
      <c r="C9" s="30" t="s">
        <v>124</v>
      </c>
      <c r="D9" s="25">
        <f t="shared" si="0"/>
        <v>6</v>
      </c>
      <c r="E9" s="29"/>
      <c r="F9" s="13"/>
      <c r="G9" s="1">
        <v>6</v>
      </c>
      <c r="H9" s="13"/>
      <c r="I9" s="13"/>
      <c r="J9" s="35"/>
      <c r="K9" s="13"/>
      <c r="L9" s="25">
        <v>6</v>
      </c>
      <c r="M9" s="13"/>
      <c r="N9" s="13"/>
    </row>
    <row r="10" ht="13.2" spans="1:14">
      <c r="A10" s="13"/>
      <c r="B10" s="13"/>
      <c r="C10" s="30" t="s">
        <v>127</v>
      </c>
      <c r="D10" s="25">
        <f t="shared" si="0"/>
        <v>1</v>
      </c>
      <c r="E10" s="29"/>
      <c r="F10" s="13"/>
      <c r="G10" s="1">
        <v>1</v>
      </c>
      <c r="H10" s="25"/>
      <c r="I10" s="25"/>
      <c r="J10" s="35"/>
      <c r="K10" s="25"/>
      <c r="L10" s="13">
        <v>1</v>
      </c>
      <c r="M10" s="25"/>
      <c r="N10" s="13"/>
    </row>
    <row r="11" ht="13.2" spans="1:14">
      <c r="A11" s="13"/>
      <c r="B11" s="13"/>
      <c r="C11" s="30" t="s">
        <v>128</v>
      </c>
      <c r="D11" s="25">
        <f t="shared" si="0"/>
        <v>6</v>
      </c>
      <c r="E11" s="29"/>
      <c r="F11" s="13"/>
      <c r="G11" s="1">
        <v>6</v>
      </c>
      <c r="H11" s="13"/>
      <c r="I11" s="13"/>
      <c r="J11" s="35"/>
      <c r="K11" s="13"/>
      <c r="L11" s="25">
        <v>6</v>
      </c>
      <c r="M11" s="13"/>
      <c r="N11" s="13"/>
    </row>
    <row r="12" ht="13.2" spans="1:15">
      <c r="A12" s="13"/>
      <c r="B12" s="13"/>
      <c r="C12" s="30" t="s">
        <v>129</v>
      </c>
      <c r="D12" s="25">
        <f t="shared" si="0"/>
        <v>3</v>
      </c>
      <c r="E12" s="29"/>
      <c r="F12" s="13"/>
      <c r="H12" s="13">
        <v>3</v>
      </c>
      <c r="I12" s="13"/>
      <c r="J12" s="35"/>
      <c r="K12" s="13"/>
      <c r="L12" s="25">
        <v>3</v>
      </c>
      <c r="M12" s="13"/>
      <c r="N12" s="13"/>
      <c r="O12" s="1">
        <v>3</v>
      </c>
    </row>
    <row r="13" ht="13.2" spans="1:14">
      <c r="A13" s="25">
        <v>3</v>
      </c>
      <c r="B13" s="13" t="s">
        <v>28</v>
      </c>
      <c r="C13" s="14" t="s">
        <v>130</v>
      </c>
      <c r="D13" s="25">
        <f t="shared" si="0"/>
        <v>5</v>
      </c>
      <c r="E13" s="29"/>
      <c r="F13" s="13"/>
      <c r="H13" s="25"/>
      <c r="I13" s="25">
        <v>5</v>
      </c>
      <c r="J13" s="35"/>
      <c r="K13" s="25"/>
      <c r="L13" s="13"/>
      <c r="M13" s="25">
        <v>5</v>
      </c>
      <c r="N13" s="13"/>
    </row>
    <row r="14" ht="13.2" spans="1:14">
      <c r="A14" s="25">
        <v>4</v>
      </c>
      <c r="B14" s="13" t="s">
        <v>36</v>
      </c>
      <c r="C14" s="14" t="s">
        <v>131</v>
      </c>
      <c r="D14" s="25">
        <f t="shared" si="0"/>
        <v>1</v>
      </c>
      <c r="E14" s="29"/>
      <c r="F14" s="13"/>
      <c r="H14" s="25">
        <v>1</v>
      </c>
      <c r="I14" s="25"/>
      <c r="J14" s="35"/>
      <c r="K14" s="25">
        <v>1</v>
      </c>
      <c r="L14" s="13"/>
      <c r="M14" s="25"/>
      <c r="N14" s="13"/>
    </row>
    <row r="15" ht="13.2" spans="1:15">
      <c r="A15" s="25">
        <v>5</v>
      </c>
      <c r="B15" s="13" t="s">
        <v>40</v>
      </c>
      <c r="C15" s="14" t="s">
        <v>132</v>
      </c>
      <c r="D15" s="25">
        <f t="shared" si="0"/>
        <v>1</v>
      </c>
      <c r="E15" s="29"/>
      <c r="F15" s="13"/>
      <c r="H15" s="25">
        <v>1</v>
      </c>
      <c r="I15" s="25"/>
      <c r="J15" s="35"/>
      <c r="K15" s="25">
        <v>1</v>
      </c>
      <c r="L15" s="13"/>
      <c r="M15" s="25"/>
      <c r="N15" s="13"/>
      <c r="O15" s="1">
        <v>1</v>
      </c>
    </row>
    <row r="16" ht="13.2" spans="1:15">
      <c r="A16" s="25">
        <v>6</v>
      </c>
      <c r="B16" s="13" t="s">
        <v>59</v>
      </c>
      <c r="C16" s="32" t="s">
        <v>133</v>
      </c>
      <c r="D16" s="25">
        <f t="shared" si="0"/>
        <v>1</v>
      </c>
      <c r="E16" s="29"/>
      <c r="F16" s="13"/>
      <c r="H16" s="25">
        <v>1</v>
      </c>
      <c r="I16" s="25"/>
      <c r="J16" s="35"/>
      <c r="K16" s="25"/>
      <c r="L16" s="25">
        <v>1</v>
      </c>
      <c r="N16" s="13"/>
      <c r="O16" s="1">
        <v>1</v>
      </c>
    </row>
    <row r="17" ht="13.2" spans="1:15">
      <c r="A17" s="25">
        <v>7</v>
      </c>
      <c r="B17" s="13" t="s">
        <v>63</v>
      </c>
      <c r="C17" s="14" t="s">
        <v>134</v>
      </c>
      <c r="D17" s="25">
        <f t="shared" si="0"/>
        <v>1</v>
      </c>
      <c r="E17" s="29"/>
      <c r="F17" s="13"/>
      <c r="H17" s="25">
        <v>1</v>
      </c>
      <c r="I17" s="25"/>
      <c r="J17" s="35"/>
      <c r="K17" s="25">
        <v>1</v>
      </c>
      <c r="L17" s="13"/>
      <c r="M17" s="25"/>
      <c r="N17" s="13"/>
      <c r="O17" s="1">
        <v>1</v>
      </c>
    </row>
    <row r="18" ht="13.2" spans="1:15">
      <c r="A18" s="25">
        <v>8</v>
      </c>
      <c r="B18" s="13" t="s">
        <v>67</v>
      </c>
      <c r="C18" s="9" t="s">
        <v>135</v>
      </c>
      <c r="D18" s="25">
        <f t="shared" si="0"/>
        <v>1</v>
      </c>
      <c r="E18" s="29"/>
      <c r="F18" s="13"/>
      <c r="H18" s="25">
        <v>1</v>
      </c>
      <c r="I18" s="25"/>
      <c r="J18" s="35"/>
      <c r="K18" s="25">
        <v>1</v>
      </c>
      <c r="L18" s="13"/>
      <c r="M18" s="25"/>
      <c r="N18" s="13"/>
      <c r="O18" s="1">
        <v>1</v>
      </c>
    </row>
    <row r="19" ht="13.2" spans="1:14">
      <c r="A19" s="25">
        <v>9</v>
      </c>
      <c r="B19" s="13" t="s">
        <v>71</v>
      </c>
      <c r="C19" s="14" t="s">
        <v>136</v>
      </c>
      <c r="D19" s="25">
        <f t="shared" si="0"/>
        <v>12</v>
      </c>
      <c r="E19" s="29"/>
      <c r="F19" s="13">
        <v>12</v>
      </c>
      <c r="H19" s="25"/>
      <c r="I19" s="25"/>
      <c r="J19" s="35"/>
      <c r="K19" s="25">
        <v>12</v>
      </c>
      <c r="L19" s="13"/>
      <c r="M19" s="25"/>
      <c r="N19" s="13"/>
    </row>
    <row r="20" ht="13.2" spans="1:14">
      <c r="A20" s="13"/>
      <c r="B20" s="13"/>
      <c r="C20" s="14" t="s">
        <v>137</v>
      </c>
      <c r="D20" s="25">
        <f t="shared" si="0"/>
        <v>1</v>
      </c>
      <c r="E20" s="29"/>
      <c r="F20" s="13"/>
      <c r="H20" s="25"/>
      <c r="I20" s="25">
        <v>1</v>
      </c>
      <c r="J20" s="35"/>
      <c r="K20" s="25"/>
      <c r="L20" s="13"/>
      <c r="M20" s="25">
        <v>1</v>
      </c>
      <c r="N20" s="13"/>
    </row>
    <row r="21" ht="13.2" spans="1:14">
      <c r="A21" s="25">
        <v>10</v>
      </c>
      <c r="B21" s="13" t="s">
        <v>75</v>
      </c>
      <c r="C21" s="14" t="s">
        <v>138</v>
      </c>
      <c r="D21" s="25">
        <f t="shared" si="0"/>
        <v>1</v>
      </c>
      <c r="E21" s="29"/>
      <c r="F21" s="13">
        <v>1</v>
      </c>
      <c r="H21" s="25"/>
      <c r="I21" s="25"/>
      <c r="J21" s="35"/>
      <c r="K21" s="25">
        <v>1</v>
      </c>
      <c r="L21" s="13"/>
      <c r="M21" s="25"/>
      <c r="N21" s="13"/>
    </row>
    <row r="22" ht="13.2" spans="1:14">
      <c r="A22" s="25"/>
      <c r="B22" s="13"/>
      <c r="C22" s="14" t="s">
        <v>139</v>
      </c>
      <c r="D22" s="25">
        <f t="shared" si="0"/>
        <v>2</v>
      </c>
      <c r="E22" s="29"/>
      <c r="F22" s="13"/>
      <c r="G22" s="1">
        <v>2</v>
      </c>
      <c r="H22" s="25"/>
      <c r="I22" s="25"/>
      <c r="J22" s="35"/>
      <c r="K22" s="25">
        <v>2</v>
      </c>
      <c r="L22" s="13"/>
      <c r="M22" s="25"/>
      <c r="N22" s="13"/>
    </row>
    <row r="23" ht="13.2" spans="1:15">
      <c r="A23" s="13"/>
      <c r="B23" s="13"/>
      <c r="C23" s="14" t="s">
        <v>140</v>
      </c>
      <c r="D23" s="25">
        <f t="shared" si="0"/>
        <v>1</v>
      </c>
      <c r="E23" s="29"/>
      <c r="F23" s="13"/>
      <c r="H23" s="25">
        <v>1</v>
      </c>
      <c r="I23" s="25"/>
      <c r="J23" s="35"/>
      <c r="K23" s="25"/>
      <c r="L23" s="13">
        <v>1</v>
      </c>
      <c r="M23" s="25"/>
      <c r="N23" s="13"/>
      <c r="O23" s="1">
        <v>1</v>
      </c>
    </row>
    <row r="24" ht="13.2" spans="1:14">
      <c r="A24" s="13">
        <v>11</v>
      </c>
      <c r="B24" s="13" t="s">
        <v>79</v>
      </c>
      <c r="C24" s="14" t="s">
        <v>141</v>
      </c>
      <c r="D24" s="25">
        <f t="shared" si="0"/>
        <v>2</v>
      </c>
      <c r="E24" s="29"/>
      <c r="F24" s="13">
        <v>2</v>
      </c>
      <c r="H24" s="25"/>
      <c r="I24" s="25"/>
      <c r="J24" s="35"/>
      <c r="K24" s="25">
        <v>2</v>
      </c>
      <c r="L24" s="13"/>
      <c r="M24" s="25"/>
      <c r="N24" s="13"/>
    </row>
    <row r="25" ht="13.2" spans="1:14">
      <c r="A25" s="25">
        <v>12</v>
      </c>
      <c r="B25" s="13" t="s">
        <v>83</v>
      </c>
      <c r="C25" s="14" t="s">
        <v>142</v>
      </c>
      <c r="D25" s="25">
        <f t="shared" si="0"/>
        <v>1</v>
      </c>
      <c r="E25" s="29"/>
      <c r="F25" s="13">
        <v>1</v>
      </c>
      <c r="H25" s="25"/>
      <c r="I25" s="25"/>
      <c r="J25" s="35"/>
      <c r="K25" s="25">
        <v>1</v>
      </c>
      <c r="L25" s="13"/>
      <c r="M25" s="25"/>
      <c r="N25" s="13"/>
    </row>
    <row r="26" ht="13.2" spans="1:14">
      <c r="A26" s="25">
        <v>13</v>
      </c>
      <c r="B26" s="13" t="s">
        <v>87</v>
      </c>
      <c r="C26" s="9" t="s">
        <v>143</v>
      </c>
      <c r="D26" s="25">
        <f t="shared" si="0"/>
        <v>2</v>
      </c>
      <c r="E26" s="31"/>
      <c r="F26" s="25">
        <v>2</v>
      </c>
      <c r="H26" s="13"/>
      <c r="I26" s="13"/>
      <c r="J26" s="35"/>
      <c r="K26" s="13"/>
      <c r="L26" s="25">
        <v>2</v>
      </c>
      <c r="M26" s="13"/>
      <c r="N26" s="13"/>
    </row>
    <row r="27" ht="13.2" spans="1:13">
      <c r="A27" s="25"/>
      <c r="C27" s="9" t="s">
        <v>143</v>
      </c>
      <c r="D27" s="25">
        <f t="shared" si="0"/>
        <v>2</v>
      </c>
      <c r="E27" s="29"/>
      <c r="F27" s="13"/>
      <c r="G27" s="13">
        <v>2</v>
      </c>
      <c r="H27" s="13"/>
      <c r="I27" s="13"/>
      <c r="J27" s="35"/>
      <c r="K27" s="13"/>
      <c r="L27" s="13">
        <v>2</v>
      </c>
      <c r="M27" s="13"/>
    </row>
    <row r="28" ht="13.2" spans="1:13">
      <c r="A28" s="25"/>
      <c r="C28" s="9" t="s">
        <v>144</v>
      </c>
      <c r="D28" s="25">
        <f t="shared" si="0"/>
        <v>3</v>
      </c>
      <c r="E28" s="29"/>
      <c r="F28" s="13">
        <v>3</v>
      </c>
      <c r="G28" s="13"/>
      <c r="H28" s="13"/>
      <c r="I28" s="13"/>
      <c r="J28" s="35"/>
      <c r="K28" s="13"/>
      <c r="L28" s="13"/>
      <c r="M28" s="13">
        <v>3</v>
      </c>
    </row>
    <row r="29" ht="13.2" spans="1:13">
      <c r="A29" s="25"/>
      <c r="C29" s="9" t="s">
        <v>144</v>
      </c>
      <c r="D29" s="25">
        <f t="shared" si="0"/>
        <v>1</v>
      </c>
      <c r="E29" s="29"/>
      <c r="F29" s="13"/>
      <c r="G29" s="13">
        <v>1</v>
      </c>
      <c r="H29" s="13"/>
      <c r="I29" s="13"/>
      <c r="J29" s="35"/>
      <c r="K29" s="13"/>
      <c r="L29" s="13"/>
      <c r="M29" s="13">
        <v>1</v>
      </c>
    </row>
    <row r="30" ht="13.2" spans="1:12">
      <c r="A30" s="25">
        <v>14</v>
      </c>
      <c r="B30" s="1" t="s">
        <v>95</v>
      </c>
      <c r="C30" s="14" t="s">
        <v>145</v>
      </c>
      <c r="D30" s="25">
        <f t="shared" si="0"/>
        <v>3</v>
      </c>
      <c r="E30" s="29"/>
      <c r="F30" s="13">
        <v>3</v>
      </c>
      <c r="G30" s="13"/>
      <c r="H30" s="25"/>
      <c r="I30" s="25"/>
      <c r="J30" s="35"/>
      <c r="K30" s="1">
        <v>1</v>
      </c>
      <c r="L30" s="25">
        <v>2</v>
      </c>
    </row>
    <row r="31" ht="13.2" spans="1:12">
      <c r="A31" s="25"/>
      <c r="B31" s="13"/>
      <c r="C31" s="14" t="s">
        <v>145</v>
      </c>
      <c r="D31" s="25">
        <f t="shared" si="0"/>
        <v>6</v>
      </c>
      <c r="E31" s="29"/>
      <c r="F31" s="13"/>
      <c r="G31" s="13">
        <v>6</v>
      </c>
      <c r="H31" s="25"/>
      <c r="I31" s="25"/>
      <c r="J31" s="35"/>
      <c r="K31" s="13"/>
      <c r="L31" s="25">
        <v>6</v>
      </c>
    </row>
    <row r="32" ht="13.2" spans="1:15">
      <c r="A32" s="25"/>
      <c r="C32" s="14" t="s">
        <v>145</v>
      </c>
      <c r="D32" s="25">
        <f t="shared" si="0"/>
        <v>1</v>
      </c>
      <c r="E32" s="29"/>
      <c r="F32" s="13"/>
      <c r="G32" s="13"/>
      <c r="H32" s="25">
        <v>1</v>
      </c>
      <c r="I32" s="25"/>
      <c r="J32" s="35"/>
      <c r="K32" s="13"/>
      <c r="L32" s="25">
        <v>1</v>
      </c>
      <c r="N32" s="13"/>
      <c r="O32" s="1">
        <v>1</v>
      </c>
    </row>
    <row r="33" ht="13.2" spans="1:14">
      <c r="A33" s="25"/>
      <c r="B33" s="13"/>
      <c r="C33" s="14" t="s">
        <v>146</v>
      </c>
      <c r="D33" s="25">
        <f t="shared" si="0"/>
        <v>4</v>
      </c>
      <c r="E33" s="29"/>
      <c r="F33" s="13">
        <v>4</v>
      </c>
      <c r="G33" s="13"/>
      <c r="H33" s="13"/>
      <c r="I33" s="13"/>
      <c r="J33" s="35"/>
      <c r="K33" s="13">
        <v>4</v>
      </c>
      <c r="L33" s="25"/>
      <c r="M33" s="13"/>
      <c r="N33" s="13"/>
    </row>
    <row r="34" ht="13.2" spans="1:14">
      <c r="A34" s="25"/>
      <c r="B34" s="13"/>
      <c r="C34" s="14" t="s">
        <v>146</v>
      </c>
      <c r="D34" s="25">
        <f t="shared" si="0"/>
        <v>1</v>
      </c>
      <c r="E34" s="29"/>
      <c r="F34" s="13"/>
      <c r="G34" s="13">
        <v>1</v>
      </c>
      <c r="H34" s="25"/>
      <c r="I34" s="25"/>
      <c r="J34" s="35"/>
      <c r="K34" s="13">
        <v>1</v>
      </c>
      <c r="L34" s="13"/>
      <c r="M34" s="25"/>
      <c r="N34" s="13"/>
    </row>
    <row r="35" ht="13.2" spans="1:14">
      <c r="A35" s="13"/>
      <c r="B35" s="13"/>
      <c r="C35" s="14" t="s">
        <v>147</v>
      </c>
      <c r="D35" s="25">
        <f t="shared" si="0"/>
        <v>2</v>
      </c>
      <c r="E35" s="29"/>
      <c r="F35" s="13">
        <v>2</v>
      </c>
      <c r="G35" s="13"/>
      <c r="H35" s="25"/>
      <c r="I35" s="25"/>
      <c r="J35" s="35"/>
      <c r="K35" s="13">
        <v>2</v>
      </c>
      <c r="L35" s="13"/>
      <c r="M35" s="25"/>
      <c r="N35" s="13"/>
    </row>
    <row r="36" ht="13.2" spans="1:14">
      <c r="A36" s="13"/>
      <c r="B36" s="13"/>
      <c r="C36" s="14" t="s">
        <v>147</v>
      </c>
      <c r="D36" s="25">
        <f t="shared" si="0"/>
        <v>1</v>
      </c>
      <c r="E36" s="29"/>
      <c r="F36" s="13"/>
      <c r="G36" s="13">
        <v>1</v>
      </c>
      <c r="H36" s="25"/>
      <c r="I36" s="25"/>
      <c r="J36" s="35"/>
      <c r="K36" s="13">
        <v>1</v>
      </c>
      <c r="L36" s="13"/>
      <c r="M36" s="25"/>
      <c r="N36" s="13"/>
    </row>
    <row r="37" ht="13.2" spans="1:14">
      <c r="A37" s="13">
        <v>15</v>
      </c>
      <c r="B37" s="1" t="s">
        <v>99</v>
      </c>
      <c r="C37" s="14" t="s">
        <v>148</v>
      </c>
      <c r="D37" s="25">
        <f t="shared" si="0"/>
        <v>7</v>
      </c>
      <c r="E37" s="29"/>
      <c r="F37" s="13">
        <v>7</v>
      </c>
      <c r="G37" s="13"/>
      <c r="H37" s="25"/>
      <c r="I37" s="25"/>
      <c r="J37" s="35"/>
      <c r="K37" s="13">
        <v>7</v>
      </c>
      <c r="L37" s="13"/>
      <c r="M37" s="25"/>
      <c r="N37" s="13"/>
    </row>
    <row r="38" ht="13.2" spans="1:14">
      <c r="A38" s="13"/>
      <c r="C38" s="14" t="s">
        <v>149</v>
      </c>
      <c r="D38" s="25">
        <f t="shared" si="0"/>
        <v>2</v>
      </c>
      <c r="E38" s="29"/>
      <c r="F38" s="13">
        <v>2</v>
      </c>
      <c r="G38" s="13"/>
      <c r="H38" s="13"/>
      <c r="I38" s="13"/>
      <c r="J38" s="35"/>
      <c r="K38" s="25">
        <v>2</v>
      </c>
      <c r="M38" s="13"/>
      <c r="N38" s="13"/>
    </row>
    <row r="39" ht="9.75" customHeight="1" spans="1:30">
      <c r="A39" s="29"/>
      <c r="B39" s="33"/>
      <c r="C39" s="34"/>
      <c r="D39" s="31"/>
      <c r="E39" s="29"/>
      <c r="F39" s="29"/>
      <c r="G39" s="29"/>
      <c r="H39" s="29"/>
      <c r="I39" s="29"/>
      <c r="J39" s="35"/>
      <c r="K39" s="29"/>
      <c r="L39" s="31"/>
      <c r="M39" s="29"/>
      <c r="N39" s="29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</row>
    <row r="40" ht="13.2" spans="1:15">
      <c r="A40" s="1" t="s">
        <v>150</v>
      </c>
      <c r="D40" s="25">
        <f>SUM(D2:D38)</f>
        <v>96</v>
      </c>
      <c r="E40" s="35"/>
      <c r="F40" s="25">
        <f t="shared" ref="F40:I40" si="1">SUM(F2:F38)</f>
        <v>52</v>
      </c>
      <c r="G40" s="25">
        <f t="shared" si="1"/>
        <v>27</v>
      </c>
      <c r="H40" s="25">
        <f t="shared" si="1"/>
        <v>11</v>
      </c>
      <c r="I40" s="25">
        <f t="shared" si="1"/>
        <v>6</v>
      </c>
      <c r="J40" s="35"/>
      <c r="K40" s="25">
        <f t="shared" ref="K40:M40" si="2">SUM(K2:K38)</f>
        <v>45</v>
      </c>
      <c r="L40" s="25">
        <f t="shared" si="2"/>
        <v>41</v>
      </c>
      <c r="M40" s="25">
        <f t="shared" si="2"/>
        <v>10</v>
      </c>
      <c r="O40" s="2">
        <f>SUM(O2:O38)</f>
        <v>9</v>
      </c>
    </row>
    <row r="41" ht="13.2" spans="1:10">
      <c r="A41" s="1" t="s">
        <v>151</v>
      </c>
      <c r="C41" s="1" t="s">
        <v>152</v>
      </c>
      <c r="D41" s="1" t="s">
        <v>153</v>
      </c>
      <c r="E41" s="35"/>
      <c r="J41" s="35"/>
    </row>
    <row r="42" ht="13.2" spans="2:10">
      <c r="B42" s="1" t="s">
        <v>154</v>
      </c>
      <c r="C42" s="1" t="s">
        <v>155</v>
      </c>
      <c r="D42" s="1" t="s">
        <v>156</v>
      </c>
      <c r="E42" s="35"/>
      <c r="J42" s="35"/>
    </row>
    <row r="43" ht="13.2" spans="1:13">
      <c r="A43" s="13"/>
      <c r="B43" s="36"/>
      <c r="C43" s="9"/>
      <c r="D43" s="25"/>
      <c r="E43" s="29"/>
      <c r="F43" s="13"/>
      <c r="G43" s="13"/>
      <c r="H43" s="13"/>
      <c r="I43" s="13"/>
      <c r="J43" s="35"/>
      <c r="K43" s="13"/>
      <c r="L43" s="25"/>
      <c r="M43" s="13"/>
    </row>
    <row r="44" ht="13.8" spans="1:13">
      <c r="A44" s="13"/>
      <c r="B44" s="37"/>
      <c r="C44" s="9"/>
      <c r="D44" s="25">
        <f>SUM(D2:D15)</f>
        <v>38</v>
      </c>
      <c r="E44" s="29"/>
      <c r="F44" s="13"/>
      <c r="G44" s="13"/>
      <c r="H44" s="13"/>
      <c r="I44" s="13"/>
      <c r="J44" s="35"/>
      <c r="K44" s="13"/>
      <c r="L44" s="13"/>
      <c r="M44" s="13"/>
    </row>
    <row r="45" ht="13.2" spans="1:13">
      <c r="A45" s="13"/>
      <c r="B45" s="13"/>
      <c r="C45" s="13"/>
      <c r="D45" s="25"/>
      <c r="E45" s="29"/>
      <c r="F45" s="13"/>
      <c r="G45" s="13"/>
      <c r="H45" s="13"/>
      <c r="I45" s="13"/>
      <c r="J45" s="35"/>
      <c r="K45" s="13"/>
      <c r="L45" s="13"/>
      <c r="M45" s="13"/>
    </row>
    <row r="46" ht="13.2" spans="1:13">
      <c r="A46" s="13"/>
      <c r="B46" s="13"/>
      <c r="C46" s="13"/>
      <c r="D46" s="25"/>
      <c r="E46" s="29"/>
      <c r="F46" s="13"/>
      <c r="G46" s="13"/>
      <c r="H46" s="13"/>
      <c r="I46" s="13"/>
      <c r="J46" s="35"/>
      <c r="K46" s="13"/>
      <c r="L46" s="13"/>
      <c r="M46" s="13"/>
    </row>
    <row r="47" ht="13.2" spans="1:13">
      <c r="A47" s="13"/>
      <c r="B47" s="13"/>
      <c r="C47" s="13"/>
      <c r="D47" s="25"/>
      <c r="E47" s="29"/>
      <c r="F47" s="13"/>
      <c r="G47" s="38"/>
      <c r="H47" s="13"/>
      <c r="I47" s="13"/>
      <c r="J47" s="35"/>
      <c r="K47" s="13"/>
      <c r="L47" s="13"/>
      <c r="M47" s="13"/>
    </row>
    <row r="48" ht="13.2" spans="1:13">
      <c r="A48" s="13"/>
      <c r="C48" s="13"/>
      <c r="D48" s="25"/>
      <c r="E48" s="29"/>
      <c r="F48" s="13"/>
      <c r="G48" s="13"/>
      <c r="H48" s="13"/>
      <c r="I48" s="13"/>
      <c r="J48" s="35"/>
      <c r="K48" s="13"/>
      <c r="L48" s="13"/>
      <c r="M48" s="13"/>
    </row>
    <row r="49" ht="13.2" spans="1:13">
      <c r="A49" s="13"/>
      <c r="B49" s="13"/>
      <c r="C49" s="13"/>
      <c r="D49" s="25"/>
      <c r="E49" s="29"/>
      <c r="F49" s="13"/>
      <c r="G49" s="13"/>
      <c r="H49" s="13"/>
      <c r="I49" s="13"/>
      <c r="J49" s="35"/>
      <c r="K49" s="13"/>
      <c r="L49" s="13"/>
      <c r="M49" s="13"/>
    </row>
    <row r="50" ht="13.2" spans="5:10">
      <c r="E50" s="35"/>
      <c r="J50" s="35"/>
    </row>
    <row r="51" ht="13.2" spans="5:10">
      <c r="E51" s="35"/>
      <c r="J51" s="35"/>
    </row>
    <row r="52" ht="13.2" spans="5:10">
      <c r="E52" s="35"/>
      <c r="J52" s="35"/>
    </row>
    <row r="53" ht="13.2" spans="4:13">
      <c r="D53" s="25"/>
      <c r="E53" s="35"/>
      <c r="F53" s="25"/>
      <c r="G53" s="25"/>
      <c r="H53" s="25"/>
      <c r="I53" s="25"/>
      <c r="J53" s="35"/>
      <c r="K53" s="25"/>
      <c r="L53" s="25"/>
      <c r="M53" s="25"/>
    </row>
    <row r="54" ht="13.2" spans="5:10">
      <c r="E54" s="35"/>
      <c r="J54" s="35"/>
    </row>
    <row r="55" ht="13.2" spans="5:10">
      <c r="E55" s="35"/>
      <c r="J55" s="35"/>
    </row>
    <row r="56" ht="13.2" spans="5:10">
      <c r="E56" s="35"/>
      <c r="J56" s="35"/>
    </row>
    <row r="57" ht="13.2" spans="5:10">
      <c r="E57" s="35"/>
      <c r="J57" s="35"/>
    </row>
    <row r="58" ht="13.2" spans="5:10">
      <c r="E58" s="35"/>
      <c r="J58" s="35"/>
    </row>
    <row r="59" ht="13.2" spans="5:10">
      <c r="E59" s="35"/>
      <c r="J59" s="35"/>
    </row>
    <row r="60" ht="13.2" spans="5:10">
      <c r="E60" s="35"/>
      <c r="J60" s="35"/>
    </row>
    <row r="61" ht="13.2" spans="5:10">
      <c r="E61" s="35"/>
      <c r="J61" s="35"/>
    </row>
    <row r="62" ht="13.2" spans="5:10">
      <c r="E62" s="35"/>
      <c r="J62" s="35"/>
    </row>
    <row r="63" ht="13.2" spans="5:10">
      <c r="E63" s="35"/>
      <c r="J63" s="35"/>
    </row>
    <row r="64" ht="13.2" spans="5:10">
      <c r="E64" s="35"/>
      <c r="J64" s="35"/>
    </row>
    <row r="65" ht="13.2" spans="5:10">
      <c r="E65" s="35"/>
      <c r="J65" s="35"/>
    </row>
    <row r="66" ht="13.2" spans="5:10">
      <c r="E66" s="35"/>
      <c r="J66" s="35"/>
    </row>
    <row r="67" ht="13.2" spans="5:10">
      <c r="E67" s="35"/>
      <c r="J67" s="35"/>
    </row>
    <row r="68" ht="13.2" spans="5:10">
      <c r="E68" s="35"/>
      <c r="J68" s="35"/>
    </row>
    <row r="69" ht="13.2" spans="5:10">
      <c r="E69" s="35"/>
      <c r="J69" s="35"/>
    </row>
    <row r="70" ht="13.2" spans="5:10">
      <c r="E70" s="35"/>
      <c r="J70" s="35"/>
    </row>
    <row r="71" ht="13.2" spans="5:10">
      <c r="E71" s="35"/>
      <c r="J71" s="35"/>
    </row>
    <row r="72" ht="13.2" spans="5:10">
      <c r="E72" s="35"/>
      <c r="J72" s="35"/>
    </row>
    <row r="73" ht="13.2" spans="5:10">
      <c r="E73" s="35"/>
      <c r="J73" s="35"/>
    </row>
    <row r="74" ht="13.2" spans="5:10">
      <c r="E74" s="35"/>
      <c r="J74" s="35"/>
    </row>
    <row r="75" ht="13.2" spans="5:10">
      <c r="E75" s="35"/>
      <c r="J75" s="35"/>
    </row>
    <row r="76" ht="13.2" spans="5:10">
      <c r="E76" s="35"/>
      <c r="J76" s="35"/>
    </row>
    <row r="77" ht="13.2" spans="5:10">
      <c r="E77" s="35"/>
      <c r="J77" s="35"/>
    </row>
    <row r="78" ht="13.2" spans="5:10">
      <c r="E78" s="35"/>
      <c r="J78" s="35"/>
    </row>
    <row r="79" ht="13.2" spans="5:10">
      <c r="E79" s="35"/>
      <c r="J79" s="35"/>
    </row>
    <row r="80" ht="13.2" spans="5:10">
      <c r="E80" s="35"/>
      <c r="J80" s="35"/>
    </row>
    <row r="81" ht="13.2" spans="5:10">
      <c r="E81" s="35"/>
      <c r="J81" s="35"/>
    </row>
    <row r="82" ht="13.2" spans="5:10">
      <c r="E82" s="35"/>
      <c r="J82" s="35"/>
    </row>
    <row r="83" ht="13.2" spans="5:10">
      <c r="E83" s="35"/>
      <c r="J83" s="35"/>
    </row>
    <row r="84" ht="13.2" spans="5:10">
      <c r="E84" s="35"/>
      <c r="J84" s="35"/>
    </row>
    <row r="85" ht="13.2" spans="5:10">
      <c r="E85" s="35"/>
      <c r="J85" s="35"/>
    </row>
    <row r="86" ht="13.2" spans="5:10">
      <c r="E86" s="35"/>
      <c r="J86" s="35"/>
    </row>
    <row r="87" ht="13.2" spans="5:10">
      <c r="E87" s="35"/>
      <c r="J87" s="35"/>
    </row>
    <row r="88" ht="13.2" spans="5:10">
      <c r="E88" s="35"/>
      <c r="J88" s="35"/>
    </row>
    <row r="89" ht="13.2" spans="5:10">
      <c r="E89" s="35"/>
      <c r="J89" s="35"/>
    </row>
    <row r="90" ht="13.2" spans="5:10">
      <c r="E90" s="35"/>
      <c r="J90" s="35"/>
    </row>
    <row r="91" ht="13.2" spans="5:10">
      <c r="E91" s="35"/>
      <c r="J91" s="35"/>
    </row>
    <row r="92" ht="13.2" spans="5:10">
      <c r="E92" s="35"/>
      <c r="J92" s="35"/>
    </row>
    <row r="93" ht="13.2" spans="5:10">
      <c r="E93" s="35"/>
      <c r="J93" s="35"/>
    </row>
    <row r="94" ht="13.2" spans="5:10">
      <c r="E94" s="35"/>
      <c r="J94" s="35"/>
    </row>
    <row r="95" ht="13.2" spans="5:10">
      <c r="E95" s="35"/>
      <c r="J95" s="35"/>
    </row>
    <row r="96" ht="13.2" spans="5:10">
      <c r="E96" s="35"/>
      <c r="J96" s="35"/>
    </row>
    <row r="97" ht="13.2" spans="5:10">
      <c r="E97" s="35"/>
      <c r="J97" s="35"/>
    </row>
    <row r="98" ht="13.2" spans="5:10">
      <c r="E98" s="35"/>
      <c r="J98" s="35"/>
    </row>
    <row r="99" ht="13.2" spans="5:10">
      <c r="E99" s="35"/>
      <c r="J99" s="35"/>
    </row>
    <row r="100" ht="13.2" spans="5:10">
      <c r="E100" s="35"/>
      <c r="J100" s="35"/>
    </row>
    <row r="101" ht="13.2" spans="5:10">
      <c r="E101" s="35"/>
      <c r="J101" s="35"/>
    </row>
    <row r="102" ht="13.2" spans="5:10">
      <c r="E102" s="35"/>
      <c r="J102" s="35"/>
    </row>
    <row r="103" ht="13.2" spans="5:10">
      <c r="E103" s="35"/>
      <c r="J103" s="35"/>
    </row>
    <row r="104" ht="13.2" spans="5:10">
      <c r="E104" s="35"/>
      <c r="J104" s="35"/>
    </row>
    <row r="105" ht="13.2" spans="5:10">
      <c r="E105" s="35"/>
      <c r="J105" s="35"/>
    </row>
    <row r="106" ht="13.2" spans="5:10">
      <c r="E106" s="35"/>
      <c r="J106" s="35"/>
    </row>
    <row r="107" ht="13.2" spans="5:10">
      <c r="E107" s="35"/>
      <c r="J107" s="35"/>
    </row>
    <row r="108" ht="13.2" spans="5:10">
      <c r="E108" s="35"/>
      <c r="J108" s="35"/>
    </row>
    <row r="109" ht="13.2" spans="5:10">
      <c r="E109" s="35"/>
      <c r="J109" s="35"/>
    </row>
    <row r="110" ht="13.2" spans="5:10">
      <c r="E110" s="35"/>
      <c r="J110" s="35"/>
    </row>
    <row r="111" ht="13.2" spans="5:10">
      <c r="E111" s="35"/>
      <c r="J111" s="35"/>
    </row>
    <row r="112" ht="13.2" spans="5:10">
      <c r="E112" s="35"/>
      <c r="J112" s="35"/>
    </row>
    <row r="113" ht="13.2" spans="5:10">
      <c r="E113" s="35"/>
      <c r="J113" s="35"/>
    </row>
    <row r="114" ht="13.2" spans="5:10">
      <c r="E114" s="35"/>
      <c r="J114" s="35"/>
    </row>
    <row r="115" ht="13.2" spans="5:10">
      <c r="E115" s="35"/>
      <c r="J115" s="35"/>
    </row>
    <row r="116" ht="13.2" spans="5:10">
      <c r="E116" s="35"/>
      <c r="J116" s="35"/>
    </row>
    <row r="117" ht="13.2" spans="5:10">
      <c r="E117" s="35"/>
      <c r="J117" s="35"/>
    </row>
    <row r="118" ht="13.2" spans="5:10">
      <c r="E118" s="35"/>
      <c r="J118" s="35"/>
    </row>
    <row r="119" ht="13.2" spans="5:10">
      <c r="E119" s="35"/>
      <c r="J119" s="35"/>
    </row>
    <row r="120" ht="13.2" spans="5:10">
      <c r="E120" s="35"/>
      <c r="J120" s="35"/>
    </row>
    <row r="121" ht="13.2" spans="5:10">
      <c r="E121" s="35"/>
      <c r="J121" s="35"/>
    </row>
    <row r="122" ht="13.2" spans="5:10">
      <c r="E122" s="35"/>
      <c r="J122" s="35"/>
    </row>
    <row r="123" ht="13.2" spans="5:10">
      <c r="E123" s="35"/>
      <c r="J123" s="35"/>
    </row>
    <row r="124" ht="13.2" spans="5:10">
      <c r="E124" s="35"/>
      <c r="J124" s="35"/>
    </row>
    <row r="125" ht="13.2" spans="5:10">
      <c r="E125" s="35"/>
      <c r="J125" s="35"/>
    </row>
    <row r="126" ht="13.2" spans="5:10">
      <c r="E126" s="35"/>
      <c r="J126" s="35"/>
    </row>
    <row r="127" ht="13.2" spans="5:10">
      <c r="E127" s="35"/>
      <c r="J127" s="35"/>
    </row>
    <row r="128" ht="13.2" spans="5:10">
      <c r="E128" s="35"/>
      <c r="J128" s="35"/>
    </row>
    <row r="129" ht="13.2" spans="5:10">
      <c r="E129" s="35"/>
      <c r="J129" s="35"/>
    </row>
    <row r="130" ht="13.2" spans="5:10">
      <c r="E130" s="35"/>
      <c r="J130" s="35"/>
    </row>
    <row r="131" ht="13.2" spans="5:10">
      <c r="E131" s="35"/>
      <c r="J131" s="35"/>
    </row>
    <row r="132" ht="13.2" spans="5:10">
      <c r="E132" s="35"/>
      <c r="J132" s="35"/>
    </row>
    <row r="133" ht="13.2" spans="5:10">
      <c r="E133" s="35"/>
      <c r="J133" s="35"/>
    </row>
    <row r="134" ht="13.2" spans="5:10">
      <c r="E134" s="35"/>
      <c r="J134" s="35"/>
    </row>
    <row r="135" ht="13.2" spans="5:10">
      <c r="E135" s="35"/>
      <c r="J135" s="35"/>
    </row>
    <row r="136" ht="13.2" spans="5:10">
      <c r="E136" s="35"/>
      <c r="J136" s="35"/>
    </row>
    <row r="137" ht="13.2" spans="5:10">
      <c r="E137" s="35"/>
      <c r="J137" s="35"/>
    </row>
    <row r="138" ht="13.2" spans="5:10">
      <c r="E138" s="35"/>
      <c r="J138" s="35"/>
    </row>
    <row r="139" ht="13.2" spans="5:10">
      <c r="E139" s="35"/>
      <c r="J139" s="35"/>
    </row>
    <row r="140" ht="13.2" spans="5:10">
      <c r="E140" s="35"/>
      <c r="J140" s="35"/>
    </row>
    <row r="141" ht="13.2" spans="5:10">
      <c r="E141" s="35"/>
      <c r="J141" s="35"/>
    </row>
    <row r="142" ht="13.2" spans="5:10">
      <c r="E142" s="35"/>
      <c r="J142" s="35"/>
    </row>
    <row r="143" ht="13.2" spans="5:10">
      <c r="E143" s="35"/>
      <c r="J143" s="35"/>
    </row>
    <row r="144" ht="13.2" spans="5:10">
      <c r="E144" s="35"/>
      <c r="J144" s="35"/>
    </row>
    <row r="145" ht="13.2" spans="5:10">
      <c r="E145" s="35"/>
      <c r="J145" s="35"/>
    </row>
    <row r="146" ht="13.2" spans="5:10">
      <c r="E146" s="35"/>
      <c r="J146" s="35"/>
    </row>
    <row r="147" ht="13.2" spans="5:10">
      <c r="E147" s="35"/>
      <c r="J147" s="35"/>
    </row>
    <row r="148" ht="13.2" spans="5:10">
      <c r="E148" s="35"/>
      <c r="J148" s="35"/>
    </row>
    <row r="149" ht="13.2" spans="5:10">
      <c r="E149" s="35"/>
      <c r="J149" s="35"/>
    </row>
    <row r="150" ht="13.2" spans="5:10">
      <c r="E150" s="35"/>
      <c r="J150" s="35"/>
    </row>
    <row r="151" ht="13.2" spans="5:10">
      <c r="E151" s="35"/>
      <c r="J151" s="35"/>
    </row>
    <row r="152" ht="13.2" spans="5:10">
      <c r="E152" s="35"/>
      <c r="J152" s="35"/>
    </row>
    <row r="153" ht="13.2" spans="5:10">
      <c r="E153" s="35"/>
      <c r="J153" s="35"/>
    </row>
    <row r="154" ht="13.2" spans="5:10">
      <c r="E154" s="35"/>
      <c r="J154" s="35"/>
    </row>
    <row r="155" ht="13.2" spans="5:10">
      <c r="E155" s="35"/>
      <c r="J155" s="35"/>
    </row>
    <row r="156" ht="13.2" spans="5:10">
      <c r="E156" s="35"/>
      <c r="J156" s="35"/>
    </row>
    <row r="157" ht="13.2" spans="5:10">
      <c r="E157" s="35"/>
      <c r="J157" s="35"/>
    </row>
    <row r="158" ht="13.2" spans="5:10">
      <c r="E158" s="35"/>
      <c r="J158" s="35"/>
    </row>
    <row r="159" ht="13.2" spans="5:10">
      <c r="E159" s="35"/>
      <c r="J159" s="35"/>
    </row>
    <row r="160" ht="13.2" spans="5:10">
      <c r="E160" s="35"/>
      <c r="J160" s="35"/>
    </row>
    <row r="161" ht="13.2" spans="5:10">
      <c r="E161" s="35"/>
      <c r="J161" s="35"/>
    </row>
    <row r="162" ht="13.2" spans="5:10">
      <c r="E162" s="35"/>
      <c r="J162" s="35"/>
    </row>
    <row r="163" ht="13.2" spans="5:10">
      <c r="E163" s="35"/>
      <c r="J163" s="35"/>
    </row>
    <row r="164" ht="13.2" spans="5:10">
      <c r="E164" s="35"/>
      <c r="J164" s="35"/>
    </row>
    <row r="165" ht="13.2" spans="5:10">
      <c r="E165" s="35"/>
      <c r="J165" s="35"/>
    </row>
    <row r="166" ht="13.2" spans="5:10">
      <c r="E166" s="35"/>
      <c r="J166" s="35"/>
    </row>
    <row r="167" ht="13.2" spans="5:10">
      <c r="E167" s="35"/>
      <c r="J167" s="35"/>
    </row>
    <row r="168" ht="13.2" spans="5:10">
      <c r="E168" s="35"/>
      <c r="J168" s="35"/>
    </row>
    <row r="169" ht="13.2" spans="5:10">
      <c r="E169" s="35"/>
      <c r="J169" s="35"/>
    </row>
    <row r="170" ht="13.2" spans="5:10">
      <c r="E170" s="35"/>
      <c r="J170" s="35"/>
    </row>
    <row r="171" ht="13.2" spans="5:10">
      <c r="E171" s="35"/>
      <c r="J171" s="35"/>
    </row>
    <row r="172" ht="13.2" spans="5:10">
      <c r="E172" s="35"/>
      <c r="J172" s="35"/>
    </row>
    <row r="173" ht="13.2" spans="5:10">
      <c r="E173" s="35"/>
      <c r="J173" s="35"/>
    </row>
    <row r="174" ht="13.2" spans="5:10">
      <c r="E174" s="35"/>
      <c r="J174" s="35"/>
    </row>
    <row r="175" ht="13.2" spans="5:10">
      <c r="E175" s="35"/>
      <c r="J175" s="35"/>
    </row>
    <row r="176" ht="13.2" spans="5:10">
      <c r="E176" s="35"/>
      <c r="J176" s="35"/>
    </row>
    <row r="177" ht="13.2" spans="5:10">
      <c r="E177" s="35"/>
      <c r="J177" s="35"/>
    </row>
    <row r="178" ht="13.2" spans="5:10">
      <c r="E178" s="35"/>
      <c r="J178" s="35"/>
    </row>
    <row r="179" ht="13.2" spans="5:10">
      <c r="E179" s="35"/>
      <c r="J179" s="35"/>
    </row>
    <row r="180" ht="13.2" spans="5:10">
      <c r="E180" s="35"/>
      <c r="J180" s="35"/>
    </row>
    <row r="181" ht="13.2" spans="5:10">
      <c r="E181" s="35"/>
      <c r="J181" s="35"/>
    </row>
    <row r="182" ht="13.2" spans="5:10">
      <c r="E182" s="35"/>
      <c r="J182" s="35"/>
    </row>
    <row r="183" ht="13.2" spans="5:10">
      <c r="E183" s="35"/>
      <c r="J183" s="35"/>
    </row>
    <row r="184" ht="13.2" spans="5:10">
      <c r="E184" s="35"/>
      <c r="J184" s="35"/>
    </row>
    <row r="185" ht="13.2" spans="5:10">
      <c r="E185" s="35"/>
      <c r="J185" s="35"/>
    </row>
    <row r="186" ht="13.2" spans="5:10">
      <c r="E186" s="35"/>
      <c r="J186" s="35"/>
    </row>
    <row r="187" ht="13.2" spans="5:10">
      <c r="E187" s="35"/>
      <c r="J187" s="35"/>
    </row>
    <row r="188" ht="13.2" spans="5:10">
      <c r="E188" s="35"/>
      <c r="J188" s="35"/>
    </row>
    <row r="189" ht="13.2" spans="5:10">
      <c r="E189" s="35"/>
      <c r="J189" s="35"/>
    </row>
    <row r="190" ht="13.2" spans="5:10">
      <c r="E190" s="35"/>
      <c r="J190" s="35"/>
    </row>
    <row r="191" ht="13.2" spans="5:10">
      <c r="E191" s="35"/>
      <c r="J191" s="35"/>
    </row>
    <row r="192" ht="13.2" spans="5:10">
      <c r="E192" s="35"/>
      <c r="J192" s="35"/>
    </row>
    <row r="193" ht="13.2" spans="5:10">
      <c r="E193" s="35"/>
      <c r="J193" s="35"/>
    </row>
    <row r="194" ht="13.2" spans="5:10">
      <c r="E194" s="35"/>
      <c r="J194" s="35"/>
    </row>
    <row r="195" ht="13.2" spans="5:10">
      <c r="E195" s="35"/>
      <c r="J195" s="35"/>
    </row>
    <row r="196" ht="13.2" spans="5:10">
      <c r="E196" s="35"/>
      <c r="J196" s="35"/>
    </row>
    <row r="197" ht="13.2" spans="5:10">
      <c r="E197" s="35"/>
      <c r="J197" s="35"/>
    </row>
    <row r="198" ht="13.2" spans="5:10">
      <c r="E198" s="35"/>
      <c r="J198" s="35"/>
    </row>
    <row r="199" ht="13.2" spans="5:10">
      <c r="E199" s="35"/>
      <c r="J199" s="35"/>
    </row>
    <row r="200" ht="13.2" spans="5:10">
      <c r="E200" s="35"/>
      <c r="J200" s="35"/>
    </row>
    <row r="201" ht="13.2" spans="5:10">
      <c r="E201" s="35"/>
      <c r="J201" s="35"/>
    </row>
    <row r="202" ht="13.2" spans="5:10">
      <c r="E202" s="35"/>
      <c r="J202" s="35"/>
    </row>
    <row r="203" ht="13.2" spans="5:10">
      <c r="E203" s="35"/>
      <c r="J203" s="35"/>
    </row>
    <row r="204" ht="13.2" spans="5:10">
      <c r="E204" s="35"/>
      <c r="J204" s="35"/>
    </row>
    <row r="205" ht="13.2" spans="5:10">
      <c r="E205" s="35"/>
      <c r="J205" s="35"/>
    </row>
    <row r="206" ht="13.2" spans="5:10">
      <c r="E206" s="35"/>
      <c r="J206" s="35"/>
    </row>
    <row r="207" ht="13.2" spans="5:10">
      <c r="E207" s="35"/>
      <c r="J207" s="35"/>
    </row>
    <row r="208" ht="13.2" spans="5:10">
      <c r="E208" s="35"/>
      <c r="J208" s="35"/>
    </row>
    <row r="209" ht="13.2" spans="5:10">
      <c r="E209" s="35"/>
      <c r="J209" s="35"/>
    </row>
    <row r="210" ht="13.2" spans="5:10">
      <c r="E210" s="35"/>
      <c r="J210" s="35"/>
    </row>
    <row r="211" ht="13.2" spans="5:10">
      <c r="E211" s="35"/>
      <c r="J211" s="35"/>
    </row>
    <row r="212" ht="13.2" spans="5:10">
      <c r="E212" s="35"/>
      <c r="J212" s="35"/>
    </row>
    <row r="213" ht="13.2" spans="5:10">
      <c r="E213" s="35"/>
      <c r="J213" s="35"/>
    </row>
    <row r="214" ht="13.2" spans="5:10">
      <c r="E214" s="35"/>
      <c r="J214" s="35"/>
    </row>
    <row r="215" ht="13.2" spans="5:10">
      <c r="E215" s="35"/>
      <c r="J215" s="35"/>
    </row>
    <row r="216" ht="13.2" spans="5:10">
      <c r="E216" s="35"/>
      <c r="J216" s="35"/>
    </row>
    <row r="217" ht="13.2" spans="5:10">
      <c r="E217" s="35"/>
      <c r="J217" s="35"/>
    </row>
    <row r="218" ht="13.2" spans="5:10">
      <c r="E218" s="35"/>
      <c r="J218" s="35"/>
    </row>
    <row r="219" ht="13.2" spans="5:10">
      <c r="E219" s="35"/>
      <c r="J219" s="35"/>
    </row>
    <row r="220" ht="13.2" spans="5:10">
      <c r="E220" s="35"/>
      <c r="J220" s="35"/>
    </row>
    <row r="221" ht="13.2" spans="5:10">
      <c r="E221" s="35"/>
      <c r="J221" s="35"/>
    </row>
    <row r="222" ht="13.2" spans="5:10">
      <c r="E222" s="35"/>
      <c r="J222" s="35"/>
    </row>
    <row r="223" ht="13.2" spans="5:10">
      <c r="E223" s="35"/>
      <c r="J223" s="35"/>
    </row>
    <row r="224" ht="13.2" spans="5:10">
      <c r="E224" s="35"/>
      <c r="J224" s="35"/>
    </row>
    <row r="225" ht="13.2" spans="5:10">
      <c r="E225" s="35"/>
      <c r="J225" s="35"/>
    </row>
    <row r="226" ht="13.2" spans="5:10">
      <c r="E226" s="35"/>
      <c r="J226" s="35"/>
    </row>
    <row r="227" ht="13.2" spans="5:10">
      <c r="E227" s="35"/>
      <c r="J227" s="35"/>
    </row>
    <row r="228" ht="13.2" spans="5:10">
      <c r="E228" s="35"/>
      <c r="J228" s="35"/>
    </row>
    <row r="229" ht="13.2" spans="5:10">
      <c r="E229" s="35"/>
      <c r="J229" s="35"/>
    </row>
    <row r="230" ht="13.2" spans="5:10">
      <c r="E230" s="35"/>
      <c r="J230" s="35"/>
    </row>
    <row r="231" ht="13.2" spans="5:10">
      <c r="E231" s="35"/>
      <c r="J231" s="35"/>
    </row>
    <row r="232" ht="13.2" spans="5:10">
      <c r="E232" s="35"/>
      <c r="J232" s="35"/>
    </row>
    <row r="233" ht="13.2" spans="5:10">
      <c r="E233" s="35"/>
      <c r="J233" s="35"/>
    </row>
    <row r="234" ht="13.2" spans="5:10">
      <c r="E234" s="35"/>
      <c r="J234" s="35"/>
    </row>
    <row r="235" ht="13.2" spans="5:10">
      <c r="E235" s="35"/>
      <c r="J235" s="35"/>
    </row>
    <row r="236" ht="13.2" spans="5:10">
      <c r="E236" s="35"/>
      <c r="J236" s="35"/>
    </row>
    <row r="237" ht="13.2" spans="5:10">
      <c r="E237" s="35"/>
      <c r="J237" s="35"/>
    </row>
    <row r="238" ht="13.2" spans="5:10">
      <c r="E238" s="35"/>
      <c r="J238" s="35"/>
    </row>
    <row r="239" ht="13.2" spans="5:10">
      <c r="E239" s="35"/>
      <c r="J239" s="35"/>
    </row>
    <row r="240" ht="13.2" spans="5:10">
      <c r="E240" s="35"/>
      <c r="J240" s="35"/>
    </row>
    <row r="241" ht="13.2" spans="5:10">
      <c r="E241" s="35"/>
      <c r="J241" s="35"/>
    </row>
    <row r="242" ht="13.2" spans="5:10">
      <c r="E242" s="35"/>
      <c r="J242" s="35"/>
    </row>
    <row r="243" ht="13.2" spans="5:10">
      <c r="E243" s="35"/>
      <c r="J243" s="35"/>
    </row>
    <row r="244" ht="13.2" spans="5:10">
      <c r="E244" s="35"/>
      <c r="J244" s="35"/>
    </row>
    <row r="245" ht="13.2" spans="5:10">
      <c r="E245" s="35"/>
      <c r="J245" s="35"/>
    </row>
    <row r="246" ht="13.2" spans="5:10">
      <c r="E246" s="35"/>
      <c r="J246" s="35"/>
    </row>
    <row r="247" ht="13.2" spans="5:10">
      <c r="E247" s="35"/>
      <c r="J247" s="35"/>
    </row>
    <row r="248" ht="13.2" spans="5:10">
      <c r="E248" s="35"/>
      <c r="J248" s="35"/>
    </row>
    <row r="249" ht="13.2" spans="5:10">
      <c r="E249" s="35"/>
      <c r="J249" s="35"/>
    </row>
    <row r="250" ht="13.2" spans="5:10">
      <c r="E250" s="35"/>
      <c r="J250" s="35"/>
    </row>
    <row r="251" ht="13.2" spans="5:10">
      <c r="E251" s="35"/>
      <c r="J251" s="35"/>
    </row>
    <row r="252" ht="13.2" spans="5:10">
      <c r="E252" s="35"/>
      <c r="J252" s="35"/>
    </row>
    <row r="253" ht="13.2" spans="5:10">
      <c r="E253" s="35"/>
      <c r="J253" s="35"/>
    </row>
    <row r="254" ht="13.2" spans="5:10">
      <c r="E254" s="35"/>
      <c r="J254" s="35"/>
    </row>
    <row r="255" ht="13.2" spans="5:10">
      <c r="E255" s="35"/>
      <c r="J255" s="35"/>
    </row>
    <row r="256" ht="13.2" spans="5:10">
      <c r="E256" s="35"/>
      <c r="J256" s="35"/>
    </row>
    <row r="257" ht="13.2" spans="5:10">
      <c r="E257" s="35"/>
      <c r="J257" s="35"/>
    </row>
    <row r="258" ht="13.2" spans="5:10">
      <c r="E258" s="35"/>
      <c r="J258" s="35"/>
    </row>
    <row r="259" ht="13.2" spans="5:10">
      <c r="E259" s="35"/>
      <c r="J259" s="35"/>
    </row>
    <row r="260" ht="13.2" spans="5:10">
      <c r="E260" s="35"/>
      <c r="J260" s="35"/>
    </row>
    <row r="261" ht="13.2" spans="5:10">
      <c r="E261" s="35"/>
      <c r="J261" s="35"/>
    </row>
    <row r="262" ht="13.2" spans="5:10">
      <c r="E262" s="35"/>
      <c r="J262" s="35"/>
    </row>
    <row r="263" ht="13.2" spans="5:10">
      <c r="E263" s="35"/>
      <c r="J263" s="35"/>
    </row>
    <row r="264" ht="13.2" spans="5:10">
      <c r="E264" s="35"/>
      <c r="J264" s="35"/>
    </row>
    <row r="265" ht="13.2" spans="5:10">
      <c r="E265" s="35"/>
      <c r="J265" s="35"/>
    </row>
    <row r="266" ht="13.2" spans="5:10">
      <c r="E266" s="35"/>
      <c r="J266" s="35"/>
    </row>
    <row r="267" ht="13.2" spans="5:10">
      <c r="E267" s="35"/>
      <c r="J267" s="35"/>
    </row>
    <row r="268" ht="13.2" spans="5:10">
      <c r="E268" s="35"/>
      <c r="J268" s="35"/>
    </row>
    <row r="269" ht="13.2" spans="5:10">
      <c r="E269" s="35"/>
      <c r="J269" s="35"/>
    </row>
    <row r="270" ht="13.2" spans="5:10">
      <c r="E270" s="35"/>
      <c r="J270" s="35"/>
    </row>
    <row r="271" ht="13.2" spans="5:10">
      <c r="E271" s="35"/>
      <c r="J271" s="35"/>
    </row>
    <row r="272" ht="13.2" spans="5:10">
      <c r="E272" s="35"/>
      <c r="J272" s="35"/>
    </row>
    <row r="273" ht="13.2" spans="5:10">
      <c r="E273" s="35"/>
      <c r="J273" s="35"/>
    </row>
    <row r="274" ht="13.2" spans="5:10">
      <c r="E274" s="35"/>
      <c r="J274" s="35"/>
    </row>
    <row r="275" ht="13.2" spans="5:10">
      <c r="E275" s="35"/>
      <c r="J275" s="35"/>
    </row>
    <row r="276" ht="13.2" spans="5:10">
      <c r="E276" s="35"/>
      <c r="J276" s="35"/>
    </row>
    <row r="277" ht="13.2" spans="5:10">
      <c r="E277" s="35"/>
      <c r="J277" s="35"/>
    </row>
    <row r="278" ht="13.2" spans="5:10">
      <c r="E278" s="35"/>
      <c r="J278" s="35"/>
    </row>
    <row r="279" ht="13.2" spans="5:10">
      <c r="E279" s="35"/>
      <c r="J279" s="35"/>
    </row>
    <row r="280" ht="13.2" spans="5:10">
      <c r="E280" s="35"/>
      <c r="J280" s="35"/>
    </row>
    <row r="281" ht="13.2" spans="5:10">
      <c r="E281" s="35"/>
      <c r="J281" s="35"/>
    </row>
    <row r="282" ht="13.2" spans="5:10">
      <c r="E282" s="35"/>
      <c r="J282" s="35"/>
    </row>
    <row r="283" ht="13.2" spans="5:10">
      <c r="E283" s="35"/>
      <c r="J283" s="35"/>
    </row>
    <row r="284" ht="13.2" spans="5:10">
      <c r="E284" s="35"/>
      <c r="J284" s="35"/>
    </row>
    <row r="285" ht="13.2" spans="5:10">
      <c r="E285" s="35"/>
      <c r="J285" s="35"/>
    </row>
    <row r="286" ht="13.2" spans="5:10">
      <c r="E286" s="35"/>
      <c r="J286" s="35"/>
    </row>
    <row r="287" ht="13.2" spans="5:10">
      <c r="E287" s="35"/>
      <c r="J287" s="35"/>
    </row>
    <row r="288" ht="13.2" spans="5:10">
      <c r="E288" s="35"/>
      <c r="J288" s="35"/>
    </row>
    <row r="289" ht="13.2" spans="5:10">
      <c r="E289" s="35"/>
      <c r="J289" s="35"/>
    </row>
    <row r="290" ht="13.2" spans="5:10">
      <c r="E290" s="35"/>
      <c r="J290" s="35"/>
    </row>
    <row r="291" ht="13.2" spans="5:10">
      <c r="E291" s="35"/>
      <c r="J291" s="35"/>
    </row>
    <row r="292" ht="13.2" spans="5:10">
      <c r="E292" s="35"/>
      <c r="J292" s="35"/>
    </row>
    <row r="293" ht="13.2" spans="5:10">
      <c r="E293" s="35"/>
      <c r="J293" s="35"/>
    </row>
    <row r="294" ht="13.2" spans="5:10">
      <c r="E294" s="35"/>
      <c r="J294" s="35"/>
    </row>
    <row r="295" ht="13.2" spans="5:10">
      <c r="E295" s="35"/>
      <c r="J295" s="35"/>
    </row>
    <row r="296" ht="13.2" spans="5:10">
      <c r="E296" s="35"/>
      <c r="J296" s="35"/>
    </row>
    <row r="297" ht="13.2" spans="5:10">
      <c r="E297" s="35"/>
      <c r="J297" s="35"/>
    </row>
    <row r="298" ht="13.2" spans="5:10">
      <c r="E298" s="35"/>
      <c r="J298" s="35"/>
    </row>
    <row r="299" ht="13.2" spans="5:10">
      <c r="E299" s="35"/>
      <c r="J299" s="35"/>
    </row>
    <row r="300" ht="13.2" spans="5:10">
      <c r="E300" s="35"/>
      <c r="J300" s="35"/>
    </row>
    <row r="301" ht="13.2" spans="5:10">
      <c r="E301" s="35"/>
      <c r="J301" s="35"/>
    </row>
    <row r="302" ht="13.2" spans="5:10">
      <c r="E302" s="35"/>
      <c r="J302" s="35"/>
    </row>
    <row r="303" ht="13.2" spans="5:10">
      <c r="E303" s="35"/>
      <c r="J303" s="35"/>
    </row>
    <row r="304" ht="13.2" spans="5:10">
      <c r="E304" s="35"/>
      <c r="J304" s="35"/>
    </row>
    <row r="305" ht="13.2" spans="5:10">
      <c r="E305" s="35"/>
      <c r="J305" s="35"/>
    </row>
    <row r="306" ht="13.2" spans="5:10">
      <c r="E306" s="35"/>
      <c r="J306" s="35"/>
    </row>
    <row r="307" ht="13.2" spans="5:10">
      <c r="E307" s="35"/>
      <c r="J307" s="35"/>
    </row>
    <row r="308" ht="13.2" spans="5:10">
      <c r="E308" s="35"/>
      <c r="J308" s="35"/>
    </row>
    <row r="309" ht="13.2" spans="5:10">
      <c r="E309" s="35"/>
      <c r="J309" s="35"/>
    </row>
    <row r="310" ht="13.2" spans="5:10">
      <c r="E310" s="35"/>
      <c r="J310" s="35"/>
    </row>
    <row r="311" ht="13.2" spans="5:10">
      <c r="E311" s="35"/>
      <c r="J311" s="35"/>
    </row>
    <row r="312" ht="13.2" spans="5:10">
      <c r="E312" s="35"/>
      <c r="J312" s="35"/>
    </row>
    <row r="313" ht="13.2" spans="5:10">
      <c r="E313" s="35"/>
      <c r="J313" s="35"/>
    </row>
    <row r="314" ht="13.2" spans="5:10">
      <c r="E314" s="35"/>
      <c r="J314" s="35"/>
    </row>
    <row r="315" ht="13.2" spans="5:10">
      <c r="E315" s="35"/>
      <c r="J315" s="35"/>
    </row>
    <row r="316" ht="13.2" spans="5:10">
      <c r="E316" s="35"/>
      <c r="J316" s="35"/>
    </row>
    <row r="317" ht="13.2" spans="5:10">
      <c r="E317" s="35"/>
      <c r="J317" s="35"/>
    </row>
    <row r="318" ht="13.2" spans="5:10">
      <c r="E318" s="35"/>
      <c r="J318" s="35"/>
    </row>
    <row r="319" ht="13.2" spans="5:10">
      <c r="E319" s="35"/>
      <c r="J319" s="35"/>
    </row>
    <row r="320" ht="13.2" spans="5:10">
      <c r="E320" s="35"/>
      <c r="J320" s="35"/>
    </row>
    <row r="321" ht="13.2" spans="5:10">
      <c r="E321" s="35"/>
      <c r="J321" s="35"/>
    </row>
    <row r="322" ht="13.2" spans="5:10">
      <c r="E322" s="35"/>
      <c r="J322" s="35"/>
    </row>
    <row r="323" ht="13.2" spans="5:10">
      <c r="E323" s="35"/>
      <c r="J323" s="35"/>
    </row>
    <row r="324" ht="13.2" spans="5:10">
      <c r="E324" s="35"/>
      <c r="J324" s="35"/>
    </row>
    <row r="325" ht="13.2" spans="5:10">
      <c r="E325" s="35"/>
      <c r="J325" s="35"/>
    </row>
    <row r="326" ht="13.2" spans="5:10">
      <c r="E326" s="35"/>
      <c r="J326" s="35"/>
    </row>
    <row r="327" ht="13.2" spans="5:10">
      <c r="E327" s="35"/>
      <c r="J327" s="35"/>
    </row>
    <row r="328" ht="13.2" spans="5:10">
      <c r="E328" s="35"/>
      <c r="J328" s="35"/>
    </row>
    <row r="329" ht="13.2" spans="5:10">
      <c r="E329" s="35"/>
      <c r="J329" s="35"/>
    </row>
    <row r="330" ht="13.2" spans="5:10">
      <c r="E330" s="35"/>
      <c r="J330" s="35"/>
    </row>
    <row r="331" ht="13.2" spans="5:10">
      <c r="E331" s="35"/>
      <c r="J331" s="35"/>
    </row>
    <row r="332" ht="13.2" spans="5:10">
      <c r="E332" s="35"/>
      <c r="J332" s="35"/>
    </row>
    <row r="333" ht="13.2" spans="5:10">
      <c r="E333" s="35"/>
      <c r="J333" s="35"/>
    </row>
    <row r="334" ht="13.2" spans="5:10">
      <c r="E334" s="35"/>
      <c r="J334" s="35"/>
    </row>
    <row r="335" ht="13.2" spans="5:10">
      <c r="E335" s="35"/>
      <c r="J335" s="35"/>
    </row>
    <row r="336" ht="13.2" spans="5:10">
      <c r="E336" s="35"/>
      <c r="J336" s="35"/>
    </row>
    <row r="337" ht="13.2" spans="5:10">
      <c r="E337" s="35"/>
      <c r="J337" s="35"/>
    </row>
    <row r="338" ht="13.2" spans="5:10">
      <c r="E338" s="35"/>
      <c r="J338" s="35"/>
    </row>
    <row r="339" ht="13.2" spans="5:10">
      <c r="E339" s="35"/>
      <c r="J339" s="35"/>
    </row>
    <row r="340" ht="13.2" spans="5:10">
      <c r="E340" s="35"/>
      <c r="J340" s="35"/>
    </row>
    <row r="341" ht="13.2" spans="5:10">
      <c r="E341" s="35"/>
      <c r="J341" s="35"/>
    </row>
    <row r="342" ht="13.2" spans="5:10">
      <c r="E342" s="35"/>
      <c r="J342" s="35"/>
    </row>
    <row r="343" ht="13.2" spans="5:10">
      <c r="E343" s="35"/>
      <c r="J343" s="35"/>
    </row>
    <row r="344" ht="13.2" spans="5:10">
      <c r="E344" s="35"/>
      <c r="J344" s="35"/>
    </row>
    <row r="345" ht="13.2" spans="5:10">
      <c r="E345" s="35"/>
      <c r="J345" s="35"/>
    </row>
    <row r="346" ht="13.2" spans="5:10">
      <c r="E346" s="35"/>
      <c r="J346" s="35"/>
    </row>
    <row r="347" ht="13.2" spans="5:10">
      <c r="E347" s="35"/>
      <c r="J347" s="35"/>
    </row>
    <row r="348" ht="13.2" spans="5:10">
      <c r="E348" s="35"/>
      <c r="J348" s="35"/>
    </row>
    <row r="349" ht="13.2" spans="5:10">
      <c r="E349" s="35"/>
      <c r="J349" s="35"/>
    </row>
    <row r="350" ht="13.2" spans="5:10">
      <c r="E350" s="35"/>
      <c r="J350" s="35"/>
    </row>
    <row r="351" ht="13.2" spans="5:10">
      <c r="E351" s="35"/>
      <c r="J351" s="35"/>
    </row>
    <row r="352" ht="13.2" spans="5:10">
      <c r="E352" s="35"/>
      <c r="J352" s="35"/>
    </row>
    <row r="353" ht="13.2" spans="5:10">
      <c r="E353" s="35"/>
      <c r="J353" s="35"/>
    </row>
    <row r="354" ht="13.2" spans="5:10">
      <c r="E354" s="35"/>
      <c r="J354" s="35"/>
    </row>
    <row r="355" ht="13.2" spans="5:10">
      <c r="E355" s="35"/>
      <c r="J355" s="35"/>
    </row>
    <row r="356" ht="13.2" spans="5:10">
      <c r="E356" s="35"/>
      <c r="J356" s="35"/>
    </row>
    <row r="357" ht="13.2" spans="5:10">
      <c r="E357" s="35"/>
      <c r="J357" s="35"/>
    </row>
    <row r="358" ht="13.2" spans="5:10">
      <c r="E358" s="35"/>
      <c r="J358" s="35"/>
    </row>
    <row r="359" ht="13.2" spans="5:10">
      <c r="E359" s="35"/>
      <c r="J359" s="35"/>
    </row>
    <row r="360" ht="13.2" spans="5:10">
      <c r="E360" s="35"/>
      <c r="J360" s="35"/>
    </row>
    <row r="361" ht="13.2" spans="5:10">
      <c r="E361" s="35"/>
      <c r="J361" s="35"/>
    </row>
    <row r="362" ht="13.2" spans="5:10">
      <c r="E362" s="35"/>
      <c r="J362" s="35"/>
    </row>
    <row r="363" ht="13.2" spans="5:10">
      <c r="E363" s="35"/>
      <c r="J363" s="35"/>
    </row>
    <row r="364" ht="13.2" spans="5:10">
      <c r="E364" s="35"/>
      <c r="J364" s="35"/>
    </row>
    <row r="365" ht="13.2" spans="5:10">
      <c r="E365" s="35"/>
      <c r="J365" s="35"/>
    </row>
    <row r="366" ht="13.2" spans="5:10">
      <c r="E366" s="35"/>
      <c r="J366" s="35"/>
    </row>
    <row r="367" ht="13.2" spans="5:10">
      <c r="E367" s="35"/>
      <c r="J367" s="35"/>
    </row>
    <row r="368" ht="13.2" spans="5:10">
      <c r="E368" s="35"/>
      <c r="J368" s="35"/>
    </row>
    <row r="369" ht="13.2" spans="5:10">
      <c r="E369" s="35"/>
      <c r="J369" s="35"/>
    </row>
    <row r="370" ht="13.2" spans="5:10">
      <c r="E370" s="35"/>
      <c r="J370" s="35"/>
    </row>
    <row r="371" ht="13.2" spans="5:10">
      <c r="E371" s="35"/>
      <c r="J371" s="35"/>
    </row>
    <row r="372" ht="13.2" spans="5:10">
      <c r="E372" s="35"/>
      <c r="J372" s="35"/>
    </row>
    <row r="373" ht="13.2" spans="5:10">
      <c r="E373" s="35"/>
      <c r="J373" s="35"/>
    </row>
    <row r="374" ht="13.2" spans="5:10">
      <c r="E374" s="35"/>
      <c r="J374" s="35"/>
    </row>
    <row r="375" ht="13.2" spans="5:10">
      <c r="E375" s="35"/>
      <c r="J375" s="35"/>
    </row>
    <row r="376" ht="13.2" spans="5:10">
      <c r="E376" s="35"/>
      <c r="J376" s="35"/>
    </row>
    <row r="377" ht="13.2" spans="5:10">
      <c r="E377" s="35"/>
      <c r="J377" s="35"/>
    </row>
    <row r="378" ht="13.2" spans="5:10">
      <c r="E378" s="35"/>
      <c r="J378" s="35"/>
    </row>
    <row r="379" ht="13.2" spans="5:10">
      <c r="E379" s="35"/>
      <c r="J379" s="35"/>
    </row>
    <row r="380" ht="13.2" spans="5:10">
      <c r="E380" s="35"/>
      <c r="J380" s="35"/>
    </row>
    <row r="381" ht="13.2" spans="5:10">
      <c r="E381" s="35"/>
      <c r="J381" s="35"/>
    </row>
    <row r="382" ht="13.2" spans="5:10">
      <c r="E382" s="35"/>
      <c r="J382" s="35"/>
    </row>
    <row r="383" ht="13.2" spans="5:10">
      <c r="E383" s="35"/>
      <c r="J383" s="35"/>
    </row>
    <row r="384" ht="13.2" spans="5:10">
      <c r="E384" s="35"/>
      <c r="J384" s="35"/>
    </row>
    <row r="385" ht="13.2" spans="5:10">
      <c r="E385" s="35"/>
      <c r="J385" s="35"/>
    </row>
    <row r="386" ht="13.2" spans="5:10">
      <c r="E386" s="35"/>
      <c r="J386" s="35"/>
    </row>
    <row r="387" ht="13.2" spans="5:10">
      <c r="E387" s="35"/>
      <c r="J387" s="35"/>
    </row>
    <row r="388" ht="13.2" spans="5:10">
      <c r="E388" s="35"/>
      <c r="J388" s="35"/>
    </row>
    <row r="389" ht="13.2" spans="5:10">
      <c r="E389" s="35"/>
      <c r="J389" s="35"/>
    </row>
    <row r="390" ht="13.2" spans="5:10">
      <c r="E390" s="35"/>
      <c r="J390" s="35"/>
    </row>
    <row r="391" ht="13.2" spans="5:10">
      <c r="E391" s="35"/>
      <c r="J391" s="35"/>
    </row>
    <row r="392" ht="13.2" spans="5:10">
      <c r="E392" s="35"/>
      <c r="J392" s="35"/>
    </row>
    <row r="393" ht="13.2" spans="5:10">
      <c r="E393" s="35"/>
      <c r="J393" s="35"/>
    </row>
    <row r="394" ht="13.2" spans="5:10">
      <c r="E394" s="35"/>
      <c r="J394" s="35"/>
    </row>
    <row r="395" ht="13.2" spans="5:10">
      <c r="E395" s="35"/>
      <c r="J395" s="35"/>
    </row>
    <row r="396" ht="13.2" spans="5:10">
      <c r="E396" s="35"/>
      <c r="J396" s="35"/>
    </row>
    <row r="397" ht="13.2" spans="5:10">
      <c r="E397" s="35"/>
      <c r="J397" s="35"/>
    </row>
    <row r="398" ht="13.2" spans="5:10">
      <c r="E398" s="35"/>
      <c r="J398" s="35"/>
    </row>
    <row r="399" ht="13.2" spans="5:10">
      <c r="E399" s="35"/>
      <c r="J399" s="35"/>
    </row>
    <row r="400" ht="13.2" spans="5:10">
      <c r="E400" s="35"/>
      <c r="J400" s="35"/>
    </row>
    <row r="401" ht="13.2" spans="5:10">
      <c r="E401" s="35"/>
      <c r="J401" s="35"/>
    </row>
    <row r="402" ht="13.2" spans="5:10">
      <c r="E402" s="35"/>
      <c r="J402" s="35"/>
    </row>
    <row r="403" ht="13.2" spans="5:10">
      <c r="E403" s="35"/>
      <c r="J403" s="35"/>
    </row>
    <row r="404" ht="13.2" spans="5:10">
      <c r="E404" s="35"/>
      <c r="J404" s="35"/>
    </row>
    <row r="405" ht="13.2" spans="5:10">
      <c r="E405" s="35"/>
      <c r="J405" s="35"/>
    </row>
    <row r="406" ht="13.2" spans="5:10">
      <c r="E406" s="35"/>
      <c r="J406" s="35"/>
    </row>
    <row r="407" ht="13.2" spans="5:10">
      <c r="E407" s="35"/>
      <c r="J407" s="35"/>
    </row>
    <row r="408" ht="13.2" spans="5:10">
      <c r="E408" s="35"/>
      <c r="J408" s="35"/>
    </row>
    <row r="409" ht="13.2" spans="5:10">
      <c r="E409" s="35"/>
      <c r="J409" s="35"/>
    </row>
    <row r="410" ht="13.2" spans="5:10">
      <c r="E410" s="35"/>
      <c r="J410" s="35"/>
    </row>
    <row r="411" ht="13.2" spans="5:10">
      <c r="E411" s="35"/>
      <c r="J411" s="35"/>
    </row>
    <row r="412" ht="13.2" spans="5:10">
      <c r="E412" s="35"/>
      <c r="J412" s="35"/>
    </row>
    <row r="413" ht="13.2" spans="5:10">
      <c r="E413" s="35"/>
      <c r="J413" s="35"/>
    </row>
    <row r="414" ht="13.2" spans="5:10">
      <c r="E414" s="35"/>
      <c r="J414" s="35"/>
    </row>
    <row r="415" ht="13.2" spans="5:10">
      <c r="E415" s="35"/>
      <c r="J415" s="35"/>
    </row>
    <row r="416" ht="13.2" spans="5:10">
      <c r="E416" s="35"/>
      <c r="J416" s="35"/>
    </row>
    <row r="417" ht="13.2" spans="5:10">
      <c r="E417" s="35"/>
      <c r="J417" s="35"/>
    </row>
    <row r="418" ht="13.2" spans="5:10">
      <c r="E418" s="35"/>
      <c r="J418" s="35"/>
    </row>
    <row r="419" ht="13.2" spans="5:10">
      <c r="E419" s="35"/>
      <c r="J419" s="35"/>
    </row>
    <row r="420" ht="13.2" spans="5:10">
      <c r="E420" s="35"/>
      <c r="J420" s="35"/>
    </row>
    <row r="421" ht="13.2" spans="5:10">
      <c r="E421" s="35"/>
      <c r="J421" s="35"/>
    </row>
    <row r="422" ht="13.2" spans="5:10">
      <c r="E422" s="35"/>
      <c r="J422" s="35"/>
    </row>
    <row r="423" ht="13.2" spans="5:10">
      <c r="E423" s="35"/>
      <c r="J423" s="35"/>
    </row>
    <row r="424" ht="13.2" spans="5:10">
      <c r="E424" s="35"/>
      <c r="J424" s="35"/>
    </row>
    <row r="425" ht="13.2" spans="5:10">
      <c r="E425" s="35"/>
      <c r="J425" s="35"/>
    </row>
    <row r="426" ht="13.2" spans="5:10">
      <c r="E426" s="35"/>
      <c r="J426" s="35"/>
    </row>
    <row r="427" ht="13.2" spans="5:10">
      <c r="E427" s="35"/>
      <c r="J427" s="35"/>
    </row>
    <row r="428" ht="13.2" spans="5:10">
      <c r="E428" s="35"/>
      <c r="J428" s="35"/>
    </row>
    <row r="429" ht="13.2" spans="5:10">
      <c r="E429" s="35"/>
      <c r="J429" s="35"/>
    </row>
    <row r="430" ht="13.2" spans="5:10">
      <c r="E430" s="35"/>
      <c r="J430" s="35"/>
    </row>
    <row r="431" ht="13.2" spans="5:10">
      <c r="E431" s="35"/>
      <c r="J431" s="35"/>
    </row>
    <row r="432" ht="13.2" spans="5:10">
      <c r="E432" s="35"/>
      <c r="J432" s="35"/>
    </row>
    <row r="433" ht="13.2" spans="5:10">
      <c r="E433" s="35"/>
      <c r="J433" s="35"/>
    </row>
    <row r="434" ht="13.2" spans="5:10">
      <c r="E434" s="35"/>
      <c r="J434" s="35"/>
    </row>
    <row r="435" ht="13.2" spans="5:10">
      <c r="E435" s="35"/>
      <c r="J435" s="35"/>
    </row>
    <row r="436" ht="13.2" spans="5:10">
      <c r="E436" s="35"/>
      <c r="J436" s="35"/>
    </row>
    <row r="437" ht="13.2" spans="5:10">
      <c r="E437" s="35"/>
      <c r="J437" s="35"/>
    </row>
    <row r="438" ht="13.2" spans="5:10">
      <c r="E438" s="35"/>
      <c r="J438" s="35"/>
    </row>
    <row r="439" ht="13.2" spans="5:10">
      <c r="E439" s="35"/>
      <c r="J439" s="35"/>
    </row>
    <row r="440" ht="13.2" spans="5:10">
      <c r="E440" s="35"/>
      <c r="J440" s="35"/>
    </row>
    <row r="441" ht="13.2" spans="5:10">
      <c r="E441" s="35"/>
      <c r="J441" s="35"/>
    </row>
    <row r="442" ht="13.2" spans="5:10">
      <c r="E442" s="35"/>
      <c r="J442" s="35"/>
    </row>
    <row r="443" ht="13.2" spans="5:10">
      <c r="E443" s="35"/>
      <c r="J443" s="35"/>
    </row>
    <row r="444" ht="13.2" spans="5:10">
      <c r="E444" s="35"/>
      <c r="J444" s="35"/>
    </row>
    <row r="445" ht="13.2" spans="5:10">
      <c r="E445" s="35"/>
      <c r="J445" s="35"/>
    </row>
    <row r="446" ht="13.2" spans="5:10">
      <c r="E446" s="35"/>
      <c r="J446" s="35"/>
    </row>
    <row r="447" ht="13.2" spans="5:10">
      <c r="E447" s="35"/>
      <c r="J447" s="35"/>
    </row>
    <row r="448" ht="13.2" spans="5:10">
      <c r="E448" s="35"/>
      <c r="J448" s="35"/>
    </row>
    <row r="449" ht="13.2" spans="5:10">
      <c r="E449" s="35"/>
      <c r="J449" s="35"/>
    </row>
    <row r="450" ht="13.2" spans="5:10">
      <c r="E450" s="35"/>
      <c r="J450" s="35"/>
    </row>
    <row r="451" ht="13.2" spans="5:10">
      <c r="E451" s="35"/>
      <c r="J451" s="35"/>
    </row>
    <row r="452" ht="13.2" spans="5:10">
      <c r="E452" s="35"/>
      <c r="J452" s="35"/>
    </row>
    <row r="453" ht="13.2" spans="5:10">
      <c r="E453" s="35"/>
      <c r="J453" s="35"/>
    </row>
    <row r="454" ht="13.2" spans="5:10">
      <c r="E454" s="35"/>
      <c r="J454" s="35"/>
    </row>
    <row r="455" ht="13.2" spans="5:10">
      <c r="E455" s="35"/>
      <c r="J455" s="35"/>
    </row>
    <row r="456" ht="13.2" spans="5:10">
      <c r="E456" s="35"/>
      <c r="J456" s="35"/>
    </row>
    <row r="457" ht="13.2" spans="5:10">
      <c r="E457" s="35"/>
      <c r="J457" s="35"/>
    </row>
    <row r="458" ht="13.2" spans="5:10">
      <c r="E458" s="35"/>
      <c r="J458" s="35"/>
    </row>
    <row r="459" ht="13.2" spans="5:10">
      <c r="E459" s="35"/>
      <c r="J459" s="35"/>
    </row>
    <row r="460" ht="13.2" spans="5:10">
      <c r="E460" s="35"/>
      <c r="J460" s="35"/>
    </row>
    <row r="461" ht="13.2" spans="5:10">
      <c r="E461" s="35"/>
      <c r="J461" s="35"/>
    </row>
    <row r="462" ht="13.2" spans="5:10">
      <c r="E462" s="35"/>
      <c r="J462" s="35"/>
    </row>
    <row r="463" ht="13.2" spans="5:10">
      <c r="E463" s="35"/>
      <c r="J463" s="35"/>
    </row>
    <row r="464" ht="13.2" spans="5:10">
      <c r="E464" s="35"/>
      <c r="J464" s="35"/>
    </row>
    <row r="465" ht="13.2" spans="5:10">
      <c r="E465" s="35"/>
      <c r="J465" s="35"/>
    </row>
    <row r="466" ht="13.2" spans="5:10">
      <c r="E466" s="35"/>
      <c r="J466" s="35"/>
    </row>
    <row r="467" ht="13.2" spans="5:10">
      <c r="E467" s="35"/>
      <c r="J467" s="35"/>
    </row>
    <row r="468" ht="13.2" spans="5:10">
      <c r="E468" s="35"/>
      <c r="J468" s="35"/>
    </row>
    <row r="469" ht="13.2" spans="5:10">
      <c r="E469" s="35"/>
      <c r="J469" s="35"/>
    </row>
    <row r="470" ht="13.2" spans="5:10">
      <c r="E470" s="35"/>
      <c r="J470" s="35"/>
    </row>
    <row r="471" ht="13.2" spans="5:10">
      <c r="E471" s="35"/>
      <c r="J471" s="35"/>
    </row>
    <row r="472" ht="13.2" spans="5:10">
      <c r="E472" s="35"/>
      <c r="J472" s="35"/>
    </row>
    <row r="473" ht="13.2" spans="5:10">
      <c r="E473" s="35"/>
      <c r="J473" s="35"/>
    </row>
    <row r="474" ht="13.2" spans="5:10">
      <c r="E474" s="35"/>
      <c r="J474" s="35"/>
    </row>
    <row r="475" ht="13.2" spans="5:10">
      <c r="E475" s="35"/>
      <c r="J475" s="35"/>
    </row>
    <row r="476" ht="13.2" spans="5:10">
      <c r="E476" s="35"/>
      <c r="J476" s="35"/>
    </row>
    <row r="477" ht="13.2" spans="5:10">
      <c r="E477" s="35"/>
      <c r="J477" s="35"/>
    </row>
    <row r="478" ht="13.2" spans="5:10">
      <c r="E478" s="35"/>
      <c r="J478" s="35"/>
    </row>
    <row r="479" ht="13.2" spans="5:10">
      <c r="E479" s="35"/>
      <c r="J479" s="35"/>
    </row>
    <row r="480" ht="13.2" spans="5:10">
      <c r="E480" s="35"/>
      <c r="J480" s="35"/>
    </row>
    <row r="481" ht="13.2" spans="5:10">
      <c r="E481" s="35"/>
      <c r="J481" s="35"/>
    </row>
    <row r="482" ht="13.2" spans="5:10">
      <c r="E482" s="35"/>
      <c r="J482" s="35"/>
    </row>
    <row r="483" ht="13.2" spans="5:10">
      <c r="E483" s="35"/>
      <c r="J483" s="35"/>
    </row>
    <row r="484" ht="13.2" spans="5:10">
      <c r="E484" s="35"/>
      <c r="J484" s="35"/>
    </row>
    <row r="485" ht="13.2" spans="5:10">
      <c r="E485" s="35"/>
      <c r="J485" s="35"/>
    </row>
    <row r="486" ht="13.2" spans="5:10">
      <c r="E486" s="35"/>
      <c r="J486" s="35"/>
    </row>
    <row r="487" ht="13.2" spans="5:10">
      <c r="E487" s="35"/>
      <c r="J487" s="35"/>
    </row>
    <row r="488" ht="13.2" spans="5:10">
      <c r="E488" s="35"/>
      <c r="J488" s="35"/>
    </row>
    <row r="489" ht="13.2" spans="5:10">
      <c r="E489" s="35"/>
      <c r="J489" s="35"/>
    </row>
    <row r="490" ht="13.2" spans="5:10">
      <c r="E490" s="35"/>
      <c r="J490" s="35"/>
    </row>
    <row r="491" ht="13.2" spans="5:10">
      <c r="E491" s="35"/>
      <c r="J491" s="35"/>
    </row>
    <row r="492" ht="13.2" spans="5:10">
      <c r="E492" s="35"/>
      <c r="J492" s="35"/>
    </row>
    <row r="493" ht="13.2" spans="5:10">
      <c r="E493" s="35"/>
      <c r="J493" s="35"/>
    </row>
    <row r="494" ht="13.2" spans="5:10">
      <c r="E494" s="35"/>
      <c r="J494" s="35"/>
    </row>
    <row r="495" ht="13.2" spans="5:10">
      <c r="E495" s="35"/>
      <c r="J495" s="35"/>
    </row>
    <row r="496" ht="13.2" spans="5:10">
      <c r="E496" s="35"/>
      <c r="J496" s="35"/>
    </row>
    <row r="497" ht="13.2" spans="5:10">
      <c r="E497" s="35"/>
      <c r="J497" s="35"/>
    </row>
    <row r="498" ht="13.2" spans="5:10">
      <c r="E498" s="35"/>
      <c r="J498" s="35"/>
    </row>
    <row r="499" ht="13.2" spans="5:10">
      <c r="E499" s="35"/>
      <c r="J499" s="35"/>
    </row>
    <row r="500" ht="13.2" spans="5:10">
      <c r="E500" s="35"/>
      <c r="J500" s="35"/>
    </row>
    <row r="501" ht="13.2" spans="5:10">
      <c r="E501" s="35"/>
      <c r="J501" s="35"/>
    </row>
    <row r="502" ht="13.2" spans="5:10">
      <c r="E502" s="35"/>
      <c r="J502" s="35"/>
    </row>
    <row r="503" ht="13.2" spans="5:10">
      <c r="E503" s="35"/>
      <c r="J503" s="35"/>
    </row>
    <row r="504" ht="13.2" spans="5:10">
      <c r="E504" s="35"/>
      <c r="J504" s="35"/>
    </row>
    <row r="505" ht="13.2" spans="5:10">
      <c r="E505" s="35"/>
      <c r="J505" s="35"/>
    </row>
    <row r="506" ht="13.2" spans="5:10">
      <c r="E506" s="35"/>
      <c r="J506" s="35"/>
    </row>
    <row r="507" ht="13.2" spans="5:10">
      <c r="E507" s="35"/>
      <c r="J507" s="35"/>
    </row>
    <row r="508" ht="13.2" spans="5:10">
      <c r="E508" s="35"/>
      <c r="J508" s="35"/>
    </row>
    <row r="509" ht="13.2" spans="5:10">
      <c r="E509" s="35"/>
      <c r="J509" s="35"/>
    </row>
    <row r="510" ht="13.2" spans="5:10">
      <c r="E510" s="35"/>
      <c r="J510" s="35"/>
    </row>
    <row r="511" ht="13.2" spans="5:10">
      <c r="E511" s="35"/>
      <c r="J511" s="35"/>
    </row>
    <row r="512" ht="13.2" spans="5:10">
      <c r="E512" s="35"/>
      <c r="J512" s="35"/>
    </row>
    <row r="513" ht="13.2" spans="5:10">
      <c r="E513" s="35"/>
      <c r="J513" s="35"/>
    </row>
    <row r="514" ht="13.2" spans="5:10">
      <c r="E514" s="35"/>
      <c r="J514" s="35"/>
    </row>
    <row r="515" ht="13.2" spans="5:10">
      <c r="E515" s="35"/>
      <c r="J515" s="35"/>
    </row>
    <row r="516" ht="13.2" spans="5:10">
      <c r="E516" s="35"/>
      <c r="J516" s="35"/>
    </row>
    <row r="517" ht="13.2" spans="5:10">
      <c r="E517" s="35"/>
      <c r="J517" s="35"/>
    </row>
    <row r="518" ht="13.2" spans="5:10">
      <c r="E518" s="35"/>
      <c r="J518" s="35"/>
    </row>
    <row r="519" ht="13.2" spans="5:10">
      <c r="E519" s="35"/>
      <c r="J519" s="35"/>
    </row>
    <row r="520" ht="13.2" spans="5:10">
      <c r="E520" s="35"/>
      <c r="J520" s="35"/>
    </row>
    <row r="521" ht="13.2" spans="5:10">
      <c r="E521" s="35"/>
      <c r="J521" s="35"/>
    </row>
    <row r="522" ht="13.2" spans="5:10">
      <c r="E522" s="35"/>
      <c r="J522" s="35"/>
    </row>
    <row r="523" ht="13.2" spans="5:10">
      <c r="E523" s="35"/>
      <c r="J523" s="35"/>
    </row>
    <row r="524" ht="13.2" spans="5:10">
      <c r="E524" s="35"/>
      <c r="J524" s="35"/>
    </row>
    <row r="525" ht="13.2" spans="5:10">
      <c r="E525" s="35"/>
      <c r="J525" s="35"/>
    </row>
    <row r="526" ht="13.2" spans="5:10">
      <c r="E526" s="35"/>
      <c r="J526" s="35"/>
    </row>
    <row r="527" ht="13.2" spans="5:10">
      <c r="E527" s="35"/>
      <c r="J527" s="35"/>
    </row>
    <row r="528" ht="13.2" spans="5:10">
      <c r="E528" s="35"/>
      <c r="J528" s="35"/>
    </row>
    <row r="529" ht="13.2" spans="5:10">
      <c r="E529" s="35"/>
      <c r="J529" s="35"/>
    </row>
    <row r="530" ht="13.2" spans="5:10">
      <c r="E530" s="35"/>
      <c r="J530" s="35"/>
    </row>
    <row r="531" ht="13.2" spans="5:10">
      <c r="E531" s="35"/>
      <c r="J531" s="35"/>
    </row>
    <row r="532" ht="13.2" spans="5:10">
      <c r="E532" s="35"/>
      <c r="J532" s="35"/>
    </row>
    <row r="533" ht="13.2" spans="5:10">
      <c r="E533" s="35"/>
      <c r="J533" s="35"/>
    </row>
    <row r="534" ht="13.2" spans="5:10">
      <c r="E534" s="35"/>
      <c r="J534" s="35"/>
    </row>
    <row r="535" ht="13.2" spans="5:10">
      <c r="E535" s="35"/>
      <c r="J535" s="35"/>
    </row>
    <row r="536" ht="13.2" spans="5:10">
      <c r="E536" s="35"/>
      <c r="J536" s="35"/>
    </row>
    <row r="537" ht="13.2" spans="5:10">
      <c r="E537" s="35"/>
      <c r="J537" s="35"/>
    </row>
    <row r="538" ht="13.2" spans="5:10">
      <c r="E538" s="35"/>
      <c r="J538" s="35"/>
    </row>
    <row r="539" ht="13.2" spans="5:10">
      <c r="E539" s="35"/>
      <c r="J539" s="35"/>
    </row>
    <row r="540" ht="13.2" spans="5:10">
      <c r="E540" s="35"/>
      <c r="J540" s="35"/>
    </row>
    <row r="541" ht="13.2" spans="5:10">
      <c r="E541" s="35"/>
      <c r="J541" s="35"/>
    </row>
    <row r="542" ht="13.2" spans="5:10">
      <c r="E542" s="35"/>
      <c r="J542" s="35"/>
    </row>
    <row r="543" ht="13.2" spans="5:10">
      <c r="E543" s="35"/>
      <c r="J543" s="35"/>
    </row>
    <row r="544" ht="13.2" spans="5:10">
      <c r="E544" s="35"/>
      <c r="J544" s="35"/>
    </row>
    <row r="545" ht="13.2" spans="5:10">
      <c r="E545" s="35"/>
      <c r="J545" s="35"/>
    </row>
    <row r="546" ht="13.2" spans="5:10">
      <c r="E546" s="35"/>
      <c r="J546" s="35"/>
    </row>
    <row r="547" ht="13.2" spans="5:10">
      <c r="E547" s="35"/>
      <c r="J547" s="35"/>
    </row>
    <row r="548" ht="13.2" spans="5:10">
      <c r="E548" s="35"/>
      <c r="J548" s="35"/>
    </row>
    <row r="549" ht="13.2" spans="5:10">
      <c r="E549" s="35"/>
      <c r="J549" s="35"/>
    </row>
    <row r="550" ht="13.2" spans="5:10">
      <c r="E550" s="35"/>
      <c r="J550" s="35"/>
    </row>
    <row r="551" ht="13.2" spans="5:10">
      <c r="E551" s="35"/>
      <c r="J551" s="35"/>
    </row>
    <row r="552" ht="13.2" spans="5:10">
      <c r="E552" s="35"/>
      <c r="J552" s="35"/>
    </row>
    <row r="553" ht="13.2" spans="5:10">
      <c r="E553" s="35"/>
      <c r="J553" s="35"/>
    </row>
    <row r="554" ht="13.2" spans="5:10">
      <c r="E554" s="35"/>
      <c r="J554" s="35"/>
    </row>
    <row r="555" ht="13.2" spans="5:10">
      <c r="E555" s="35"/>
      <c r="J555" s="35"/>
    </row>
    <row r="556" ht="13.2" spans="5:10">
      <c r="E556" s="35"/>
      <c r="J556" s="35"/>
    </row>
    <row r="557" ht="13.2" spans="5:10">
      <c r="E557" s="35"/>
      <c r="J557" s="35"/>
    </row>
    <row r="558" ht="13.2" spans="5:10">
      <c r="E558" s="35"/>
      <c r="J558" s="35"/>
    </row>
    <row r="559" ht="13.2" spans="5:10">
      <c r="E559" s="35"/>
      <c r="J559" s="35"/>
    </row>
    <row r="560" ht="13.2" spans="5:10">
      <c r="E560" s="35"/>
      <c r="J560" s="35"/>
    </row>
    <row r="561" ht="13.2" spans="5:10">
      <c r="E561" s="35"/>
      <c r="J561" s="35"/>
    </row>
    <row r="562" ht="13.2" spans="5:10">
      <c r="E562" s="35"/>
      <c r="J562" s="35"/>
    </row>
    <row r="563" ht="13.2" spans="5:10">
      <c r="E563" s="35"/>
      <c r="J563" s="35"/>
    </row>
    <row r="564" ht="13.2" spans="5:10">
      <c r="E564" s="35"/>
      <c r="J564" s="35"/>
    </row>
    <row r="565" ht="13.2" spans="5:10">
      <c r="E565" s="35"/>
      <c r="J565" s="35"/>
    </row>
    <row r="566" ht="13.2" spans="5:10">
      <c r="E566" s="35"/>
      <c r="J566" s="35"/>
    </row>
    <row r="567" ht="13.2" spans="5:10">
      <c r="E567" s="35"/>
      <c r="J567" s="35"/>
    </row>
    <row r="568" ht="13.2" spans="5:10">
      <c r="E568" s="35"/>
      <c r="J568" s="35"/>
    </row>
    <row r="569" ht="13.2" spans="5:10">
      <c r="E569" s="35"/>
      <c r="J569" s="35"/>
    </row>
    <row r="570" ht="13.2" spans="5:10">
      <c r="E570" s="35"/>
      <c r="J570" s="35"/>
    </row>
    <row r="571" ht="13.2" spans="5:10">
      <c r="E571" s="35"/>
      <c r="J571" s="35"/>
    </row>
    <row r="572" ht="13.2" spans="5:10">
      <c r="E572" s="35"/>
      <c r="J572" s="35"/>
    </row>
    <row r="573" ht="13.2" spans="5:10">
      <c r="E573" s="35"/>
      <c r="J573" s="35"/>
    </row>
    <row r="574" ht="13.2" spans="5:10">
      <c r="E574" s="35"/>
      <c r="J574" s="35"/>
    </row>
    <row r="575" ht="13.2" spans="5:10">
      <c r="E575" s="35"/>
      <c r="J575" s="35"/>
    </row>
    <row r="576" ht="13.2" spans="5:10">
      <c r="E576" s="35"/>
      <c r="J576" s="35"/>
    </row>
    <row r="577" ht="13.2" spans="5:10">
      <c r="E577" s="35"/>
      <c r="J577" s="35"/>
    </row>
    <row r="578" ht="13.2" spans="5:10">
      <c r="E578" s="35"/>
      <c r="J578" s="35"/>
    </row>
    <row r="579" ht="13.2" spans="5:10">
      <c r="E579" s="35"/>
      <c r="J579" s="35"/>
    </row>
    <row r="580" ht="13.2" spans="5:10">
      <c r="E580" s="35"/>
      <c r="J580" s="35"/>
    </row>
    <row r="581" ht="13.2" spans="5:10">
      <c r="E581" s="35"/>
      <c r="J581" s="35"/>
    </row>
    <row r="582" ht="13.2" spans="5:10">
      <c r="E582" s="35"/>
      <c r="J582" s="35"/>
    </row>
    <row r="583" ht="13.2" spans="5:10">
      <c r="E583" s="35"/>
      <c r="J583" s="35"/>
    </row>
    <row r="584" ht="13.2" spans="5:10">
      <c r="E584" s="35"/>
      <c r="J584" s="35"/>
    </row>
    <row r="585" ht="13.2" spans="5:10">
      <c r="E585" s="35"/>
      <c r="J585" s="35"/>
    </row>
    <row r="586" ht="13.2" spans="5:10">
      <c r="E586" s="35"/>
      <c r="J586" s="35"/>
    </row>
    <row r="587" ht="13.2" spans="5:10">
      <c r="E587" s="35"/>
      <c r="J587" s="35"/>
    </row>
    <row r="588" ht="13.2" spans="5:10">
      <c r="E588" s="35"/>
      <c r="J588" s="35"/>
    </row>
    <row r="589" ht="13.2" spans="5:10">
      <c r="E589" s="35"/>
      <c r="J589" s="35"/>
    </row>
    <row r="590" ht="13.2" spans="5:10">
      <c r="E590" s="35"/>
      <c r="J590" s="35"/>
    </row>
    <row r="591" ht="13.2" spans="5:10">
      <c r="E591" s="35"/>
      <c r="J591" s="35"/>
    </row>
    <row r="592" ht="13.2" spans="5:10">
      <c r="E592" s="35"/>
      <c r="J592" s="35"/>
    </row>
    <row r="593" ht="13.2" spans="5:10">
      <c r="E593" s="35"/>
      <c r="J593" s="35"/>
    </row>
    <row r="594" ht="13.2" spans="5:10">
      <c r="E594" s="35"/>
      <c r="J594" s="35"/>
    </row>
    <row r="595" ht="13.2" spans="5:10">
      <c r="E595" s="35"/>
      <c r="J595" s="35"/>
    </row>
    <row r="596" ht="13.2" spans="5:10">
      <c r="E596" s="35"/>
      <c r="J596" s="35"/>
    </row>
    <row r="597" ht="13.2" spans="5:10">
      <c r="E597" s="35"/>
      <c r="J597" s="35"/>
    </row>
    <row r="598" ht="13.2" spans="5:10">
      <c r="E598" s="35"/>
      <c r="J598" s="35"/>
    </row>
    <row r="599" ht="13.2" spans="5:10">
      <c r="E599" s="35"/>
      <c r="J599" s="35"/>
    </row>
    <row r="600" ht="13.2" spans="5:10">
      <c r="E600" s="35"/>
      <c r="J600" s="35"/>
    </row>
    <row r="601" ht="13.2" spans="5:10">
      <c r="E601" s="35"/>
      <c r="J601" s="35"/>
    </row>
    <row r="602" ht="13.2" spans="5:10">
      <c r="E602" s="35"/>
      <c r="J602" s="35"/>
    </row>
    <row r="603" ht="13.2" spans="5:10">
      <c r="E603" s="35"/>
      <c r="J603" s="35"/>
    </row>
    <row r="604" ht="13.2" spans="5:10">
      <c r="E604" s="35"/>
      <c r="J604" s="35"/>
    </row>
    <row r="605" ht="13.2" spans="5:10">
      <c r="E605" s="35"/>
      <c r="J605" s="35"/>
    </row>
    <row r="606" ht="13.2" spans="5:10">
      <c r="E606" s="35"/>
      <c r="J606" s="35"/>
    </row>
    <row r="607" ht="13.2" spans="5:10">
      <c r="E607" s="35"/>
      <c r="J607" s="35"/>
    </row>
    <row r="608" ht="13.2" spans="5:10">
      <c r="E608" s="35"/>
      <c r="J608" s="35"/>
    </row>
    <row r="609" ht="13.2" spans="5:10">
      <c r="E609" s="35"/>
      <c r="J609" s="35"/>
    </row>
    <row r="610" ht="13.2" spans="5:10">
      <c r="E610" s="35"/>
      <c r="J610" s="35"/>
    </row>
    <row r="611" ht="13.2" spans="5:10">
      <c r="E611" s="35"/>
      <c r="J611" s="35"/>
    </row>
    <row r="612" ht="13.2" spans="5:10">
      <c r="E612" s="35"/>
      <c r="J612" s="35"/>
    </row>
    <row r="613" ht="13.2" spans="5:10">
      <c r="E613" s="35"/>
      <c r="J613" s="35"/>
    </row>
    <row r="614" ht="13.2" spans="5:10">
      <c r="E614" s="35"/>
      <c r="J614" s="35"/>
    </row>
    <row r="615" ht="13.2" spans="5:10">
      <c r="E615" s="35"/>
      <c r="J615" s="35"/>
    </row>
    <row r="616" ht="13.2" spans="5:10">
      <c r="E616" s="35"/>
      <c r="J616" s="35"/>
    </row>
    <row r="617" ht="13.2" spans="5:10">
      <c r="E617" s="35"/>
      <c r="J617" s="35"/>
    </row>
    <row r="618" ht="13.2" spans="5:10">
      <c r="E618" s="35"/>
      <c r="J618" s="35"/>
    </row>
    <row r="619" ht="13.2" spans="5:10">
      <c r="E619" s="35"/>
      <c r="J619" s="35"/>
    </row>
    <row r="620" ht="13.2" spans="5:10">
      <c r="E620" s="35"/>
      <c r="J620" s="35"/>
    </row>
    <row r="621" ht="13.2" spans="5:10">
      <c r="E621" s="35"/>
      <c r="J621" s="35"/>
    </row>
    <row r="622" ht="13.2" spans="5:10">
      <c r="E622" s="35"/>
      <c r="J622" s="35"/>
    </row>
    <row r="623" ht="13.2" spans="5:10">
      <c r="E623" s="35"/>
      <c r="J623" s="35"/>
    </row>
    <row r="624" ht="13.2" spans="5:10">
      <c r="E624" s="35"/>
      <c r="J624" s="35"/>
    </row>
    <row r="625" ht="13.2" spans="5:10">
      <c r="E625" s="35"/>
      <c r="J625" s="35"/>
    </row>
    <row r="626" ht="13.2" spans="5:10">
      <c r="E626" s="35"/>
      <c r="J626" s="35"/>
    </row>
    <row r="627" ht="13.2" spans="5:10">
      <c r="E627" s="35"/>
      <c r="J627" s="35"/>
    </row>
    <row r="628" ht="13.2" spans="5:10">
      <c r="E628" s="35"/>
      <c r="J628" s="35"/>
    </row>
    <row r="629" ht="13.2" spans="5:10">
      <c r="E629" s="35"/>
      <c r="J629" s="35"/>
    </row>
    <row r="630" ht="13.2" spans="5:10">
      <c r="E630" s="35"/>
      <c r="J630" s="35"/>
    </row>
    <row r="631" ht="13.2" spans="5:10">
      <c r="E631" s="35"/>
      <c r="J631" s="35"/>
    </row>
    <row r="632" ht="13.2" spans="5:10">
      <c r="E632" s="35"/>
      <c r="J632" s="35"/>
    </row>
    <row r="633" ht="13.2" spans="5:10">
      <c r="E633" s="35"/>
      <c r="J633" s="35"/>
    </row>
    <row r="634" ht="13.2" spans="5:10">
      <c r="E634" s="35"/>
      <c r="J634" s="35"/>
    </row>
    <row r="635" ht="13.2" spans="5:10">
      <c r="E635" s="35"/>
      <c r="J635" s="35"/>
    </row>
    <row r="636" ht="13.2" spans="5:10">
      <c r="E636" s="35"/>
      <c r="J636" s="35"/>
    </row>
    <row r="637" ht="13.2" spans="5:10">
      <c r="E637" s="35"/>
      <c r="J637" s="35"/>
    </row>
    <row r="638" ht="13.2" spans="5:10">
      <c r="E638" s="35"/>
      <c r="J638" s="35"/>
    </row>
    <row r="639" ht="13.2" spans="5:10">
      <c r="E639" s="35"/>
      <c r="J639" s="35"/>
    </row>
    <row r="640" ht="13.2" spans="5:10">
      <c r="E640" s="35"/>
      <c r="J640" s="35"/>
    </row>
    <row r="641" ht="13.2" spans="5:10">
      <c r="E641" s="35"/>
      <c r="J641" s="35"/>
    </row>
    <row r="642" ht="13.2" spans="5:10">
      <c r="E642" s="35"/>
      <c r="J642" s="35"/>
    </row>
    <row r="643" ht="13.2" spans="5:10">
      <c r="E643" s="35"/>
      <c r="J643" s="35"/>
    </row>
    <row r="644" ht="13.2" spans="5:10">
      <c r="E644" s="35"/>
      <c r="J644" s="35"/>
    </row>
    <row r="645" ht="13.2" spans="5:10">
      <c r="E645" s="35"/>
      <c r="J645" s="35"/>
    </row>
    <row r="646" ht="13.2" spans="5:10">
      <c r="E646" s="35"/>
      <c r="J646" s="35"/>
    </row>
    <row r="647" ht="13.2" spans="5:10">
      <c r="E647" s="35"/>
      <c r="J647" s="35"/>
    </row>
    <row r="648" ht="13.2" spans="5:10">
      <c r="E648" s="35"/>
      <c r="J648" s="35"/>
    </row>
    <row r="649" ht="13.2" spans="5:10">
      <c r="E649" s="35"/>
      <c r="J649" s="35"/>
    </row>
    <row r="650" ht="13.2" spans="5:10">
      <c r="E650" s="35"/>
      <c r="J650" s="35"/>
    </row>
    <row r="651" ht="13.2" spans="5:10">
      <c r="E651" s="35"/>
      <c r="J651" s="35"/>
    </row>
    <row r="652" ht="13.2" spans="5:10">
      <c r="E652" s="35"/>
      <c r="J652" s="35"/>
    </row>
    <row r="653" ht="13.2" spans="5:10">
      <c r="E653" s="35"/>
      <c r="J653" s="35"/>
    </row>
    <row r="654" ht="13.2" spans="5:10">
      <c r="E654" s="35"/>
      <c r="J654" s="35"/>
    </row>
    <row r="655" ht="13.2" spans="5:10">
      <c r="E655" s="35"/>
      <c r="J655" s="35"/>
    </row>
    <row r="656" ht="13.2" spans="5:10">
      <c r="E656" s="35"/>
      <c r="J656" s="35"/>
    </row>
    <row r="657" ht="13.2" spans="5:10">
      <c r="E657" s="35"/>
      <c r="J657" s="35"/>
    </row>
    <row r="658" ht="13.2" spans="5:10">
      <c r="E658" s="35"/>
      <c r="J658" s="35"/>
    </row>
    <row r="659" ht="13.2" spans="5:10">
      <c r="E659" s="35"/>
      <c r="J659" s="35"/>
    </row>
    <row r="660" ht="13.2" spans="5:10">
      <c r="E660" s="35"/>
      <c r="J660" s="35"/>
    </row>
    <row r="661" ht="13.2" spans="5:10">
      <c r="E661" s="35"/>
      <c r="J661" s="35"/>
    </row>
    <row r="662" ht="13.2" spans="5:10">
      <c r="E662" s="35"/>
      <c r="J662" s="35"/>
    </row>
    <row r="663" ht="13.2" spans="5:10">
      <c r="E663" s="35"/>
      <c r="J663" s="35"/>
    </row>
    <row r="664" ht="13.2" spans="5:10">
      <c r="E664" s="35"/>
      <c r="J664" s="35"/>
    </row>
    <row r="665" ht="13.2" spans="5:10">
      <c r="E665" s="35"/>
      <c r="J665" s="35"/>
    </row>
    <row r="666" ht="13.2" spans="5:10">
      <c r="E666" s="35"/>
      <c r="J666" s="35"/>
    </row>
    <row r="667" ht="13.2" spans="5:10">
      <c r="E667" s="35"/>
      <c r="J667" s="35"/>
    </row>
    <row r="668" ht="13.2" spans="5:10">
      <c r="E668" s="35"/>
      <c r="J668" s="35"/>
    </row>
    <row r="669" ht="13.2" spans="5:10">
      <c r="E669" s="35"/>
      <c r="J669" s="35"/>
    </row>
    <row r="670" ht="13.2" spans="5:10">
      <c r="E670" s="35"/>
      <c r="J670" s="35"/>
    </row>
    <row r="671" ht="13.2" spans="5:10">
      <c r="E671" s="35"/>
      <c r="J671" s="35"/>
    </row>
    <row r="672" ht="13.2" spans="5:10">
      <c r="E672" s="35"/>
      <c r="J672" s="35"/>
    </row>
    <row r="673" ht="13.2" spans="5:10">
      <c r="E673" s="35"/>
      <c r="J673" s="35"/>
    </row>
    <row r="674" ht="13.2" spans="5:10">
      <c r="E674" s="35"/>
      <c r="J674" s="35"/>
    </row>
    <row r="675" ht="13.2" spans="5:10">
      <c r="E675" s="35"/>
      <c r="J675" s="35"/>
    </row>
    <row r="676" ht="13.2" spans="5:10">
      <c r="E676" s="35"/>
      <c r="J676" s="35"/>
    </row>
    <row r="677" ht="13.2" spans="5:10">
      <c r="E677" s="35"/>
      <c r="J677" s="35"/>
    </row>
    <row r="678" ht="13.2" spans="5:10">
      <c r="E678" s="35"/>
      <c r="J678" s="35"/>
    </row>
    <row r="679" ht="13.2" spans="5:10">
      <c r="E679" s="35"/>
      <c r="J679" s="35"/>
    </row>
    <row r="680" ht="13.2" spans="5:10">
      <c r="E680" s="35"/>
      <c r="J680" s="35"/>
    </row>
    <row r="681" ht="13.2" spans="5:10">
      <c r="E681" s="35"/>
      <c r="J681" s="35"/>
    </row>
    <row r="682" ht="13.2" spans="5:10">
      <c r="E682" s="35"/>
      <c r="J682" s="35"/>
    </row>
    <row r="683" ht="13.2" spans="5:10">
      <c r="E683" s="35"/>
      <c r="J683" s="35"/>
    </row>
    <row r="684" ht="13.2" spans="5:10">
      <c r="E684" s="35"/>
      <c r="J684" s="35"/>
    </row>
    <row r="685" ht="13.2" spans="5:10">
      <c r="E685" s="35"/>
      <c r="J685" s="35"/>
    </row>
    <row r="686" ht="13.2" spans="5:10">
      <c r="E686" s="35"/>
      <c r="J686" s="35"/>
    </row>
    <row r="687" ht="13.2" spans="5:10">
      <c r="E687" s="35"/>
      <c r="J687" s="35"/>
    </row>
    <row r="688" ht="13.2" spans="5:10">
      <c r="E688" s="35"/>
      <c r="J688" s="35"/>
    </row>
    <row r="689" ht="13.2" spans="5:10">
      <c r="E689" s="35"/>
      <c r="J689" s="35"/>
    </row>
    <row r="690" ht="13.2" spans="5:10">
      <c r="E690" s="35"/>
      <c r="J690" s="35"/>
    </row>
    <row r="691" ht="13.2" spans="5:10">
      <c r="E691" s="35"/>
      <c r="J691" s="35"/>
    </row>
    <row r="692" ht="13.2" spans="5:10">
      <c r="E692" s="35"/>
      <c r="J692" s="35"/>
    </row>
    <row r="693" ht="13.2" spans="5:10">
      <c r="E693" s="35"/>
      <c r="J693" s="35"/>
    </row>
    <row r="694" ht="13.2" spans="5:10">
      <c r="E694" s="35"/>
      <c r="J694" s="35"/>
    </row>
    <row r="695" ht="13.2" spans="5:10">
      <c r="E695" s="35"/>
      <c r="J695" s="35"/>
    </row>
    <row r="696" ht="13.2" spans="5:10">
      <c r="E696" s="35"/>
      <c r="J696" s="35"/>
    </row>
    <row r="697" ht="13.2" spans="5:10">
      <c r="E697" s="35"/>
      <c r="J697" s="35"/>
    </row>
    <row r="698" ht="13.2" spans="5:10">
      <c r="E698" s="35"/>
      <c r="J698" s="35"/>
    </row>
    <row r="699" ht="13.2" spans="5:10">
      <c r="E699" s="35"/>
      <c r="J699" s="35"/>
    </row>
    <row r="700" ht="13.2" spans="5:10">
      <c r="E700" s="35"/>
      <c r="J700" s="35"/>
    </row>
    <row r="701" ht="13.2" spans="5:10">
      <c r="E701" s="35"/>
      <c r="J701" s="35"/>
    </row>
    <row r="702" ht="13.2" spans="5:10">
      <c r="E702" s="35"/>
      <c r="J702" s="35"/>
    </row>
    <row r="703" ht="13.2" spans="5:10">
      <c r="E703" s="35"/>
      <c r="J703" s="35"/>
    </row>
    <row r="704" ht="13.2" spans="5:10">
      <c r="E704" s="35"/>
      <c r="J704" s="35"/>
    </row>
    <row r="705" ht="13.2" spans="5:10">
      <c r="E705" s="35"/>
      <c r="J705" s="35"/>
    </row>
    <row r="706" ht="13.2" spans="5:10">
      <c r="E706" s="35"/>
      <c r="J706" s="35"/>
    </row>
    <row r="707" ht="13.2" spans="5:10">
      <c r="E707" s="35"/>
      <c r="J707" s="35"/>
    </row>
    <row r="708" ht="13.2" spans="5:10">
      <c r="E708" s="35"/>
      <c r="J708" s="35"/>
    </row>
    <row r="709" ht="13.2" spans="5:10">
      <c r="E709" s="35"/>
      <c r="J709" s="35"/>
    </row>
    <row r="710" ht="13.2" spans="5:10">
      <c r="E710" s="35"/>
      <c r="J710" s="35"/>
    </row>
    <row r="711" ht="13.2" spans="5:10">
      <c r="E711" s="35"/>
      <c r="J711" s="35"/>
    </row>
    <row r="712" ht="13.2" spans="5:10">
      <c r="E712" s="35"/>
      <c r="J712" s="35"/>
    </row>
    <row r="713" ht="13.2" spans="5:10">
      <c r="E713" s="35"/>
      <c r="J713" s="35"/>
    </row>
    <row r="714" ht="13.2" spans="5:10">
      <c r="E714" s="35"/>
      <c r="J714" s="35"/>
    </row>
    <row r="715" ht="13.2" spans="5:10">
      <c r="E715" s="35"/>
      <c r="J715" s="35"/>
    </row>
    <row r="716" ht="13.2" spans="5:10">
      <c r="E716" s="35"/>
      <c r="J716" s="35"/>
    </row>
    <row r="717" ht="13.2" spans="5:10">
      <c r="E717" s="35"/>
      <c r="J717" s="35"/>
    </row>
    <row r="718" ht="13.2" spans="5:10">
      <c r="E718" s="35"/>
      <c r="J718" s="35"/>
    </row>
    <row r="719" ht="13.2" spans="5:10">
      <c r="E719" s="35"/>
      <c r="J719" s="35"/>
    </row>
    <row r="720" ht="13.2" spans="5:10">
      <c r="E720" s="35"/>
      <c r="J720" s="35"/>
    </row>
    <row r="721" ht="13.2" spans="5:10">
      <c r="E721" s="35"/>
      <c r="J721" s="35"/>
    </row>
    <row r="722" ht="13.2" spans="5:10">
      <c r="E722" s="35"/>
      <c r="J722" s="35"/>
    </row>
    <row r="723" ht="13.2" spans="5:10">
      <c r="E723" s="35"/>
      <c r="J723" s="35"/>
    </row>
    <row r="724" ht="13.2" spans="5:10">
      <c r="E724" s="35"/>
      <c r="J724" s="35"/>
    </row>
    <row r="725" ht="13.2" spans="5:10">
      <c r="E725" s="35"/>
      <c r="J725" s="35"/>
    </row>
    <row r="726" ht="13.2" spans="5:10">
      <c r="E726" s="35"/>
      <c r="J726" s="35"/>
    </row>
    <row r="727" ht="13.2" spans="5:10">
      <c r="E727" s="35"/>
      <c r="J727" s="35"/>
    </row>
    <row r="728" ht="13.2" spans="5:10">
      <c r="E728" s="35"/>
      <c r="J728" s="35"/>
    </row>
    <row r="729" ht="13.2" spans="5:10">
      <c r="E729" s="35"/>
      <c r="J729" s="35"/>
    </row>
    <row r="730" ht="13.2" spans="5:10">
      <c r="E730" s="35"/>
      <c r="J730" s="35"/>
    </row>
    <row r="731" ht="13.2" spans="5:10">
      <c r="E731" s="35"/>
      <c r="J731" s="35"/>
    </row>
    <row r="732" ht="13.2" spans="5:10">
      <c r="E732" s="35"/>
      <c r="J732" s="35"/>
    </row>
    <row r="733" ht="13.2" spans="5:10">
      <c r="E733" s="35"/>
      <c r="J733" s="35"/>
    </row>
    <row r="734" ht="13.2" spans="5:10">
      <c r="E734" s="35"/>
      <c r="J734" s="35"/>
    </row>
    <row r="735" ht="13.2" spans="5:10">
      <c r="E735" s="35"/>
      <c r="J735" s="35"/>
    </row>
    <row r="736" ht="13.2" spans="5:10">
      <c r="E736" s="35"/>
      <c r="J736" s="35"/>
    </row>
    <row r="737" ht="13.2" spans="5:10">
      <c r="E737" s="35"/>
      <c r="J737" s="35"/>
    </row>
    <row r="738" ht="13.2" spans="5:10">
      <c r="E738" s="35"/>
      <c r="J738" s="35"/>
    </row>
    <row r="739" ht="13.2" spans="5:10">
      <c r="E739" s="35"/>
      <c r="J739" s="35"/>
    </row>
    <row r="740" ht="13.2" spans="5:10">
      <c r="E740" s="35"/>
      <c r="J740" s="35"/>
    </row>
    <row r="741" ht="13.2" spans="5:10">
      <c r="E741" s="35"/>
      <c r="J741" s="35"/>
    </row>
    <row r="742" ht="13.2" spans="5:10">
      <c r="E742" s="35"/>
      <c r="J742" s="35"/>
    </row>
    <row r="743" ht="13.2" spans="5:10">
      <c r="E743" s="35"/>
      <c r="J743" s="35"/>
    </row>
    <row r="744" ht="13.2" spans="5:10">
      <c r="E744" s="35"/>
      <c r="J744" s="35"/>
    </row>
    <row r="745" ht="13.2" spans="5:10">
      <c r="E745" s="35"/>
      <c r="J745" s="35"/>
    </row>
    <row r="746" ht="13.2" spans="5:10">
      <c r="E746" s="35"/>
      <c r="J746" s="35"/>
    </row>
    <row r="747" ht="13.2" spans="5:10">
      <c r="E747" s="35"/>
      <c r="J747" s="35"/>
    </row>
    <row r="748" ht="13.2" spans="5:10">
      <c r="E748" s="35"/>
      <c r="J748" s="35"/>
    </row>
    <row r="749" ht="13.2" spans="5:10">
      <c r="E749" s="35"/>
      <c r="J749" s="35"/>
    </row>
    <row r="750" ht="13.2" spans="5:10">
      <c r="E750" s="35"/>
      <c r="J750" s="35"/>
    </row>
    <row r="751" ht="13.2" spans="5:10">
      <c r="E751" s="35"/>
      <c r="J751" s="35"/>
    </row>
    <row r="752" ht="13.2" spans="5:10">
      <c r="E752" s="35"/>
      <c r="J752" s="35"/>
    </row>
    <row r="753" ht="13.2" spans="5:10">
      <c r="E753" s="35"/>
      <c r="J753" s="35"/>
    </row>
    <row r="754" ht="13.2" spans="5:10">
      <c r="E754" s="35"/>
      <c r="J754" s="35"/>
    </row>
    <row r="755" ht="13.2" spans="5:10">
      <c r="E755" s="35"/>
      <c r="J755" s="35"/>
    </row>
    <row r="756" ht="13.2" spans="5:10">
      <c r="E756" s="35"/>
      <c r="J756" s="35"/>
    </row>
    <row r="757" ht="13.2" spans="5:10">
      <c r="E757" s="35"/>
      <c r="J757" s="35"/>
    </row>
    <row r="758" ht="13.2" spans="5:10">
      <c r="E758" s="35"/>
      <c r="J758" s="35"/>
    </row>
    <row r="759" ht="13.2" spans="5:10">
      <c r="E759" s="35"/>
      <c r="J759" s="35"/>
    </row>
    <row r="760" ht="13.2" spans="5:10">
      <c r="E760" s="35"/>
      <c r="J760" s="35"/>
    </row>
    <row r="761" ht="13.2" spans="5:10">
      <c r="E761" s="35"/>
      <c r="J761" s="35"/>
    </row>
    <row r="762" ht="13.2" spans="5:10">
      <c r="E762" s="35"/>
      <c r="J762" s="35"/>
    </row>
    <row r="763" ht="13.2" spans="5:10">
      <c r="E763" s="35"/>
      <c r="J763" s="35"/>
    </row>
    <row r="764" ht="13.2" spans="5:10">
      <c r="E764" s="35"/>
      <c r="J764" s="35"/>
    </row>
    <row r="765" ht="13.2" spans="5:10">
      <c r="E765" s="35"/>
      <c r="J765" s="35"/>
    </row>
    <row r="766" ht="13.2" spans="5:10">
      <c r="E766" s="35"/>
      <c r="J766" s="35"/>
    </row>
    <row r="767" ht="13.2" spans="5:10">
      <c r="E767" s="35"/>
      <c r="J767" s="35"/>
    </row>
    <row r="768" ht="13.2" spans="5:10">
      <c r="E768" s="35"/>
      <c r="J768" s="35"/>
    </row>
    <row r="769" ht="13.2" spans="5:10">
      <c r="E769" s="35"/>
      <c r="J769" s="35"/>
    </row>
    <row r="770" ht="13.2" spans="5:10">
      <c r="E770" s="35"/>
      <c r="J770" s="35"/>
    </row>
    <row r="771" ht="13.2" spans="5:10">
      <c r="E771" s="35"/>
      <c r="J771" s="35"/>
    </row>
    <row r="772" ht="13.2" spans="5:10">
      <c r="E772" s="35"/>
      <c r="J772" s="35"/>
    </row>
    <row r="773" ht="13.2" spans="5:10">
      <c r="E773" s="35"/>
      <c r="J773" s="35"/>
    </row>
    <row r="774" ht="13.2" spans="5:10">
      <c r="E774" s="35"/>
      <c r="J774" s="35"/>
    </row>
    <row r="775" ht="13.2" spans="5:10">
      <c r="E775" s="35"/>
      <c r="J775" s="35"/>
    </row>
    <row r="776" ht="13.2" spans="5:10">
      <c r="E776" s="35"/>
      <c r="J776" s="35"/>
    </row>
    <row r="777" ht="13.2" spans="5:10">
      <c r="E777" s="35"/>
      <c r="J777" s="35"/>
    </row>
    <row r="778" ht="13.2" spans="5:10">
      <c r="E778" s="35"/>
      <c r="J778" s="35"/>
    </row>
    <row r="779" ht="13.2" spans="5:10">
      <c r="E779" s="35"/>
      <c r="J779" s="35"/>
    </row>
    <row r="780" ht="13.2" spans="5:10">
      <c r="E780" s="35"/>
      <c r="J780" s="35"/>
    </row>
    <row r="781" ht="13.2" spans="5:10">
      <c r="E781" s="35"/>
      <c r="J781" s="35"/>
    </row>
    <row r="782" ht="13.2" spans="5:10">
      <c r="E782" s="35"/>
      <c r="J782" s="35"/>
    </row>
    <row r="783" ht="13.2" spans="5:10">
      <c r="E783" s="35"/>
      <c r="J783" s="35"/>
    </row>
    <row r="784" ht="13.2" spans="5:10">
      <c r="E784" s="35"/>
      <c r="J784" s="35"/>
    </row>
    <row r="785" ht="13.2" spans="5:10">
      <c r="E785" s="35"/>
      <c r="J785" s="35"/>
    </row>
    <row r="786" ht="13.2" spans="5:10">
      <c r="E786" s="35"/>
      <c r="J786" s="35"/>
    </row>
    <row r="787" ht="13.2" spans="5:10">
      <c r="E787" s="35"/>
      <c r="J787" s="35"/>
    </row>
    <row r="788" ht="13.2" spans="5:10">
      <c r="E788" s="35"/>
      <c r="J788" s="35"/>
    </row>
    <row r="789" ht="13.2" spans="5:10">
      <c r="E789" s="35"/>
      <c r="J789" s="35"/>
    </row>
    <row r="790" ht="13.2" spans="5:10">
      <c r="E790" s="35"/>
      <c r="J790" s="35"/>
    </row>
    <row r="791" ht="13.2" spans="5:10">
      <c r="E791" s="35"/>
      <c r="J791" s="35"/>
    </row>
    <row r="792" ht="13.2" spans="5:10">
      <c r="E792" s="35"/>
      <c r="J792" s="35"/>
    </row>
    <row r="793" ht="13.2" spans="5:10">
      <c r="E793" s="35"/>
      <c r="J793" s="35"/>
    </row>
    <row r="794" ht="13.2" spans="5:10">
      <c r="E794" s="35"/>
      <c r="J794" s="35"/>
    </row>
    <row r="795" ht="13.2" spans="5:10">
      <c r="E795" s="35"/>
      <c r="J795" s="35"/>
    </row>
    <row r="796" ht="13.2" spans="5:10">
      <c r="E796" s="35"/>
      <c r="J796" s="35"/>
    </row>
    <row r="797" ht="13.2" spans="5:10">
      <c r="E797" s="35"/>
      <c r="J797" s="35"/>
    </row>
    <row r="798" ht="13.2" spans="5:10">
      <c r="E798" s="35"/>
      <c r="J798" s="35"/>
    </row>
    <row r="799" ht="13.2" spans="5:10">
      <c r="E799" s="35"/>
      <c r="J799" s="35"/>
    </row>
    <row r="800" ht="13.2" spans="5:10">
      <c r="E800" s="35"/>
      <c r="J800" s="35"/>
    </row>
    <row r="801" ht="13.2" spans="5:10">
      <c r="E801" s="35"/>
      <c r="J801" s="35"/>
    </row>
    <row r="802" ht="13.2" spans="5:10">
      <c r="E802" s="35"/>
      <c r="J802" s="35"/>
    </row>
    <row r="803" ht="13.2" spans="5:10">
      <c r="E803" s="35"/>
      <c r="J803" s="35"/>
    </row>
    <row r="804" ht="13.2" spans="5:10">
      <c r="E804" s="35"/>
      <c r="J804" s="35"/>
    </row>
    <row r="805" ht="13.2" spans="5:10">
      <c r="E805" s="35"/>
      <c r="J805" s="35"/>
    </row>
    <row r="806" ht="13.2" spans="5:10">
      <c r="E806" s="35"/>
      <c r="J806" s="35"/>
    </row>
    <row r="807" ht="13.2" spans="5:10">
      <c r="E807" s="35"/>
      <c r="J807" s="35"/>
    </row>
    <row r="808" ht="13.2" spans="5:10">
      <c r="E808" s="35"/>
      <c r="J808" s="35"/>
    </row>
    <row r="809" ht="13.2" spans="5:10">
      <c r="E809" s="35"/>
      <c r="J809" s="35"/>
    </row>
    <row r="810" ht="13.2" spans="5:10">
      <c r="E810" s="35"/>
      <c r="J810" s="35"/>
    </row>
    <row r="811" ht="13.2" spans="5:10">
      <c r="E811" s="35"/>
      <c r="J811" s="35"/>
    </row>
    <row r="812" ht="13.2" spans="5:10">
      <c r="E812" s="35"/>
      <c r="J812" s="35"/>
    </row>
    <row r="813" ht="13.2" spans="5:10">
      <c r="E813" s="35"/>
      <c r="J813" s="35"/>
    </row>
    <row r="814" ht="13.2" spans="5:10">
      <c r="E814" s="35"/>
      <c r="J814" s="35"/>
    </row>
    <row r="815" ht="13.2" spans="5:10">
      <c r="E815" s="35"/>
      <c r="J815" s="35"/>
    </row>
    <row r="816" ht="13.2" spans="5:10">
      <c r="E816" s="35"/>
      <c r="J816" s="35"/>
    </row>
    <row r="817" ht="13.2" spans="5:10">
      <c r="E817" s="35"/>
      <c r="J817" s="35"/>
    </row>
    <row r="818" ht="13.2" spans="5:10">
      <c r="E818" s="35"/>
      <c r="J818" s="35"/>
    </row>
    <row r="819" ht="13.2" spans="5:10">
      <c r="E819" s="35"/>
      <c r="J819" s="35"/>
    </row>
    <row r="820" ht="13.2" spans="5:10">
      <c r="E820" s="35"/>
      <c r="J820" s="35"/>
    </row>
    <row r="821" ht="13.2" spans="5:10">
      <c r="E821" s="35"/>
      <c r="J821" s="35"/>
    </row>
    <row r="822" ht="13.2" spans="5:10">
      <c r="E822" s="35"/>
      <c r="J822" s="35"/>
    </row>
    <row r="823" ht="13.2" spans="5:10">
      <c r="E823" s="35"/>
      <c r="J823" s="35"/>
    </row>
    <row r="824" ht="13.2" spans="5:10">
      <c r="E824" s="35"/>
      <c r="J824" s="35"/>
    </row>
    <row r="825" ht="13.2" spans="5:10">
      <c r="E825" s="35"/>
      <c r="J825" s="35"/>
    </row>
    <row r="826" ht="13.2" spans="5:10">
      <c r="E826" s="35"/>
      <c r="J826" s="35"/>
    </row>
    <row r="827" ht="13.2" spans="5:10">
      <c r="E827" s="35"/>
      <c r="J827" s="35"/>
    </row>
    <row r="828" ht="13.2" spans="5:10">
      <c r="E828" s="35"/>
      <c r="J828" s="35"/>
    </row>
    <row r="829" ht="13.2" spans="5:10">
      <c r="E829" s="35"/>
      <c r="J829" s="35"/>
    </row>
    <row r="830" ht="13.2" spans="5:10">
      <c r="E830" s="35"/>
      <c r="J830" s="35"/>
    </row>
    <row r="831" ht="13.2" spans="5:10">
      <c r="E831" s="35"/>
      <c r="J831" s="35"/>
    </row>
    <row r="832" ht="13.2" spans="5:10">
      <c r="E832" s="35"/>
      <c r="J832" s="35"/>
    </row>
    <row r="833" ht="13.2" spans="5:10">
      <c r="E833" s="35"/>
      <c r="J833" s="35"/>
    </row>
    <row r="834" ht="13.2" spans="5:10">
      <c r="E834" s="35"/>
      <c r="J834" s="35"/>
    </row>
    <row r="835" ht="13.2" spans="5:10">
      <c r="E835" s="35"/>
      <c r="J835" s="35"/>
    </row>
    <row r="836" ht="13.2" spans="5:10">
      <c r="E836" s="35"/>
      <c r="J836" s="35"/>
    </row>
    <row r="837" ht="13.2" spans="5:10">
      <c r="E837" s="35"/>
      <c r="J837" s="35"/>
    </row>
    <row r="838" ht="13.2" spans="5:10">
      <c r="E838" s="35"/>
      <c r="J838" s="35"/>
    </row>
    <row r="839" ht="13.2" spans="5:10">
      <c r="E839" s="35"/>
      <c r="J839" s="35"/>
    </row>
    <row r="840" ht="13.2" spans="5:10">
      <c r="E840" s="35"/>
      <c r="J840" s="35"/>
    </row>
    <row r="841" ht="13.2" spans="5:10">
      <c r="E841" s="35"/>
      <c r="J841" s="35"/>
    </row>
    <row r="842" ht="13.2" spans="5:10">
      <c r="E842" s="35"/>
      <c r="J842" s="35"/>
    </row>
    <row r="843" ht="13.2" spans="5:10">
      <c r="E843" s="35"/>
      <c r="J843" s="35"/>
    </row>
    <row r="844" ht="13.2" spans="5:10">
      <c r="E844" s="35"/>
      <c r="J844" s="35"/>
    </row>
    <row r="845" ht="13.2" spans="5:10">
      <c r="E845" s="35"/>
      <c r="J845" s="35"/>
    </row>
    <row r="846" ht="13.2" spans="5:10">
      <c r="E846" s="35"/>
      <c r="J846" s="35"/>
    </row>
    <row r="847" ht="13.2" spans="5:10">
      <c r="E847" s="35"/>
      <c r="J847" s="35"/>
    </row>
    <row r="848" ht="13.2" spans="5:10">
      <c r="E848" s="35"/>
      <c r="J848" s="35"/>
    </row>
    <row r="849" ht="13.2" spans="5:10">
      <c r="E849" s="35"/>
      <c r="J849" s="35"/>
    </row>
    <row r="850" ht="13.2" spans="5:10">
      <c r="E850" s="35"/>
      <c r="J850" s="35"/>
    </row>
    <row r="851" ht="13.2" spans="5:10">
      <c r="E851" s="35"/>
      <c r="J851" s="35"/>
    </row>
    <row r="852" ht="13.2" spans="5:10">
      <c r="E852" s="35"/>
      <c r="J852" s="35"/>
    </row>
    <row r="853" ht="13.2" spans="5:10">
      <c r="E853" s="35"/>
      <c r="J853" s="35"/>
    </row>
    <row r="854" ht="13.2" spans="5:10">
      <c r="E854" s="35"/>
      <c r="J854" s="35"/>
    </row>
    <row r="855" ht="13.2" spans="5:10">
      <c r="E855" s="35"/>
      <c r="J855" s="35"/>
    </row>
    <row r="856" ht="13.2" spans="5:10">
      <c r="E856" s="35"/>
      <c r="J856" s="35"/>
    </row>
    <row r="857" ht="13.2" spans="5:10">
      <c r="E857" s="35"/>
      <c r="J857" s="35"/>
    </row>
    <row r="858" ht="13.2" spans="5:10">
      <c r="E858" s="35"/>
      <c r="J858" s="35"/>
    </row>
    <row r="859" ht="13.2" spans="5:10">
      <c r="E859" s="35"/>
      <c r="J859" s="35"/>
    </row>
    <row r="860" ht="13.2" spans="5:10">
      <c r="E860" s="35"/>
      <c r="J860" s="35"/>
    </row>
    <row r="861" ht="13.2" spans="5:10">
      <c r="E861" s="35"/>
      <c r="J861" s="35"/>
    </row>
    <row r="862" ht="13.2" spans="5:10">
      <c r="E862" s="35"/>
      <c r="J862" s="35"/>
    </row>
    <row r="863" ht="13.2" spans="5:10">
      <c r="E863" s="35"/>
      <c r="J863" s="35"/>
    </row>
    <row r="864" ht="13.2" spans="5:10">
      <c r="E864" s="35"/>
      <c r="J864" s="35"/>
    </row>
    <row r="865" ht="13.2" spans="5:10">
      <c r="E865" s="35"/>
      <c r="J865" s="35"/>
    </row>
    <row r="866" ht="13.2" spans="5:10">
      <c r="E866" s="35"/>
      <c r="J866" s="35"/>
    </row>
    <row r="867" ht="13.2" spans="5:10">
      <c r="E867" s="35"/>
      <c r="J867" s="35"/>
    </row>
    <row r="868" ht="13.2" spans="5:10">
      <c r="E868" s="35"/>
      <c r="J868" s="35"/>
    </row>
    <row r="869" ht="13.2" spans="5:10">
      <c r="E869" s="35"/>
      <c r="J869" s="35"/>
    </row>
    <row r="870" ht="13.2" spans="5:10">
      <c r="E870" s="35"/>
      <c r="J870" s="35"/>
    </row>
    <row r="871" ht="13.2" spans="5:10">
      <c r="E871" s="35"/>
      <c r="J871" s="35"/>
    </row>
    <row r="872" ht="13.2" spans="5:10">
      <c r="E872" s="35"/>
      <c r="J872" s="35"/>
    </row>
    <row r="873" ht="13.2" spans="5:10">
      <c r="E873" s="35"/>
      <c r="J873" s="35"/>
    </row>
    <row r="874" ht="13.2" spans="5:10">
      <c r="E874" s="35"/>
      <c r="J874" s="35"/>
    </row>
    <row r="875" ht="13.2" spans="5:10">
      <c r="E875" s="35"/>
      <c r="J875" s="35"/>
    </row>
    <row r="876" ht="13.2" spans="5:10">
      <c r="E876" s="35"/>
      <c r="J876" s="35"/>
    </row>
    <row r="877" ht="13.2" spans="5:10">
      <c r="E877" s="35"/>
      <c r="J877" s="35"/>
    </row>
    <row r="878" ht="13.2" spans="5:10">
      <c r="E878" s="35"/>
      <c r="J878" s="35"/>
    </row>
    <row r="879" ht="13.2" spans="5:10">
      <c r="E879" s="35"/>
      <c r="J879" s="35"/>
    </row>
    <row r="880" ht="13.2" spans="5:10">
      <c r="E880" s="35"/>
      <c r="J880" s="35"/>
    </row>
    <row r="881" ht="13.2" spans="5:10">
      <c r="E881" s="35"/>
      <c r="J881" s="35"/>
    </row>
    <row r="882" ht="13.2" spans="5:10">
      <c r="E882" s="35"/>
      <c r="J882" s="35"/>
    </row>
    <row r="883" ht="13.2" spans="5:10">
      <c r="E883" s="35"/>
      <c r="J883" s="35"/>
    </row>
    <row r="884" ht="13.2" spans="5:10">
      <c r="E884" s="35"/>
      <c r="J884" s="35"/>
    </row>
    <row r="885" ht="13.2" spans="5:10">
      <c r="E885" s="35"/>
      <c r="J885" s="35"/>
    </row>
    <row r="886" ht="13.2" spans="5:10">
      <c r="E886" s="35"/>
      <c r="J886" s="35"/>
    </row>
    <row r="887" ht="13.2" spans="5:10">
      <c r="E887" s="35"/>
      <c r="J887" s="35"/>
    </row>
    <row r="888" ht="13.2" spans="5:10">
      <c r="E888" s="35"/>
      <c r="J888" s="35"/>
    </row>
    <row r="889" ht="13.2" spans="5:10">
      <c r="E889" s="35"/>
      <c r="J889" s="35"/>
    </row>
    <row r="890" ht="13.2" spans="5:10">
      <c r="E890" s="35"/>
      <c r="J890" s="35"/>
    </row>
    <row r="891" ht="13.2" spans="5:10">
      <c r="E891" s="35"/>
      <c r="J891" s="35"/>
    </row>
    <row r="892" ht="13.2" spans="5:10">
      <c r="E892" s="35"/>
      <c r="J892" s="35"/>
    </row>
    <row r="893" ht="13.2" spans="5:10">
      <c r="E893" s="35"/>
      <c r="J893" s="35"/>
    </row>
    <row r="894" ht="13.2" spans="5:10">
      <c r="E894" s="35"/>
      <c r="J894" s="35"/>
    </row>
    <row r="895" ht="13.2" spans="5:10">
      <c r="E895" s="35"/>
      <c r="J895" s="35"/>
    </row>
    <row r="896" ht="13.2" spans="5:10">
      <c r="E896" s="35"/>
      <c r="J896" s="35"/>
    </row>
    <row r="897" ht="13.2" spans="5:10">
      <c r="E897" s="35"/>
      <c r="J897" s="35"/>
    </row>
    <row r="898" ht="13.2" spans="5:10">
      <c r="E898" s="35"/>
      <c r="J898" s="35"/>
    </row>
    <row r="899" ht="13.2" spans="5:10">
      <c r="E899" s="35"/>
      <c r="J899" s="35"/>
    </row>
    <row r="900" ht="13.2" spans="5:10">
      <c r="E900" s="35"/>
      <c r="J900" s="35"/>
    </row>
    <row r="901" ht="13.2" spans="5:10">
      <c r="E901" s="35"/>
      <c r="J901" s="35"/>
    </row>
    <row r="902" ht="13.2" spans="5:10">
      <c r="E902" s="35"/>
      <c r="J902" s="35"/>
    </row>
    <row r="903" ht="13.2" spans="5:10">
      <c r="E903" s="35"/>
      <c r="J903" s="35"/>
    </row>
    <row r="904" ht="13.2" spans="5:10">
      <c r="E904" s="35"/>
      <c r="J904" s="35"/>
    </row>
    <row r="905" ht="13.2" spans="5:10">
      <c r="E905" s="35"/>
      <c r="J905" s="35"/>
    </row>
    <row r="906" ht="13.2" spans="5:10">
      <c r="E906" s="35"/>
      <c r="J906" s="35"/>
    </row>
    <row r="907" ht="13.2" spans="5:10">
      <c r="E907" s="35"/>
      <c r="J907" s="35"/>
    </row>
    <row r="908" ht="13.2" spans="5:10">
      <c r="E908" s="35"/>
      <c r="J908" s="35"/>
    </row>
    <row r="909" ht="13.2" spans="5:10">
      <c r="E909" s="35"/>
      <c r="J909" s="35"/>
    </row>
    <row r="910" ht="13.2" spans="5:10">
      <c r="E910" s="35"/>
      <c r="J910" s="35"/>
    </row>
    <row r="911" ht="13.2" spans="5:10">
      <c r="E911" s="35"/>
      <c r="J911" s="35"/>
    </row>
    <row r="912" ht="13.2" spans="5:10">
      <c r="E912" s="35"/>
      <c r="J912" s="35"/>
    </row>
    <row r="913" ht="13.2" spans="5:10">
      <c r="E913" s="35"/>
      <c r="J913" s="35"/>
    </row>
    <row r="914" ht="13.2" spans="5:10">
      <c r="E914" s="35"/>
      <c r="J914" s="35"/>
    </row>
    <row r="915" ht="13.2" spans="5:10">
      <c r="E915" s="35"/>
      <c r="J915" s="35"/>
    </row>
    <row r="916" ht="13.2" spans="5:10">
      <c r="E916" s="35"/>
      <c r="J916" s="35"/>
    </row>
    <row r="917" ht="13.2" spans="5:10">
      <c r="E917" s="35"/>
      <c r="J917" s="35"/>
    </row>
    <row r="918" ht="13.2" spans="5:10">
      <c r="E918" s="35"/>
      <c r="J918" s="35"/>
    </row>
    <row r="919" ht="13.2" spans="5:10">
      <c r="E919" s="35"/>
      <c r="J919" s="35"/>
    </row>
    <row r="920" ht="13.2" spans="5:10">
      <c r="E920" s="35"/>
      <c r="J920" s="35"/>
    </row>
    <row r="921" ht="13.2" spans="5:10">
      <c r="E921" s="35"/>
      <c r="J921" s="35"/>
    </row>
    <row r="922" ht="13.2" spans="5:10">
      <c r="E922" s="35"/>
      <c r="J922" s="35"/>
    </row>
    <row r="923" ht="13.2" spans="5:10">
      <c r="E923" s="35"/>
      <c r="J923" s="35"/>
    </row>
    <row r="924" ht="13.2" spans="5:10">
      <c r="E924" s="35"/>
      <c r="J924" s="35"/>
    </row>
    <row r="925" ht="13.2" spans="5:10">
      <c r="E925" s="35"/>
      <c r="J925" s="35"/>
    </row>
    <row r="926" ht="13.2" spans="5:10">
      <c r="E926" s="35"/>
      <c r="J926" s="35"/>
    </row>
    <row r="927" ht="13.2" spans="5:10">
      <c r="E927" s="35"/>
      <c r="J927" s="35"/>
    </row>
    <row r="928" ht="13.2" spans="5:10">
      <c r="E928" s="35"/>
      <c r="J928" s="35"/>
    </row>
    <row r="929" ht="13.2" spans="5:10">
      <c r="E929" s="35"/>
      <c r="J929" s="35"/>
    </row>
    <row r="930" ht="13.2" spans="5:10">
      <c r="E930" s="35"/>
      <c r="J930" s="35"/>
    </row>
    <row r="931" ht="13.2" spans="5:10">
      <c r="E931" s="35"/>
      <c r="J931" s="35"/>
    </row>
    <row r="932" ht="13.2" spans="5:10">
      <c r="E932" s="35"/>
      <c r="J932" s="35"/>
    </row>
    <row r="933" ht="13.2" spans="5:10">
      <c r="E933" s="35"/>
      <c r="J933" s="35"/>
    </row>
    <row r="934" ht="13.2" spans="5:10">
      <c r="E934" s="35"/>
      <c r="J934" s="35"/>
    </row>
    <row r="935" ht="13.2" spans="5:10">
      <c r="E935" s="35"/>
      <c r="J935" s="35"/>
    </row>
    <row r="936" ht="13.2" spans="5:10">
      <c r="E936" s="35"/>
      <c r="J936" s="35"/>
    </row>
    <row r="937" ht="13.2" spans="5:10">
      <c r="E937" s="35"/>
      <c r="J937" s="35"/>
    </row>
    <row r="938" ht="13.2" spans="5:10">
      <c r="E938" s="35"/>
      <c r="J938" s="35"/>
    </row>
    <row r="939" ht="13.2" spans="5:10">
      <c r="E939" s="35"/>
      <c r="J939" s="35"/>
    </row>
    <row r="940" ht="13.2" spans="5:10">
      <c r="E940" s="35"/>
      <c r="J940" s="35"/>
    </row>
    <row r="941" ht="13.2" spans="5:10">
      <c r="E941" s="35"/>
      <c r="J941" s="35"/>
    </row>
    <row r="942" ht="13.2" spans="5:10">
      <c r="E942" s="35"/>
      <c r="J942" s="35"/>
    </row>
    <row r="943" ht="13.2" spans="5:10">
      <c r="E943" s="35"/>
      <c r="J943" s="35"/>
    </row>
    <row r="944" ht="13.2" spans="5:10">
      <c r="E944" s="35"/>
      <c r="J944" s="35"/>
    </row>
    <row r="945" ht="13.2" spans="5:10">
      <c r="E945" s="35"/>
      <c r="J945" s="35"/>
    </row>
    <row r="946" ht="13.2" spans="5:10">
      <c r="E946" s="35"/>
      <c r="J946" s="35"/>
    </row>
    <row r="947" ht="13.2" spans="5:10">
      <c r="E947" s="35"/>
      <c r="J947" s="35"/>
    </row>
    <row r="948" ht="13.2" spans="5:10">
      <c r="E948" s="35"/>
      <c r="J948" s="35"/>
    </row>
    <row r="949" ht="13.2" spans="5:10">
      <c r="E949" s="35"/>
      <c r="J949" s="35"/>
    </row>
    <row r="950" ht="13.2" spans="5:10">
      <c r="E950" s="35"/>
      <c r="J950" s="35"/>
    </row>
    <row r="951" ht="13.2" spans="5:10">
      <c r="E951" s="35"/>
      <c r="J951" s="35"/>
    </row>
    <row r="952" ht="13.2" spans="5:10">
      <c r="E952" s="35"/>
      <c r="J952" s="35"/>
    </row>
    <row r="953" ht="13.2" spans="5:10">
      <c r="E953" s="35"/>
      <c r="J953" s="35"/>
    </row>
    <row r="954" ht="13.2" spans="5:10">
      <c r="E954" s="35"/>
      <c r="J954" s="35"/>
    </row>
    <row r="955" ht="13.2" spans="5:10">
      <c r="E955" s="35"/>
      <c r="J955" s="35"/>
    </row>
    <row r="956" ht="13.2" spans="5:10">
      <c r="E956" s="35"/>
      <c r="J956" s="35"/>
    </row>
    <row r="957" ht="13.2" spans="5:10">
      <c r="E957" s="35"/>
      <c r="J957" s="35"/>
    </row>
    <row r="958" ht="13.2" spans="5:10">
      <c r="E958" s="35"/>
      <c r="J958" s="35"/>
    </row>
    <row r="959" ht="13.2" spans="5:10">
      <c r="E959" s="35"/>
      <c r="J959" s="35"/>
    </row>
    <row r="960" ht="13.2" spans="5:10">
      <c r="E960" s="35"/>
      <c r="J960" s="35"/>
    </row>
    <row r="961" ht="13.2" spans="5:10">
      <c r="E961" s="35"/>
      <c r="J961" s="35"/>
    </row>
    <row r="962" ht="13.2" spans="5:10">
      <c r="E962" s="35"/>
      <c r="J962" s="35"/>
    </row>
    <row r="963" ht="13.2" spans="5:10">
      <c r="E963" s="35"/>
      <c r="J963" s="35"/>
    </row>
    <row r="964" ht="13.2" spans="5:10">
      <c r="E964" s="35"/>
      <c r="J964" s="35"/>
    </row>
    <row r="965" ht="13.2" spans="5:10">
      <c r="E965" s="35"/>
      <c r="J965" s="35"/>
    </row>
    <row r="966" ht="13.2" spans="5:10">
      <c r="E966" s="35"/>
      <c r="J966" s="35"/>
    </row>
    <row r="967" ht="13.2" spans="5:10">
      <c r="E967" s="35"/>
      <c r="J967" s="35"/>
    </row>
    <row r="968" ht="13.2" spans="5:10">
      <c r="E968" s="35"/>
      <c r="J968" s="35"/>
    </row>
    <row r="969" ht="13.2" spans="5:10">
      <c r="E969" s="35"/>
      <c r="J969" s="35"/>
    </row>
    <row r="970" ht="13.2" spans="5:10">
      <c r="E970" s="35"/>
      <c r="J970" s="35"/>
    </row>
    <row r="971" ht="13.2" spans="5:10">
      <c r="E971" s="35"/>
      <c r="J971" s="35"/>
    </row>
    <row r="972" ht="13.2" spans="5:10">
      <c r="E972" s="35"/>
      <c r="J972" s="35"/>
    </row>
    <row r="973" ht="13.2" spans="5:10">
      <c r="E973" s="35"/>
      <c r="J973" s="35"/>
    </row>
    <row r="974" ht="13.2" spans="5:10">
      <c r="E974" s="35"/>
      <c r="J974" s="35"/>
    </row>
    <row r="975" ht="13.2" spans="5:10">
      <c r="E975" s="35"/>
      <c r="J975" s="35"/>
    </row>
    <row r="976" ht="13.2" spans="5:10">
      <c r="E976" s="35"/>
      <c r="J976" s="35"/>
    </row>
    <row r="977" ht="13.2" spans="5:10">
      <c r="E977" s="35"/>
      <c r="J977" s="35"/>
    </row>
    <row r="978" ht="13.2" spans="5:10">
      <c r="E978" s="35"/>
      <c r="J978" s="35"/>
    </row>
    <row r="979" ht="13.2" spans="5:10">
      <c r="E979" s="35"/>
      <c r="J979" s="35"/>
    </row>
    <row r="980" ht="13.2" spans="5:10">
      <c r="E980" s="35"/>
      <c r="J980" s="35"/>
    </row>
    <row r="981" ht="13.2" spans="5:10">
      <c r="E981" s="35"/>
      <c r="J981" s="35"/>
    </row>
    <row r="982" ht="13.2" spans="5:10">
      <c r="E982" s="35"/>
      <c r="J982" s="35"/>
    </row>
    <row r="983" ht="13.2" spans="5:10">
      <c r="E983" s="35"/>
      <c r="J983" s="35"/>
    </row>
    <row r="984" ht="13.2" spans="5:10">
      <c r="E984" s="35"/>
      <c r="J984" s="35"/>
    </row>
    <row r="985" ht="13.2" spans="5:10">
      <c r="E985" s="35"/>
      <c r="J985" s="35"/>
    </row>
    <row r="986" ht="13.2" spans="5:10">
      <c r="E986" s="35"/>
      <c r="J986" s="35"/>
    </row>
    <row r="987" ht="13.2" spans="5:10">
      <c r="E987" s="35"/>
      <c r="J987" s="35"/>
    </row>
    <row r="988" ht="13.2" spans="5:10">
      <c r="E988" s="35"/>
      <c r="J988" s="35"/>
    </row>
    <row r="989" ht="13.2" spans="5:10">
      <c r="E989" s="35"/>
      <c r="J989" s="35"/>
    </row>
    <row r="990" ht="13.2" spans="5:10">
      <c r="E990" s="35"/>
      <c r="J990" s="35"/>
    </row>
    <row r="991" ht="13.2" spans="5:10">
      <c r="E991" s="35"/>
      <c r="J991" s="35"/>
    </row>
    <row r="992" ht="13.2" spans="5:10">
      <c r="E992" s="35"/>
      <c r="J992" s="35"/>
    </row>
    <row r="993" ht="13.2" spans="5:10">
      <c r="E993" s="35"/>
      <c r="J993" s="35"/>
    </row>
    <row r="994" ht="13.2" spans="5:10">
      <c r="E994" s="35"/>
      <c r="J994" s="35"/>
    </row>
    <row r="995" ht="13.2" spans="5:10">
      <c r="E995" s="35"/>
      <c r="J995" s="35"/>
    </row>
  </sheetData>
  <hyperlinks>
    <hyperlink ref="C2" r:id="rId1" display="https://github.com/servo/servo/issues/28245"/>
    <hyperlink ref="C3" r:id="rId2" display="https://github.com/openethereum/openethereum/pull/289"/>
    <hyperlink ref="C4" r:id="rId3" display="https://github.com/openethereum/parity-ethereum/pull/11172"/>
    <hyperlink ref="C5" r:id="rId4" display="https://github.com/openethereum/parity-ethereum/pull/11175"/>
    <hyperlink ref="C6" r:id="rId5" display="https://github.com/openethereum/parity-ethereum/pull/11766"/>
    <hyperlink ref="C7" r:id="rId6" display="https://github.com/openethereum/parity-ethereum/pull/11767"/>
    <hyperlink ref="C8" r:id="rId7" display="https://github.com/openethereum/parity-ethereum/pull/11764"/>
    <hyperlink ref="C9" r:id="rId5" display="https://github.com/openethereum/parity-ethereum/pull/11766"/>
    <hyperlink ref="C10" r:id="rId8" display="https://github.com/openethereum/parity-ethereum/pull/11768"/>
    <hyperlink ref="C11" r:id="rId9" display="https://github.com/openethereum/parity-ethereum/pull/11769"/>
    <hyperlink ref="C12" r:id="rId10" display="https://github.com/openethereum/openethereum/issues/293"/>
    <hyperlink ref="C13" r:id="rId11" display="https://gitlab.redox-os.org/redox-os/relibc/issues/159"/>
    <hyperlink ref="C14" r:id="rId12" display="https://github.com/rust-random/rand/issues/911"/>
    <hyperlink ref="C15" r:id="rId13" display="https://github.com/crossbeam-rs/crossbeam/issues/451"/>
    <hyperlink ref="C16" r:id="rId14" display="https://github.com/diem/diem/issues/7832"/>
    <hyperlink ref="C17" r:id="rId15" display="https://github.com/firecracker-microvm/firecracker/issues/2486"/>
    <hyperlink ref="C18" r:id="rId16" display="https://github.com/tokio-rs/tokio/pull/2439"/>
    <hyperlink ref="C19" r:id="rId17" display="https://github.com/wasmerio/wasmer/pull/1466"/>
    <hyperlink ref="C20" r:id="rId18" display="https://github.com/wasmerio/wasmer/issues/2169"/>
    <hyperlink ref="C21" r:id="rId19" display="https://github.com/mimblewimble/grin/pull/3337"/>
    <hyperlink ref="C22" r:id="rId20" display="https://github.com/mimblewimble/grin/pull/3340"/>
    <hyperlink ref="C23" r:id="rId21" display="https://github.com/mimblewimble/grin/issues/3588"/>
    <hyperlink ref="C24" r:id="rId22" display="https://github.com/paritytech/substrate/pull/6277"/>
    <hyperlink ref="C25" r:id="rId23" display="https://github.com/rust-windowing/winit/pull/1579"/>
    <hyperlink ref="C26" r:id="rId24" display="https://github.com/rcore-os/rcore-fs/issues/18"/>
    <hyperlink ref="C27" r:id="rId24" display="https://github.com/rcore-os/rcore-fs/issues/18"/>
    <hyperlink ref="C28" r:id="rId25" display="https://github.com/rcore-os/rcore-thread/issues/6"/>
    <hyperlink ref="C29" r:id="rId25" display="https://github.com/rcore-os/rcore-thread/issues/6"/>
    <hyperlink ref="C30" r:id="rId26" display="https://github.com/solana-labs/solana/security/advisories/GHSA-8qw4-385v-4qw5"/>
    <hyperlink ref="C31" r:id="rId26" display="https://github.com/solana-labs/solana/security/advisories/GHSA-8qw4-385v-4qw5"/>
    <hyperlink ref="C32" r:id="rId26" display="https://github.com/solana-labs/solana/security/advisories/GHSA-8qw4-385v-4qw5"/>
    <hyperlink ref="C33" r:id="rId27" display="https://github.com/solana-labs/solana/pull/10466"/>
    <hyperlink ref="C34" r:id="rId27" display="https://github.com/solana-labs/solana/pull/10466"/>
    <hyperlink ref="C35" r:id="rId28" display="https://github.com/solana-labs/solana/pull/10469"/>
    <hyperlink ref="C36" r:id="rId28" display="https://github.com/solana-labs/solana/pull/10469"/>
    <hyperlink ref="C37" r:id="rId29" display="https://github.com/sigp/lighthouse/pull/1241"/>
    <hyperlink ref="C38" r:id="rId30" display="https://github.com/sigp/lighthouse/issues/2245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"/>
  <sheetViews>
    <sheetView workbookViewId="0">
      <selection activeCell="A1" sqref="A1"/>
    </sheetView>
  </sheetViews>
  <sheetFormatPr defaultColWidth="12.6296296296296" defaultRowHeight="15.75" customHeight="1" outlineLevelCol="6"/>
  <cols>
    <col min="2" max="2" width="26" customWidth="1"/>
    <col min="3" max="3" width="14.1296296296296" customWidth="1"/>
    <col min="4" max="4" width="91.75" customWidth="1"/>
    <col min="5" max="5" width="22" customWidth="1"/>
    <col min="6" max="6" width="63" customWidth="1"/>
  </cols>
  <sheetData>
    <row r="1" customHeight="1" spans="1:7">
      <c r="A1" s="13" t="s">
        <v>157</v>
      </c>
      <c r="B1" s="13" t="s">
        <v>158</v>
      </c>
      <c r="C1" s="13" t="s">
        <v>159</v>
      </c>
      <c r="D1" s="13" t="s">
        <v>160</v>
      </c>
      <c r="E1" s="13" t="s">
        <v>161</v>
      </c>
      <c r="F1" s="13"/>
      <c r="G1" s="13"/>
    </row>
    <row r="2" customHeight="1" spans="1:5">
      <c r="A2" s="13" t="s">
        <v>36</v>
      </c>
      <c r="B2" s="13" t="s">
        <v>114</v>
      </c>
      <c r="C2" s="25">
        <v>1</v>
      </c>
      <c r="D2" s="26" t="s">
        <v>162</v>
      </c>
      <c r="E2" s="27" t="s">
        <v>163</v>
      </c>
    </row>
    <row r="3" customHeight="1" spans="1:6">
      <c r="A3" s="13" t="s">
        <v>24</v>
      </c>
      <c r="B3" s="13" t="s">
        <v>112</v>
      </c>
      <c r="C3" s="25">
        <v>3</v>
      </c>
      <c r="D3" s="28" t="s">
        <v>164</v>
      </c>
      <c r="E3" s="27" t="s">
        <v>165</v>
      </c>
      <c r="F3" s="26"/>
    </row>
    <row r="4" customHeight="1" spans="1:6">
      <c r="A4" s="13" t="s">
        <v>71</v>
      </c>
      <c r="B4" s="13" t="s">
        <v>112</v>
      </c>
      <c r="C4" s="25">
        <v>1</v>
      </c>
      <c r="D4" s="26" t="s">
        <v>166</v>
      </c>
      <c r="E4" s="27" t="s">
        <v>167</v>
      </c>
      <c r="F4" s="26"/>
    </row>
    <row r="5" customHeight="1" spans="1:6">
      <c r="A5" s="13" t="s">
        <v>168</v>
      </c>
      <c r="B5" s="13" t="s">
        <v>112</v>
      </c>
      <c r="C5" s="25">
        <v>1</v>
      </c>
      <c r="D5" s="28" t="s">
        <v>164</v>
      </c>
      <c r="E5" s="27" t="s">
        <v>169</v>
      </c>
      <c r="F5" s="26"/>
    </row>
    <row r="6" customHeight="1" spans="1:5">
      <c r="A6" s="1" t="s">
        <v>67</v>
      </c>
      <c r="B6" s="1" t="s">
        <v>114</v>
      </c>
      <c r="C6" s="1">
        <v>1</v>
      </c>
      <c r="D6" s="1" t="s">
        <v>170</v>
      </c>
      <c r="E6" s="14" t="s">
        <v>171</v>
      </c>
    </row>
    <row r="10" customHeight="1" spans="2:3">
      <c r="B10" s="1" t="s">
        <v>172</v>
      </c>
      <c r="C10" s="2">
        <f>SUM(C2:C6)</f>
        <v>7</v>
      </c>
    </row>
  </sheetData>
  <hyperlinks>
    <hyperlink ref="E2" r:id="rId3" location="bookmark=id.ghld10rwj5h5" display="https://docs.google.com/document/d/1DmT3XXSYAJaoMlucj5Dtq0S9S6NihKv1rsH6Xh3cvx4/edit#bookmark=id.ghld10rwj5h5"/>
    <hyperlink ref="E3" r:id="rId3" location="bookmark=id.hi7sfmetaa6a" display="https://docs.google.com/document/d/1DmT3XXSYAJaoMlucj5Dtq0S9S6NihKv1rsH6Xh3cvx4/edit#bookmark=id.hi7sfmetaa6a"/>
    <hyperlink ref="E4" r:id="rId3" location="bookmark=id.jayubftcwvbd" display="https://docs.google.com/document/d/1DmT3XXSYAJaoMlucj5Dtq0S9S6NihKv1rsH6Xh3cvx4/edit#bookmark=id.jayubftcwvbd"/>
    <hyperlink ref="E5" r:id="rId3" location="bookmark=id.uodrdmj71pmp" display="https://docs.google.com/document/d/1DmT3XXSYAJaoMlucj5Dtq0S9S6NihKv1rsH6Xh3cvx4/edit#bookmark=id.uodrdmj71pmp"/>
    <hyperlink ref="E6" r:id="rId3" location="bookmark=id.pv1irpyfkitc" display="https://docs.google.com/document/d/1DmT3XXSYAJaoMlucj5Dtq0S9S6NihKv1rsH6Xh3cvx4/edit#bookmark=id.pv1irpyfkitc"/>
  </hyperlink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8"/>
  <sheetViews>
    <sheetView workbookViewId="0">
      <selection activeCell="A1" sqref="A1"/>
    </sheetView>
  </sheetViews>
  <sheetFormatPr defaultColWidth="12.6296296296296" defaultRowHeight="15.75" customHeight="1"/>
  <sheetData>
    <row r="1" customHeight="1" spans="1:2">
      <c r="A1" s="1" t="s">
        <v>0</v>
      </c>
      <c r="B1" s="12"/>
    </row>
    <row r="2" customHeight="1" spans="1:10">
      <c r="A2" s="1" t="s">
        <v>5</v>
      </c>
      <c r="B2" s="1" t="s">
        <v>6</v>
      </c>
      <c r="C2" s="1" t="s">
        <v>173</v>
      </c>
      <c r="D2" s="1" t="s">
        <v>174</v>
      </c>
      <c r="E2" s="1" t="s">
        <v>175</v>
      </c>
      <c r="F2" s="1" t="s">
        <v>176</v>
      </c>
      <c r="G2" s="1" t="s">
        <v>177</v>
      </c>
      <c r="H2" s="1" t="s">
        <v>178</v>
      </c>
      <c r="I2" s="1" t="s">
        <v>179</v>
      </c>
      <c r="J2" s="1" t="s">
        <v>180</v>
      </c>
    </row>
    <row r="3" customHeight="1" spans="1:10">
      <c r="A3" s="13">
        <v>1</v>
      </c>
      <c r="B3" s="13" t="s">
        <v>181</v>
      </c>
      <c r="C3" s="1">
        <v>3286</v>
      </c>
      <c r="D3" s="1">
        <v>186</v>
      </c>
      <c r="E3" s="1">
        <v>1793</v>
      </c>
      <c r="F3" s="1">
        <v>277</v>
      </c>
      <c r="G3" s="1">
        <v>338</v>
      </c>
      <c r="H3" s="1">
        <v>354</v>
      </c>
      <c r="I3" s="1">
        <v>14448</v>
      </c>
      <c r="J3" s="2">
        <f t="shared" ref="J3:J12" si="0">SUM(C3:I3)</f>
        <v>20682</v>
      </c>
    </row>
    <row r="4" customHeight="1" spans="1:10">
      <c r="A4" s="13">
        <v>2</v>
      </c>
      <c r="B4" s="13" t="s">
        <v>20</v>
      </c>
      <c r="C4" s="1">
        <v>1131</v>
      </c>
      <c r="D4" s="1">
        <v>21</v>
      </c>
      <c r="E4" s="1">
        <v>750</v>
      </c>
      <c r="F4" s="1">
        <v>30</v>
      </c>
      <c r="G4" s="1">
        <v>90</v>
      </c>
      <c r="H4" s="1">
        <v>57</v>
      </c>
      <c r="I4" s="1">
        <v>398</v>
      </c>
      <c r="J4" s="2">
        <f t="shared" si="0"/>
        <v>2477</v>
      </c>
    </row>
    <row r="5" customHeight="1" spans="1:10">
      <c r="A5" s="13">
        <v>3</v>
      </c>
      <c r="B5" s="13" t="s">
        <v>24</v>
      </c>
      <c r="C5" s="1">
        <v>116</v>
      </c>
      <c r="D5" s="1">
        <v>241</v>
      </c>
      <c r="E5" s="1">
        <v>305</v>
      </c>
      <c r="F5" s="1">
        <v>265</v>
      </c>
      <c r="G5" s="1">
        <v>25</v>
      </c>
      <c r="H5" s="1">
        <v>7</v>
      </c>
      <c r="I5" s="1">
        <v>93</v>
      </c>
      <c r="J5" s="2">
        <f t="shared" si="0"/>
        <v>1052</v>
      </c>
    </row>
    <row r="6" customHeight="1" spans="1:10">
      <c r="A6" s="13">
        <v>4</v>
      </c>
      <c r="B6" s="13" t="s">
        <v>182</v>
      </c>
      <c r="C6" s="1">
        <v>225</v>
      </c>
      <c r="D6" s="1">
        <v>73</v>
      </c>
      <c r="E6" s="1">
        <v>135</v>
      </c>
      <c r="F6" s="1">
        <v>25</v>
      </c>
      <c r="G6" s="1">
        <v>66</v>
      </c>
      <c r="H6" s="1">
        <v>31</v>
      </c>
      <c r="I6" s="1">
        <v>150</v>
      </c>
      <c r="J6" s="2">
        <f t="shared" si="0"/>
        <v>705</v>
      </c>
    </row>
    <row r="7" customHeight="1" spans="1:10">
      <c r="A7" s="13">
        <v>5</v>
      </c>
      <c r="B7" s="13" t="s">
        <v>32</v>
      </c>
      <c r="C7" s="1">
        <v>105</v>
      </c>
      <c r="D7" s="1">
        <v>2</v>
      </c>
      <c r="E7" s="1">
        <v>300</v>
      </c>
      <c r="F7" s="1">
        <v>0</v>
      </c>
      <c r="G7" s="1">
        <v>189</v>
      </c>
      <c r="H7" s="1">
        <v>3</v>
      </c>
      <c r="I7" s="1">
        <v>203</v>
      </c>
      <c r="J7" s="2">
        <f t="shared" si="0"/>
        <v>802</v>
      </c>
    </row>
    <row r="8" customHeight="1" spans="1:10">
      <c r="A8" s="13">
        <v>6</v>
      </c>
      <c r="B8" s="13" t="s">
        <v>36</v>
      </c>
      <c r="C8" s="1">
        <v>1</v>
      </c>
      <c r="D8" s="1">
        <v>0</v>
      </c>
      <c r="E8" s="1">
        <v>4</v>
      </c>
      <c r="F8" s="1">
        <v>0</v>
      </c>
      <c r="G8" s="1">
        <v>2</v>
      </c>
      <c r="H8" s="1">
        <v>1</v>
      </c>
      <c r="I8" s="1">
        <v>0</v>
      </c>
      <c r="J8" s="2">
        <f t="shared" si="0"/>
        <v>8</v>
      </c>
    </row>
    <row r="9" customHeight="1" spans="1:10">
      <c r="A9" s="13">
        <v>7</v>
      </c>
      <c r="B9" s="13" t="s">
        <v>40</v>
      </c>
      <c r="C9" s="1">
        <v>14</v>
      </c>
      <c r="D9" s="1">
        <v>0</v>
      </c>
      <c r="E9" s="1">
        <v>4</v>
      </c>
      <c r="F9" s="1">
        <v>1</v>
      </c>
      <c r="G9" s="1">
        <v>3</v>
      </c>
      <c r="H9" s="1">
        <v>5</v>
      </c>
      <c r="I9" s="1">
        <v>15</v>
      </c>
      <c r="J9" s="2">
        <f t="shared" si="0"/>
        <v>42</v>
      </c>
    </row>
    <row r="10" customHeight="1" spans="1:10">
      <c r="A10" s="13">
        <v>8</v>
      </c>
      <c r="B10" s="13" t="s">
        <v>43</v>
      </c>
      <c r="C10" s="1">
        <v>3</v>
      </c>
      <c r="D10" s="1">
        <v>2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2">
        <f t="shared" si="0"/>
        <v>9</v>
      </c>
    </row>
    <row r="11" customHeight="1" spans="1:10">
      <c r="A11" s="13">
        <v>9</v>
      </c>
      <c r="B11" s="13" t="s">
        <v>47</v>
      </c>
      <c r="C11" s="1">
        <v>18</v>
      </c>
      <c r="D11" s="1">
        <v>1</v>
      </c>
      <c r="E11" s="1">
        <v>2</v>
      </c>
      <c r="F11" s="1">
        <v>0</v>
      </c>
      <c r="G11" s="1">
        <v>9</v>
      </c>
      <c r="H11" s="1">
        <v>7</v>
      </c>
      <c r="I11" s="1">
        <v>24</v>
      </c>
      <c r="J11" s="2">
        <f t="shared" si="0"/>
        <v>61</v>
      </c>
    </row>
    <row r="12" customHeight="1" spans="1:10">
      <c r="A12" s="13">
        <v>10</v>
      </c>
      <c r="B12" s="13" t="s">
        <v>50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2">
        <f t="shared" si="0"/>
        <v>0</v>
      </c>
    </row>
    <row r="13" customHeight="1" spans="1:1">
      <c r="A13" s="1" t="s">
        <v>54</v>
      </c>
    </row>
    <row r="14" customHeight="1" spans="1:10">
      <c r="A14" s="1" t="s">
        <v>5</v>
      </c>
      <c r="B14" s="1" t="s">
        <v>6</v>
      </c>
      <c r="C14" s="1" t="s">
        <v>173</v>
      </c>
      <c r="D14" s="1" t="s">
        <v>174</v>
      </c>
      <c r="E14" s="1" t="s">
        <v>175</v>
      </c>
      <c r="F14" s="1" t="s">
        <v>176</v>
      </c>
      <c r="G14" s="1" t="s">
        <v>177</v>
      </c>
      <c r="H14" s="1" t="s">
        <v>178</v>
      </c>
      <c r="I14" s="1" t="s">
        <v>179</v>
      </c>
      <c r="J14" s="1" t="s">
        <v>180</v>
      </c>
    </row>
    <row r="15" customHeight="1" spans="1:10">
      <c r="A15" s="1">
        <v>1</v>
      </c>
      <c r="B15" s="1" t="s">
        <v>55</v>
      </c>
      <c r="C15" s="1">
        <v>664</v>
      </c>
      <c r="D15" s="1">
        <v>58</v>
      </c>
      <c r="E15" s="1">
        <v>497</v>
      </c>
      <c r="F15" s="1">
        <v>33</v>
      </c>
      <c r="G15" s="1">
        <v>105</v>
      </c>
      <c r="H15" s="1">
        <v>25</v>
      </c>
      <c r="I15" s="1">
        <v>143</v>
      </c>
      <c r="J15" s="2">
        <f t="shared" ref="J15:J26" si="1">SUM(C15:I15)</f>
        <v>1525</v>
      </c>
    </row>
    <row r="16" customHeight="1" spans="1:10">
      <c r="A16" s="1">
        <v>2</v>
      </c>
      <c r="B16" s="1" t="s">
        <v>59</v>
      </c>
      <c r="C16" s="1">
        <v>1546</v>
      </c>
      <c r="D16" s="1">
        <v>250</v>
      </c>
      <c r="E16" s="1">
        <v>1182</v>
      </c>
      <c r="F16" s="1">
        <v>297</v>
      </c>
      <c r="G16" s="1">
        <v>207</v>
      </c>
      <c r="H16" s="1">
        <v>205</v>
      </c>
      <c r="I16" s="1">
        <v>917</v>
      </c>
      <c r="J16" s="2">
        <f t="shared" si="1"/>
        <v>4604</v>
      </c>
    </row>
    <row r="17" customHeight="1" spans="1:10">
      <c r="A17" s="1">
        <v>3</v>
      </c>
      <c r="B17" s="1" t="s">
        <v>63</v>
      </c>
      <c r="C17" s="2">
        <v>104</v>
      </c>
      <c r="D17" s="2">
        <v>104</v>
      </c>
      <c r="E17" s="2">
        <v>100</v>
      </c>
      <c r="F17" s="2">
        <v>17</v>
      </c>
      <c r="G17" s="2">
        <v>32</v>
      </c>
      <c r="H17" s="2">
        <v>9</v>
      </c>
      <c r="I17" s="2">
        <v>36</v>
      </c>
      <c r="J17" s="2">
        <f t="shared" si="1"/>
        <v>402</v>
      </c>
    </row>
    <row r="18" customHeight="1" spans="1:10">
      <c r="A18" s="1">
        <v>4</v>
      </c>
      <c r="B18" s="1" t="s">
        <v>67</v>
      </c>
      <c r="C18" s="1">
        <v>27</v>
      </c>
      <c r="D18" s="1">
        <v>13</v>
      </c>
      <c r="E18" s="1">
        <v>50</v>
      </c>
      <c r="F18" s="1">
        <v>29</v>
      </c>
      <c r="G18" s="1">
        <v>24</v>
      </c>
      <c r="H18" s="1">
        <v>38</v>
      </c>
      <c r="I18" s="1">
        <v>128</v>
      </c>
      <c r="J18" s="2">
        <f t="shared" si="1"/>
        <v>309</v>
      </c>
    </row>
    <row r="19" customHeight="1" spans="1:10">
      <c r="A19" s="1">
        <v>5</v>
      </c>
      <c r="B19" s="1" t="s">
        <v>71</v>
      </c>
      <c r="C19" s="1">
        <v>215</v>
      </c>
      <c r="D19" s="1">
        <v>169</v>
      </c>
      <c r="E19" s="1">
        <v>481</v>
      </c>
      <c r="F19" s="1">
        <v>607</v>
      </c>
      <c r="G19" s="1">
        <v>146</v>
      </c>
      <c r="H19" s="1">
        <v>51</v>
      </c>
      <c r="I19" s="1">
        <v>288</v>
      </c>
      <c r="J19" s="2">
        <f t="shared" si="1"/>
        <v>1957</v>
      </c>
    </row>
    <row r="20" customHeight="1" spans="1:10">
      <c r="A20" s="1">
        <v>6</v>
      </c>
      <c r="B20" s="1" t="s">
        <v>75</v>
      </c>
      <c r="C20" s="1">
        <v>187</v>
      </c>
      <c r="D20" s="1">
        <v>28</v>
      </c>
      <c r="E20" s="1">
        <v>123</v>
      </c>
      <c r="F20" s="1">
        <v>39</v>
      </c>
      <c r="G20" s="1">
        <v>12</v>
      </c>
      <c r="H20" s="1">
        <v>29</v>
      </c>
      <c r="I20" s="1">
        <v>36</v>
      </c>
      <c r="J20" s="2">
        <f t="shared" si="1"/>
        <v>454</v>
      </c>
    </row>
    <row r="21" customHeight="1" spans="1:10">
      <c r="A21" s="1">
        <v>7</v>
      </c>
      <c r="B21" s="1" t="s">
        <v>79</v>
      </c>
      <c r="C21" s="1">
        <v>223</v>
      </c>
      <c r="D21" s="1">
        <v>199</v>
      </c>
      <c r="E21" s="1">
        <v>262</v>
      </c>
      <c r="F21" s="1">
        <v>306</v>
      </c>
      <c r="G21" s="1">
        <v>225</v>
      </c>
      <c r="H21" s="1">
        <v>21</v>
      </c>
      <c r="I21" s="1">
        <v>167</v>
      </c>
      <c r="J21" s="2">
        <f t="shared" si="1"/>
        <v>1403</v>
      </c>
    </row>
    <row r="22" customHeight="1" spans="1:10">
      <c r="A22" s="1">
        <v>8</v>
      </c>
      <c r="B22" s="1" t="s">
        <v>83</v>
      </c>
      <c r="C22" s="1">
        <v>13</v>
      </c>
      <c r="D22" s="1">
        <v>25</v>
      </c>
      <c r="E22" s="1">
        <v>33</v>
      </c>
      <c r="F22" s="1">
        <v>4</v>
      </c>
      <c r="G22" s="1">
        <v>13</v>
      </c>
      <c r="H22" s="1">
        <v>4</v>
      </c>
      <c r="I22" s="1">
        <v>19</v>
      </c>
      <c r="J22" s="2">
        <f t="shared" si="1"/>
        <v>111</v>
      </c>
    </row>
    <row r="23" customHeight="1" spans="1:10">
      <c r="A23" s="1">
        <v>9</v>
      </c>
      <c r="B23" s="1" t="s">
        <v>87</v>
      </c>
      <c r="C23" s="1">
        <v>55</v>
      </c>
      <c r="D23" s="1">
        <v>24</v>
      </c>
      <c r="E23" s="1">
        <v>44</v>
      </c>
      <c r="F23" s="1">
        <v>3</v>
      </c>
      <c r="G23" s="1">
        <v>20</v>
      </c>
      <c r="H23" s="1">
        <v>0</v>
      </c>
      <c r="I23" s="1">
        <v>32</v>
      </c>
      <c r="J23" s="2">
        <f t="shared" si="1"/>
        <v>178</v>
      </c>
    </row>
    <row r="24" customHeight="1" spans="1:10">
      <c r="A24" s="1">
        <v>10</v>
      </c>
      <c r="B24" s="13" t="s">
        <v>91</v>
      </c>
      <c r="C24" s="1">
        <v>36</v>
      </c>
      <c r="D24" s="1">
        <v>7</v>
      </c>
      <c r="E24" s="1">
        <v>39</v>
      </c>
      <c r="F24" s="1">
        <v>221</v>
      </c>
      <c r="G24" s="1">
        <v>3</v>
      </c>
      <c r="H24" s="1">
        <v>0</v>
      </c>
      <c r="I24" s="1">
        <v>4</v>
      </c>
      <c r="J24" s="2">
        <f t="shared" si="1"/>
        <v>310</v>
      </c>
    </row>
    <row r="25" customHeight="1" spans="1:10">
      <c r="A25" s="1">
        <v>11</v>
      </c>
      <c r="B25" s="1" t="s">
        <v>95</v>
      </c>
      <c r="C25" s="1">
        <v>1750</v>
      </c>
      <c r="D25" s="1">
        <v>217</v>
      </c>
      <c r="E25" s="1">
        <v>891</v>
      </c>
      <c r="F25" s="1">
        <v>62</v>
      </c>
      <c r="G25" s="1">
        <v>130</v>
      </c>
      <c r="H25" s="1">
        <v>114</v>
      </c>
      <c r="I25" s="1">
        <v>212</v>
      </c>
      <c r="J25" s="2">
        <f t="shared" si="1"/>
        <v>3376</v>
      </c>
    </row>
    <row r="26" customHeight="1" spans="1:10">
      <c r="A26" s="1">
        <v>12</v>
      </c>
      <c r="B26" s="1" t="s">
        <v>99</v>
      </c>
      <c r="C26" s="1">
        <v>71</v>
      </c>
      <c r="D26" s="1">
        <v>178</v>
      </c>
      <c r="E26" s="1">
        <v>83</v>
      </c>
      <c r="F26" s="1">
        <v>1240</v>
      </c>
      <c r="G26" s="1">
        <v>77</v>
      </c>
      <c r="H26" s="1">
        <v>28</v>
      </c>
      <c r="I26" s="1">
        <v>30</v>
      </c>
      <c r="J26" s="2">
        <f t="shared" si="1"/>
        <v>1707</v>
      </c>
    </row>
    <row r="28" customHeight="1" spans="10:10">
      <c r="J28" s="2">
        <f>SUM(J3:J26)</f>
        <v>42174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00"/>
  <sheetViews>
    <sheetView workbookViewId="0">
      <pane xSplit="2" topLeftCell="C1" activePane="topRight" state="frozen"/>
      <selection/>
      <selection pane="topRight" activeCell="D2" sqref="D2"/>
    </sheetView>
  </sheetViews>
  <sheetFormatPr defaultColWidth="12.6296296296296" defaultRowHeight="15.75" customHeight="1"/>
  <cols>
    <col min="1" max="1" width="4" customWidth="1"/>
    <col min="3" max="3" width="12.6296296296296" hidden="1"/>
    <col min="4" max="4" width="17.3796296296296" hidden="1" customWidth="1"/>
    <col min="5" max="5" width="16.25" hidden="1" customWidth="1"/>
    <col min="6" max="6" width="1.87962962962963" customWidth="1"/>
    <col min="7" max="9" width="16.25" hidden="1" customWidth="1"/>
    <col min="10" max="10" width="1.87962962962963" hidden="1" customWidth="1"/>
    <col min="11" max="12" width="12.6296296296296" hidden="1"/>
    <col min="13" max="13" width="15.8796296296296" hidden="1" customWidth="1"/>
    <col min="14" max="14" width="2.12962962962963" hidden="1" customWidth="1"/>
    <col min="15" max="21" width="12.6296296296296" hidden="1"/>
    <col min="22" max="22" width="15" customWidth="1"/>
    <col min="23" max="23" width="19.1296296296296" customWidth="1"/>
  </cols>
  <sheetData>
    <row r="1" customHeight="1" spans="1:26">
      <c r="A1" s="1" t="s">
        <v>0</v>
      </c>
      <c r="B1" s="12"/>
      <c r="C1" s="16" t="s">
        <v>183</v>
      </c>
      <c r="F1" s="17"/>
      <c r="G1" s="16" t="s">
        <v>3</v>
      </c>
      <c r="J1" s="17"/>
      <c r="K1" s="16" t="s">
        <v>184</v>
      </c>
      <c r="N1" s="17"/>
      <c r="O1" s="16"/>
      <c r="V1" s="1" t="s">
        <v>185</v>
      </c>
      <c r="Z1" s="1" t="s">
        <v>186</v>
      </c>
    </row>
    <row r="2" customHeight="1" spans="1:28">
      <c r="A2" s="1" t="s">
        <v>5</v>
      </c>
      <c r="B2" s="1" t="s">
        <v>6</v>
      </c>
      <c r="C2" s="1" t="s">
        <v>187</v>
      </c>
      <c r="D2" s="1" t="s">
        <v>188</v>
      </c>
      <c r="E2" s="1" t="s">
        <v>189</v>
      </c>
      <c r="F2" s="18"/>
      <c r="G2" s="1" t="s">
        <v>187</v>
      </c>
      <c r="H2" s="1" t="s">
        <v>188</v>
      </c>
      <c r="I2" s="1" t="s">
        <v>189</v>
      </c>
      <c r="J2" s="18"/>
      <c r="K2" s="1" t="s">
        <v>187</v>
      </c>
      <c r="L2" s="1" t="s">
        <v>188</v>
      </c>
      <c r="M2" s="1" t="s">
        <v>189</v>
      </c>
      <c r="N2" s="18"/>
      <c r="O2" s="1" t="s">
        <v>190</v>
      </c>
      <c r="P2" s="1" t="s">
        <v>191</v>
      </c>
      <c r="Q2" s="1" t="s">
        <v>192</v>
      </c>
      <c r="S2" s="1" t="s">
        <v>191</v>
      </c>
      <c r="T2" s="1" t="s">
        <v>192</v>
      </c>
      <c r="U2" s="1" t="s">
        <v>193</v>
      </c>
      <c r="V2" s="1" t="s">
        <v>192</v>
      </c>
      <c r="W2" s="1" t="s">
        <v>194</v>
      </c>
      <c r="X2" s="1" t="s">
        <v>195</v>
      </c>
      <c r="Z2" s="1" t="s">
        <v>192</v>
      </c>
      <c r="AA2" s="1" t="s">
        <v>196</v>
      </c>
      <c r="AB2" s="1" t="s">
        <v>195</v>
      </c>
    </row>
    <row r="3" customHeight="1" spans="1:28">
      <c r="A3" s="13">
        <v>1</v>
      </c>
      <c r="B3" s="13" t="s">
        <v>16</v>
      </c>
      <c r="C3" s="1">
        <v>3106</v>
      </c>
      <c r="D3" s="1">
        <v>99145374</v>
      </c>
      <c r="E3" s="19">
        <f t="shared" ref="E3:E12" si="0">D3/C3/1000000</f>
        <v>0.031920596909208</v>
      </c>
      <c r="F3" s="20"/>
      <c r="G3" s="1">
        <v>2014</v>
      </c>
      <c r="H3" s="1">
        <v>101933782</v>
      </c>
      <c r="I3" s="21">
        <f t="shared" ref="I3:I12" si="1">H3/G3/1000000</f>
        <v>0.0506126027805362</v>
      </c>
      <c r="J3" s="20"/>
      <c r="K3" s="1">
        <v>4271</v>
      </c>
      <c r="L3" s="1">
        <v>101156272</v>
      </c>
      <c r="M3" s="19">
        <f t="shared" ref="M3:M12" si="2">L3/K3/1000000</f>
        <v>0.023684446733786</v>
      </c>
      <c r="N3" s="20"/>
      <c r="O3" s="19">
        <f t="shared" ref="O3:O7" si="3">(D3+H3+L3)/((C3+G3+K3)/3)/1000000</f>
        <v>0.0965505573421361</v>
      </c>
      <c r="P3" s="22">
        <f t="shared" ref="P3:P7" si="4">(D3+H3+L3)/1000000</f>
        <v>302.235428</v>
      </c>
      <c r="Q3" s="2">
        <f t="shared" ref="Q3:Q7" si="5">(C3+G3+K3)/3</f>
        <v>3130.33333333333</v>
      </c>
      <c r="S3" s="1">
        <v>302</v>
      </c>
      <c r="T3" s="1">
        <v>3130</v>
      </c>
      <c r="U3" s="19">
        <f t="shared" ref="U3:U8" si="6">S3/T3</f>
        <v>0.0964856230031949</v>
      </c>
      <c r="V3" s="1">
        <v>1207</v>
      </c>
      <c r="W3" s="1">
        <v>71402196</v>
      </c>
      <c r="X3" s="19">
        <f t="shared" ref="X3:X12" si="7">W3/V3/1000000</f>
        <v>0.0591567489643745</v>
      </c>
      <c r="Z3" s="2">
        <f t="shared" ref="Z3:Z7" si="8">V3</f>
        <v>1207</v>
      </c>
      <c r="AA3" s="1">
        <v>71</v>
      </c>
      <c r="AB3" s="19">
        <f t="shared" ref="AB3:AB8" si="9">AA3/Z3</f>
        <v>0.0588235294117647</v>
      </c>
    </row>
    <row r="4" customHeight="1" spans="1:28">
      <c r="A4" s="13">
        <v>2</v>
      </c>
      <c r="B4" s="13" t="s">
        <v>20</v>
      </c>
      <c r="C4" s="1">
        <v>1436</v>
      </c>
      <c r="D4" s="1">
        <v>54491712</v>
      </c>
      <c r="E4" s="19">
        <f t="shared" si="0"/>
        <v>0.0379468746518106</v>
      </c>
      <c r="F4" s="20"/>
      <c r="G4" s="1">
        <v>1471</v>
      </c>
      <c r="H4" s="1">
        <v>55130971</v>
      </c>
      <c r="I4" s="21">
        <f t="shared" si="1"/>
        <v>0.0374785662814412</v>
      </c>
      <c r="J4" s="20"/>
      <c r="K4" s="1">
        <v>1685</v>
      </c>
      <c r="L4" s="1">
        <v>65997171</v>
      </c>
      <c r="M4" s="19">
        <f t="shared" si="2"/>
        <v>0.0391674605341246</v>
      </c>
      <c r="N4" s="20"/>
      <c r="O4" s="19">
        <f t="shared" si="3"/>
        <v>0.114734225174216</v>
      </c>
      <c r="P4" s="22">
        <f t="shared" si="4"/>
        <v>175.619854</v>
      </c>
      <c r="Q4" s="2">
        <f t="shared" si="5"/>
        <v>1530.66666666667</v>
      </c>
      <c r="S4" s="1">
        <v>176</v>
      </c>
      <c r="T4" s="1">
        <v>1531</v>
      </c>
      <c r="U4" s="19">
        <f t="shared" si="6"/>
        <v>0.114957544088831</v>
      </c>
      <c r="V4" s="1">
        <v>3696</v>
      </c>
      <c r="W4" s="23">
        <v>329454217</v>
      </c>
      <c r="X4" s="19">
        <f t="shared" si="7"/>
        <v>0.0891380457251082</v>
      </c>
      <c r="Z4" s="2">
        <f t="shared" si="8"/>
        <v>3696</v>
      </c>
      <c r="AA4" s="1">
        <v>329</v>
      </c>
      <c r="AB4" s="19">
        <f t="shared" si="9"/>
        <v>0.0890151515151515</v>
      </c>
    </row>
    <row r="5" customHeight="1" spans="1:28">
      <c r="A5" s="13">
        <v>3</v>
      </c>
      <c r="B5" s="13" t="s">
        <v>24</v>
      </c>
      <c r="C5" s="1">
        <v>1673</v>
      </c>
      <c r="D5" s="1">
        <v>78677420</v>
      </c>
      <c r="E5" s="19">
        <f t="shared" si="0"/>
        <v>0.0470277465630604</v>
      </c>
      <c r="F5" s="20"/>
      <c r="G5" s="1">
        <v>1173</v>
      </c>
      <c r="H5" s="1">
        <v>48074353</v>
      </c>
      <c r="I5" s="21">
        <f t="shared" si="1"/>
        <v>0.0409841031543052</v>
      </c>
      <c r="J5" s="20"/>
      <c r="K5" s="1">
        <v>1196</v>
      </c>
      <c r="L5" s="1">
        <v>64812218</v>
      </c>
      <c r="M5" s="19">
        <f t="shared" si="2"/>
        <v>0.0541908177257525</v>
      </c>
      <c r="N5" s="20"/>
      <c r="O5" s="19">
        <f t="shared" si="3"/>
        <v>0.14218010217714</v>
      </c>
      <c r="P5" s="22">
        <f t="shared" si="4"/>
        <v>191.563991</v>
      </c>
      <c r="Q5" s="2">
        <f t="shared" si="5"/>
        <v>1347.33333333333</v>
      </c>
      <c r="S5" s="1">
        <v>192</v>
      </c>
      <c r="T5" s="1">
        <v>1347</v>
      </c>
      <c r="U5" s="19">
        <f t="shared" si="6"/>
        <v>0.142538975501114</v>
      </c>
      <c r="V5" s="1">
        <v>963</v>
      </c>
      <c r="W5" s="23">
        <v>70048116</v>
      </c>
      <c r="X5" s="19">
        <f t="shared" si="7"/>
        <v>0.072739476635514</v>
      </c>
      <c r="Z5" s="2">
        <f t="shared" si="8"/>
        <v>963</v>
      </c>
      <c r="AA5" s="1">
        <v>70</v>
      </c>
      <c r="AB5" s="19">
        <f t="shared" si="9"/>
        <v>0.0726895119418484</v>
      </c>
    </row>
    <row r="6" customHeight="1" spans="1:28">
      <c r="A6" s="13">
        <v>4</v>
      </c>
      <c r="B6" s="13" t="s">
        <v>28</v>
      </c>
      <c r="C6" s="1">
        <v>258</v>
      </c>
      <c r="D6" s="2">
        <v>3566801</v>
      </c>
      <c r="E6" s="19">
        <f t="shared" si="0"/>
        <v>0.0138248100775194</v>
      </c>
      <c r="F6" s="20"/>
      <c r="G6" s="1">
        <v>356</v>
      </c>
      <c r="H6" s="1">
        <v>17446962</v>
      </c>
      <c r="I6" s="21">
        <f t="shared" si="1"/>
        <v>0.0490083202247191</v>
      </c>
      <c r="J6" s="20"/>
      <c r="K6" s="1">
        <v>491</v>
      </c>
      <c r="L6" s="1">
        <v>23891207</v>
      </c>
      <c r="M6" s="19">
        <f t="shared" si="2"/>
        <v>0.0486582627291242</v>
      </c>
      <c r="N6" s="20"/>
      <c r="O6" s="19">
        <f t="shared" si="3"/>
        <v>0.121913945701357</v>
      </c>
      <c r="P6" s="22">
        <f t="shared" si="4"/>
        <v>44.90497</v>
      </c>
      <c r="Q6" s="2">
        <f t="shared" si="5"/>
        <v>368.333333333333</v>
      </c>
      <c r="S6" s="1">
        <v>45</v>
      </c>
      <c r="T6" s="1">
        <v>368</v>
      </c>
      <c r="U6" s="19">
        <f t="shared" si="6"/>
        <v>0.122282608695652</v>
      </c>
      <c r="V6" s="1">
        <v>211</v>
      </c>
      <c r="W6" s="1">
        <v>14446301</v>
      </c>
      <c r="X6" s="19">
        <f t="shared" si="7"/>
        <v>0.0684658815165877</v>
      </c>
      <c r="Z6" s="2">
        <f t="shared" si="8"/>
        <v>211</v>
      </c>
      <c r="AA6" s="1">
        <v>14</v>
      </c>
      <c r="AB6" s="19">
        <f t="shared" si="9"/>
        <v>0.0663507109004739</v>
      </c>
    </row>
    <row r="7" customHeight="1" spans="1:28">
      <c r="A7" s="13">
        <v>5</v>
      </c>
      <c r="B7" s="13" t="s">
        <v>32</v>
      </c>
      <c r="C7" s="1">
        <v>207</v>
      </c>
      <c r="D7" s="1">
        <v>3446780</v>
      </c>
      <c r="E7" s="19">
        <f t="shared" si="0"/>
        <v>0.0166511111111111</v>
      </c>
      <c r="F7" s="20"/>
      <c r="G7" s="1">
        <v>159</v>
      </c>
      <c r="H7" s="1">
        <v>3744063</v>
      </c>
      <c r="I7" s="21">
        <f t="shared" si="1"/>
        <v>0.0235475660377359</v>
      </c>
      <c r="J7" s="20"/>
      <c r="K7" s="1">
        <v>6</v>
      </c>
      <c r="L7" s="1">
        <v>129735</v>
      </c>
      <c r="M7" s="19">
        <f t="shared" si="2"/>
        <v>0.0216225</v>
      </c>
      <c r="N7" s="20"/>
      <c r="O7" s="19">
        <f t="shared" si="3"/>
        <v>0.0590369193548387</v>
      </c>
      <c r="P7" s="22">
        <f t="shared" si="4"/>
        <v>7.320578</v>
      </c>
      <c r="Q7" s="2">
        <f t="shared" si="5"/>
        <v>124</v>
      </c>
      <c r="S7" s="1">
        <v>7</v>
      </c>
      <c r="T7" s="1">
        <v>124</v>
      </c>
      <c r="U7" s="24">
        <f t="shared" si="6"/>
        <v>0.0564516129032258</v>
      </c>
      <c r="V7" s="1">
        <v>96</v>
      </c>
      <c r="W7" s="23">
        <v>4241775</v>
      </c>
      <c r="X7" s="19">
        <f t="shared" si="7"/>
        <v>0.04418515625</v>
      </c>
      <c r="Z7" s="2">
        <f t="shared" si="8"/>
        <v>96</v>
      </c>
      <c r="AA7" s="1">
        <v>4</v>
      </c>
      <c r="AB7" s="19">
        <f t="shared" si="9"/>
        <v>0.0416666666666667</v>
      </c>
    </row>
    <row r="8" customHeight="1" spans="1:28">
      <c r="A8" s="13">
        <v>6</v>
      </c>
      <c r="B8" s="13" t="s">
        <v>36</v>
      </c>
      <c r="C8" s="1">
        <v>15.08</v>
      </c>
      <c r="D8" s="1">
        <v>178105</v>
      </c>
      <c r="E8" s="19">
        <f t="shared" si="0"/>
        <v>0.0118106763925729</v>
      </c>
      <c r="F8" s="20"/>
      <c r="G8" s="1">
        <v>7</v>
      </c>
      <c r="H8" s="1">
        <v>176164</v>
      </c>
      <c r="I8" s="21">
        <f t="shared" si="1"/>
        <v>0.0251662857142857</v>
      </c>
      <c r="J8" s="20"/>
      <c r="K8" s="1">
        <v>7</v>
      </c>
      <c r="L8" s="1">
        <v>198306</v>
      </c>
      <c r="M8" s="19">
        <f t="shared" si="2"/>
        <v>0.0283294285714286</v>
      </c>
      <c r="N8" s="20"/>
      <c r="O8" s="19">
        <f>(SUM(D8:D12)+SUM(H8:H12)+SUM(L8:L12))/((SUM(C8:C12)+SUM(G8:G12)+SUM(K8:K12))/3)/1000000</f>
        <v>0.0624075697211155</v>
      </c>
      <c r="P8" s="22">
        <f>(SUM(D8:D12)+SUM(H8:H12)+SUM(L8:L12))/1000000</f>
        <v>3.602789</v>
      </c>
      <c r="Q8" s="2">
        <f>(SUM(C8:C12)+SUM(G8:G12)+SUM(K8:K12))/3</f>
        <v>57.73</v>
      </c>
      <c r="S8" s="1">
        <v>4</v>
      </c>
      <c r="T8" s="1">
        <v>58</v>
      </c>
      <c r="U8" s="19">
        <f t="shared" si="6"/>
        <v>0.0689655172413793</v>
      </c>
      <c r="V8" s="1">
        <v>4.3</v>
      </c>
      <c r="W8" s="1">
        <v>197719.3</v>
      </c>
      <c r="X8" s="19">
        <f t="shared" si="7"/>
        <v>0.0459812325581395</v>
      </c>
      <c r="Z8" s="1">
        <v>22</v>
      </c>
      <c r="AA8" s="1">
        <v>1</v>
      </c>
      <c r="AB8" s="19">
        <f t="shared" si="9"/>
        <v>0.0454545454545455</v>
      </c>
    </row>
    <row r="9" customHeight="1" spans="1:24">
      <c r="A9" s="13">
        <v>7</v>
      </c>
      <c r="B9" s="13" t="s">
        <v>40</v>
      </c>
      <c r="C9" s="1">
        <v>23.88</v>
      </c>
      <c r="D9" s="1">
        <v>253305</v>
      </c>
      <c r="E9" s="19">
        <f t="shared" si="0"/>
        <v>0.0106074120603015</v>
      </c>
      <c r="F9" s="20"/>
      <c r="G9" s="1">
        <v>8</v>
      </c>
      <c r="H9" s="1">
        <v>251581</v>
      </c>
      <c r="I9" s="21">
        <f t="shared" si="1"/>
        <v>0.031447625</v>
      </c>
      <c r="J9" s="20"/>
      <c r="K9" s="1">
        <v>10</v>
      </c>
      <c r="L9" s="1">
        <v>306573</v>
      </c>
      <c r="M9" s="19">
        <f t="shared" si="2"/>
        <v>0.0306573</v>
      </c>
      <c r="N9" s="20"/>
      <c r="O9" s="19"/>
      <c r="V9" s="1">
        <v>4.2</v>
      </c>
      <c r="W9" s="1">
        <v>268276.1</v>
      </c>
      <c r="X9" s="19">
        <f t="shared" si="7"/>
        <v>0.0638752619047619</v>
      </c>
    </row>
    <row r="10" customHeight="1" spans="1:24">
      <c r="A10" s="13">
        <v>8</v>
      </c>
      <c r="B10" s="13" t="s">
        <v>43</v>
      </c>
      <c r="C10" s="1">
        <v>11.85</v>
      </c>
      <c r="D10" s="1">
        <v>154685</v>
      </c>
      <c r="E10" s="19">
        <f t="shared" si="0"/>
        <v>0.0130535864978903</v>
      </c>
      <c r="F10" s="20"/>
      <c r="G10" s="1">
        <v>4</v>
      </c>
      <c r="H10" s="1">
        <v>157602</v>
      </c>
      <c r="I10" s="21">
        <f t="shared" si="1"/>
        <v>0.0394005</v>
      </c>
      <c r="J10" s="20"/>
      <c r="K10" s="1">
        <v>4</v>
      </c>
      <c r="L10" s="1">
        <v>182074</v>
      </c>
      <c r="M10" s="19">
        <f t="shared" si="2"/>
        <v>0.0455185</v>
      </c>
      <c r="N10" s="20"/>
      <c r="O10" s="19"/>
      <c r="V10" s="1">
        <v>2.3</v>
      </c>
      <c r="W10" s="23">
        <v>149264</v>
      </c>
      <c r="X10" s="19">
        <f t="shared" si="7"/>
        <v>0.0648973913043478</v>
      </c>
    </row>
    <row r="11" customHeight="1" spans="1:24">
      <c r="A11" s="13">
        <v>9</v>
      </c>
      <c r="B11" s="13" t="s">
        <v>47</v>
      </c>
      <c r="C11" s="1">
        <v>43.86</v>
      </c>
      <c r="D11" s="1">
        <v>530893</v>
      </c>
      <c r="E11" s="19">
        <f t="shared" si="0"/>
        <v>0.0121042635658915</v>
      </c>
      <c r="F11" s="20"/>
      <c r="G11" s="1">
        <v>18</v>
      </c>
      <c r="H11" s="1">
        <v>568424</v>
      </c>
      <c r="I11" s="21">
        <f t="shared" si="1"/>
        <v>0.0315791111111111</v>
      </c>
      <c r="J11" s="20"/>
      <c r="K11" s="1">
        <v>16</v>
      </c>
      <c r="L11" s="1">
        <v>644442</v>
      </c>
      <c r="M11" s="19">
        <f t="shared" si="2"/>
        <v>0.040277625</v>
      </c>
      <c r="N11" s="20"/>
      <c r="O11" s="19"/>
      <c r="V11" s="1">
        <v>11.3</v>
      </c>
      <c r="W11" s="1">
        <v>624046.9</v>
      </c>
      <c r="X11" s="19">
        <f t="shared" si="7"/>
        <v>0.055225389380531</v>
      </c>
    </row>
    <row r="12" customHeight="1" spans="1:24">
      <c r="A12" s="13">
        <v>10</v>
      </c>
      <c r="B12" s="13" t="s">
        <v>50</v>
      </c>
      <c r="C12" s="1">
        <v>2.52</v>
      </c>
      <c r="D12" s="1">
        <v>217</v>
      </c>
      <c r="E12" s="19">
        <f t="shared" si="0"/>
        <v>8.61111111111111e-5</v>
      </c>
      <c r="F12" s="20"/>
      <c r="G12" s="1">
        <v>1</v>
      </c>
      <c r="H12" s="1">
        <v>195</v>
      </c>
      <c r="I12" s="21">
        <f t="shared" si="1"/>
        <v>0.000195</v>
      </c>
      <c r="J12" s="20"/>
      <c r="K12" s="1">
        <v>1</v>
      </c>
      <c r="L12" s="1">
        <v>223</v>
      </c>
      <c r="M12" s="19">
        <f t="shared" si="2"/>
        <v>0.000223</v>
      </c>
      <c r="N12" s="20"/>
      <c r="O12" s="19"/>
      <c r="V12" s="1">
        <v>0.3</v>
      </c>
      <c r="W12" s="1">
        <v>31</v>
      </c>
      <c r="X12" s="19">
        <f t="shared" si="7"/>
        <v>0.000103333333333333</v>
      </c>
    </row>
    <row r="13" customHeight="1" spans="1:14">
      <c r="A13" s="1" t="s">
        <v>54</v>
      </c>
      <c r="F13" s="20"/>
      <c r="J13" s="20"/>
      <c r="N13" s="20"/>
    </row>
    <row r="14" customHeight="1" spans="1:14">
      <c r="A14" s="1" t="s">
        <v>5</v>
      </c>
      <c r="B14" s="1" t="s">
        <v>6</v>
      </c>
      <c r="D14" s="1"/>
      <c r="E14" s="1"/>
      <c r="F14" s="18"/>
      <c r="J14" s="18"/>
      <c r="N14" s="18"/>
    </row>
    <row r="15" customHeight="1" spans="1:28">
      <c r="A15" s="1">
        <v>1</v>
      </c>
      <c r="B15" s="1" t="s">
        <v>55</v>
      </c>
      <c r="C15" s="1">
        <v>918</v>
      </c>
      <c r="D15" s="1">
        <v>20308237</v>
      </c>
      <c r="E15" s="19">
        <f t="shared" ref="E15:E26" si="10">D15/C15/1000000</f>
        <v>0.0221222625272331</v>
      </c>
      <c r="F15" s="20"/>
      <c r="G15" s="1">
        <v>741</v>
      </c>
      <c r="H15" s="1">
        <v>63372157</v>
      </c>
      <c r="I15" s="21">
        <f t="shared" ref="I15:I26" si="11">H15/G15/1000000</f>
        <v>0.0855224790823212</v>
      </c>
      <c r="J15" s="20"/>
      <c r="K15" s="1">
        <v>870</v>
      </c>
      <c r="L15" s="1">
        <v>75488873</v>
      </c>
      <c r="M15" s="19">
        <f t="shared" ref="M15:M26" si="12">L15/K15/1000000</f>
        <v>0.0867688195402299</v>
      </c>
      <c r="N15" s="20"/>
      <c r="O15" s="19">
        <f t="shared" ref="O15:O26" si="13">(D15+H15+L15)/((C15+G15+K15)/3)/1000000</f>
        <v>0.188812890865955</v>
      </c>
      <c r="P15" s="22">
        <f t="shared" ref="P15:P26" si="14">(D15+H15+L15)/1000000</f>
        <v>159.169267</v>
      </c>
      <c r="Q15" s="2">
        <f t="shared" ref="Q15:Q26" si="15">(C15+G15+K15)/3</f>
        <v>843</v>
      </c>
      <c r="S15" s="1">
        <v>159</v>
      </c>
      <c r="T15" s="1">
        <v>843</v>
      </c>
      <c r="U15" s="19">
        <f t="shared" ref="U15:U26" si="16">S15/T15</f>
        <v>0.188612099644128</v>
      </c>
      <c r="V15" s="1">
        <v>620</v>
      </c>
      <c r="W15" s="1">
        <v>54561740</v>
      </c>
      <c r="X15" s="19">
        <f t="shared" ref="X15:X26" si="17">W15/V15/1000000</f>
        <v>0.0880028064516129</v>
      </c>
      <c r="Z15" s="2">
        <f t="shared" ref="Z15:Z26" si="18">V15</f>
        <v>620</v>
      </c>
      <c r="AA15" s="1">
        <v>55</v>
      </c>
      <c r="AB15" s="19">
        <f t="shared" ref="AB15:AB26" si="19">AA15/Z15</f>
        <v>0.0887096774193548</v>
      </c>
    </row>
    <row r="16" customHeight="1" spans="1:28">
      <c r="A16" s="1">
        <v>2</v>
      </c>
      <c r="B16" s="1" t="s">
        <v>59</v>
      </c>
      <c r="C16" s="1">
        <v>3210</v>
      </c>
      <c r="D16" s="1">
        <v>101035674</v>
      </c>
      <c r="E16" s="19">
        <f t="shared" si="10"/>
        <v>0.0314752878504673</v>
      </c>
      <c r="F16" s="20"/>
      <c r="G16" s="1">
        <v>2272</v>
      </c>
      <c r="H16" s="1">
        <v>114589763</v>
      </c>
      <c r="I16" s="21">
        <f t="shared" si="11"/>
        <v>0.0504356351232394</v>
      </c>
      <c r="J16" s="20"/>
      <c r="K16" s="1">
        <v>2998</v>
      </c>
      <c r="L16" s="1">
        <v>168345061</v>
      </c>
      <c r="M16" s="19">
        <f t="shared" si="12"/>
        <v>0.0561524553035357</v>
      </c>
      <c r="N16" s="20"/>
      <c r="O16" s="19">
        <f t="shared" si="13"/>
        <v>0.135838619575472</v>
      </c>
      <c r="P16" s="22">
        <f t="shared" si="14"/>
        <v>383.970498</v>
      </c>
      <c r="Q16" s="2">
        <f t="shared" si="15"/>
        <v>2826.66666666667</v>
      </c>
      <c r="S16" s="1">
        <v>384</v>
      </c>
      <c r="T16" s="1">
        <v>2827</v>
      </c>
      <c r="U16" s="19">
        <f t="shared" si="16"/>
        <v>0.135833038556774</v>
      </c>
      <c r="V16" s="1">
        <v>1931</v>
      </c>
      <c r="W16" s="23">
        <v>98806585</v>
      </c>
      <c r="X16" s="19">
        <f t="shared" si="17"/>
        <v>0.0511686095287416</v>
      </c>
      <c r="Z16" s="2">
        <f t="shared" si="18"/>
        <v>1931</v>
      </c>
      <c r="AA16" s="1">
        <v>98</v>
      </c>
      <c r="AB16" s="19">
        <f t="shared" si="19"/>
        <v>0.0507509062661833</v>
      </c>
    </row>
    <row r="17" customHeight="1" spans="1:28">
      <c r="A17" s="1">
        <v>3</v>
      </c>
      <c r="B17" s="1" t="s">
        <v>63</v>
      </c>
      <c r="C17" s="1">
        <v>163</v>
      </c>
      <c r="D17" s="1">
        <v>6148164</v>
      </c>
      <c r="E17" s="19">
        <f t="shared" si="10"/>
        <v>0.0377187975460123</v>
      </c>
      <c r="F17" s="20"/>
      <c r="G17" s="1">
        <v>120</v>
      </c>
      <c r="H17" s="1">
        <v>7691192</v>
      </c>
      <c r="I17" s="21">
        <f t="shared" si="11"/>
        <v>0.0640932666666667</v>
      </c>
      <c r="J17" s="20"/>
      <c r="K17" s="1">
        <v>83</v>
      </c>
      <c r="L17" s="1">
        <v>5891032</v>
      </c>
      <c r="M17" s="19">
        <f t="shared" si="12"/>
        <v>0.0709762891566265</v>
      </c>
      <c r="N17" s="20"/>
      <c r="O17" s="19">
        <f t="shared" si="13"/>
        <v>0.161724491803279</v>
      </c>
      <c r="P17" s="22">
        <f t="shared" si="14"/>
        <v>19.730388</v>
      </c>
      <c r="Q17" s="2">
        <f t="shared" si="15"/>
        <v>122</v>
      </c>
      <c r="S17" s="1">
        <v>20</v>
      </c>
      <c r="T17" s="1">
        <v>122</v>
      </c>
      <c r="U17" s="19">
        <f t="shared" si="16"/>
        <v>0.163934426229508</v>
      </c>
      <c r="V17" s="1">
        <v>58</v>
      </c>
      <c r="W17" s="23">
        <v>5689634</v>
      </c>
      <c r="X17" s="19">
        <f t="shared" si="17"/>
        <v>0.0980971379310345</v>
      </c>
      <c r="Z17" s="2">
        <f t="shared" si="18"/>
        <v>58</v>
      </c>
      <c r="AA17" s="1">
        <v>6</v>
      </c>
      <c r="AB17" s="24">
        <f t="shared" si="19"/>
        <v>0.103448275862069</v>
      </c>
    </row>
    <row r="18" customHeight="1" spans="1:28">
      <c r="A18" s="1">
        <v>4</v>
      </c>
      <c r="B18" s="1" t="s">
        <v>67</v>
      </c>
      <c r="C18" s="1">
        <v>154</v>
      </c>
      <c r="D18" s="1">
        <v>4465171</v>
      </c>
      <c r="E18" s="19">
        <f t="shared" si="10"/>
        <v>0.0289946168831169</v>
      </c>
      <c r="F18" s="20"/>
      <c r="G18" s="1">
        <v>91</v>
      </c>
      <c r="H18" s="1">
        <v>5057656</v>
      </c>
      <c r="I18" s="21">
        <f t="shared" si="11"/>
        <v>0.0555786373626374</v>
      </c>
      <c r="J18" s="20"/>
      <c r="K18" s="1">
        <v>97</v>
      </c>
      <c r="L18" s="1">
        <v>6507882</v>
      </c>
      <c r="M18" s="19">
        <f t="shared" si="12"/>
        <v>0.0670915670103093</v>
      </c>
      <c r="N18" s="20"/>
      <c r="O18" s="19">
        <f t="shared" si="13"/>
        <v>0.140620254385965</v>
      </c>
      <c r="P18" s="22">
        <f t="shared" si="14"/>
        <v>16.030709</v>
      </c>
      <c r="Q18" s="2">
        <f t="shared" si="15"/>
        <v>114</v>
      </c>
      <c r="S18" s="1">
        <v>16</v>
      </c>
      <c r="T18" s="1">
        <v>114</v>
      </c>
      <c r="U18" s="19">
        <f t="shared" si="16"/>
        <v>0.140350877192982</v>
      </c>
      <c r="V18" s="1">
        <v>65</v>
      </c>
      <c r="W18" s="1">
        <v>5299130</v>
      </c>
      <c r="X18" s="19">
        <f t="shared" si="17"/>
        <v>0.0815250769230769</v>
      </c>
      <c r="Z18" s="2">
        <f t="shared" si="18"/>
        <v>65</v>
      </c>
      <c r="AA18" s="1">
        <v>5</v>
      </c>
      <c r="AB18" s="19">
        <f t="shared" si="19"/>
        <v>0.0769230769230769</v>
      </c>
    </row>
    <row r="19" customHeight="1" spans="1:28">
      <c r="A19" s="1">
        <v>5</v>
      </c>
      <c r="B19" s="1" t="s">
        <v>71</v>
      </c>
      <c r="C19" s="1">
        <v>565</v>
      </c>
      <c r="D19" s="1">
        <v>25567591</v>
      </c>
      <c r="E19" s="19">
        <f t="shared" si="10"/>
        <v>0.0452523734513274</v>
      </c>
      <c r="F19" s="20"/>
      <c r="G19" s="1">
        <v>681</v>
      </c>
      <c r="H19" s="1">
        <v>49657550</v>
      </c>
      <c r="I19" s="21">
        <f t="shared" si="11"/>
        <v>0.0729185756240822</v>
      </c>
      <c r="J19" s="20"/>
      <c r="K19" s="1">
        <v>211</v>
      </c>
      <c r="L19" s="1">
        <v>15064709</v>
      </c>
      <c r="M19" s="19">
        <f t="shared" si="12"/>
        <v>0.0713967251184834</v>
      </c>
      <c r="N19" s="20"/>
      <c r="O19" s="19">
        <f t="shared" si="13"/>
        <v>0.185909094028826</v>
      </c>
      <c r="P19" s="22">
        <f t="shared" si="14"/>
        <v>90.28985</v>
      </c>
      <c r="Q19" s="2">
        <f t="shared" si="15"/>
        <v>485.666666666667</v>
      </c>
      <c r="S19" s="1">
        <v>90</v>
      </c>
      <c r="T19" s="1">
        <v>486</v>
      </c>
      <c r="U19" s="19">
        <f t="shared" si="16"/>
        <v>0.185185185185185</v>
      </c>
      <c r="V19" s="1">
        <v>267</v>
      </c>
      <c r="W19" s="23">
        <v>27342884</v>
      </c>
      <c r="X19" s="19">
        <f t="shared" si="17"/>
        <v>0.102407805243446</v>
      </c>
      <c r="Z19" s="2">
        <f t="shared" si="18"/>
        <v>267</v>
      </c>
      <c r="AA19" s="1">
        <v>27</v>
      </c>
      <c r="AB19" s="24">
        <f t="shared" si="19"/>
        <v>0.101123595505618</v>
      </c>
    </row>
    <row r="20" customHeight="1" spans="1:28">
      <c r="A20" s="1">
        <v>6</v>
      </c>
      <c r="B20" s="1" t="s">
        <v>75</v>
      </c>
      <c r="C20" s="1">
        <v>775</v>
      </c>
      <c r="D20" s="1">
        <v>24493503</v>
      </c>
      <c r="E20" s="19">
        <f t="shared" si="10"/>
        <v>0.03160452</v>
      </c>
      <c r="F20" s="20"/>
      <c r="G20" s="1">
        <v>1005</v>
      </c>
      <c r="H20" s="1">
        <v>52552601</v>
      </c>
      <c r="I20" s="21">
        <f t="shared" si="11"/>
        <v>0.0522911452736318</v>
      </c>
      <c r="J20" s="20"/>
      <c r="K20" s="1">
        <v>156</v>
      </c>
      <c r="L20" s="1">
        <v>4510777</v>
      </c>
      <c r="M20" s="19">
        <f t="shared" si="12"/>
        <v>0.0289152371794872</v>
      </c>
      <c r="N20" s="20"/>
      <c r="O20" s="19">
        <f t="shared" si="13"/>
        <v>0.126379464359504</v>
      </c>
      <c r="P20" s="22">
        <f t="shared" si="14"/>
        <v>81.556881</v>
      </c>
      <c r="Q20" s="2">
        <f t="shared" si="15"/>
        <v>645.333333333333</v>
      </c>
      <c r="S20" s="1">
        <v>82</v>
      </c>
      <c r="T20" s="1">
        <v>645</v>
      </c>
      <c r="U20" s="19">
        <f t="shared" si="16"/>
        <v>0.127131782945736</v>
      </c>
      <c r="V20" s="23">
        <v>204</v>
      </c>
      <c r="W20" s="1">
        <v>16035797</v>
      </c>
      <c r="X20" s="19">
        <f t="shared" si="17"/>
        <v>0.0786068480392157</v>
      </c>
      <c r="Z20" s="2">
        <f t="shared" si="18"/>
        <v>204</v>
      </c>
      <c r="AA20" s="1">
        <v>16</v>
      </c>
      <c r="AB20" s="19">
        <f t="shared" si="19"/>
        <v>0.0784313725490196</v>
      </c>
    </row>
    <row r="21" customHeight="1" spans="1:28">
      <c r="A21" s="1">
        <v>7</v>
      </c>
      <c r="B21" s="1" t="s">
        <v>79</v>
      </c>
      <c r="C21" s="1">
        <v>1835</v>
      </c>
      <c r="D21" s="1">
        <v>44227112</v>
      </c>
      <c r="E21" s="19">
        <f t="shared" si="10"/>
        <v>0.0241019683923706</v>
      </c>
      <c r="F21" s="20"/>
      <c r="G21" s="1">
        <v>8813</v>
      </c>
      <c r="H21" s="1">
        <v>330246315</v>
      </c>
      <c r="I21" s="21">
        <f t="shared" si="11"/>
        <v>0.0374726330420969</v>
      </c>
      <c r="J21" s="20"/>
      <c r="K21" s="1">
        <v>7615</v>
      </c>
      <c r="L21" s="1">
        <v>352329627</v>
      </c>
      <c r="M21" s="19">
        <f t="shared" si="12"/>
        <v>0.046267843335522</v>
      </c>
      <c r="N21" s="20"/>
      <c r="O21" s="19">
        <f t="shared" si="13"/>
        <v>0.119389430104583</v>
      </c>
      <c r="P21" s="22">
        <f t="shared" si="14"/>
        <v>726.803054</v>
      </c>
      <c r="Q21" s="2">
        <f t="shared" si="15"/>
        <v>6087.66666666667</v>
      </c>
      <c r="S21" s="1">
        <v>727</v>
      </c>
      <c r="T21" s="1">
        <v>6088</v>
      </c>
      <c r="U21" s="19">
        <f t="shared" si="16"/>
        <v>0.119415243101183</v>
      </c>
      <c r="V21" s="23">
        <v>5813</v>
      </c>
      <c r="W21" s="23">
        <v>285807367</v>
      </c>
      <c r="X21" s="19">
        <f t="shared" si="17"/>
        <v>0.0491669305006021</v>
      </c>
      <c r="Z21" s="2">
        <f t="shared" si="18"/>
        <v>5813</v>
      </c>
      <c r="AA21" s="1">
        <v>286</v>
      </c>
      <c r="AB21" s="19">
        <f t="shared" si="19"/>
        <v>0.0492000688112851</v>
      </c>
    </row>
    <row r="22" customHeight="1" spans="1:28">
      <c r="A22" s="1">
        <v>8</v>
      </c>
      <c r="B22" s="1" t="s">
        <v>83</v>
      </c>
      <c r="C22" s="1">
        <v>201</v>
      </c>
      <c r="D22" s="1">
        <v>5702509</v>
      </c>
      <c r="E22" s="19">
        <f t="shared" si="10"/>
        <v>0.0283706915422886</v>
      </c>
      <c r="F22" s="20"/>
      <c r="G22" s="1">
        <v>101</v>
      </c>
      <c r="H22" s="1">
        <v>5281888</v>
      </c>
      <c r="I22" s="21">
        <f t="shared" si="11"/>
        <v>0.0522959207920792</v>
      </c>
      <c r="J22" s="20"/>
      <c r="K22" s="1">
        <v>114</v>
      </c>
      <c r="L22" s="1">
        <v>7197321</v>
      </c>
      <c r="M22" s="19">
        <f t="shared" si="12"/>
        <v>0.0631343947368421</v>
      </c>
      <c r="N22" s="20"/>
      <c r="O22" s="19">
        <f t="shared" si="13"/>
        <v>0.131118158653846</v>
      </c>
      <c r="P22" s="22">
        <f t="shared" si="14"/>
        <v>18.181718</v>
      </c>
      <c r="Q22" s="2">
        <f t="shared" si="15"/>
        <v>138.666666666667</v>
      </c>
      <c r="S22" s="1">
        <v>18</v>
      </c>
      <c r="T22" s="1">
        <v>139</v>
      </c>
      <c r="U22" s="19">
        <f t="shared" si="16"/>
        <v>0.129496402877698</v>
      </c>
      <c r="V22" s="1">
        <v>84</v>
      </c>
      <c r="W22" s="23">
        <v>6228535</v>
      </c>
      <c r="X22" s="19">
        <f t="shared" si="17"/>
        <v>0.0741492261904762</v>
      </c>
      <c r="Z22" s="2">
        <f t="shared" si="18"/>
        <v>84</v>
      </c>
      <c r="AA22" s="1">
        <v>6</v>
      </c>
      <c r="AB22" s="19">
        <f t="shared" si="19"/>
        <v>0.0714285714285714</v>
      </c>
    </row>
    <row r="23" customHeight="1" spans="1:28">
      <c r="A23" s="1">
        <v>9</v>
      </c>
      <c r="B23" s="1" t="s">
        <v>87</v>
      </c>
      <c r="C23" s="1">
        <v>197</v>
      </c>
      <c r="D23" s="1">
        <v>1453209</v>
      </c>
      <c r="E23" s="19">
        <f t="shared" si="10"/>
        <v>0.00737669543147208</v>
      </c>
      <c r="F23" s="20"/>
      <c r="G23" s="1">
        <v>157</v>
      </c>
      <c r="H23" s="1">
        <v>6725400</v>
      </c>
      <c r="I23" s="21">
        <f t="shared" si="11"/>
        <v>0.0428369426751592</v>
      </c>
      <c r="J23" s="20"/>
      <c r="K23" s="1">
        <v>54</v>
      </c>
      <c r="L23" s="1">
        <v>1514008</v>
      </c>
      <c r="M23" s="19">
        <f t="shared" si="12"/>
        <v>0.0280371851851852</v>
      </c>
      <c r="N23" s="20"/>
      <c r="O23" s="19">
        <f t="shared" si="13"/>
        <v>0.0712692426470588</v>
      </c>
      <c r="P23" s="22">
        <f t="shared" si="14"/>
        <v>9.692617</v>
      </c>
      <c r="Q23" s="2">
        <f t="shared" si="15"/>
        <v>136</v>
      </c>
      <c r="S23" s="1">
        <v>10</v>
      </c>
      <c r="T23" s="1">
        <v>136</v>
      </c>
      <c r="U23" s="19">
        <f t="shared" si="16"/>
        <v>0.0735294117647059</v>
      </c>
      <c r="V23" s="1">
        <v>64</v>
      </c>
      <c r="W23" s="1">
        <v>4986503</v>
      </c>
      <c r="X23" s="19">
        <f t="shared" si="17"/>
        <v>0.077914109375</v>
      </c>
      <c r="Z23" s="2">
        <f t="shared" si="18"/>
        <v>64</v>
      </c>
      <c r="AA23" s="1">
        <v>5</v>
      </c>
      <c r="AB23" s="19">
        <f t="shared" si="19"/>
        <v>0.078125</v>
      </c>
    </row>
    <row r="24" customHeight="1" spans="1:28">
      <c r="A24" s="1">
        <v>10</v>
      </c>
      <c r="B24" s="13" t="s">
        <v>91</v>
      </c>
      <c r="C24" s="1">
        <v>403</v>
      </c>
      <c r="D24" s="1">
        <v>18990613</v>
      </c>
      <c r="E24" s="19">
        <f t="shared" si="10"/>
        <v>0.0471231091811414</v>
      </c>
      <c r="F24" s="20"/>
      <c r="G24" s="1">
        <v>261</v>
      </c>
      <c r="H24" s="1">
        <v>19719454</v>
      </c>
      <c r="I24" s="21">
        <f t="shared" si="11"/>
        <v>0.0755534636015326</v>
      </c>
      <c r="J24" s="20"/>
      <c r="K24" s="1">
        <v>295</v>
      </c>
      <c r="L24" s="1">
        <v>23707711</v>
      </c>
      <c r="M24" s="19">
        <f t="shared" si="12"/>
        <v>0.0803651220338983</v>
      </c>
      <c r="N24" s="20"/>
      <c r="O24" s="19">
        <f t="shared" si="13"/>
        <v>0.195258950990615</v>
      </c>
      <c r="P24" s="22">
        <f t="shared" si="14"/>
        <v>62.417778</v>
      </c>
      <c r="Q24" s="2">
        <f t="shared" si="15"/>
        <v>319.666666666667</v>
      </c>
      <c r="S24" s="1">
        <v>62</v>
      </c>
      <c r="T24" s="1">
        <v>320</v>
      </c>
      <c r="U24" s="24">
        <f t="shared" si="16"/>
        <v>0.19375</v>
      </c>
      <c r="V24" s="1">
        <v>192</v>
      </c>
      <c r="W24" s="23">
        <v>19599451</v>
      </c>
      <c r="X24" s="19">
        <f t="shared" si="17"/>
        <v>0.102080473958333</v>
      </c>
      <c r="Z24" s="2">
        <f t="shared" si="18"/>
        <v>192</v>
      </c>
      <c r="AA24" s="1">
        <v>20</v>
      </c>
      <c r="AB24" s="24">
        <f t="shared" si="19"/>
        <v>0.104166666666667</v>
      </c>
    </row>
    <row r="25" customHeight="1" spans="1:28">
      <c r="A25" s="1">
        <v>11</v>
      </c>
      <c r="B25" s="1" t="s">
        <v>95</v>
      </c>
      <c r="C25" s="1">
        <v>5980</v>
      </c>
      <c r="D25" s="1">
        <v>144825433</v>
      </c>
      <c r="E25" s="19">
        <f t="shared" si="10"/>
        <v>0.0242182998327759</v>
      </c>
      <c r="F25" s="20"/>
      <c r="G25" s="1">
        <v>3749</v>
      </c>
      <c r="H25" s="1">
        <v>131540139</v>
      </c>
      <c r="I25" s="21">
        <f t="shared" si="11"/>
        <v>0.0350867268604961</v>
      </c>
      <c r="J25" s="20"/>
      <c r="K25" s="1">
        <v>3735</v>
      </c>
      <c r="L25" s="1">
        <v>144963352</v>
      </c>
      <c r="M25" s="19">
        <f t="shared" si="12"/>
        <v>0.0388121424364123</v>
      </c>
      <c r="N25" s="20"/>
      <c r="O25" s="19">
        <f t="shared" si="13"/>
        <v>0.0938789937611408</v>
      </c>
      <c r="P25" s="22">
        <f t="shared" si="14"/>
        <v>421.328924</v>
      </c>
      <c r="Q25" s="2">
        <f t="shared" si="15"/>
        <v>4488</v>
      </c>
      <c r="S25" s="1">
        <v>421</v>
      </c>
      <c r="T25" s="1">
        <v>4488</v>
      </c>
      <c r="U25" s="19">
        <f t="shared" si="16"/>
        <v>0.0938057040998218</v>
      </c>
      <c r="V25" s="23">
        <v>4231</v>
      </c>
      <c r="W25" s="23">
        <v>163766361</v>
      </c>
      <c r="X25" s="19">
        <f t="shared" si="17"/>
        <v>0.0387063013471992</v>
      </c>
      <c r="Z25" s="2">
        <f t="shared" si="18"/>
        <v>4231</v>
      </c>
      <c r="AA25" s="1">
        <v>164</v>
      </c>
      <c r="AB25" s="19">
        <f t="shared" si="19"/>
        <v>0.0387615220987946</v>
      </c>
    </row>
    <row r="26" customHeight="1" spans="1:28">
      <c r="A26" s="1">
        <v>12</v>
      </c>
      <c r="B26" s="1" t="s">
        <v>99</v>
      </c>
      <c r="C26" s="1">
        <v>1603</v>
      </c>
      <c r="D26" s="1">
        <v>38383509</v>
      </c>
      <c r="E26" s="19">
        <f t="shared" si="10"/>
        <v>0.0239447966313163</v>
      </c>
      <c r="F26" s="20"/>
      <c r="G26" s="1">
        <v>2185</v>
      </c>
      <c r="H26" s="1">
        <v>88586370</v>
      </c>
      <c r="I26" s="21">
        <f t="shared" si="11"/>
        <v>0.0405429610983982</v>
      </c>
      <c r="J26" s="20"/>
      <c r="K26" s="1">
        <v>1207</v>
      </c>
      <c r="L26" s="1">
        <v>52965753</v>
      </c>
      <c r="M26" s="19">
        <f t="shared" si="12"/>
        <v>0.0438821483015742</v>
      </c>
      <c r="N26" s="20"/>
      <c r="O26" s="19">
        <f t="shared" si="13"/>
        <v>0.108069448648649</v>
      </c>
      <c r="P26" s="22">
        <f t="shared" si="14"/>
        <v>179.935632</v>
      </c>
      <c r="Q26" s="2">
        <f t="shared" si="15"/>
        <v>1665</v>
      </c>
      <c r="S26" s="1">
        <v>180</v>
      </c>
      <c r="T26" s="1">
        <v>1665</v>
      </c>
      <c r="U26" s="19">
        <f t="shared" si="16"/>
        <v>0.108108108108108</v>
      </c>
      <c r="V26" s="1">
        <v>941</v>
      </c>
      <c r="W26" s="23">
        <v>139481061</v>
      </c>
      <c r="X26" s="19">
        <f t="shared" si="17"/>
        <v>0.148226419766206</v>
      </c>
      <c r="Z26" s="2">
        <f t="shared" si="18"/>
        <v>941</v>
      </c>
      <c r="AA26" s="1">
        <v>139</v>
      </c>
      <c r="AB26" s="24">
        <f t="shared" si="19"/>
        <v>0.147715196599362</v>
      </c>
    </row>
    <row r="27" customHeight="1" spans="6:14">
      <c r="F27" s="20"/>
      <c r="J27" s="20"/>
      <c r="N27" s="20"/>
    </row>
    <row r="28" customHeight="1" spans="6:28">
      <c r="F28" s="20"/>
      <c r="J28" s="20"/>
      <c r="N28" s="20"/>
      <c r="O28" s="19">
        <f>(SUM(D3:D26)+SUM(H3:H26)+SUM(L3:L26))/((SUM(C3:C26)+SUM(G3:G26)+SUM(K3:K26))/3)/1000000</f>
        <v>0.118475129863901</v>
      </c>
      <c r="S28" s="2">
        <f>SUM(S3:S26)</f>
        <v>2895</v>
      </c>
      <c r="T28" s="2">
        <f>SUM(T3:T26)</f>
        <v>24431</v>
      </c>
      <c r="U28" s="19">
        <f>S28/T28</f>
        <v>0.118496991527158</v>
      </c>
      <c r="Z28" s="2">
        <f t="shared" ref="Z28:AA28" si="20">SUM(Z3:Z26)</f>
        <v>20665</v>
      </c>
      <c r="AA28" s="2">
        <f t="shared" si="20"/>
        <v>1316</v>
      </c>
      <c r="AB28" s="19">
        <f>AA28/Z28</f>
        <v>0.0636825550447617</v>
      </c>
    </row>
    <row r="29" customHeight="1" spans="6:14">
      <c r="F29" s="20"/>
      <c r="J29" s="20"/>
      <c r="N29" s="20"/>
    </row>
    <row r="30" customHeight="1" spans="6:14">
      <c r="F30" s="20"/>
      <c r="J30" s="20"/>
      <c r="N30" s="20"/>
    </row>
    <row r="31" customHeight="1" spans="6:14">
      <c r="F31" s="20"/>
      <c r="J31" s="20"/>
      <c r="N31" s="20"/>
    </row>
    <row r="32" customHeight="1" spans="6:14">
      <c r="F32" s="20"/>
      <c r="J32" s="20"/>
      <c r="N32" s="20"/>
    </row>
    <row r="33" customHeight="1" spans="6:14">
      <c r="F33" s="20"/>
      <c r="J33" s="20"/>
      <c r="N33" s="20"/>
    </row>
    <row r="34" customHeight="1" spans="6:14">
      <c r="F34" s="20"/>
      <c r="J34" s="20"/>
      <c r="N34" s="20"/>
    </row>
    <row r="35" customHeight="1" spans="5:14">
      <c r="E35" s="19"/>
      <c r="F35" s="20"/>
      <c r="J35" s="20"/>
      <c r="N35" s="20"/>
    </row>
    <row r="36" customHeight="1" spans="5:14">
      <c r="E36" s="19"/>
      <c r="F36" s="20"/>
      <c r="J36" s="20"/>
      <c r="N36" s="20"/>
    </row>
    <row r="37" customHeight="1" spans="5:14">
      <c r="E37" s="19"/>
      <c r="F37" s="20"/>
      <c r="J37" s="20"/>
      <c r="N37" s="20"/>
    </row>
    <row r="38" customHeight="1" spans="5:14">
      <c r="E38" s="19"/>
      <c r="F38" s="20"/>
      <c r="J38" s="20"/>
      <c r="N38" s="20"/>
    </row>
    <row r="39" customHeight="1" spans="5:14">
      <c r="E39" s="19"/>
      <c r="F39" s="20"/>
      <c r="J39" s="20"/>
      <c r="N39" s="20"/>
    </row>
    <row r="40" customHeight="1" spans="5:14">
      <c r="E40" s="19"/>
      <c r="F40" s="20"/>
      <c r="J40" s="20"/>
      <c r="N40" s="20"/>
    </row>
    <row r="41" customHeight="1" spans="5:14">
      <c r="E41" s="19"/>
      <c r="F41" s="20"/>
      <c r="J41" s="20"/>
      <c r="N41" s="20"/>
    </row>
    <row r="42" customHeight="1" spans="6:14">
      <c r="F42" s="20"/>
      <c r="J42" s="20"/>
      <c r="N42" s="20"/>
    </row>
    <row r="43" customHeight="1" spans="5:14">
      <c r="E43" s="19"/>
      <c r="F43" s="20"/>
      <c r="J43" s="20"/>
      <c r="N43" s="20"/>
    </row>
    <row r="44" customHeight="1" spans="5:14">
      <c r="E44" s="19"/>
      <c r="F44" s="20"/>
      <c r="J44" s="20"/>
      <c r="N44" s="20"/>
    </row>
    <row r="45" customHeight="1" spans="5:14">
      <c r="E45" s="19"/>
      <c r="F45" s="20"/>
      <c r="J45" s="20"/>
      <c r="N45" s="20"/>
    </row>
    <row r="46" customHeight="1" spans="5:14">
      <c r="E46" s="19"/>
      <c r="F46" s="20"/>
      <c r="J46" s="20"/>
      <c r="N46" s="20"/>
    </row>
    <row r="47" customHeight="1" spans="6:14">
      <c r="F47" s="20"/>
      <c r="J47" s="20"/>
      <c r="N47" s="20"/>
    </row>
    <row r="48" customHeight="1" spans="5:14">
      <c r="E48" s="19"/>
      <c r="F48" s="20"/>
      <c r="J48" s="20"/>
      <c r="N48" s="20"/>
    </row>
    <row r="49" customHeight="1" spans="5:14">
      <c r="E49" s="19"/>
      <c r="F49" s="20"/>
      <c r="J49" s="20"/>
      <c r="N49" s="20"/>
    </row>
    <row r="50" customHeight="1" spans="5:14">
      <c r="E50" s="19"/>
      <c r="F50" s="20"/>
      <c r="J50" s="20"/>
      <c r="N50" s="20"/>
    </row>
    <row r="51" customHeight="1" spans="5:14">
      <c r="E51" s="19"/>
      <c r="F51" s="20"/>
      <c r="J51" s="20"/>
      <c r="N51" s="20"/>
    </row>
    <row r="52" customHeight="1" spans="5:14">
      <c r="E52" s="19"/>
      <c r="F52" s="20"/>
      <c r="J52" s="20"/>
      <c r="N52" s="20"/>
    </row>
    <row r="53" customHeight="1" spans="5:14">
      <c r="E53" s="19"/>
      <c r="F53" s="20"/>
      <c r="J53" s="20"/>
      <c r="N53" s="20"/>
    </row>
    <row r="54" customHeight="1" spans="5:14">
      <c r="E54" s="19"/>
      <c r="F54" s="20"/>
      <c r="J54" s="20"/>
      <c r="N54" s="20"/>
    </row>
    <row r="55" customHeight="1" spans="5:14">
      <c r="E55" s="19"/>
      <c r="F55" s="20"/>
      <c r="J55" s="20"/>
      <c r="N55" s="20"/>
    </row>
    <row r="56" customHeight="1" spans="6:14">
      <c r="F56" s="20"/>
      <c r="J56" s="20"/>
      <c r="N56" s="20"/>
    </row>
    <row r="57" customHeight="1" spans="6:14">
      <c r="F57" s="20"/>
      <c r="J57" s="20"/>
      <c r="N57" s="20"/>
    </row>
    <row r="58" customHeight="1" spans="6:14">
      <c r="F58" s="20"/>
      <c r="J58" s="20"/>
      <c r="N58" s="20"/>
    </row>
    <row r="59" customHeight="1" spans="6:14">
      <c r="F59" s="20"/>
      <c r="J59" s="20"/>
      <c r="N59" s="20"/>
    </row>
    <row r="60" customHeight="1" spans="6:14">
      <c r="F60" s="20"/>
      <c r="J60" s="20"/>
      <c r="N60" s="20"/>
    </row>
    <row r="61" customHeight="1" spans="6:14">
      <c r="F61" s="20"/>
      <c r="J61" s="20"/>
      <c r="N61" s="20"/>
    </row>
    <row r="62" customHeight="1" spans="6:14">
      <c r="F62" s="20"/>
      <c r="J62" s="20"/>
      <c r="N62" s="20"/>
    </row>
    <row r="63" customHeight="1" spans="6:14">
      <c r="F63" s="20"/>
      <c r="J63" s="20"/>
      <c r="N63" s="20"/>
    </row>
    <row r="64" customHeight="1" spans="6:14">
      <c r="F64" s="20"/>
      <c r="J64" s="20"/>
      <c r="N64" s="20"/>
    </row>
    <row r="65" customHeight="1" spans="6:14">
      <c r="F65" s="20"/>
      <c r="J65" s="20"/>
      <c r="N65" s="20"/>
    </row>
    <row r="66" customHeight="1" spans="6:14">
      <c r="F66" s="20"/>
      <c r="J66" s="20"/>
      <c r="N66" s="20"/>
    </row>
    <row r="67" customHeight="1" spans="6:14">
      <c r="F67" s="20"/>
      <c r="J67" s="20"/>
      <c r="N67" s="20"/>
    </row>
    <row r="68" customHeight="1" spans="6:14">
      <c r="F68" s="20"/>
      <c r="J68" s="20"/>
      <c r="N68" s="20"/>
    </row>
    <row r="69" customHeight="1" spans="6:14">
      <c r="F69" s="20"/>
      <c r="J69" s="20"/>
      <c r="N69" s="20"/>
    </row>
    <row r="70" customHeight="1" spans="6:14">
      <c r="F70" s="20"/>
      <c r="J70" s="20"/>
      <c r="N70" s="20"/>
    </row>
    <row r="71" customHeight="1" spans="6:14">
      <c r="F71" s="20"/>
      <c r="J71" s="20"/>
      <c r="N71" s="20"/>
    </row>
    <row r="72" customHeight="1" spans="6:14">
      <c r="F72" s="20"/>
      <c r="J72" s="20"/>
      <c r="N72" s="20"/>
    </row>
    <row r="73" customHeight="1" spans="6:14">
      <c r="F73" s="20"/>
      <c r="J73" s="20"/>
      <c r="N73" s="20"/>
    </row>
    <row r="74" customHeight="1" spans="6:14">
      <c r="F74" s="20"/>
      <c r="J74" s="20"/>
      <c r="N74" s="20"/>
    </row>
    <row r="75" customHeight="1" spans="6:14">
      <c r="F75" s="20"/>
      <c r="J75" s="20"/>
      <c r="N75" s="20"/>
    </row>
    <row r="76" customHeight="1" spans="6:14">
      <c r="F76" s="20"/>
      <c r="J76" s="20"/>
      <c r="N76" s="20"/>
    </row>
    <row r="77" customHeight="1" spans="6:14">
      <c r="F77" s="20"/>
      <c r="J77" s="20"/>
      <c r="N77" s="20"/>
    </row>
    <row r="78" customHeight="1" spans="6:14">
      <c r="F78" s="20"/>
      <c r="J78" s="20"/>
      <c r="N78" s="20"/>
    </row>
    <row r="79" customHeight="1" spans="6:14">
      <c r="F79" s="20"/>
      <c r="J79" s="20"/>
      <c r="N79" s="20"/>
    </row>
    <row r="80" customHeight="1" spans="6:14">
      <c r="F80" s="20"/>
      <c r="J80" s="20"/>
      <c r="N80" s="20"/>
    </row>
    <row r="81" customHeight="1" spans="6:14">
      <c r="F81" s="20"/>
      <c r="J81" s="20"/>
      <c r="N81" s="20"/>
    </row>
    <row r="82" customHeight="1" spans="6:14">
      <c r="F82" s="20"/>
      <c r="J82" s="20"/>
      <c r="N82" s="20"/>
    </row>
    <row r="83" customHeight="1" spans="6:14">
      <c r="F83" s="20"/>
      <c r="J83" s="20"/>
      <c r="N83" s="20"/>
    </row>
    <row r="84" customHeight="1" spans="6:14">
      <c r="F84" s="20"/>
      <c r="J84" s="20"/>
      <c r="N84" s="20"/>
    </row>
    <row r="85" customHeight="1" spans="6:14">
      <c r="F85" s="20"/>
      <c r="J85" s="20"/>
      <c r="N85" s="20"/>
    </row>
    <row r="86" customHeight="1" spans="6:14">
      <c r="F86" s="20"/>
      <c r="J86" s="20"/>
      <c r="N86" s="20"/>
    </row>
    <row r="87" customHeight="1" spans="6:14">
      <c r="F87" s="20"/>
      <c r="J87" s="20"/>
      <c r="N87" s="20"/>
    </row>
    <row r="88" customHeight="1" spans="6:14">
      <c r="F88" s="20"/>
      <c r="J88" s="20"/>
      <c r="N88" s="20"/>
    </row>
    <row r="89" customHeight="1" spans="6:14">
      <c r="F89" s="20"/>
      <c r="J89" s="20"/>
      <c r="N89" s="20"/>
    </row>
    <row r="90" customHeight="1" spans="6:14">
      <c r="F90" s="20"/>
      <c r="J90" s="20"/>
      <c r="N90" s="20"/>
    </row>
    <row r="91" customHeight="1" spans="6:14">
      <c r="F91" s="20"/>
      <c r="J91" s="20"/>
      <c r="N91" s="20"/>
    </row>
    <row r="92" customHeight="1" spans="6:14">
      <c r="F92" s="20"/>
      <c r="J92" s="20"/>
      <c r="N92" s="20"/>
    </row>
    <row r="93" customHeight="1" spans="6:14">
      <c r="F93" s="20"/>
      <c r="J93" s="20"/>
      <c r="N93" s="20"/>
    </row>
    <row r="94" customHeight="1" spans="6:14">
      <c r="F94" s="20"/>
      <c r="J94" s="20"/>
      <c r="N94" s="20"/>
    </row>
    <row r="95" customHeight="1" spans="6:14">
      <c r="F95" s="20"/>
      <c r="J95" s="20"/>
      <c r="N95" s="20"/>
    </row>
    <row r="96" customHeight="1" spans="6:14">
      <c r="F96" s="20"/>
      <c r="J96" s="20"/>
      <c r="N96" s="20"/>
    </row>
    <row r="97" customHeight="1" spans="6:14">
      <c r="F97" s="20"/>
      <c r="J97" s="20"/>
      <c r="N97" s="20"/>
    </row>
    <row r="98" customHeight="1" spans="6:14">
      <c r="F98" s="20"/>
      <c r="J98" s="20"/>
      <c r="N98" s="20"/>
    </row>
    <row r="99" customHeight="1" spans="6:14">
      <c r="F99" s="20"/>
      <c r="J99" s="20"/>
      <c r="N99" s="20"/>
    </row>
    <row r="100" customHeight="1" spans="6:14">
      <c r="F100" s="20"/>
      <c r="J100" s="20"/>
      <c r="N100" s="20"/>
    </row>
    <row r="101" customHeight="1" spans="6:14">
      <c r="F101" s="20"/>
      <c r="J101" s="20"/>
      <c r="N101" s="20"/>
    </row>
    <row r="102" customHeight="1" spans="6:14">
      <c r="F102" s="20"/>
      <c r="J102" s="20"/>
      <c r="N102" s="20"/>
    </row>
    <row r="103" customHeight="1" spans="6:14">
      <c r="F103" s="20"/>
      <c r="J103" s="20"/>
      <c r="N103" s="20"/>
    </row>
    <row r="104" customHeight="1" spans="6:14">
      <c r="F104" s="20"/>
      <c r="J104" s="20"/>
      <c r="N104" s="20"/>
    </row>
    <row r="105" customHeight="1" spans="6:14">
      <c r="F105" s="20"/>
      <c r="J105" s="20"/>
      <c r="N105" s="20"/>
    </row>
    <row r="106" customHeight="1" spans="6:14">
      <c r="F106" s="20"/>
      <c r="J106" s="20"/>
      <c r="N106" s="20"/>
    </row>
    <row r="107" customHeight="1" spans="6:14">
      <c r="F107" s="20"/>
      <c r="J107" s="20"/>
      <c r="N107" s="20"/>
    </row>
    <row r="108" customHeight="1" spans="6:14">
      <c r="F108" s="20"/>
      <c r="J108" s="20"/>
      <c r="N108" s="20"/>
    </row>
    <row r="109" customHeight="1" spans="6:14">
      <c r="F109" s="20"/>
      <c r="J109" s="20"/>
      <c r="N109" s="20"/>
    </row>
    <row r="110" customHeight="1" spans="6:14">
      <c r="F110" s="20"/>
      <c r="J110" s="20"/>
      <c r="N110" s="20"/>
    </row>
    <row r="111" customHeight="1" spans="6:14">
      <c r="F111" s="20"/>
      <c r="J111" s="20"/>
      <c r="N111" s="20"/>
    </row>
    <row r="112" customHeight="1" spans="6:14">
      <c r="F112" s="20"/>
      <c r="J112" s="20"/>
      <c r="N112" s="20"/>
    </row>
    <row r="113" customHeight="1" spans="6:14">
      <c r="F113" s="20"/>
      <c r="J113" s="20"/>
      <c r="N113" s="20"/>
    </row>
    <row r="114" customHeight="1" spans="6:14">
      <c r="F114" s="20"/>
      <c r="J114" s="20"/>
      <c r="N114" s="20"/>
    </row>
    <row r="115" customHeight="1" spans="6:14">
      <c r="F115" s="20"/>
      <c r="J115" s="20"/>
      <c r="N115" s="20"/>
    </row>
    <row r="116" customHeight="1" spans="6:14">
      <c r="F116" s="20"/>
      <c r="J116" s="20"/>
      <c r="N116" s="20"/>
    </row>
    <row r="117" customHeight="1" spans="6:14">
      <c r="F117" s="20"/>
      <c r="J117" s="20"/>
      <c r="N117" s="20"/>
    </row>
    <row r="118" customHeight="1" spans="6:14">
      <c r="F118" s="20"/>
      <c r="J118" s="20"/>
      <c r="N118" s="20"/>
    </row>
    <row r="119" customHeight="1" spans="6:14">
      <c r="F119" s="20"/>
      <c r="J119" s="20"/>
      <c r="N119" s="20"/>
    </row>
    <row r="120" customHeight="1" spans="6:14">
      <c r="F120" s="20"/>
      <c r="J120" s="20"/>
      <c r="N120" s="20"/>
    </row>
    <row r="121" customHeight="1" spans="6:14">
      <c r="F121" s="20"/>
      <c r="J121" s="20"/>
      <c r="N121" s="20"/>
    </row>
    <row r="122" customHeight="1" spans="6:14">
      <c r="F122" s="20"/>
      <c r="J122" s="20"/>
      <c r="N122" s="20"/>
    </row>
    <row r="123" customHeight="1" spans="6:14">
      <c r="F123" s="20"/>
      <c r="J123" s="20"/>
      <c r="N123" s="20"/>
    </row>
    <row r="124" customHeight="1" spans="6:14">
      <c r="F124" s="20"/>
      <c r="J124" s="20"/>
      <c r="N124" s="20"/>
    </row>
    <row r="125" customHeight="1" spans="6:14">
      <c r="F125" s="20"/>
      <c r="J125" s="20"/>
      <c r="N125" s="20"/>
    </row>
    <row r="126" customHeight="1" spans="6:14">
      <c r="F126" s="20"/>
      <c r="J126" s="20"/>
      <c r="N126" s="20"/>
    </row>
    <row r="127" customHeight="1" spans="6:14">
      <c r="F127" s="20"/>
      <c r="J127" s="20"/>
      <c r="N127" s="20"/>
    </row>
    <row r="128" customHeight="1" spans="6:14">
      <c r="F128" s="20"/>
      <c r="J128" s="20"/>
      <c r="N128" s="20"/>
    </row>
    <row r="129" customHeight="1" spans="6:14">
      <c r="F129" s="20"/>
      <c r="J129" s="20"/>
      <c r="N129" s="20"/>
    </row>
    <row r="130" customHeight="1" spans="6:14">
      <c r="F130" s="20"/>
      <c r="J130" s="20"/>
      <c r="N130" s="20"/>
    </row>
    <row r="131" customHeight="1" spans="6:14">
      <c r="F131" s="20"/>
      <c r="J131" s="20"/>
      <c r="N131" s="20"/>
    </row>
    <row r="132" customHeight="1" spans="6:14">
      <c r="F132" s="20"/>
      <c r="J132" s="20"/>
      <c r="N132" s="20"/>
    </row>
    <row r="133" customHeight="1" spans="6:14">
      <c r="F133" s="20"/>
      <c r="J133" s="20"/>
      <c r="N133" s="20"/>
    </row>
    <row r="134" customHeight="1" spans="6:14">
      <c r="F134" s="20"/>
      <c r="J134" s="20"/>
      <c r="N134" s="20"/>
    </row>
    <row r="135" customHeight="1" spans="6:14">
      <c r="F135" s="20"/>
      <c r="J135" s="20"/>
      <c r="N135" s="20"/>
    </row>
    <row r="136" customHeight="1" spans="6:14">
      <c r="F136" s="20"/>
      <c r="J136" s="20"/>
      <c r="N136" s="20"/>
    </row>
    <row r="137" customHeight="1" spans="6:14">
      <c r="F137" s="20"/>
      <c r="J137" s="20"/>
      <c r="N137" s="20"/>
    </row>
    <row r="138" customHeight="1" spans="6:14">
      <c r="F138" s="20"/>
      <c r="J138" s="20"/>
      <c r="N138" s="20"/>
    </row>
    <row r="139" customHeight="1" spans="6:14">
      <c r="F139" s="20"/>
      <c r="J139" s="20"/>
      <c r="N139" s="20"/>
    </row>
    <row r="140" customHeight="1" spans="6:14">
      <c r="F140" s="20"/>
      <c r="J140" s="20"/>
      <c r="N140" s="20"/>
    </row>
    <row r="141" customHeight="1" spans="6:14">
      <c r="F141" s="20"/>
      <c r="J141" s="20"/>
      <c r="N141" s="20"/>
    </row>
    <row r="142" customHeight="1" spans="6:14">
      <c r="F142" s="20"/>
      <c r="J142" s="20"/>
      <c r="N142" s="20"/>
    </row>
    <row r="143" customHeight="1" spans="6:14">
      <c r="F143" s="20"/>
      <c r="J143" s="20"/>
      <c r="N143" s="20"/>
    </row>
    <row r="144" customHeight="1" spans="6:14">
      <c r="F144" s="20"/>
      <c r="J144" s="20"/>
      <c r="N144" s="20"/>
    </row>
    <row r="145" customHeight="1" spans="6:14">
      <c r="F145" s="20"/>
      <c r="J145" s="20"/>
      <c r="N145" s="20"/>
    </row>
    <row r="146" customHeight="1" spans="6:14">
      <c r="F146" s="20"/>
      <c r="J146" s="20"/>
      <c r="N146" s="20"/>
    </row>
    <row r="147" customHeight="1" spans="6:14">
      <c r="F147" s="20"/>
      <c r="J147" s="20"/>
      <c r="N147" s="20"/>
    </row>
    <row r="148" customHeight="1" spans="6:14">
      <c r="F148" s="20"/>
      <c r="J148" s="20"/>
      <c r="N148" s="20"/>
    </row>
    <row r="149" customHeight="1" spans="6:14">
      <c r="F149" s="20"/>
      <c r="J149" s="20"/>
      <c r="N149" s="20"/>
    </row>
    <row r="150" customHeight="1" spans="6:14">
      <c r="F150" s="20"/>
      <c r="J150" s="20"/>
      <c r="N150" s="20"/>
    </row>
    <row r="151" customHeight="1" spans="6:14">
      <c r="F151" s="20"/>
      <c r="J151" s="20"/>
      <c r="N151" s="20"/>
    </row>
    <row r="152" customHeight="1" spans="6:14">
      <c r="F152" s="20"/>
      <c r="J152" s="20"/>
      <c r="N152" s="20"/>
    </row>
    <row r="153" customHeight="1" spans="6:14">
      <c r="F153" s="20"/>
      <c r="J153" s="20"/>
      <c r="N153" s="20"/>
    </row>
    <row r="154" customHeight="1" spans="6:14">
      <c r="F154" s="20"/>
      <c r="J154" s="20"/>
      <c r="N154" s="20"/>
    </row>
    <row r="155" customHeight="1" spans="6:14">
      <c r="F155" s="20"/>
      <c r="J155" s="20"/>
      <c r="N155" s="20"/>
    </row>
    <row r="156" customHeight="1" spans="6:14">
      <c r="F156" s="20"/>
      <c r="J156" s="20"/>
      <c r="N156" s="20"/>
    </row>
    <row r="157" customHeight="1" spans="6:14">
      <c r="F157" s="20"/>
      <c r="J157" s="20"/>
      <c r="N157" s="20"/>
    </row>
    <row r="158" customHeight="1" spans="6:14">
      <c r="F158" s="20"/>
      <c r="J158" s="20"/>
      <c r="N158" s="20"/>
    </row>
    <row r="159" customHeight="1" spans="6:14">
      <c r="F159" s="20"/>
      <c r="J159" s="20"/>
      <c r="N159" s="20"/>
    </row>
    <row r="160" customHeight="1" spans="6:14">
      <c r="F160" s="20"/>
      <c r="J160" s="20"/>
      <c r="N160" s="20"/>
    </row>
    <row r="161" customHeight="1" spans="6:14">
      <c r="F161" s="20"/>
      <c r="J161" s="20"/>
      <c r="N161" s="20"/>
    </row>
    <row r="162" customHeight="1" spans="6:14">
      <c r="F162" s="20"/>
      <c r="J162" s="20"/>
      <c r="N162" s="20"/>
    </row>
    <row r="163" customHeight="1" spans="6:14">
      <c r="F163" s="20"/>
      <c r="J163" s="20"/>
      <c r="N163" s="20"/>
    </row>
    <row r="164" customHeight="1" spans="6:14">
      <c r="F164" s="20"/>
      <c r="J164" s="20"/>
      <c r="N164" s="20"/>
    </row>
    <row r="165" customHeight="1" spans="6:14">
      <c r="F165" s="20"/>
      <c r="J165" s="20"/>
      <c r="N165" s="20"/>
    </row>
    <row r="166" customHeight="1" spans="6:14">
      <c r="F166" s="20"/>
      <c r="J166" s="20"/>
      <c r="N166" s="20"/>
    </row>
    <row r="167" customHeight="1" spans="6:14">
      <c r="F167" s="20"/>
      <c r="J167" s="20"/>
      <c r="N167" s="20"/>
    </row>
    <row r="168" customHeight="1" spans="6:14">
      <c r="F168" s="20"/>
      <c r="J168" s="20"/>
      <c r="N168" s="20"/>
    </row>
    <row r="169" customHeight="1" spans="6:14">
      <c r="F169" s="20"/>
      <c r="J169" s="20"/>
      <c r="N169" s="20"/>
    </row>
    <row r="170" customHeight="1" spans="6:14">
      <c r="F170" s="20"/>
      <c r="J170" s="20"/>
      <c r="N170" s="20"/>
    </row>
    <row r="171" customHeight="1" spans="6:14">
      <c r="F171" s="20"/>
      <c r="J171" s="20"/>
      <c r="N171" s="20"/>
    </row>
    <row r="172" customHeight="1" spans="6:14">
      <c r="F172" s="20"/>
      <c r="J172" s="20"/>
      <c r="N172" s="20"/>
    </row>
    <row r="173" customHeight="1" spans="6:14">
      <c r="F173" s="20"/>
      <c r="J173" s="20"/>
      <c r="N173" s="20"/>
    </row>
    <row r="174" customHeight="1" spans="6:14">
      <c r="F174" s="20"/>
      <c r="J174" s="20"/>
      <c r="N174" s="20"/>
    </row>
    <row r="175" customHeight="1" spans="6:14">
      <c r="F175" s="20"/>
      <c r="J175" s="20"/>
      <c r="N175" s="20"/>
    </row>
    <row r="176" customHeight="1" spans="6:14">
      <c r="F176" s="20"/>
      <c r="J176" s="20"/>
      <c r="N176" s="20"/>
    </row>
    <row r="177" customHeight="1" spans="6:14">
      <c r="F177" s="20"/>
      <c r="J177" s="20"/>
      <c r="N177" s="20"/>
    </row>
    <row r="178" customHeight="1" spans="6:14">
      <c r="F178" s="20"/>
      <c r="J178" s="20"/>
      <c r="N178" s="20"/>
    </row>
    <row r="179" customHeight="1" spans="6:14">
      <c r="F179" s="20"/>
      <c r="J179" s="20"/>
      <c r="N179" s="20"/>
    </row>
    <row r="180" customHeight="1" spans="6:14">
      <c r="F180" s="20"/>
      <c r="J180" s="20"/>
      <c r="N180" s="20"/>
    </row>
    <row r="181" customHeight="1" spans="6:14">
      <c r="F181" s="20"/>
      <c r="J181" s="20"/>
      <c r="N181" s="20"/>
    </row>
    <row r="182" customHeight="1" spans="6:14">
      <c r="F182" s="20"/>
      <c r="J182" s="20"/>
      <c r="N182" s="20"/>
    </row>
    <row r="183" customHeight="1" spans="6:14">
      <c r="F183" s="20"/>
      <c r="J183" s="20"/>
      <c r="N183" s="20"/>
    </row>
    <row r="184" customHeight="1" spans="6:14">
      <c r="F184" s="20"/>
      <c r="J184" s="20"/>
      <c r="N184" s="20"/>
    </row>
    <row r="185" customHeight="1" spans="6:14">
      <c r="F185" s="20"/>
      <c r="J185" s="20"/>
      <c r="N185" s="20"/>
    </row>
    <row r="186" customHeight="1" spans="6:14">
      <c r="F186" s="20"/>
      <c r="J186" s="20"/>
      <c r="N186" s="20"/>
    </row>
    <row r="187" customHeight="1" spans="6:14">
      <c r="F187" s="20"/>
      <c r="J187" s="20"/>
      <c r="N187" s="20"/>
    </row>
    <row r="188" customHeight="1" spans="6:14">
      <c r="F188" s="20"/>
      <c r="J188" s="20"/>
      <c r="N188" s="20"/>
    </row>
    <row r="189" customHeight="1" spans="6:14">
      <c r="F189" s="20"/>
      <c r="J189" s="20"/>
      <c r="N189" s="20"/>
    </row>
    <row r="190" customHeight="1" spans="6:14">
      <c r="F190" s="20"/>
      <c r="J190" s="20"/>
      <c r="N190" s="20"/>
    </row>
    <row r="191" customHeight="1" spans="6:14">
      <c r="F191" s="20"/>
      <c r="J191" s="20"/>
      <c r="N191" s="20"/>
    </row>
    <row r="192" customHeight="1" spans="6:14">
      <c r="F192" s="20"/>
      <c r="J192" s="20"/>
      <c r="N192" s="20"/>
    </row>
    <row r="193" customHeight="1" spans="6:14">
      <c r="F193" s="20"/>
      <c r="J193" s="20"/>
      <c r="N193" s="20"/>
    </row>
    <row r="194" customHeight="1" spans="6:14">
      <c r="F194" s="20"/>
      <c r="J194" s="20"/>
      <c r="N194" s="20"/>
    </row>
    <row r="195" customHeight="1" spans="6:14">
      <c r="F195" s="20"/>
      <c r="J195" s="20"/>
      <c r="N195" s="20"/>
    </row>
    <row r="196" customHeight="1" spans="6:14">
      <c r="F196" s="20"/>
      <c r="J196" s="20"/>
      <c r="N196" s="20"/>
    </row>
    <row r="197" customHeight="1" spans="6:14">
      <c r="F197" s="20"/>
      <c r="J197" s="20"/>
      <c r="N197" s="20"/>
    </row>
    <row r="198" customHeight="1" spans="6:14">
      <c r="F198" s="20"/>
      <c r="J198" s="20"/>
      <c r="N198" s="20"/>
    </row>
    <row r="199" customHeight="1" spans="6:14">
      <c r="F199" s="20"/>
      <c r="J199" s="20"/>
      <c r="N199" s="20"/>
    </row>
    <row r="200" customHeight="1" spans="6:14">
      <c r="F200" s="20"/>
      <c r="J200" s="20"/>
      <c r="N200" s="20"/>
    </row>
    <row r="201" customHeight="1" spans="6:14">
      <c r="F201" s="20"/>
      <c r="J201" s="20"/>
      <c r="N201" s="20"/>
    </row>
    <row r="202" customHeight="1" spans="6:14">
      <c r="F202" s="20"/>
      <c r="J202" s="20"/>
      <c r="N202" s="20"/>
    </row>
    <row r="203" customHeight="1" spans="6:14">
      <c r="F203" s="20"/>
      <c r="J203" s="20"/>
      <c r="N203" s="20"/>
    </row>
    <row r="204" customHeight="1" spans="6:14">
      <c r="F204" s="20"/>
      <c r="J204" s="20"/>
      <c r="N204" s="20"/>
    </row>
    <row r="205" customHeight="1" spans="6:14">
      <c r="F205" s="20"/>
      <c r="J205" s="20"/>
      <c r="N205" s="20"/>
    </row>
    <row r="206" customHeight="1" spans="6:14">
      <c r="F206" s="20"/>
      <c r="J206" s="20"/>
      <c r="N206" s="20"/>
    </row>
    <row r="207" customHeight="1" spans="6:14">
      <c r="F207" s="20"/>
      <c r="J207" s="20"/>
      <c r="N207" s="20"/>
    </row>
    <row r="208" customHeight="1" spans="6:14">
      <c r="F208" s="20"/>
      <c r="J208" s="20"/>
      <c r="N208" s="20"/>
    </row>
    <row r="209" customHeight="1" spans="6:14">
      <c r="F209" s="20"/>
      <c r="J209" s="20"/>
      <c r="N209" s="20"/>
    </row>
    <row r="210" customHeight="1" spans="6:14">
      <c r="F210" s="20"/>
      <c r="J210" s="20"/>
      <c r="N210" s="20"/>
    </row>
    <row r="211" customHeight="1" spans="6:14">
      <c r="F211" s="20"/>
      <c r="J211" s="20"/>
      <c r="N211" s="20"/>
    </row>
    <row r="212" customHeight="1" spans="6:14">
      <c r="F212" s="20"/>
      <c r="J212" s="20"/>
      <c r="N212" s="20"/>
    </row>
    <row r="213" customHeight="1" spans="6:14">
      <c r="F213" s="20"/>
      <c r="J213" s="20"/>
      <c r="N213" s="20"/>
    </row>
    <row r="214" customHeight="1" spans="6:14">
      <c r="F214" s="20"/>
      <c r="J214" s="20"/>
      <c r="N214" s="20"/>
    </row>
    <row r="215" customHeight="1" spans="6:14">
      <c r="F215" s="20"/>
      <c r="J215" s="20"/>
      <c r="N215" s="20"/>
    </row>
    <row r="216" customHeight="1" spans="6:14">
      <c r="F216" s="20"/>
      <c r="J216" s="20"/>
      <c r="N216" s="20"/>
    </row>
    <row r="217" customHeight="1" spans="6:14">
      <c r="F217" s="20"/>
      <c r="J217" s="20"/>
      <c r="N217" s="20"/>
    </row>
    <row r="218" customHeight="1" spans="6:14">
      <c r="F218" s="20"/>
      <c r="J218" s="20"/>
      <c r="N218" s="20"/>
    </row>
    <row r="219" customHeight="1" spans="6:14">
      <c r="F219" s="20"/>
      <c r="J219" s="20"/>
      <c r="N219" s="20"/>
    </row>
    <row r="220" customHeight="1" spans="6:14">
      <c r="F220" s="20"/>
      <c r="J220" s="20"/>
      <c r="N220" s="20"/>
    </row>
    <row r="221" customHeight="1" spans="6:14">
      <c r="F221" s="20"/>
      <c r="J221" s="20"/>
      <c r="N221" s="20"/>
    </row>
    <row r="222" customHeight="1" spans="6:14">
      <c r="F222" s="20"/>
      <c r="J222" s="20"/>
      <c r="N222" s="20"/>
    </row>
    <row r="223" customHeight="1" spans="6:14">
      <c r="F223" s="20"/>
      <c r="J223" s="20"/>
      <c r="N223" s="20"/>
    </row>
    <row r="224" customHeight="1" spans="6:14">
      <c r="F224" s="20"/>
      <c r="J224" s="20"/>
      <c r="N224" s="20"/>
    </row>
    <row r="225" customHeight="1" spans="6:14">
      <c r="F225" s="20"/>
      <c r="J225" s="20"/>
      <c r="N225" s="20"/>
    </row>
    <row r="226" customHeight="1" spans="6:14">
      <c r="F226" s="20"/>
      <c r="J226" s="20"/>
      <c r="N226" s="20"/>
    </row>
    <row r="227" customHeight="1" spans="6:14">
      <c r="F227" s="20"/>
      <c r="J227" s="20"/>
      <c r="N227" s="20"/>
    </row>
    <row r="228" customHeight="1" spans="6:14">
      <c r="F228" s="20"/>
      <c r="J228" s="20"/>
      <c r="N228" s="20"/>
    </row>
    <row r="229" customHeight="1" spans="6:14">
      <c r="F229" s="20"/>
      <c r="J229" s="20"/>
      <c r="N229" s="20"/>
    </row>
    <row r="230" customHeight="1" spans="6:14">
      <c r="F230" s="20"/>
      <c r="J230" s="20"/>
      <c r="N230" s="20"/>
    </row>
    <row r="231" customHeight="1" spans="6:14">
      <c r="F231" s="20"/>
      <c r="J231" s="20"/>
      <c r="N231" s="20"/>
    </row>
    <row r="232" customHeight="1" spans="6:14">
      <c r="F232" s="20"/>
      <c r="J232" s="20"/>
      <c r="N232" s="20"/>
    </row>
    <row r="233" customHeight="1" spans="6:14">
      <c r="F233" s="20"/>
      <c r="J233" s="20"/>
      <c r="N233" s="20"/>
    </row>
    <row r="234" customHeight="1" spans="6:14">
      <c r="F234" s="20"/>
      <c r="J234" s="20"/>
      <c r="N234" s="20"/>
    </row>
    <row r="235" customHeight="1" spans="6:14">
      <c r="F235" s="20"/>
      <c r="J235" s="20"/>
      <c r="N235" s="20"/>
    </row>
    <row r="236" customHeight="1" spans="6:14">
      <c r="F236" s="20"/>
      <c r="J236" s="20"/>
      <c r="N236" s="20"/>
    </row>
    <row r="237" customHeight="1" spans="6:14">
      <c r="F237" s="20"/>
      <c r="J237" s="20"/>
      <c r="N237" s="20"/>
    </row>
    <row r="238" customHeight="1" spans="6:14">
      <c r="F238" s="20"/>
      <c r="J238" s="20"/>
      <c r="N238" s="20"/>
    </row>
    <row r="239" customHeight="1" spans="6:14">
      <c r="F239" s="20"/>
      <c r="J239" s="20"/>
      <c r="N239" s="20"/>
    </row>
    <row r="240" customHeight="1" spans="6:14">
      <c r="F240" s="20"/>
      <c r="J240" s="20"/>
      <c r="N240" s="20"/>
    </row>
    <row r="241" customHeight="1" spans="6:14">
      <c r="F241" s="20"/>
      <c r="J241" s="20"/>
      <c r="N241" s="20"/>
    </row>
    <row r="242" customHeight="1" spans="6:14">
      <c r="F242" s="20"/>
      <c r="J242" s="20"/>
      <c r="N242" s="20"/>
    </row>
    <row r="243" customHeight="1" spans="6:14">
      <c r="F243" s="20"/>
      <c r="J243" s="20"/>
      <c r="N243" s="20"/>
    </row>
    <row r="244" customHeight="1" spans="6:14">
      <c r="F244" s="20"/>
      <c r="J244" s="20"/>
      <c r="N244" s="20"/>
    </row>
    <row r="245" customHeight="1" spans="6:14">
      <c r="F245" s="20"/>
      <c r="J245" s="20"/>
      <c r="N245" s="20"/>
    </row>
    <row r="246" customHeight="1" spans="6:14">
      <c r="F246" s="20"/>
      <c r="J246" s="20"/>
      <c r="N246" s="20"/>
    </row>
    <row r="247" customHeight="1" spans="6:14">
      <c r="F247" s="20"/>
      <c r="J247" s="20"/>
      <c r="N247" s="20"/>
    </row>
    <row r="248" customHeight="1" spans="6:14">
      <c r="F248" s="20"/>
      <c r="J248" s="20"/>
      <c r="N248" s="20"/>
    </row>
    <row r="249" customHeight="1" spans="6:14">
      <c r="F249" s="20"/>
      <c r="J249" s="20"/>
      <c r="N249" s="20"/>
    </row>
    <row r="250" customHeight="1" spans="6:14">
      <c r="F250" s="20"/>
      <c r="J250" s="20"/>
      <c r="N250" s="20"/>
    </row>
    <row r="251" customHeight="1" spans="6:14">
      <c r="F251" s="20"/>
      <c r="J251" s="20"/>
      <c r="N251" s="20"/>
    </row>
    <row r="252" customHeight="1" spans="6:14">
      <c r="F252" s="20"/>
      <c r="J252" s="20"/>
      <c r="N252" s="20"/>
    </row>
    <row r="253" customHeight="1" spans="6:14">
      <c r="F253" s="20"/>
      <c r="J253" s="20"/>
      <c r="N253" s="20"/>
    </row>
    <row r="254" customHeight="1" spans="6:14">
      <c r="F254" s="20"/>
      <c r="J254" s="20"/>
      <c r="N254" s="20"/>
    </row>
    <row r="255" customHeight="1" spans="6:14">
      <c r="F255" s="20"/>
      <c r="J255" s="20"/>
      <c r="N255" s="20"/>
    </row>
    <row r="256" customHeight="1" spans="6:14">
      <c r="F256" s="20"/>
      <c r="J256" s="20"/>
      <c r="N256" s="20"/>
    </row>
    <row r="257" customHeight="1" spans="6:14">
      <c r="F257" s="20"/>
      <c r="J257" s="20"/>
      <c r="N257" s="20"/>
    </row>
    <row r="258" customHeight="1" spans="6:14">
      <c r="F258" s="20"/>
      <c r="J258" s="20"/>
      <c r="N258" s="20"/>
    </row>
    <row r="259" customHeight="1" spans="6:14">
      <c r="F259" s="20"/>
      <c r="J259" s="20"/>
      <c r="N259" s="20"/>
    </row>
    <row r="260" customHeight="1" spans="6:14">
      <c r="F260" s="20"/>
      <c r="J260" s="20"/>
      <c r="N260" s="20"/>
    </row>
    <row r="261" customHeight="1" spans="6:14">
      <c r="F261" s="20"/>
      <c r="J261" s="20"/>
      <c r="N261" s="20"/>
    </row>
    <row r="262" customHeight="1" spans="6:14">
      <c r="F262" s="20"/>
      <c r="J262" s="20"/>
      <c r="N262" s="20"/>
    </row>
    <row r="263" customHeight="1" spans="6:14">
      <c r="F263" s="20"/>
      <c r="J263" s="20"/>
      <c r="N263" s="20"/>
    </row>
    <row r="264" customHeight="1" spans="6:14">
      <c r="F264" s="20"/>
      <c r="J264" s="20"/>
      <c r="N264" s="20"/>
    </row>
    <row r="265" customHeight="1" spans="6:14">
      <c r="F265" s="20"/>
      <c r="J265" s="20"/>
      <c r="N265" s="20"/>
    </row>
    <row r="266" customHeight="1" spans="6:14">
      <c r="F266" s="20"/>
      <c r="J266" s="20"/>
      <c r="N266" s="20"/>
    </row>
    <row r="267" customHeight="1" spans="6:14">
      <c r="F267" s="20"/>
      <c r="J267" s="20"/>
      <c r="N267" s="20"/>
    </row>
    <row r="268" customHeight="1" spans="6:14">
      <c r="F268" s="20"/>
      <c r="J268" s="20"/>
      <c r="N268" s="20"/>
    </row>
    <row r="269" customHeight="1" spans="6:14">
      <c r="F269" s="20"/>
      <c r="J269" s="20"/>
      <c r="N269" s="20"/>
    </row>
    <row r="270" customHeight="1" spans="6:14">
      <c r="F270" s="20"/>
      <c r="J270" s="20"/>
      <c r="N270" s="20"/>
    </row>
    <row r="271" customHeight="1" spans="6:14">
      <c r="F271" s="20"/>
      <c r="J271" s="20"/>
      <c r="N271" s="20"/>
    </row>
    <row r="272" customHeight="1" spans="6:14">
      <c r="F272" s="20"/>
      <c r="J272" s="20"/>
      <c r="N272" s="20"/>
    </row>
    <row r="273" customHeight="1" spans="6:14">
      <c r="F273" s="20"/>
      <c r="J273" s="20"/>
      <c r="N273" s="20"/>
    </row>
    <row r="274" customHeight="1" spans="6:14">
      <c r="F274" s="20"/>
      <c r="J274" s="20"/>
      <c r="N274" s="20"/>
    </row>
    <row r="275" customHeight="1" spans="6:14">
      <c r="F275" s="20"/>
      <c r="J275" s="20"/>
      <c r="N275" s="20"/>
    </row>
    <row r="276" customHeight="1" spans="6:14">
      <c r="F276" s="20"/>
      <c r="J276" s="20"/>
      <c r="N276" s="20"/>
    </row>
    <row r="277" customHeight="1" spans="6:14">
      <c r="F277" s="20"/>
      <c r="J277" s="20"/>
      <c r="N277" s="20"/>
    </row>
    <row r="278" customHeight="1" spans="6:14">
      <c r="F278" s="20"/>
      <c r="J278" s="20"/>
      <c r="N278" s="20"/>
    </row>
    <row r="279" customHeight="1" spans="6:14">
      <c r="F279" s="20"/>
      <c r="J279" s="20"/>
      <c r="N279" s="20"/>
    </row>
    <row r="280" customHeight="1" spans="6:14">
      <c r="F280" s="20"/>
      <c r="J280" s="20"/>
      <c r="N280" s="20"/>
    </row>
    <row r="281" customHeight="1" spans="6:14">
      <c r="F281" s="20"/>
      <c r="J281" s="20"/>
      <c r="N281" s="20"/>
    </row>
    <row r="282" customHeight="1" spans="6:14">
      <c r="F282" s="20"/>
      <c r="J282" s="20"/>
      <c r="N282" s="20"/>
    </row>
    <row r="283" customHeight="1" spans="6:14">
      <c r="F283" s="20"/>
      <c r="J283" s="20"/>
      <c r="N283" s="20"/>
    </row>
    <row r="284" customHeight="1" spans="6:14">
      <c r="F284" s="20"/>
      <c r="J284" s="20"/>
      <c r="N284" s="20"/>
    </row>
    <row r="285" customHeight="1" spans="6:14">
      <c r="F285" s="20"/>
      <c r="J285" s="20"/>
      <c r="N285" s="20"/>
    </row>
    <row r="286" customHeight="1" spans="6:14">
      <c r="F286" s="20"/>
      <c r="J286" s="20"/>
      <c r="N286" s="20"/>
    </row>
    <row r="287" customHeight="1" spans="6:14">
      <c r="F287" s="20"/>
      <c r="J287" s="20"/>
      <c r="N287" s="20"/>
    </row>
    <row r="288" customHeight="1" spans="6:14">
      <c r="F288" s="20"/>
      <c r="J288" s="20"/>
      <c r="N288" s="20"/>
    </row>
    <row r="289" customHeight="1" spans="6:14">
      <c r="F289" s="20"/>
      <c r="J289" s="20"/>
      <c r="N289" s="20"/>
    </row>
    <row r="290" customHeight="1" spans="6:14">
      <c r="F290" s="20"/>
      <c r="J290" s="20"/>
      <c r="N290" s="20"/>
    </row>
    <row r="291" customHeight="1" spans="6:14">
      <c r="F291" s="20"/>
      <c r="J291" s="20"/>
      <c r="N291" s="20"/>
    </row>
    <row r="292" customHeight="1" spans="6:14">
      <c r="F292" s="20"/>
      <c r="J292" s="20"/>
      <c r="N292" s="20"/>
    </row>
    <row r="293" customHeight="1" spans="6:14">
      <c r="F293" s="20"/>
      <c r="J293" s="20"/>
      <c r="N293" s="20"/>
    </row>
    <row r="294" customHeight="1" spans="6:14">
      <c r="F294" s="20"/>
      <c r="J294" s="20"/>
      <c r="N294" s="20"/>
    </row>
    <row r="295" customHeight="1" spans="6:14">
      <c r="F295" s="20"/>
      <c r="J295" s="20"/>
      <c r="N295" s="20"/>
    </row>
    <row r="296" customHeight="1" spans="6:14">
      <c r="F296" s="20"/>
      <c r="J296" s="20"/>
      <c r="N296" s="20"/>
    </row>
    <row r="297" customHeight="1" spans="6:14">
      <c r="F297" s="20"/>
      <c r="J297" s="20"/>
      <c r="N297" s="20"/>
    </row>
    <row r="298" customHeight="1" spans="6:14">
      <c r="F298" s="20"/>
      <c r="J298" s="20"/>
      <c r="N298" s="20"/>
    </row>
    <row r="299" customHeight="1" spans="6:14">
      <c r="F299" s="20"/>
      <c r="J299" s="20"/>
      <c r="N299" s="20"/>
    </row>
    <row r="300" customHeight="1" spans="6:14">
      <c r="F300" s="20"/>
      <c r="J300" s="20"/>
      <c r="N300" s="20"/>
    </row>
    <row r="301" customHeight="1" spans="6:14">
      <c r="F301" s="20"/>
      <c r="J301" s="20"/>
      <c r="N301" s="20"/>
    </row>
    <row r="302" customHeight="1" spans="6:14">
      <c r="F302" s="20"/>
      <c r="J302" s="20"/>
      <c r="N302" s="20"/>
    </row>
    <row r="303" customHeight="1" spans="6:14">
      <c r="F303" s="20"/>
      <c r="J303" s="20"/>
      <c r="N303" s="20"/>
    </row>
    <row r="304" customHeight="1" spans="6:14">
      <c r="F304" s="20"/>
      <c r="J304" s="20"/>
      <c r="N304" s="20"/>
    </row>
    <row r="305" customHeight="1" spans="6:14">
      <c r="F305" s="20"/>
      <c r="J305" s="20"/>
      <c r="N305" s="20"/>
    </row>
    <row r="306" customHeight="1" spans="6:14">
      <c r="F306" s="20"/>
      <c r="J306" s="20"/>
      <c r="N306" s="20"/>
    </row>
    <row r="307" customHeight="1" spans="6:14">
      <c r="F307" s="20"/>
      <c r="J307" s="20"/>
      <c r="N307" s="20"/>
    </row>
    <row r="308" customHeight="1" spans="6:14">
      <c r="F308" s="20"/>
      <c r="J308" s="20"/>
      <c r="N308" s="20"/>
    </row>
    <row r="309" customHeight="1" spans="6:14">
      <c r="F309" s="20"/>
      <c r="J309" s="20"/>
      <c r="N309" s="20"/>
    </row>
    <row r="310" customHeight="1" spans="6:14">
      <c r="F310" s="20"/>
      <c r="J310" s="20"/>
      <c r="N310" s="20"/>
    </row>
    <row r="311" customHeight="1" spans="6:14">
      <c r="F311" s="20"/>
      <c r="J311" s="20"/>
      <c r="N311" s="20"/>
    </row>
    <row r="312" customHeight="1" spans="6:14">
      <c r="F312" s="20"/>
      <c r="J312" s="20"/>
      <c r="N312" s="20"/>
    </row>
    <row r="313" customHeight="1" spans="6:14">
      <c r="F313" s="20"/>
      <c r="J313" s="20"/>
      <c r="N313" s="20"/>
    </row>
    <row r="314" customHeight="1" spans="6:14">
      <c r="F314" s="20"/>
      <c r="J314" s="20"/>
      <c r="N314" s="20"/>
    </row>
    <row r="315" customHeight="1" spans="6:14">
      <c r="F315" s="20"/>
      <c r="J315" s="20"/>
      <c r="N315" s="20"/>
    </row>
    <row r="316" customHeight="1" spans="6:14">
      <c r="F316" s="20"/>
      <c r="J316" s="20"/>
      <c r="N316" s="20"/>
    </row>
    <row r="317" customHeight="1" spans="6:14">
      <c r="F317" s="20"/>
      <c r="J317" s="20"/>
      <c r="N317" s="20"/>
    </row>
    <row r="318" customHeight="1" spans="6:14">
      <c r="F318" s="20"/>
      <c r="J318" s="20"/>
      <c r="N318" s="20"/>
    </row>
    <row r="319" customHeight="1" spans="6:14">
      <c r="F319" s="20"/>
      <c r="J319" s="20"/>
      <c r="N319" s="20"/>
    </row>
    <row r="320" customHeight="1" spans="6:14">
      <c r="F320" s="20"/>
      <c r="J320" s="20"/>
      <c r="N320" s="20"/>
    </row>
    <row r="321" customHeight="1" spans="6:14">
      <c r="F321" s="20"/>
      <c r="J321" s="20"/>
      <c r="N321" s="20"/>
    </row>
    <row r="322" customHeight="1" spans="6:14">
      <c r="F322" s="20"/>
      <c r="J322" s="20"/>
      <c r="N322" s="20"/>
    </row>
    <row r="323" customHeight="1" spans="6:14">
      <c r="F323" s="20"/>
      <c r="J323" s="20"/>
      <c r="N323" s="20"/>
    </row>
    <row r="324" customHeight="1" spans="6:14">
      <c r="F324" s="20"/>
      <c r="J324" s="20"/>
      <c r="N324" s="20"/>
    </row>
    <row r="325" customHeight="1" spans="6:14">
      <c r="F325" s="20"/>
      <c r="J325" s="20"/>
      <c r="N325" s="20"/>
    </row>
    <row r="326" customHeight="1" spans="6:14">
      <c r="F326" s="20"/>
      <c r="J326" s="20"/>
      <c r="N326" s="20"/>
    </row>
    <row r="327" customHeight="1" spans="6:14">
      <c r="F327" s="20"/>
      <c r="J327" s="20"/>
      <c r="N327" s="20"/>
    </row>
    <row r="328" customHeight="1" spans="6:14">
      <c r="F328" s="20"/>
      <c r="J328" s="20"/>
      <c r="N328" s="20"/>
    </row>
    <row r="329" customHeight="1" spans="6:14">
      <c r="F329" s="20"/>
      <c r="J329" s="20"/>
      <c r="N329" s="20"/>
    </row>
    <row r="330" customHeight="1" spans="6:14">
      <c r="F330" s="20"/>
      <c r="J330" s="20"/>
      <c r="N330" s="20"/>
    </row>
    <row r="331" customHeight="1" spans="6:14">
      <c r="F331" s="20"/>
      <c r="J331" s="20"/>
      <c r="N331" s="20"/>
    </row>
    <row r="332" customHeight="1" spans="6:14">
      <c r="F332" s="20"/>
      <c r="J332" s="20"/>
      <c r="N332" s="20"/>
    </row>
    <row r="333" customHeight="1" spans="6:14">
      <c r="F333" s="20"/>
      <c r="J333" s="20"/>
      <c r="N333" s="20"/>
    </row>
    <row r="334" customHeight="1" spans="6:14">
      <c r="F334" s="20"/>
      <c r="J334" s="20"/>
      <c r="N334" s="20"/>
    </row>
    <row r="335" customHeight="1" spans="6:14">
      <c r="F335" s="20"/>
      <c r="J335" s="20"/>
      <c r="N335" s="20"/>
    </row>
    <row r="336" customHeight="1" spans="6:14">
      <c r="F336" s="20"/>
      <c r="J336" s="20"/>
      <c r="N336" s="20"/>
    </row>
    <row r="337" customHeight="1" spans="6:14">
      <c r="F337" s="20"/>
      <c r="J337" s="20"/>
      <c r="N337" s="20"/>
    </row>
    <row r="338" customHeight="1" spans="6:14">
      <c r="F338" s="20"/>
      <c r="J338" s="20"/>
      <c r="N338" s="20"/>
    </row>
    <row r="339" customHeight="1" spans="6:14">
      <c r="F339" s="20"/>
      <c r="J339" s="20"/>
      <c r="N339" s="20"/>
    </row>
    <row r="340" customHeight="1" spans="6:14">
      <c r="F340" s="20"/>
      <c r="J340" s="20"/>
      <c r="N340" s="20"/>
    </row>
    <row r="341" customHeight="1" spans="6:14">
      <c r="F341" s="20"/>
      <c r="J341" s="20"/>
      <c r="N341" s="20"/>
    </row>
    <row r="342" customHeight="1" spans="6:14">
      <c r="F342" s="20"/>
      <c r="J342" s="20"/>
      <c r="N342" s="20"/>
    </row>
    <row r="343" customHeight="1" spans="6:14">
      <c r="F343" s="20"/>
      <c r="J343" s="20"/>
      <c r="N343" s="20"/>
    </row>
    <row r="344" customHeight="1" spans="6:14">
      <c r="F344" s="20"/>
      <c r="J344" s="20"/>
      <c r="N344" s="20"/>
    </row>
    <row r="345" customHeight="1" spans="6:14">
      <c r="F345" s="20"/>
      <c r="J345" s="20"/>
      <c r="N345" s="20"/>
    </row>
    <row r="346" customHeight="1" spans="6:14">
      <c r="F346" s="20"/>
      <c r="J346" s="20"/>
      <c r="N346" s="20"/>
    </row>
    <row r="347" customHeight="1" spans="6:14">
      <c r="F347" s="20"/>
      <c r="J347" s="20"/>
      <c r="N347" s="20"/>
    </row>
    <row r="348" customHeight="1" spans="6:14">
      <c r="F348" s="20"/>
      <c r="J348" s="20"/>
      <c r="N348" s="20"/>
    </row>
    <row r="349" customHeight="1" spans="6:14">
      <c r="F349" s="20"/>
      <c r="J349" s="20"/>
      <c r="N349" s="20"/>
    </row>
    <row r="350" customHeight="1" spans="6:14">
      <c r="F350" s="20"/>
      <c r="J350" s="20"/>
      <c r="N350" s="20"/>
    </row>
    <row r="351" customHeight="1" spans="6:14">
      <c r="F351" s="20"/>
      <c r="J351" s="20"/>
      <c r="N351" s="20"/>
    </row>
    <row r="352" customHeight="1" spans="6:14">
      <c r="F352" s="20"/>
      <c r="J352" s="20"/>
      <c r="N352" s="20"/>
    </row>
    <row r="353" customHeight="1" spans="6:14">
      <c r="F353" s="20"/>
      <c r="J353" s="20"/>
      <c r="N353" s="20"/>
    </row>
    <row r="354" customHeight="1" spans="6:14">
      <c r="F354" s="20"/>
      <c r="J354" s="20"/>
      <c r="N354" s="20"/>
    </row>
    <row r="355" customHeight="1" spans="6:14">
      <c r="F355" s="20"/>
      <c r="J355" s="20"/>
      <c r="N355" s="20"/>
    </row>
    <row r="356" customHeight="1" spans="6:14">
      <c r="F356" s="20"/>
      <c r="J356" s="20"/>
      <c r="N356" s="20"/>
    </row>
    <row r="357" customHeight="1" spans="6:14">
      <c r="F357" s="20"/>
      <c r="J357" s="20"/>
      <c r="N357" s="20"/>
    </row>
    <row r="358" customHeight="1" spans="6:14">
      <c r="F358" s="20"/>
      <c r="J358" s="20"/>
      <c r="N358" s="20"/>
    </row>
    <row r="359" customHeight="1" spans="6:14">
      <c r="F359" s="20"/>
      <c r="J359" s="20"/>
      <c r="N359" s="20"/>
    </row>
    <row r="360" customHeight="1" spans="6:14">
      <c r="F360" s="20"/>
      <c r="J360" s="20"/>
      <c r="N360" s="20"/>
    </row>
    <row r="361" customHeight="1" spans="6:14">
      <c r="F361" s="20"/>
      <c r="J361" s="20"/>
      <c r="N361" s="20"/>
    </row>
    <row r="362" customHeight="1" spans="6:14">
      <c r="F362" s="20"/>
      <c r="J362" s="20"/>
      <c r="N362" s="20"/>
    </row>
    <row r="363" customHeight="1" spans="6:14">
      <c r="F363" s="20"/>
      <c r="J363" s="20"/>
      <c r="N363" s="20"/>
    </row>
    <row r="364" customHeight="1" spans="6:14">
      <c r="F364" s="20"/>
      <c r="J364" s="20"/>
      <c r="N364" s="20"/>
    </row>
    <row r="365" customHeight="1" spans="6:14">
      <c r="F365" s="20"/>
      <c r="J365" s="20"/>
      <c r="N365" s="20"/>
    </row>
    <row r="366" customHeight="1" spans="6:14">
      <c r="F366" s="20"/>
      <c r="J366" s="20"/>
      <c r="N366" s="20"/>
    </row>
    <row r="367" customHeight="1" spans="6:14">
      <c r="F367" s="20"/>
      <c r="J367" s="20"/>
      <c r="N367" s="20"/>
    </row>
    <row r="368" customHeight="1" spans="6:14">
      <c r="F368" s="20"/>
      <c r="J368" s="20"/>
      <c r="N368" s="20"/>
    </row>
    <row r="369" customHeight="1" spans="6:14">
      <c r="F369" s="20"/>
      <c r="J369" s="20"/>
      <c r="N369" s="20"/>
    </row>
    <row r="370" customHeight="1" spans="6:14">
      <c r="F370" s="20"/>
      <c r="J370" s="20"/>
      <c r="N370" s="20"/>
    </row>
    <row r="371" customHeight="1" spans="6:14">
      <c r="F371" s="20"/>
      <c r="J371" s="20"/>
      <c r="N371" s="20"/>
    </row>
    <row r="372" customHeight="1" spans="6:14">
      <c r="F372" s="20"/>
      <c r="J372" s="20"/>
      <c r="N372" s="20"/>
    </row>
    <row r="373" customHeight="1" spans="6:14">
      <c r="F373" s="20"/>
      <c r="J373" s="20"/>
      <c r="N373" s="20"/>
    </row>
    <row r="374" customHeight="1" spans="6:14">
      <c r="F374" s="20"/>
      <c r="J374" s="20"/>
      <c r="N374" s="20"/>
    </row>
    <row r="375" customHeight="1" spans="6:14">
      <c r="F375" s="20"/>
      <c r="J375" s="20"/>
      <c r="N375" s="20"/>
    </row>
    <row r="376" customHeight="1" spans="6:14">
      <c r="F376" s="20"/>
      <c r="J376" s="20"/>
      <c r="N376" s="20"/>
    </row>
    <row r="377" customHeight="1" spans="6:14">
      <c r="F377" s="20"/>
      <c r="J377" s="20"/>
      <c r="N377" s="20"/>
    </row>
    <row r="378" customHeight="1" spans="6:14">
      <c r="F378" s="20"/>
      <c r="J378" s="20"/>
      <c r="N378" s="20"/>
    </row>
    <row r="379" customHeight="1" spans="6:14">
      <c r="F379" s="20"/>
      <c r="J379" s="20"/>
      <c r="N379" s="20"/>
    </row>
    <row r="380" customHeight="1" spans="6:14">
      <c r="F380" s="20"/>
      <c r="J380" s="20"/>
      <c r="N380" s="20"/>
    </row>
    <row r="381" customHeight="1" spans="6:14">
      <c r="F381" s="20"/>
      <c r="J381" s="20"/>
      <c r="N381" s="20"/>
    </row>
    <row r="382" customHeight="1" spans="6:14">
      <c r="F382" s="20"/>
      <c r="J382" s="20"/>
      <c r="N382" s="20"/>
    </row>
    <row r="383" customHeight="1" spans="6:14">
      <c r="F383" s="20"/>
      <c r="J383" s="20"/>
      <c r="N383" s="20"/>
    </row>
    <row r="384" customHeight="1" spans="6:14">
      <c r="F384" s="20"/>
      <c r="J384" s="20"/>
      <c r="N384" s="20"/>
    </row>
    <row r="385" customHeight="1" spans="6:14">
      <c r="F385" s="20"/>
      <c r="J385" s="20"/>
      <c r="N385" s="20"/>
    </row>
    <row r="386" customHeight="1" spans="6:14">
      <c r="F386" s="20"/>
      <c r="J386" s="20"/>
      <c r="N386" s="20"/>
    </row>
    <row r="387" customHeight="1" spans="6:14">
      <c r="F387" s="20"/>
      <c r="J387" s="20"/>
      <c r="N387" s="20"/>
    </row>
    <row r="388" customHeight="1" spans="6:14">
      <c r="F388" s="20"/>
      <c r="J388" s="20"/>
      <c r="N388" s="20"/>
    </row>
    <row r="389" customHeight="1" spans="6:14">
      <c r="F389" s="20"/>
      <c r="J389" s="20"/>
      <c r="N389" s="20"/>
    </row>
    <row r="390" customHeight="1" spans="6:14">
      <c r="F390" s="20"/>
      <c r="J390" s="20"/>
      <c r="N390" s="20"/>
    </row>
    <row r="391" customHeight="1" spans="6:14">
      <c r="F391" s="20"/>
      <c r="J391" s="20"/>
      <c r="N391" s="20"/>
    </row>
    <row r="392" customHeight="1" spans="6:14">
      <c r="F392" s="20"/>
      <c r="J392" s="20"/>
      <c r="N392" s="20"/>
    </row>
    <row r="393" customHeight="1" spans="6:14">
      <c r="F393" s="20"/>
      <c r="J393" s="20"/>
      <c r="N393" s="20"/>
    </row>
    <row r="394" customHeight="1" spans="6:14">
      <c r="F394" s="20"/>
      <c r="J394" s="20"/>
      <c r="N394" s="20"/>
    </row>
    <row r="395" customHeight="1" spans="6:14">
      <c r="F395" s="20"/>
      <c r="J395" s="20"/>
      <c r="N395" s="20"/>
    </row>
    <row r="396" customHeight="1" spans="6:14">
      <c r="F396" s="20"/>
      <c r="J396" s="20"/>
      <c r="N396" s="20"/>
    </row>
    <row r="397" customHeight="1" spans="6:14">
      <c r="F397" s="20"/>
      <c r="J397" s="20"/>
      <c r="N397" s="20"/>
    </row>
    <row r="398" customHeight="1" spans="6:14">
      <c r="F398" s="20"/>
      <c r="J398" s="20"/>
      <c r="N398" s="20"/>
    </row>
    <row r="399" customHeight="1" spans="6:14">
      <c r="F399" s="20"/>
      <c r="J399" s="20"/>
      <c r="N399" s="20"/>
    </row>
    <row r="400" customHeight="1" spans="6:14">
      <c r="F400" s="20"/>
      <c r="J400" s="20"/>
      <c r="N400" s="20"/>
    </row>
    <row r="401" customHeight="1" spans="6:14">
      <c r="F401" s="20"/>
      <c r="J401" s="20"/>
      <c r="N401" s="20"/>
    </row>
    <row r="402" customHeight="1" spans="6:14">
      <c r="F402" s="20"/>
      <c r="J402" s="20"/>
      <c r="N402" s="20"/>
    </row>
    <row r="403" customHeight="1" spans="6:14">
      <c r="F403" s="20"/>
      <c r="J403" s="20"/>
      <c r="N403" s="20"/>
    </row>
    <row r="404" customHeight="1" spans="6:14">
      <c r="F404" s="20"/>
      <c r="J404" s="20"/>
      <c r="N404" s="20"/>
    </row>
    <row r="405" customHeight="1" spans="6:14">
      <c r="F405" s="20"/>
      <c r="J405" s="20"/>
      <c r="N405" s="20"/>
    </row>
    <row r="406" customHeight="1" spans="6:14">
      <c r="F406" s="20"/>
      <c r="J406" s="20"/>
      <c r="N406" s="20"/>
    </row>
    <row r="407" customHeight="1" spans="6:14">
      <c r="F407" s="20"/>
      <c r="J407" s="20"/>
      <c r="N407" s="20"/>
    </row>
    <row r="408" customHeight="1" spans="6:14">
      <c r="F408" s="20"/>
      <c r="J408" s="20"/>
      <c r="N408" s="20"/>
    </row>
    <row r="409" customHeight="1" spans="6:14">
      <c r="F409" s="20"/>
      <c r="J409" s="20"/>
      <c r="N409" s="20"/>
    </row>
    <row r="410" customHeight="1" spans="6:14">
      <c r="F410" s="20"/>
      <c r="J410" s="20"/>
      <c r="N410" s="20"/>
    </row>
    <row r="411" customHeight="1" spans="6:14">
      <c r="F411" s="20"/>
      <c r="J411" s="20"/>
      <c r="N411" s="20"/>
    </row>
    <row r="412" customHeight="1" spans="6:14">
      <c r="F412" s="20"/>
      <c r="J412" s="20"/>
      <c r="N412" s="20"/>
    </row>
    <row r="413" customHeight="1" spans="6:14">
      <c r="F413" s="20"/>
      <c r="J413" s="20"/>
      <c r="N413" s="20"/>
    </row>
    <row r="414" customHeight="1" spans="6:14">
      <c r="F414" s="20"/>
      <c r="J414" s="20"/>
      <c r="N414" s="20"/>
    </row>
    <row r="415" customHeight="1" spans="6:14">
      <c r="F415" s="20"/>
      <c r="J415" s="20"/>
      <c r="N415" s="20"/>
    </row>
    <row r="416" customHeight="1" spans="6:14">
      <c r="F416" s="20"/>
      <c r="J416" s="20"/>
      <c r="N416" s="20"/>
    </row>
    <row r="417" customHeight="1" spans="6:14">
      <c r="F417" s="20"/>
      <c r="J417" s="20"/>
      <c r="N417" s="20"/>
    </row>
    <row r="418" customHeight="1" spans="6:14">
      <c r="F418" s="20"/>
      <c r="J418" s="20"/>
      <c r="N418" s="20"/>
    </row>
    <row r="419" customHeight="1" spans="6:14">
      <c r="F419" s="20"/>
      <c r="J419" s="20"/>
      <c r="N419" s="20"/>
    </row>
    <row r="420" customHeight="1" spans="6:14">
      <c r="F420" s="20"/>
      <c r="J420" s="20"/>
      <c r="N420" s="20"/>
    </row>
    <row r="421" customHeight="1" spans="6:14">
      <c r="F421" s="20"/>
      <c r="J421" s="20"/>
      <c r="N421" s="20"/>
    </row>
    <row r="422" customHeight="1" spans="6:14">
      <c r="F422" s="20"/>
      <c r="J422" s="20"/>
      <c r="N422" s="20"/>
    </row>
    <row r="423" customHeight="1" spans="6:14">
      <c r="F423" s="20"/>
      <c r="J423" s="20"/>
      <c r="N423" s="20"/>
    </row>
    <row r="424" customHeight="1" spans="6:14">
      <c r="F424" s="20"/>
      <c r="J424" s="20"/>
      <c r="N424" s="20"/>
    </row>
    <row r="425" customHeight="1" spans="6:14">
      <c r="F425" s="20"/>
      <c r="J425" s="20"/>
      <c r="N425" s="20"/>
    </row>
    <row r="426" customHeight="1" spans="6:14">
      <c r="F426" s="20"/>
      <c r="J426" s="20"/>
      <c r="N426" s="20"/>
    </row>
    <row r="427" customHeight="1" spans="6:14">
      <c r="F427" s="20"/>
      <c r="J427" s="20"/>
      <c r="N427" s="20"/>
    </row>
    <row r="428" customHeight="1" spans="6:14">
      <c r="F428" s="20"/>
      <c r="J428" s="20"/>
      <c r="N428" s="20"/>
    </row>
    <row r="429" customHeight="1" spans="6:14">
      <c r="F429" s="20"/>
      <c r="J429" s="20"/>
      <c r="N429" s="20"/>
    </row>
    <row r="430" customHeight="1" spans="6:14">
      <c r="F430" s="20"/>
      <c r="J430" s="20"/>
      <c r="N430" s="20"/>
    </row>
    <row r="431" customHeight="1" spans="6:14">
      <c r="F431" s="20"/>
      <c r="J431" s="20"/>
      <c r="N431" s="20"/>
    </row>
    <row r="432" customHeight="1" spans="6:14">
      <c r="F432" s="20"/>
      <c r="J432" s="20"/>
      <c r="N432" s="20"/>
    </row>
    <row r="433" customHeight="1" spans="6:14">
      <c r="F433" s="20"/>
      <c r="J433" s="20"/>
      <c r="N433" s="20"/>
    </row>
    <row r="434" customHeight="1" spans="6:14">
      <c r="F434" s="20"/>
      <c r="J434" s="20"/>
      <c r="N434" s="20"/>
    </row>
    <row r="435" customHeight="1" spans="6:14">
      <c r="F435" s="20"/>
      <c r="J435" s="20"/>
      <c r="N435" s="20"/>
    </row>
    <row r="436" customHeight="1" spans="6:14">
      <c r="F436" s="20"/>
      <c r="J436" s="20"/>
      <c r="N436" s="20"/>
    </row>
    <row r="437" customHeight="1" spans="6:14">
      <c r="F437" s="20"/>
      <c r="J437" s="20"/>
      <c r="N437" s="20"/>
    </row>
    <row r="438" customHeight="1" spans="6:14">
      <c r="F438" s="20"/>
      <c r="J438" s="20"/>
      <c r="N438" s="20"/>
    </row>
    <row r="439" customHeight="1" spans="6:14">
      <c r="F439" s="20"/>
      <c r="J439" s="20"/>
      <c r="N439" s="20"/>
    </row>
    <row r="440" customHeight="1" spans="6:14">
      <c r="F440" s="20"/>
      <c r="J440" s="20"/>
      <c r="N440" s="20"/>
    </row>
    <row r="441" customHeight="1" spans="6:14">
      <c r="F441" s="20"/>
      <c r="J441" s="20"/>
      <c r="N441" s="20"/>
    </row>
    <row r="442" customHeight="1" spans="6:14">
      <c r="F442" s="20"/>
      <c r="J442" s="20"/>
      <c r="N442" s="20"/>
    </row>
    <row r="443" customHeight="1" spans="6:14">
      <c r="F443" s="20"/>
      <c r="J443" s="20"/>
      <c r="N443" s="20"/>
    </row>
    <row r="444" customHeight="1" spans="6:14">
      <c r="F444" s="20"/>
      <c r="J444" s="20"/>
      <c r="N444" s="20"/>
    </row>
    <row r="445" customHeight="1" spans="6:14">
      <c r="F445" s="20"/>
      <c r="J445" s="20"/>
      <c r="N445" s="20"/>
    </row>
    <row r="446" customHeight="1" spans="6:14">
      <c r="F446" s="20"/>
      <c r="J446" s="20"/>
      <c r="N446" s="20"/>
    </row>
    <row r="447" customHeight="1" spans="6:14">
      <c r="F447" s="20"/>
      <c r="J447" s="20"/>
      <c r="N447" s="20"/>
    </row>
    <row r="448" customHeight="1" spans="6:14">
      <c r="F448" s="20"/>
      <c r="J448" s="20"/>
      <c r="N448" s="20"/>
    </row>
    <row r="449" customHeight="1" spans="6:14">
      <c r="F449" s="20"/>
      <c r="J449" s="20"/>
      <c r="N449" s="20"/>
    </row>
    <row r="450" customHeight="1" spans="6:14">
      <c r="F450" s="20"/>
      <c r="J450" s="20"/>
      <c r="N450" s="20"/>
    </row>
    <row r="451" customHeight="1" spans="6:14">
      <c r="F451" s="20"/>
      <c r="J451" s="20"/>
      <c r="N451" s="20"/>
    </row>
    <row r="452" customHeight="1" spans="6:14">
      <c r="F452" s="20"/>
      <c r="J452" s="20"/>
      <c r="N452" s="20"/>
    </row>
    <row r="453" customHeight="1" spans="6:14">
      <c r="F453" s="20"/>
      <c r="J453" s="20"/>
      <c r="N453" s="20"/>
    </row>
    <row r="454" customHeight="1" spans="6:14">
      <c r="F454" s="20"/>
      <c r="J454" s="20"/>
      <c r="N454" s="20"/>
    </row>
    <row r="455" customHeight="1" spans="6:14">
      <c r="F455" s="20"/>
      <c r="J455" s="20"/>
      <c r="N455" s="20"/>
    </row>
    <row r="456" customHeight="1" spans="6:14">
      <c r="F456" s="20"/>
      <c r="J456" s="20"/>
      <c r="N456" s="20"/>
    </row>
    <row r="457" customHeight="1" spans="6:14">
      <c r="F457" s="20"/>
      <c r="J457" s="20"/>
      <c r="N457" s="20"/>
    </row>
    <row r="458" customHeight="1" spans="6:14">
      <c r="F458" s="20"/>
      <c r="J458" s="20"/>
      <c r="N458" s="20"/>
    </row>
    <row r="459" customHeight="1" spans="6:14">
      <c r="F459" s="20"/>
      <c r="J459" s="20"/>
      <c r="N459" s="20"/>
    </row>
    <row r="460" customHeight="1" spans="6:14">
      <c r="F460" s="20"/>
      <c r="J460" s="20"/>
      <c r="N460" s="20"/>
    </row>
    <row r="461" customHeight="1" spans="6:14">
      <c r="F461" s="20"/>
      <c r="J461" s="20"/>
      <c r="N461" s="20"/>
    </row>
    <row r="462" customHeight="1" spans="6:14">
      <c r="F462" s="20"/>
      <c r="J462" s="20"/>
      <c r="N462" s="20"/>
    </row>
    <row r="463" customHeight="1" spans="6:14">
      <c r="F463" s="20"/>
      <c r="J463" s="20"/>
      <c r="N463" s="20"/>
    </row>
    <row r="464" customHeight="1" spans="6:14">
      <c r="F464" s="20"/>
      <c r="J464" s="20"/>
      <c r="N464" s="20"/>
    </row>
    <row r="465" customHeight="1" spans="6:14">
      <c r="F465" s="20"/>
      <c r="J465" s="20"/>
      <c r="N465" s="20"/>
    </row>
    <row r="466" customHeight="1" spans="6:14">
      <c r="F466" s="20"/>
      <c r="J466" s="20"/>
      <c r="N466" s="20"/>
    </row>
    <row r="467" customHeight="1" spans="6:14">
      <c r="F467" s="20"/>
      <c r="J467" s="20"/>
      <c r="N467" s="20"/>
    </row>
    <row r="468" customHeight="1" spans="6:14">
      <c r="F468" s="20"/>
      <c r="J468" s="20"/>
      <c r="N468" s="20"/>
    </row>
    <row r="469" customHeight="1" spans="6:14">
      <c r="F469" s="20"/>
      <c r="J469" s="20"/>
      <c r="N469" s="20"/>
    </row>
    <row r="470" customHeight="1" spans="6:14">
      <c r="F470" s="20"/>
      <c r="J470" s="20"/>
      <c r="N470" s="20"/>
    </row>
    <row r="471" customHeight="1" spans="6:14">
      <c r="F471" s="20"/>
      <c r="J471" s="20"/>
      <c r="N471" s="20"/>
    </row>
    <row r="472" customHeight="1" spans="6:14">
      <c r="F472" s="20"/>
      <c r="J472" s="20"/>
      <c r="N472" s="20"/>
    </row>
    <row r="473" customHeight="1" spans="6:14">
      <c r="F473" s="20"/>
      <c r="J473" s="20"/>
      <c r="N473" s="20"/>
    </row>
    <row r="474" customHeight="1" spans="6:14">
      <c r="F474" s="20"/>
      <c r="J474" s="20"/>
      <c r="N474" s="20"/>
    </row>
    <row r="475" customHeight="1" spans="6:14">
      <c r="F475" s="20"/>
      <c r="J475" s="20"/>
      <c r="N475" s="20"/>
    </row>
    <row r="476" customHeight="1" spans="6:14">
      <c r="F476" s="20"/>
      <c r="J476" s="20"/>
      <c r="N476" s="20"/>
    </row>
    <row r="477" customHeight="1" spans="6:14">
      <c r="F477" s="20"/>
      <c r="J477" s="20"/>
      <c r="N477" s="20"/>
    </row>
    <row r="478" customHeight="1" spans="6:14">
      <c r="F478" s="20"/>
      <c r="J478" s="20"/>
      <c r="N478" s="20"/>
    </row>
    <row r="479" customHeight="1" spans="6:14">
      <c r="F479" s="20"/>
      <c r="J479" s="20"/>
      <c r="N479" s="20"/>
    </row>
    <row r="480" customHeight="1" spans="6:14">
      <c r="F480" s="20"/>
      <c r="J480" s="20"/>
      <c r="N480" s="20"/>
    </row>
    <row r="481" customHeight="1" spans="6:14">
      <c r="F481" s="20"/>
      <c r="J481" s="20"/>
      <c r="N481" s="20"/>
    </row>
    <row r="482" customHeight="1" spans="6:14">
      <c r="F482" s="20"/>
      <c r="J482" s="20"/>
      <c r="N482" s="20"/>
    </row>
    <row r="483" customHeight="1" spans="6:14">
      <c r="F483" s="20"/>
      <c r="J483" s="20"/>
      <c r="N483" s="20"/>
    </row>
    <row r="484" customHeight="1" spans="6:14">
      <c r="F484" s="20"/>
      <c r="J484" s="20"/>
      <c r="N484" s="20"/>
    </row>
    <row r="485" customHeight="1" spans="6:14">
      <c r="F485" s="20"/>
      <c r="J485" s="20"/>
      <c r="N485" s="20"/>
    </row>
    <row r="486" customHeight="1" spans="6:14">
      <c r="F486" s="20"/>
      <c r="J486" s="20"/>
      <c r="N486" s="20"/>
    </row>
    <row r="487" customHeight="1" spans="6:14">
      <c r="F487" s="20"/>
      <c r="J487" s="20"/>
      <c r="N487" s="20"/>
    </row>
    <row r="488" customHeight="1" spans="6:14">
      <c r="F488" s="20"/>
      <c r="J488" s="20"/>
      <c r="N488" s="20"/>
    </row>
    <row r="489" customHeight="1" spans="6:14">
      <c r="F489" s="20"/>
      <c r="J489" s="20"/>
      <c r="N489" s="20"/>
    </row>
    <row r="490" customHeight="1" spans="6:14">
      <c r="F490" s="20"/>
      <c r="J490" s="20"/>
      <c r="N490" s="20"/>
    </row>
    <row r="491" customHeight="1" spans="6:14">
      <c r="F491" s="20"/>
      <c r="J491" s="20"/>
      <c r="N491" s="20"/>
    </row>
    <row r="492" customHeight="1" spans="6:14">
      <c r="F492" s="20"/>
      <c r="J492" s="20"/>
      <c r="N492" s="20"/>
    </row>
    <row r="493" customHeight="1" spans="6:14">
      <c r="F493" s="20"/>
      <c r="J493" s="20"/>
      <c r="N493" s="20"/>
    </row>
    <row r="494" customHeight="1" spans="6:14">
      <c r="F494" s="20"/>
      <c r="J494" s="20"/>
      <c r="N494" s="20"/>
    </row>
    <row r="495" customHeight="1" spans="6:14">
      <c r="F495" s="20"/>
      <c r="J495" s="20"/>
      <c r="N495" s="20"/>
    </row>
    <row r="496" customHeight="1" spans="6:14">
      <c r="F496" s="20"/>
      <c r="J496" s="20"/>
      <c r="N496" s="20"/>
    </row>
    <row r="497" customHeight="1" spans="6:14">
      <c r="F497" s="20"/>
      <c r="J497" s="20"/>
      <c r="N497" s="20"/>
    </row>
    <row r="498" customHeight="1" spans="6:14">
      <c r="F498" s="20"/>
      <c r="J498" s="20"/>
      <c r="N498" s="20"/>
    </row>
    <row r="499" customHeight="1" spans="6:14">
      <c r="F499" s="20"/>
      <c r="J499" s="20"/>
      <c r="N499" s="20"/>
    </row>
    <row r="500" customHeight="1" spans="6:14">
      <c r="F500" s="20"/>
      <c r="J500" s="20"/>
      <c r="N500" s="20"/>
    </row>
    <row r="501" customHeight="1" spans="6:14">
      <c r="F501" s="20"/>
      <c r="J501" s="20"/>
      <c r="N501" s="20"/>
    </row>
    <row r="502" customHeight="1" spans="6:14">
      <c r="F502" s="20"/>
      <c r="J502" s="20"/>
      <c r="N502" s="20"/>
    </row>
    <row r="503" customHeight="1" spans="6:14">
      <c r="F503" s="20"/>
      <c r="J503" s="20"/>
      <c r="N503" s="20"/>
    </row>
    <row r="504" customHeight="1" spans="6:14">
      <c r="F504" s="20"/>
      <c r="J504" s="20"/>
      <c r="N504" s="20"/>
    </row>
    <row r="505" customHeight="1" spans="6:14">
      <c r="F505" s="20"/>
      <c r="J505" s="20"/>
      <c r="N505" s="20"/>
    </row>
    <row r="506" customHeight="1" spans="6:14">
      <c r="F506" s="20"/>
      <c r="J506" s="20"/>
      <c r="N506" s="20"/>
    </row>
    <row r="507" customHeight="1" spans="6:14">
      <c r="F507" s="20"/>
      <c r="J507" s="20"/>
      <c r="N507" s="20"/>
    </row>
    <row r="508" customHeight="1" spans="6:14">
      <c r="F508" s="20"/>
      <c r="J508" s="20"/>
      <c r="N508" s="20"/>
    </row>
    <row r="509" customHeight="1" spans="6:14">
      <c r="F509" s="20"/>
      <c r="J509" s="20"/>
      <c r="N509" s="20"/>
    </row>
    <row r="510" customHeight="1" spans="6:14">
      <c r="F510" s="20"/>
      <c r="J510" s="20"/>
      <c r="N510" s="20"/>
    </row>
    <row r="511" customHeight="1" spans="6:14">
      <c r="F511" s="20"/>
      <c r="J511" s="20"/>
      <c r="N511" s="20"/>
    </row>
    <row r="512" customHeight="1" spans="6:14">
      <c r="F512" s="20"/>
      <c r="J512" s="20"/>
      <c r="N512" s="20"/>
    </row>
    <row r="513" customHeight="1" spans="6:14">
      <c r="F513" s="20"/>
      <c r="J513" s="20"/>
      <c r="N513" s="20"/>
    </row>
    <row r="514" customHeight="1" spans="6:14">
      <c r="F514" s="20"/>
      <c r="J514" s="20"/>
      <c r="N514" s="20"/>
    </row>
    <row r="515" customHeight="1" spans="6:14">
      <c r="F515" s="20"/>
      <c r="J515" s="20"/>
      <c r="N515" s="20"/>
    </row>
    <row r="516" customHeight="1" spans="6:14">
      <c r="F516" s="20"/>
      <c r="J516" s="20"/>
      <c r="N516" s="20"/>
    </row>
    <row r="517" customHeight="1" spans="6:14">
      <c r="F517" s="20"/>
      <c r="J517" s="20"/>
      <c r="N517" s="20"/>
    </row>
    <row r="518" customHeight="1" spans="6:14">
      <c r="F518" s="20"/>
      <c r="J518" s="20"/>
      <c r="N518" s="20"/>
    </row>
    <row r="519" customHeight="1" spans="6:14">
      <c r="F519" s="20"/>
      <c r="J519" s="20"/>
      <c r="N519" s="20"/>
    </row>
    <row r="520" customHeight="1" spans="6:14">
      <c r="F520" s="20"/>
      <c r="J520" s="20"/>
      <c r="N520" s="20"/>
    </row>
    <row r="521" customHeight="1" spans="6:14">
      <c r="F521" s="20"/>
      <c r="J521" s="20"/>
      <c r="N521" s="20"/>
    </row>
    <row r="522" customHeight="1" spans="6:14">
      <c r="F522" s="20"/>
      <c r="J522" s="20"/>
      <c r="N522" s="20"/>
    </row>
    <row r="523" customHeight="1" spans="6:14">
      <c r="F523" s="20"/>
      <c r="J523" s="20"/>
      <c r="N523" s="20"/>
    </row>
    <row r="524" customHeight="1" spans="6:14">
      <c r="F524" s="20"/>
      <c r="J524" s="20"/>
      <c r="N524" s="20"/>
    </row>
    <row r="525" customHeight="1" spans="6:14">
      <c r="F525" s="20"/>
      <c r="J525" s="20"/>
      <c r="N525" s="20"/>
    </row>
    <row r="526" customHeight="1" spans="6:14">
      <c r="F526" s="20"/>
      <c r="J526" s="20"/>
      <c r="N526" s="20"/>
    </row>
    <row r="527" customHeight="1" spans="6:14">
      <c r="F527" s="20"/>
      <c r="J527" s="20"/>
      <c r="N527" s="20"/>
    </row>
    <row r="528" customHeight="1" spans="6:14">
      <c r="F528" s="20"/>
      <c r="J528" s="20"/>
      <c r="N528" s="20"/>
    </row>
    <row r="529" customHeight="1" spans="6:14">
      <c r="F529" s="20"/>
      <c r="J529" s="20"/>
      <c r="N529" s="20"/>
    </row>
    <row r="530" customHeight="1" spans="6:14">
      <c r="F530" s="20"/>
      <c r="J530" s="20"/>
      <c r="N530" s="20"/>
    </row>
    <row r="531" customHeight="1" spans="6:14">
      <c r="F531" s="20"/>
      <c r="J531" s="20"/>
      <c r="N531" s="20"/>
    </row>
    <row r="532" customHeight="1" spans="6:14">
      <c r="F532" s="20"/>
      <c r="J532" s="20"/>
      <c r="N532" s="20"/>
    </row>
    <row r="533" customHeight="1" spans="6:14">
      <c r="F533" s="20"/>
      <c r="J533" s="20"/>
      <c r="N533" s="20"/>
    </row>
    <row r="534" customHeight="1" spans="6:14">
      <c r="F534" s="20"/>
      <c r="J534" s="20"/>
      <c r="N534" s="20"/>
    </row>
    <row r="535" customHeight="1" spans="6:14">
      <c r="F535" s="20"/>
      <c r="J535" s="20"/>
      <c r="N535" s="20"/>
    </row>
    <row r="536" customHeight="1" spans="6:14">
      <c r="F536" s="20"/>
      <c r="J536" s="20"/>
      <c r="N536" s="20"/>
    </row>
    <row r="537" customHeight="1" spans="6:14">
      <c r="F537" s="20"/>
      <c r="J537" s="20"/>
      <c r="N537" s="20"/>
    </row>
    <row r="538" customHeight="1" spans="6:14">
      <c r="F538" s="20"/>
      <c r="J538" s="20"/>
      <c r="N538" s="20"/>
    </row>
    <row r="539" customHeight="1" spans="6:14">
      <c r="F539" s="20"/>
      <c r="J539" s="20"/>
      <c r="N539" s="20"/>
    </row>
    <row r="540" customHeight="1" spans="6:14">
      <c r="F540" s="20"/>
      <c r="J540" s="20"/>
      <c r="N540" s="20"/>
    </row>
    <row r="541" customHeight="1" spans="6:14">
      <c r="F541" s="20"/>
      <c r="J541" s="20"/>
      <c r="N541" s="20"/>
    </row>
    <row r="542" customHeight="1" spans="6:14">
      <c r="F542" s="20"/>
      <c r="J542" s="20"/>
      <c r="N542" s="20"/>
    </row>
    <row r="543" customHeight="1" spans="6:14">
      <c r="F543" s="20"/>
      <c r="J543" s="20"/>
      <c r="N543" s="20"/>
    </row>
    <row r="544" customHeight="1" spans="6:14">
      <c r="F544" s="20"/>
      <c r="J544" s="20"/>
      <c r="N544" s="20"/>
    </row>
    <row r="545" customHeight="1" spans="6:14">
      <c r="F545" s="20"/>
      <c r="J545" s="20"/>
      <c r="N545" s="20"/>
    </row>
    <row r="546" customHeight="1" spans="6:14">
      <c r="F546" s="20"/>
      <c r="J546" s="20"/>
      <c r="N546" s="20"/>
    </row>
    <row r="547" customHeight="1" spans="6:14">
      <c r="F547" s="20"/>
      <c r="J547" s="20"/>
      <c r="N547" s="20"/>
    </row>
    <row r="548" customHeight="1" spans="6:14">
      <c r="F548" s="20"/>
      <c r="J548" s="20"/>
      <c r="N548" s="20"/>
    </row>
    <row r="549" customHeight="1" spans="6:14">
      <c r="F549" s="20"/>
      <c r="J549" s="20"/>
      <c r="N549" s="20"/>
    </row>
    <row r="550" customHeight="1" spans="6:14">
      <c r="F550" s="20"/>
      <c r="J550" s="20"/>
      <c r="N550" s="20"/>
    </row>
    <row r="551" customHeight="1" spans="6:14">
      <c r="F551" s="20"/>
      <c r="J551" s="20"/>
      <c r="N551" s="20"/>
    </row>
    <row r="552" customHeight="1" spans="6:14">
      <c r="F552" s="20"/>
      <c r="J552" s="20"/>
      <c r="N552" s="20"/>
    </row>
    <row r="553" customHeight="1" spans="6:14">
      <c r="F553" s="20"/>
      <c r="J553" s="20"/>
      <c r="N553" s="20"/>
    </row>
    <row r="554" customHeight="1" spans="6:14">
      <c r="F554" s="20"/>
      <c r="J554" s="20"/>
      <c r="N554" s="20"/>
    </row>
    <row r="555" customHeight="1" spans="6:14">
      <c r="F555" s="20"/>
      <c r="J555" s="20"/>
      <c r="N555" s="20"/>
    </row>
    <row r="556" customHeight="1" spans="6:14">
      <c r="F556" s="20"/>
      <c r="J556" s="20"/>
      <c r="N556" s="20"/>
    </row>
    <row r="557" customHeight="1" spans="6:14">
      <c r="F557" s="20"/>
      <c r="J557" s="20"/>
      <c r="N557" s="20"/>
    </row>
    <row r="558" customHeight="1" spans="6:14">
      <c r="F558" s="20"/>
      <c r="J558" s="20"/>
      <c r="N558" s="20"/>
    </row>
    <row r="559" customHeight="1" spans="6:14">
      <c r="F559" s="20"/>
      <c r="J559" s="20"/>
      <c r="N559" s="20"/>
    </row>
    <row r="560" customHeight="1" spans="6:14">
      <c r="F560" s="20"/>
      <c r="J560" s="20"/>
      <c r="N560" s="20"/>
    </row>
    <row r="561" customHeight="1" spans="6:14">
      <c r="F561" s="20"/>
      <c r="J561" s="20"/>
      <c r="N561" s="20"/>
    </row>
    <row r="562" customHeight="1" spans="6:14">
      <c r="F562" s="20"/>
      <c r="J562" s="20"/>
      <c r="N562" s="20"/>
    </row>
    <row r="563" customHeight="1" spans="6:14">
      <c r="F563" s="20"/>
      <c r="J563" s="20"/>
      <c r="N563" s="20"/>
    </row>
    <row r="564" customHeight="1" spans="6:14">
      <c r="F564" s="20"/>
      <c r="J564" s="20"/>
      <c r="N564" s="20"/>
    </row>
    <row r="565" customHeight="1" spans="6:14">
      <c r="F565" s="20"/>
      <c r="J565" s="20"/>
      <c r="N565" s="20"/>
    </row>
    <row r="566" customHeight="1" spans="6:14">
      <c r="F566" s="20"/>
      <c r="J566" s="20"/>
      <c r="N566" s="20"/>
    </row>
    <row r="567" customHeight="1" spans="6:14">
      <c r="F567" s="20"/>
      <c r="J567" s="20"/>
      <c r="N567" s="20"/>
    </row>
    <row r="568" customHeight="1" spans="6:14">
      <c r="F568" s="20"/>
      <c r="J568" s="20"/>
      <c r="N568" s="20"/>
    </row>
    <row r="569" customHeight="1" spans="6:14">
      <c r="F569" s="20"/>
      <c r="J569" s="20"/>
      <c r="N569" s="20"/>
    </row>
    <row r="570" customHeight="1" spans="6:14">
      <c r="F570" s="20"/>
      <c r="J570" s="20"/>
      <c r="N570" s="20"/>
    </row>
    <row r="571" customHeight="1" spans="6:14">
      <c r="F571" s="20"/>
      <c r="J571" s="20"/>
      <c r="N571" s="20"/>
    </row>
    <row r="572" customHeight="1" spans="6:14">
      <c r="F572" s="20"/>
      <c r="J572" s="20"/>
      <c r="N572" s="20"/>
    </row>
    <row r="573" customHeight="1" spans="6:14">
      <c r="F573" s="20"/>
      <c r="J573" s="20"/>
      <c r="N573" s="20"/>
    </row>
    <row r="574" customHeight="1" spans="6:14">
      <c r="F574" s="20"/>
      <c r="J574" s="20"/>
      <c r="N574" s="20"/>
    </row>
    <row r="575" customHeight="1" spans="6:14">
      <c r="F575" s="20"/>
      <c r="J575" s="20"/>
      <c r="N575" s="20"/>
    </row>
    <row r="576" customHeight="1" spans="6:14">
      <c r="F576" s="20"/>
      <c r="J576" s="20"/>
      <c r="N576" s="20"/>
    </row>
    <row r="577" customHeight="1" spans="6:14">
      <c r="F577" s="20"/>
      <c r="J577" s="20"/>
      <c r="N577" s="20"/>
    </row>
    <row r="578" customHeight="1" spans="6:14">
      <c r="F578" s="20"/>
      <c r="J578" s="20"/>
      <c r="N578" s="20"/>
    </row>
    <row r="579" customHeight="1" spans="6:14">
      <c r="F579" s="20"/>
      <c r="J579" s="20"/>
      <c r="N579" s="20"/>
    </row>
    <row r="580" customHeight="1" spans="6:14">
      <c r="F580" s="20"/>
      <c r="J580" s="20"/>
      <c r="N580" s="20"/>
    </row>
    <row r="581" customHeight="1" spans="6:14">
      <c r="F581" s="20"/>
      <c r="J581" s="20"/>
      <c r="N581" s="20"/>
    </row>
    <row r="582" customHeight="1" spans="6:14">
      <c r="F582" s="20"/>
      <c r="J582" s="20"/>
      <c r="N582" s="20"/>
    </row>
    <row r="583" customHeight="1" spans="6:14">
      <c r="F583" s="20"/>
      <c r="J583" s="20"/>
      <c r="N583" s="20"/>
    </row>
    <row r="584" customHeight="1" spans="6:14">
      <c r="F584" s="20"/>
      <c r="J584" s="20"/>
      <c r="N584" s="20"/>
    </row>
    <row r="585" customHeight="1" spans="6:14">
      <c r="F585" s="20"/>
      <c r="J585" s="20"/>
      <c r="N585" s="20"/>
    </row>
    <row r="586" customHeight="1" spans="6:14">
      <c r="F586" s="20"/>
      <c r="J586" s="20"/>
      <c r="N586" s="20"/>
    </row>
    <row r="587" customHeight="1" spans="6:14">
      <c r="F587" s="20"/>
      <c r="J587" s="20"/>
      <c r="N587" s="20"/>
    </row>
    <row r="588" customHeight="1" spans="6:14">
      <c r="F588" s="20"/>
      <c r="J588" s="20"/>
      <c r="N588" s="20"/>
    </row>
    <row r="589" customHeight="1" spans="6:14">
      <c r="F589" s="20"/>
      <c r="J589" s="20"/>
      <c r="N589" s="20"/>
    </row>
    <row r="590" customHeight="1" spans="6:14">
      <c r="F590" s="20"/>
      <c r="J590" s="20"/>
      <c r="N590" s="20"/>
    </row>
    <row r="591" customHeight="1" spans="6:14">
      <c r="F591" s="20"/>
      <c r="J591" s="20"/>
      <c r="N591" s="20"/>
    </row>
    <row r="592" customHeight="1" spans="6:14">
      <c r="F592" s="20"/>
      <c r="J592" s="20"/>
      <c r="N592" s="20"/>
    </row>
    <row r="593" customHeight="1" spans="6:14">
      <c r="F593" s="20"/>
      <c r="J593" s="20"/>
      <c r="N593" s="20"/>
    </row>
    <row r="594" customHeight="1" spans="6:14">
      <c r="F594" s="20"/>
      <c r="J594" s="20"/>
      <c r="N594" s="20"/>
    </row>
    <row r="595" customHeight="1" spans="6:14">
      <c r="F595" s="20"/>
      <c r="J595" s="20"/>
      <c r="N595" s="20"/>
    </row>
    <row r="596" customHeight="1" spans="6:14">
      <c r="F596" s="20"/>
      <c r="J596" s="20"/>
      <c r="N596" s="20"/>
    </row>
    <row r="597" customHeight="1" spans="6:14">
      <c r="F597" s="20"/>
      <c r="J597" s="20"/>
      <c r="N597" s="20"/>
    </row>
    <row r="598" customHeight="1" spans="6:14">
      <c r="F598" s="20"/>
      <c r="J598" s="20"/>
      <c r="N598" s="20"/>
    </row>
    <row r="599" customHeight="1" spans="6:14">
      <c r="F599" s="20"/>
      <c r="J599" s="20"/>
      <c r="N599" s="20"/>
    </row>
    <row r="600" customHeight="1" spans="6:14">
      <c r="F600" s="20"/>
      <c r="J600" s="20"/>
      <c r="N600" s="20"/>
    </row>
    <row r="601" customHeight="1" spans="6:14">
      <c r="F601" s="20"/>
      <c r="J601" s="20"/>
      <c r="N601" s="20"/>
    </row>
    <row r="602" customHeight="1" spans="6:14">
      <c r="F602" s="20"/>
      <c r="J602" s="20"/>
      <c r="N602" s="20"/>
    </row>
    <row r="603" customHeight="1" spans="6:14">
      <c r="F603" s="20"/>
      <c r="J603" s="20"/>
      <c r="N603" s="20"/>
    </row>
    <row r="604" customHeight="1" spans="6:14">
      <c r="F604" s="20"/>
      <c r="J604" s="20"/>
      <c r="N604" s="20"/>
    </row>
    <row r="605" customHeight="1" spans="6:14">
      <c r="F605" s="20"/>
      <c r="J605" s="20"/>
      <c r="N605" s="20"/>
    </row>
    <row r="606" customHeight="1" spans="6:14">
      <c r="F606" s="20"/>
      <c r="J606" s="20"/>
      <c r="N606" s="20"/>
    </row>
    <row r="607" customHeight="1" spans="6:14">
      <c r="F607" s="20"/>
      <c r="J607" s="20"/>
      <c r="N607" s="20"/>
    </row>
    <row r="608" customHeight="1" spans="6:14">
      <c r="F608" s="20"/>
      <c r="J608" s="20"/>
      <c r="N608" s="20"/>
    </row>
    <row r="609" customHeight="1" spans="6:14">
      <c r="F609" s="20"/>
      <c r="J609" s="20"/>
      <c r="N609" s="20"/>
    </row>
    <row r="610" customHeight="1" spans="6:14">
      <c r="F610" s="20"/>
      <c r="J610" s="20"/>
      <c r="N610" s="20"/>
    </row>
    <row r="611" customHeight="1" spans="6:14">
      <c r="F611" s="20"/>
      <c r="J611" s="20"/>
      <c r="N611" s="20"/>
    </row>
    <row r="612" customHeight="1" spans="6:14">
      <c r="F612" s="20"/>
      <c r="J612" s="20"/>
      <c r="N612" s="20"/>
    </row>
    <row r="613" customHeight="1" spans="6:14">
      <c r="F613" s="20"/>
      <c r="J613" s="20"/>
      <c r="N613" s="20"/>
    </row>
    <row r="614" customHeight="1" spans="6:14">
      <c r="F614" s="20"/>
      <c r="J614" s="20"/>
      <c r="N614" s="20"/>
    </row>
    <row r="615" customHeight="1" spans="6:14">
      <c r="F615" s="20"/>
      <c r="J615" s="20"/>
      <c r="N615" s="20"/>
    </row>
    <row r="616" customHeight="1" spans="6:14">
      <c r="F616" s="20"/>
      <c r="J616" s="20"/>
      <c r="N616" s="20"/>
    </row>
    <row r="617" customHeight="1" spans="6:14">
      <c r="F617" s="20"/>
      <c r="J617" s="20"/>
      <c r="N617" s="20"/>
    </row>
    <row r="618" customHeight="1" spans="6:14">
      <c r="F618" s="20"/>
      <c r="J618" s="20"/>
      <c r="N618" s="20"/>
    </row>
    <row r="619" customHeight="1" spans="6:14">
      <c r="F619" s="20"/>
      <c r="J619" s="20"/>
      <c r="N619" s="20"/>
    </row>
    <row r="620" customHeight="1" spans="6:14">
      <c r="F620" s="20"/>
      <c r="J620" s="20"/>
      <c r="N620" s="20"/>
    </row>
    <row r="621" customHeight="1" spans="6:14">
      <c r="F621" s="20"/>
      <c r="J621" s="20"/>
      <c r="N621" s="20"/>
    </row>
    <row r="622" customHeight="1" spans="6:14">
      <c r="F622" s="20"/>
      <c r="J622" s="20"/>
      <c r="N622" s="20"/>
    </row>
    <row r="623" customHeight="1" spans="6:14">
      <c r="F623" s="20"/>
      <c r="J623" s="20"/>
      <c r="N623" s="20"/>
    </row>
    <row r="624" customHeight="1" spans="6:14">
      <c r="F624" s="20"/>
      <c r="J624" s="20"/>
      <c r="N624" s="20"/>
    </row>
    <row r="625" customHeight="1" spans="6:14">
      <c r="F625" s="20"/>
      <c r="J625" s="20"/>
      <c r="N625" s="20"/>
    </row>
    <row r="626" customHeight="1" spans="6:14">
      <c r="F626" s="20"/>
      <c r="J626" s="20"/>
      <c r="N626" s="20"/>
    </row>
    <row r="627" customHeight="1" spans="6:14">
      <c r="F627" s="20"/>
      <c r="J627" s="20"/>
      <c r="N627" s="20"/>
    </row>
    <row r="628" customHeight="1" spans="6:14">
      <c r="F628" s="20"/>
      <c r="J628" s="20"/>
      <c r="N628" s="20"/>
    </row>
    <row r="629" customHeight="1" spans="6:14">
      <c r="F629" s="20"/>
      <c r="J629" s="20"/>
      <c r="N629" s="20"/>
    </row>
    <row r="630" customHeight="1" spans="6:14">
      <c r="F630" s="20"/>
      <c r="J630" s="20"/>
      <c r="N630" s="20"/>
    </row>
    <row r="631" customHeight="1" spans="6:14">
      <c r="F631" s="20"/>
      <c r="J631" s="20"/>
      <c r="N631" s="20"/>
    </row>
    <row r="632" customHeight="1" spans="6:14">
      <c r="F632" s="20"/>
      <c r="J632" s="20"/>
      <c r="N632" s="20"/>
    </row>
    <row r="633" customHeight="1" spans="6:14">
      <c r="F633" s="20"/>
      <c r="J633" s="20"/>
      <c r="N633" s="20"/>
    </row>
    <row r="634" customHeight="1" spans="6:14">
      <c r="F634" s="20"/>
      <c r="J634" s="20"/>
      <c r="N634" s="20"/>
    </row>
    <row r="635" customHeight="1" spans="6:14">
      <c r="F635" s="20"/>
      <c r="J635" s="20"/>
      <c r="N635" s="20"/>
    </row>
    <row r="636" customHeight="1" spans="6:14">
      <c r="F636" s="20"/>
      <c r="J636" s="20"/>
      <c r="N636" s="20"/>
    </row>
    <row r="637" customHeight="1" spans="6:14">
      <c r="F637" s="20"/>
      <c r="J637" s="20"/>
      <c r="N637" s="20"/>
    </row>
    <row r="638" customHeight="1" spans="6:14">
      <c r="F638" s="20"/>
      <c r="J638" s="20"/>
      <c r="N638" s="20"/>
    </row>
    <row r="639" customHeight="1" spans="6:14">
      <c r="F639" s="20"/>
      <c r="J639" s="20"/>
      <c r="N639" s="20"/>
    </row>
    <row r="640" customHeight="1" spans="6:14">
      <c r="F640" s="20"/>
      <c r="J640" s="20"/>
      <c r="N640" s="20"/>
    </row>
    <row r="641" customHeight="1" spans="6:14">
      <c r="F641" s="20"/>
      <c r="J641" s="20"/>
      <c r="N641" s="20"/>
    </row>
    <row r="642" customHeight="1" spans="6:14">
      <c r="F642" s="20"/>
      <c r="J642" s="20"/>
      <c r="N642" s="20"/>
    </row>
    <row r="643" customHeight="1" spans="6:14">
      <c r="F643" s="20"/>
      <c r="J643" s="20"/>
      <c r="N643" s="20"/>
    </row>
    <row r="644" customHeight="1" spans="6:14">
      <c r="F644" s="20"/>
      <c r="J644" s="20"/>
      <c r="N644" s="20"/>
    </row>
    <row r="645" customHeight="1" spans="6:14">
      <c r="F645" s="20"/>
      <c r="J645" s="20"/>
      <c r="N645" s="20"/>
    </row>
    <row r="646" customHeight="1" spans="6:14">
      <c r="F646" s="20"/>
      <c r="J646" s="20"/>
      <c r="N646" s="20"/>
    </row>
    <row r="647" customHeight="1" spans="6:14">
      <c r="F647" s="20"/>
      <c r="J647" s="20"/>
      <c r="N647" s="20"/>
    </row>
    <row r="648" customHeight="1" spans="6:14">
      <c r="F648" s="20"/>
      <c r="J648" s="20"/>
      <c r="N648" s="20"/>
    </row>
    <row r="649" customHeight="1" spans="6:14">
      <c r="F649" s="20"/>
      <c r="J649" s="20"/>
      <c r="N649" s="20"/>
    </row>
    <row r="650" customHeight="1" spans="6:14">
      <c r="F650" s="20"/>
      <c r="J650" s="20"/>
      <c r="N650" s="20"/>
    </row>
    <row r="651" customHeight="1" spans="6:14">
      <c r="F651" s="20"/>
      <c r="J651" s="20"/>
      <c r="N651" s="20"/>
    </row>
    <row r="652" customHeight="1" spans="6:14">
      <c r="F652" s="20"/>
      <c r="J652" s="20"/>
      <c r="N652" s="20"/>
    </row>
    <row r="653" customHeight="1" spans="6:14">
      <c r="F653" s="20"/>
      <c r="J653" s="20"/>
      <c r="N653" s="20"/>
    </row>
    <row r="654" customHeight="1" spans="6:14">
      <c r="F654" s="20"/>
      <c r="J654" s="20"/>
      <c r="N654" s="20"/>
    </row>
    <row r="655" customHeight="1" spans="6:14">
      <c r="F655" s="20"/>
      <c r="J655" s="20"/>
      <c r="N655" s="20"/>
    </row>
    <row r="656" customHeight="1" spans="6:14">
      <c r="F656" s="20"/>
      <c r="J656" s="20"/>
      <c r="N656" s="20"/>
    </row>
    <row r="657" customHeight="1" spans="6:14">
      <c r="F657" s="20"/>
      <c r="J657" s="20"/>
      <c r="N657" s="20"/>
    </row>
    <row r="658" customHeight="1" spans="6:14">
      <c r="F658" s="20"/>
      <c r="J658" s="20"/>
      <c r="N658" s="20"/>
    </row>
    <row r="659" customHeight="1" spans="6:14">
      <c r="F659" s="20"/>
      <c r="J659" s="20"/>
      <c r="N659" s="20"/>
    </row>
    <row r="660" customHeight="1" spans="6:14">
      <c r="F660" s="20"/>
      <c r="J660" s="20"/>
      <c r="N660" s="20"/>
    </row>
    <row r="661" customHeight="1" spans="6:14">
      <c r="F661" s="20"/>
      <c r="J661" s="20"/>
      <c r="N661" s="20"/>
    </row>
    <row r="662" customHeight="1" spans="6:14">
      <c r="F662" s="20"/>
      <c r="J662" s="20"/>
      <c r="N662" s="20"/>
    </row>
    <row r="663" customHeight="1" spans="6:14">
      <c r="F663" s="20"/>
      <c r="J663" s="20"/>
      <c r="N663" s="20"/>
    </row>
    <row r="664" customHeight="1" spans="6:14">
      <c r="F664" s="20"/>
      <c r="J664" s="20"/>
      <c r="N664" s="20"/>
    </row>
    <row r="665" customHeight="1" spans="6:14">
      <c r="F665" s="20"/>
      <c r="J665" s="20"/>
      <c r="N665" s="20"/>
    </row>
    <row r="666" customHeight="1" spans="6:14">
      <c r="F666" s="20"/>
      <c r="J666" s="20"/>
      <c r="N666" s="20"/>
    </row>
    <row r="667" customHeight="1" spans="6:14">
      <c r="F667" s="20"/>
      <c r="J667" s="20"/>
      <c r="N667" s="20"/>
    </row>
    <row r="668" customHeight="1" spans="6:14">
      <c r="F668" s="20"/>
      <c r="J668" s="20"/>
      <c r="N668" s="20"/>
    </row>
    <row r="669" customHeight="1" spans="6:14">
      <c r="F669" s="20"/>
      <c r="J669" s="20"/>
      <c r="N669" s="20"/>
    </row>
    <row r="670" customHeight="1" spans="6:14">
      <c r="F670" s="20"/>
      <c r="J670" s="20"/>
      <c r="N670" s="20"/>
    </row>
    <row r="671" customHeight="1" spans="6:14">
      <c r="F671" s="20"/>
      <c r="J671" s="20"/>
      <c r="N671" s="20"/>
    </row>
    <row r="672" customHeight="1" spans="6:14">
      <c r="F672" s="20"/>
      <c r="J672" s="20"/>
      <c r="N672" s="20"/>
    </row>
    <row r="673" customHeight="1" spans="6:14">
      <c r="F673" s="20"/>
      <c r="J673" s="20"/>
      <c r="N673" s="20"/>
    </row>
    <row r="674" customHeight="1" spans="6:14">
      <c r="F674" s="20"/>
      <c r="J674" s="20"/>
      <c r="N674" s="20"/>
    </row>
    <row r="675" customHeight="1" spans="6:14">
      <c r="F675" s="20"/>
      <c r="J675" s="20"/>
      <c r="N675" s="20"/>
    </row>
    <row r="676" customHeight="1" spans="6:14">
      <c r="F676" s="20"/>
      <c r="J676" s="20"/>
      <c r="N676" s="20"/>
    </row>
    <row r="677" customHeight="1" spans="6:14">
      <c r="F677" s="20"/>
      <c r="J677" s="20"/>
      <c r="N677" s="20"/>
    </row>
    <row r="678" customHeight="1" spans="6:14">
      <c r="F678" s="20"/>
      <c r="J678" s="20"/>
      <c r="N678" s="20"/>
    </row>
    <row r="679" customHeight="1" spans="6:14">
      <c r="F679" s="20"/>
      <c r="J679" s="20"/>
      <c r="N679" s="20"/>
    </row>
    <row r="680" customHeight="1" spans="6:14">
      <c r="F680" s="20"/>
      <c r="J680" s="20"/>
      <c r="N680" s="20"/>
    </row>
    <row r="681" customHeight="1" spans="6:14">
      <c r="F681" s="20"/>
      <c r="J681" s="20"/>
      <c r="N681" s="20"/>
    </row>
    <row r="682" customHeight="1" spans="6:14">
      <c r="F682" s="20"/>
      <c r="J682" s="20"/>
      <c r="N682" s="20"/>
    </row>
    <row r="683" customHeight="1" spans="6:14">
      <c r="F683" s="20"/>
      <c r="J683" s="20"/>
      <c r="N683" s="20"/>
    </row>
    <row r="684" customHeight="1" spans="6:14">
      <c r="F684" s="20"/>
      <c r="J684" s="20"/>
      <c r="N684" s="20"/>
    </row>
    <row r="685" customHeight="1" spans="6:14">
      <c r="F685" s="20"/>
      <c r="J685" s="20"/>
      <c r="N685" s="20"/>
    </row>
    <row r="686" customHeight="1" spans="6:14">
      <c r="F686" s="20"/>
      <c r="J686" s="20"/>
      <c r="N686" s="20"/>
    </row>
    <row r="687" customHeight="1" spans="6:14">
      <c r="F687" s="20"/>
      <c r="J687" s="20"/>
      <c r="N687" s="20"/>
    </row>
    <row r="688" customHeight="1" spans="6:14">
      <c r="F688" s="20"/>
      <c r="J688" s="20"/>
      <c r="N688" s="20"/>
    </row>
    <row r="689" customHeight="1" spans="6:14">
      <c r="F689" s="20"/>
      <c r="J689" s="20"/>
      <c r="N689" s="20"/>
    </row>
    <row r="690" customHeight="1" spans="6:14">
      <c r="F690" s="20"/>
      <c r="J690" s="20"/>
      <c r="N690" s="20"/>
    </row>
    <row r="691" customHeight="1" spans="6:14">
      <c r="F691" s="20"/>
      <c r="J691" s="20"/>
      <c r="N691" s="20"/>
    </row>
    <row r="692" customHeight="1" spans="6:14">
      <c r="F692" s="20"/>
      <c r="J692" s="20"/>
      <c r="N692" s="20"/>
    </row>
    <row r="693" customHeight="1" spans="6:14">
      <c r="F693" s="20"/>
      <c r="J693" s="20"/>
      <c r="N693" s="20"/>
    </row>
    <row r="694" customHeight="1" spans="6:14">
      <c r="F694" s="20"/>
      <c r="J694" s="20"/>
      <c r="N694" s="20"/>
    </row>
    <row r="695" customHeight="1" spans="6:14">
      <c r="F695" s="20"/>
      <c r="J695" s="20"/>
      <c r="N695" s="20"/>
    </row>
    <row r="696" customHeight="1" spans="6:14">
      <c r="F696" s="20"/>
      <c r="J696" s="20"/>
      <c r="N696" s="20"/>
    </row>
    <row r="697" customHeight="1" spans="6:14">
      <c r="F697" s="20"/>
      <c r="J697" s="20"/>
      <c r="N697" s="20"/>
    </row>
    <row r="698" customHeight="1" spans="6:14">
      <c r="F698" s="20"/>
      <c r="J698" s="20"/>
      <c r="N698" s="20"/>
    </row>
    <row r="699" customHeight="1" spans="6:14">
      <c r="F699" s="20"/>
      <c r="J699" s="20"/>
      <c r="N699" s="20"/>
    </row>
    <row r="700" customHeight="1" spans="6:14">
      <c r="F700" s="20"/>
      <c r="J700" s="20"/>
      <c r="N700" s="20"/>
    </row>
    <row r="701" customHeight="1" spans="6:14">
      <c r="F701" s="20"/>
      <c r="J701" s="20"/>
      <c r="N701" s="20"/>
    </row>
    <row r="702" customHeight="1" spans="6:14">
      <c r="F702" s="20"/>
      <c r="J702" s="20"/>
      <c r="N702" s="20"/>
    </row>
    <row r="703" customHeight="1" spans="6:14">
      <c r="F703" s="20"/>
      <c r="J703" s="20"/>
      <c r="N703" s="20"/>
    </row>
    <row r="704" customHeight="1" spans="6:14">
      <c r="F704" s="20"/>
      <c r="J704" s="20"/>
      <c r="N704" s="20"/>
    </row>
    <row r="705" customHeight="1" spans="6:14">
      <c r="F705" s="20"/>
      <c r="J705" s="20"/>
      <c r="N705" s="20"/>
    </row>
    <row r="706" customHeight="1" spans="6:14">
      <c r="F706" s="20"/>
      <c r="J706" s="20"/>
      <c r="N706" s="20"/>
    </row>
    <row r="707" customHeight="1" spans="6:14">
      <c r="F707" s="20"/>
      <c r="J707" s="20"/>
      <c r="N707" s="20"/>
    </row>
    <row r="708" customHeight="1" spans="6:14">
      <c r="F708" s="20"/>
      <c r="J708" s="20"/>
      <c r="N708" s="20"/>
    </row>
    <row r="709" customHeight="1" spans="6:14">
      <c r="F709" s="20"/>
      <c r="J709" s="20"/>
      <c r="N709" s="20"/>
    </row>
    <row r="710" customHeight="1" spans="6:14">
      <c r="F710" s="20"/>
      <c r="J710" s="20"/>
      <c r="N710" s="20"/>
    </row>
    <row r="711" customHeight="1" spans="6:14">
      <c r="F711" s="20"/>
      <c r="J711" s="20"/>
      <c r="N711" s="20"/>
    </row>
    <row r="712" customHeight="1" spans="6:14">
      <c r="F712" s="20"/>
      <c r="J712" s="20"/>
      <c r="N712" s="20"/>
    </row>
    <row r="713" customHeight="1" spans="6:14">
      <c r="F713" s="20"/>
      <c r="J713" s="20"/>
      <c r="N713" s="20"/>
    </row>
    <row r="714" customHeight="1" spans="6:14">
      <c r="F714" s="20"/>
      <c r="J714" s="20"/>
      <c r="N714" s="20"/>
    </row>
    <row r="715" customHeight="1" spans="6:14">
      <c r="F715" s="20"/>
      <c r="J715" s="20"/>
      <c r="N715" s="20"/>
    </row>
    <row r="716" customHeight="1" spans="6:14">
      <c r="F716" s="20"/>
      <c r="J716" s="20"/>
      <c r="N716" s="20"/>
    </row>
    <row r="717" customHeight="1" spans="6:14">
      <c r="F717" s="20"/>
      <c r="J717" s="20"/>
      <c r="N717" s="20"/>
    </row>
    <row r="718" customHeight="1" spans="6:14">
      <c r="F718" s="20"/>
      <c r="J718" s="20"/>
      <c r="N718" s="20"/>
    </row>
    <row r="719" customHeight="1" spans="6:14">
      <c r="F719" s="20"/>
      <c r="J719" s="20"/>
      <c r="N719" s="20"/>
    </row>
    <row r="720" customHeight="1" spans="6:14">
      <c r="F720" s="20"/>
      <c r="J720" s="20"/>
      <c r="N720" s="20"/>
    </row>
    <row r="721" customHeight="1" spans="6:14">
      <c r="F721" s="20"/>
      <c r="J721" s="20"/>
      <c r="N721" s="20"/>
    </row>
    <row r="722" customHeight="1" spans="6:14">
      <c r="F722" s="20"/>
      <c r="J722" s="20"/>
      <c r="N722" s="20"/>
    </row>
    <row r="723" customHeight="1" spans="6:14">
      <c r="F723" s="20"/>
      <c r="J723" s="20"/>
      <c r="N723" s="20"/>
    </row>
    <row r="724" customHeight="1" spans="6:14">
      <c r="F724" s="20"/>
      <c r="J724" s="20"/>
      <c r="N724" s="20"/>
    </row>
    <row r="725" customHeight="1" spans="6:14">
      <c r="F725" s="20"/>
      <c r="J725" s="20"/>
      <c r="N725" s="20"/>
    </row>
    <row r="726" customHeight="1" spans="6:14">
      <c r="F726" s="20"/>
      <c r="J726" s="20"/>
      <c r="N726" s="20"/>
    </row>
    <row r="727" customHeight="1" spans="6:14">
      <c r="F727" s="20"/>
      <c r="J727" s="20"/>
      <c r="N727" s="20"/>
    </row>
    <row r="728" customHeight="1" spans="6:14">
      <c r="F728" s="20"/>
      <c r="J728" s="20"/>
      <c r="N728" s="20"/>
    </row>
    <row r="729" customHeight="1" spans="6:14">
      <c r="F729" s="20"/>
      <c r="J729" s="20"/>
      <c r="N729" s="20"/>
    </row>
    <row r="730" customHeight="1" spans="6:14">
      <c r="F730" s="20"/>
      <c r="J730" s="20"/>
      <c r="N730" s="20"/>
    </row>
    <row r="731" customHeight="1" spans="6:14">
      <c r="F731" s="20"/>
      <c r="J731" s="20"/>
      <c r="N731" s="20"/>
    </row>
    <row r="732" customHeight="1" spans="6:14">
      <c r="F732" s="20"/>
      <c r="J732" s="20"/>
      <c r="N732" s="20"/>
    </row>
    <row r="733" customHeight="1" spans="6:14">
      <c r="F733" s="20"/>
      <c r="J733" s="20"/>
      <c r="N733" s="20"/>
    </row>
    <row r="734" customHeight="1" spans="6:14">
      <c r="F734" s="20"/>
      <c r="J734" s="20"/>
      <c r="N734" s="20"/>
    </row>
    <row r="735" customHeight="1" spans="6:14">
      <c r="F735" s="20"/>
      <c r="J735" s="20"/>
      <c r="N735" s="20"/>
    </row>
    <row r="736" customHeight="1" spans="6:14">
      <c r="F736" s="20"/>
      <c r="J736" s="20"/>
      <c r="N736" s="20"/>
    </row>
    <row r="737" customHeight="1" spans="6:14">
      <c r="F737" s="20"/>
      <c r="J737" s="20"/>
      <c r="N737" s="20"/>
    </row>
    <row r="738" customHeight="1" spans="6:14">
      <c r="F738" s="20"/>
      <c r="J738" s="20"/>
      <c r="N738" s="20"/>
    </row>
    <row r="739" customHeight="1" spans="6:14">
      <c r="F739" s="20"/>
      <c r="J739" s="20"/>
      <c r="N739" s="20"/>
    </row>
    <row r="740" customHeight="1" spans="6:14">
      <c r="F740" s="20"/>
      <c r="J740" s="20"/>
      <c r="N740" s="20"/>
    </row>
    <row r="741" customHeight="1" spans="6:14">
      <c r="F741" s="20"/>
      <c r="J741" s="20"/>
      <c r="N741" s="20"/>
    </row>
    <row r="742" customHeight="1" spans="6:14">
      <c r="F742" s="20"/>
      <c r="J742" s="20"/>
      <c r="N742" s="20"/>
    </row>
    <row r="743" customHeight="1" spans="6:14">
      <c r="F743" s="20"/>
      <c r="J743" s="20"/>
      <c r="N743" s="20"/>
    </row>
    <row r="744" customHeight="1" spans="6:14">
      <c r="F744" s="20"/>
      <c r="J744" s="20"/>
      <c r="N744" s="20"/>
    </row>
    <row r="745" customHeight="1" spans="6:14">
      <c r="F745" s="20"/>
      <c r="J745" s="20"/>
      <c r="N745" s="20"/>
    </row>
    <row r="746" customHeight="1" spans="6:14">
      <c r="F746" s="20"/>
      <c r="J746" s="20"/>
      <c r="N746" s="20"/>
    </row>
    <row r="747" customHeight="1" spans="6:14">
      <c r="F747" s="20"/>
      <c r="J747" s="20"/>
      <c r="N747" s="20"/>
    </row>
    <row r="748" customHeight="1" spans="6:14">
      <c r="F748" s="20"/>
      <c r="J748" s="20"/>
      <c r="N748" s="20"/>
    </row>
    <row r="749" customHeight="1" spans="6:14">
      <c r="F749" s="20"/>
      <c r="J749" s="20"/>
      <c r="N749" s="20"/>
    </row>
    <row r="750" customHeight="1" spans="6:14">
      <c r="F750" s="20"/>
      <c r="J750" s="20"/>
      <c r="N750" s="20"/>
    </row>
    <row r="751" customHeight="1" spans="6:14">
      <c r="F751" s="20"/>
      <c r="J751" s="20"/>
      <c r="N751" s="20"/>
    </row>
    <row r="752" customHeight="1" spans="6:14">
      <c r="F752" s="20"/>
      <c r="J752" s="20"/>
      <c r="N752" s="20"/>
    </row>
    <row r="753" customHeight="1" spans="6:14">
      <c r="F753" s="20"/>
      <c r="J753" s="20"/>
      <c r="N753" s="20"/>
    </row>
    <row r="754" customHeight="1" spans="6:14">
      <c r="F754" s="20"/>
      <c r="J754" s="20"/>
      <c r="N754" s="20"/>
    </row>
    <row r="755" customHeight="1" spans="6:14">
      <c r="F755" s="20"/>
      <c r="J755" s="20"/>
      <c r="N755" s="20"/>
    </row>
    <row r="756" customHeight="1" spans="6:14">
      <c r="F756" s="20"/>
      <c r="J756" s="20"/>
      <c r="N756" s="20"/>
    </row>
    <row r="757" customHeight="1" spans="6:14">
      <c r="F757" s="20"/>
      <c r="J757" s="20"/>
      <c r="N757" s="20"/>
    </row>
    <row r="758" customHeight="1" spans="6:14">
      <c r="F758" s="20"/>
      <c r="J758" s="20"/>
      <c r="N758" s="20"/>
    </row>
    <row r="759" customHeight="1" spans="6:14">
      <c r="F759" s="20"/>
      <c r="J759" s="20"/>
      <c r="N759" s="20"/>
    </row>
    <row r="760" customHeight="1" spans="6:14">
      <c r="F760" s="20"/>
      <c r="J760" s="20"/>
      <c r="N760" s="20"/>
    </row>
    <row r="761" customHeight="1" spans="6:14">
      <c r="F761" s="20"/>
      <c r="J761" s="20"/>
      <c r="N761" s="20"/>
    </row>
    <row r="762" customHeight="1" spans="6:14">
      <c r="F762" s="20"/>
      <c r="J762" s="20"/>
      <c r="N762" s="20"/>
    </row>
    <row r="763" customHeight="1" spans="6:14">
      <c r="F763" s="20"/>
      <c r="J763" s="20"/>
      <c r="N763" s="20"/>
    </row>
    <row r="764" customHeight="1" spans="6:14">
      <c r="F764" s="20"/>
      <c r="J764" s="20"/>
      <c r="N764" s="20"/>
    </row>
    <row r="765" customHeight="1" spans="6:14">
      <c r="F765" s="20"/>
      <c r="J765" s="20"/>
      <c r="N765" s="20"/>
    </row>
    <row r="766" customHeight="1" spans="6:14">
      <c r="F766" s="20"/>
      <c r="J766" s="20"/>
      <c r="N766" s="20"/>
    </row>
    <row r="767" customHeight="1" spans="6:14">
      <c r="F767" s="20"/>
      <c r="J767" s="20"/>
      <c r="N767" s="20"/>
    </row>
    <row r="768" customHeight="1" spans="6:14">
      <c r="F768" s="20"/>
      <c r="J768" s="20"/>
      <c r="N768" s="20"/>
    </row>
    <row r="769" customHeight="1" spans="6:14">
      <c r="F769" s="20"/>
      <c r="J769" s="20"/>
      <c r="N769" s="20"/>
    </row>
    <row r="770" customHeight="1" spans="6:14">
      <c r="F770" s="20"/>
      <c r="J770" s="20"/>
      <c r="N770" s="20"/>
    </row>
    <row r="771" customHeight="1" spans="6:14">
      <c r="F771" s="20"/>
      <c r="J771" s="20"/>
      <c r="N771" s="20"/>
    </row>
    <row r="772" customHeight="1" spans="6:14">
      <c r="F772" s="20"/>
      <c r="J772" s="20"/>
      <c r="N772" s="20"/>
    </row>
    <row r="773" customHeight="1" spans="6:14">
      <c r="F773" s="20"/>
      <c r="J773" s="20"/>
      <c r="N773" s="20"/>
    </row>
    <row r="774" customHeight="1" spans="6:14">
      <c r="F774" s="20"/>
      <c r="J774" s="20"/>
      <c r="N774" s="20"/>
    </row>
    <row r="775" customHeight="1" spans="6:14">
      <c r="F775" s="20"/>
      <c r="J775" s="20"/>
      <c r="N775" s="20"/>
    </row>
    <row r="776" customHeight="1" spans="6:14">
      <c r="F776" s="20"/>
      <c r="J776" s="20"/>
      <c r="N776" s="20"/>
    </row>
    <row r="777" customHeight="1" spans="6:14">
      <c r="F777" s="20"/>
      <c r="J777" s="20"/>
      <c r="N777" s="20"/>
    </row>
    <row r="778" customHeight="1" spans="6:14">
      <c r="F778" s="20"/>
      <c r="J778" s="20"/>
      <c r="N778" s="20"/>
    </row>
    <row r="779" customHeight="1" spans="6:14">
      <c r="F779" s="20"/>
      <c r="J779" s="20"/>
      <c r="N779" s="20"/>
    </row>
    <row r="780" customHeight="1" spans="6:14">
      <c r="F780" s="20"/>
      <c r="J780" s="20"/>
      <c r="N780" s="20"/>
    </row>
    <row r="781" customHeight="1" spans="6:14">
      <c r="F781" s="20"/>
      <c r="J781" s="20"/>
      <c r="N781" s="20"/>
    </row>
    <row r="782" customHeight="1" spans="6:14">
      <c r="F782" s="20"/>
      <c r="J782" s="20"/>
      <c r="N782" s="20"/>
    </row>
    <row r="783" customHeight="1" spans="6:14">
      <c r="F783" s="20"/>
      <c r="J783" s="20"/>
      <c r="N783" s="20"/>
    </row>
    <row r="784" customHeight="1" spans="6:14">
      <c r="F784" s="20"/>
      <c r="J784" s="20"/>
      <c r="N784" s="20"/>
    </row>
    <row r="785" customHeight="1" spans="6:14">
      <c r="F785" s="20"/>
      <c r="J785" s="20"/>
      <c r="N785" s="20"/>
    </row>
    <row r="786" customHeight="1" spans="6:14">
      <c r="F786" s="20"/>
      <c r="J786" s="20"/>
      <c r="N786" s="20"/>
    </row>
    <row r="787" customHeight="1" spans="6:14">
      <c r="F787" s="20"/>
      <c r="J787" s="20"/>
      <c r="N787" s="20"/>
    </row>
    <row r="788" customHeight="1" spans="6:14">
      <c r="F788" s="20"/>
      <c r="J788" s="20"/>
      <c r="N788" s="20"/>
    </row>
    <row r="789" customHeight="1" spans="6:14">
      <c r="F789" s="20"/>
      <c r="J789" s="20"/>
      <c r="N789" s="20"/>
    </row>
    <row r="790" customHeight="1" spans="6:14">
      <c r="F790" s="20"/>
      <c r="J790" s="20"/>
      <c r="N790" s="20"/>
    </row>
    <row r="791" customHeight="1" spans="6:14">
      <c r="F791" s="20"/>
      <c r="J791" s="20"/>
      <c r="N791" s="20"/>
    </row>
    <row r="792" customHeight="1" spans="6:14">
      <c r="F792" s="20"/>
      <c r="J792" s="20"/>
      <c r="N792" s="20"/>
    </row>
    <row r="793" customHeight="1" spans="6:14">
      <c r="F793" s="20"/>
      <c r="J793" s="20"/>
      <c r="N793" s="20"/>
    </row>
    <row r="794" customHeight="1" spans="6:14">
      <c r="F794" s="20"/>
      <c r="J794" s="20"/>
      <c r="N794" s="20"/>
    </row>
    <row r="795" customHeight="1" spans="6:14">
      <c r="F795" s="20"/>
      <c r="J795" s="20"/>
      <c r="N795" s="20"/>
    </row>
    <row r="796" customHeight="1" spans="6:14">
      <c r="F796" s="20"/>
      <c r="J796" s="20"/>
      <c r="N796" s="20"/>
    </row>
    <row r="797" customHeight="1" spans="6:14">
      <c r="F797" s="20"/>
      <c r="J797" s="20"/>
      <c r="N797" s="20"/>
    </row>
    <row r="798" customHeight="1" spans="6:14">
      <c r="F798" s="20"/>
      <c r="J798" s="20"/>
      <c r="N798" s="20"/>
    </row>
    <row r="799" customHeight="1" spans="6:14">
      <c r="F799" s="20"/>
      <c r="J799" s="20"/>
      <c r="N799" s="20"/>
    </row>
    <row r="800" customHeight="1" spans="6:14">
      <c r="F800" s="20"/>
      <c r="J800" s="20"/>
      <c r="N800" s="20"/>
    </row>
    <row r="801" customHeight="1" spans="6:14">
      <c r="F801" s="20"/>
      <c r="J801" s="20"/>
      <c r="N801" s="20"/>
    </row>
    <row r="802" customHeight="1" spans="6:14">
      <c r="F802" s="20"/>
      <c r="J802" s="20"/>
      <c r="N802" s="20"/>
    </row>
    <row r="803" customHeight="1" spans="6:14">
      <c r="F803" s="20"/>
      <c r="J803" s="20"/>
      <c r="N803" s="20"/>
    </row>
    <row r="804" customHeight="1" spans="6:14">
      <c r="F804" s="20"/>
      <c r="J804" s="20"/>
      <c r="N804" s="20"/>
    </row>
    <row r="805" customHeight="1" spans="6:14">
      <c r="F805" s="20"/>
      <c r="J805" s="20"/>
      <c r="N805" s="20"/>
    </row>
    <row r="806" customHeight="1" spans="6:14">
      <c r="F806" s="20"/>
      <c r="J806" s="20"/>
      <c r="N806" s="20"/>
    </row>
    <row r="807" customHeight="1" spans="6:14">
      <c r="F807" s="20"/>
      <c r="J807" s="20"/>
      <c r="N807" s="20"/>
    </row>
    <row r="808" customHeight="1" spans="6:14">
      <c r="F808" s="20"/>
      <c r="J808" s="20"/>
      <c r="N808" s="20"/>
    </row>
    <row r="809" customHeight="1" spans="6:14">
      <c r="F809" s="20"/>
      <c r="J809" s="20"/>
      <c r="N809" s="20"/>
    </row>
    <row r="810" customHeight="1" spans="6:14">
      <c r="F810" s="20"/>
      <c r="J810" s="20"/>
      <c r="N810" s="20"/>
    </row>
    <row r="811" customHeight="1" spans="6:14">
      <c r="F811" s="20"/>
      <c r="J811" s="20"/>
      <c r="N811" s="20"/>
    </row>
    <row r="812" customHeight="1" spans="6:14">
      <c r="F812" s="20"/>
      <c r="J812" s="20"/>
      <c r="N812" s="20"/>
    </row>
    <row r="813" customHeight="1" spans="6:14">
      <c r="F813" s="20"/>
      <c r="J813" s="20"/>
      <c r="N813" s="20"/>
    </row>
    <row r="814" customHeight="1" spans="6:14">
      <c r="F814" s="20"/>
      <c r="J814" s="20"/>
      <c r="N814" s="20"/>
    </row>
    <row r="815" customHeight="1" spans="6:14">
      <c r="F815" s="20"/>
      <c r="J815" s="20"/>
      <c r="N815" s="20"/>
    </row>
    <row r="816" customHeight="1" spans="6:14">
      <c r="F816" s="20"/>
      <c r="J816" s="20"/>
      <c r="N816" s="20"/>
    </row>
    <row r="817" customHeight="1" spans="6:14">
      <c r="F817" s="20"/>
      <c r="J817" s="20"/>
      <c r="N817" s="20"/>
    </row>
    <row r="818" customHeight="1" spans="6:14">
      <c r="F818" s="20"/>
      <c r="J818" s="20"/>
      <c r="N818" s="20"/>
    </row>
    <row r="819" customHeight="1" spans="6:14">
      <c r="F819" s="20"/>
      <c r="J819" s="20"/>
      <c r="N819" s="20"/>
    </row>
    <row r="820" customHeight="1" spans="6:14">
      <c r="F820" s="20"/>
      <c r="J820" s="20"/>
      <c r="N820" s="20"/>
    </row>
    <row r="821" customHeight="1" spans="6:14">
      <c r="F821" s="20"/>
      <c r="J821" s="20"/>
      <c r="N821" s="20"/>
    </row>
    <row r="822" customHeight="1" spans="6:14">
      <c r="F822" s="20"/>
      <c r="J822" s="20"/>
      <c r="N822" s="20"/>
    </row>
    <row r="823" customHeight="1" spans="6:14">
      <c r="F823" s="20"/>
      <c r="J823" s="20"/>
      <c r="N823" s="20"/>
    </row>
    <row r="824" customHeight="1" spans="6:14">
      <c r="F824" s="20"/>
      <c r="J824" s="20"/>
      <c r="N824" s="20"/>
    </row>
    <row r="825" customHeight="1" spans="6:14">
      <c r="F825" s="20"/>
      <c r="J825" s="20"/>
      <c r="N825" s="20"/>
    </row>
    <row r="826" customHeight="1" spans="6:14">
      <c r="F826" s="20"/>
      <c r="J826" s="20"/>
      <c r="N826" s="20"/>
    </row>
    <row r="827" customHeight="1" spans="6:14">
      <c r="F827" s="20"/>
      <c r="J827" s="20"/>
      <c r="N827" s="20"/>
    </row>
    <row r="828" customHeight="1" spans="6:14">
      <c r="F828" s="20"/>
      <c r="J828" s="20"/>
      <c r="N828" s="20"/>
    </row>
    <row r="829" customHeight="1" spans="6:14">
      <c r="F829" s="20"/>
      <c r="J829" s="20"/>
      <c r="N829" s="20"/>
    </row>
    <row r="830" customHeight="1" spans="6:14">
      <c r="F830" s="20"/>
      <c r="J830" s="20"/>
      <c r="N830" s="20"/>
    </row>
    <row r="831" customHeight="1" spans="6:14">
      <c r="F831" s="20"/>
      <c r="J831" s="20"/>
      <c r="N831" s="20"/>
    </row>
    <row r="832" customHeight="1" spans="6:14">
      <c r="F832" s="20"/>
      <c r="J832" s="20"/>
      <c r="N832" s="20"/>
    </row>
    <row r="833" customHeight="1" spans="6:14">
      <c r="F833" s="20"/>
      <c r="J833" s="20"/>
      <c r="N833" s="20"/>
    </row>
    <row r="834" customHeight="1" spans="6:14">
      <c r="F834" s="20"/>
      <c r="J834" s="20"/>
      <c r="N834" s="20"/>
    </row>
    <row r="835" customHeight="1" spans="6:14">
      <c r="F835" s="20"/>
      <c r="J835" s="20"/>
      <c r="N835" s="20"/>
    </row>
    <row r="836" customHeight="1" spans="6:14">
      <c r="F836" s="20"/>
      <c r="J836" s="20"/>
      <c r="N836" s="20"/>
    </row>
    <row r="837" customHeight="1" spans="6:14">
      <c r="F837" s="20"/>
      <c r="J837" s="20"/>
      <c r="N837" s="20"/>
    </row>
    <row r="838" customHeight="1" spans="6:14">
      <c r="F838" s="20"/>
      <c r="J838" s="20"/>
      <c r="N838" s="20"/>
    </row>
    <row r="839" customHeight="1" spans="6:14">
      <c r="F839" s="20"/>
      <c r="J839" s="20"/>
      <c r="N839" s="20"/>
    </row>
    <row r="840" customHeight="1" spans="6:14">
      <c r="F840" s="20"/>
      <c r="J840" s="20"/>
      <c r="N840" s="20"/>
    </row>
    <row r="841" customHeight="1" spans="6:14">
      <c r="F841" s="20"/>
      <c r="J841" s="20"/>
      <c r="N841" s="20"/>
    </row>
    <row r="842" customHeight="1" spans="6:14">
      <c r="F842" s="20"/>
      <c r="J842" s="20"/>
      <c r="N842" s="20"/>
    </row>
    <row r="843" customHeight="1" spans="6:14">
      <c r="F843" s="20"/>
      <c r="J843" s="20"/>
      <c r="N843" s="20"/>
    </row>
    <row r="844" customHeight="1" spans="6:14">
      <c r="F844" s="20"/>
      <c r="J844" s="20"/>
      <c r="N844" s="20"/>
    </row>
    <row r="845" customHeight="1" spans="6:14">
      <c r="F845" s="20"/>
      <c r="J845" s="20"/>
      <c r="N845" s="20"/>
    </row>
    <row r="846" customHeight="1" spans="6:14">
      <c r="F846" s="20"/>
      <c r="J846" s="20"/>
      <c r="N846" s="20"/>
    </row>
    <row r="847" customHeight="1" spans="6:14">
      <c r="F847" s="20"/>
      <c r="J847" s="20"/>
      <c r="N847" s="20"/>
    </row>
    <row r="848" customHeight="1" spans="6:14">
      <c r="F848" s="20"/>
      <c r="J848" s="20"/>
      <c r="N848" s="20"/>
    </row>
    <row r="849" customHeight="1" spans="6:14">
      <c r="F849" s="20"/>
      <c r="J849" s="20"/>
      <c r="N849" s="20"/>
    </row>
    <row r="850" customHeight="1" spans="6:14">
      <c r="F850" s="20"/>
      <c r="J850" s="20"/>
      <c r="N850" s="20"/>
    </row>
    <row r="851" customHeight="1" spans="6:14">
      <c r="F851" s="20"/>
      <c r="J851" s="20"/>
      <c r="N851" s="20"/>
    </row>
    <row r="852" customHeight="1" spans="6:14">
      <c r="F852" s="20"/>
      <c r="J852" s="20"/>
      <c r="N852" s="20"/>
    </row>
    <row r="853" customHeight="1" spans="6:14">
      <c r="F853" s="20"/>
      <c r="J853" s="20"/>
      <c r="N853" s="20"/>
    </row>
    <row r="854" customHeight="1" spans="6:14">
      <c r="F854" s="20"/>
      <c r="J854" s="20"/>
      <c r="N854" s="20"/>
    </row>
    <row r="855" customHeight="1" spans="6:14">
      <c r="F855" s="20"/>
      <c r="J855" s="20"/>
      <c r="N855" s="20"/>
    </row>
    <row r="856" customHeight="1" spans="6:14">
      <c r="F856" s="20"/>
      <c r="J856" s="20"/>
      <c r="N856" s="20"/>
    </row>
    <row r="857" customHeight="1" spans="6:14">
      <c r="F857" s="20"/>
      <c r="J857" s="20"/>
      <c r="N857" s="20"/>
    </row>
    <row r="858" customHeight="1" spans="6:14">
      <c r="F858" s="20"/>
      <c r="J858" s="20"/>
      <c r="N858" s="20"/>
    </row>
    <row r="859" customHeight="1" spans="6:14">
      <c r="F859" s="20"/>
      <c r="J859" s="20"/>
      <c r="N859" s="20"/>
    </row>
    <row r="860" customHeight="1" spans="6:14">
      <c r="F860" s="20"/>
      <c r="J860" s="20"/>
      <c r="N860" s="20"/>
    </row>
    <row r="861" customHeight="1" spans="6:14">
      <c r="F861" s="20"/>
      <c r="J861" s="20"/>
      <c r="N861" s="20"/>
    </row>
    <row r="862" customHeight="1" spans="6:14">
      <c r="F862" s="20"/>
      <c r="J862" s="20"/>
      <c r="N862" s="20"/>
    </row>
    <row r="863" customHeight="1" spans="6:14">
      <c r="F863" s="20"/>
      <c r="J863" s="20"/>
      <c r="N863" s="20"/>
    </row>
    <row r="864" customHeight="1" spans="6:14">
      <c r="F864" s="20"/>
      <c r="J864" s="20"/>
      <c r="N864" s="20"/>
    </row>
    <row r="865" customHeight="1" spans="6:14">
      <c r="F865" s="20"/>
      <c r="J865" s="20"/>
      <c r="N865" s="20"/>
    </row>
    <row r="866" customHeight="1" spans="6:14">
      <c r="F866" s="20"/>
      <c r="J866" s="20"/>
      <c r="N866" s="20"/>
    </row>
    <row r="867" customHeight="1" spans="6:14">
      <c r="F867" s="20"/>
      <c r="J867" s="20"/>
      <c r="N867" s="20"/>
    </row>
    <row r="868" customHeight="1" spans="6:14">
      <c r="F868" s="20"/>
      <c r="J868" s="20"/>
      <c r="N868" s="20"/>
    </row>
    <row r="869" customHeight="1" spans="6:14">
      <c r="F869" s="20"/>
      <c r="J869" s="20"/>
      <c r="N869" s="20"/>
    </row>
    <row r="870" customHeight="1" spans="6:14">
      <c r="F870" s="20"/>
      <c r="J870" s="20"/>
      <c r="N870" s="20"/>
    </row>
    <row r="871" customHeight="1" spans="6:14">
      <c r="F871" s="20"/>
      <c r="J871" s="20"/>
      <c r="N871" s="20"/>
    </row>
    <row r="872" customHeight="1" spans="6:14">
      <c r="F872" s="20"/>
      <c r="J872" s="20"/>
      <c r="N872" s="20"/>
    </row>
    <row r="873" customHeight="1" spans="6:14">
      <c r="F873" s="20"/>
      <c r="J873" s="20"/>
      <c r="N873" s="20"/>
    </row>
    <row r="874" customHeight="1" spans="6:14">
      <c r="F874" s="20"/>
      <c r="J874" s="20"/>
      <c r="N874" s="20"/>
    </row>
    <row r="875" customHeight="1" spans="6:14">
      <c r="F875" s="20"/>
      <c r="J875" s="20"/>
      <c r="N875" s="20"/>
    </row>
    <row r="876" customHeight="1" spans="6:14">
      <c r="F876" s="20"/>
      <c r="J876" s="20"/>
      <c r="N876" s="20"/>
    </row>
    <row r="877" customHeight="1" spans="6:14">
      <c r="F877" s="20"/>
      <c r="J877" s="20"/>
      <c r="N877" s="20"/>
    </row>
    <row r="878" customHeight="1" spans="6:14">
      <c r="F878" s="20"/>
      <c r="J878" s="20"/>
      <c r="N878" s="20"/>
    </row>
    <row r="879" customHeight="1" spans="6:14">
      <c r="F879" s="20"/>
      <c r="J879" s="20"/>
      <c r="N879" s="20"/>
    </row>
    <row r="880" customHeight="1" spans="6:14">
      <c r="F880" s="20"/>
      <c r="J880" s="20"/>
      <c r="N880" s="20"/>
    </row>
    <row r="881" customHeight="1" spans="6:14">
      <c r="F881" s="20"/>
      <c r="J881" s="20"/>
      <c r="N881" s="20"/>
    </row>
    <row r="882" customHeight="1" spans="6:14">
      <c r="F882" s="20"/>
      <c r="J882" s="20"/>
      <c r="N882" s="20"/>
    </row>
    <row r="883" customHeight="1" spans="6:14">
      <c r="F883" s="20"/>
      <c r="J883" s="20"/>
      <c r="N883" s="20"/>
    </row>
    <row r="884" customHeight="1" spans="6:14">
      <c r="F884" s="20"/>
      <c r="J884" s="20"/>
      <c r="N884" s="20"/>
    </row>
    <row r="885" customHeight="1" spans="6:14">
      <c r="F885" s="20"/>
      <c r="J885" s="20"/>
      <c r="N885" s="20"/>
    </row>
    <row r="886" customHeight="1" spans="6:14">
      <c r="F886" s="20"/>
      <c r="J886" s="20"/>
      <c r="N886" s="20"/>
    </row>
    <row r="887" customHeight="1" spans="6:14">
      <c r="F887" s="20"/>
      <c r="J887" s="20"/>
      <c r="N887" s="20"/>
    </row>
    <row r="888" customHeight="1" spans="6:14">
      <c r="F888" s="20"/>
      <c r="J888" s="20"/>
      <c r="N888" s="20"/>
    </row>
    <row r="889" customHeight="1" spans="6:14">
      <c r="F889" s="20"/>
      <c r="J889" s="20"/>
      <c r="N889" s="20"/>
    </row>
    <row r="890" customHeight="1" spans="6:14">
      <c r="F890" s="20"/>
      <c r="J890" s="20"/>
      <c r="N890" s="20"/>
    </row>
    <row r="891" customHeight="1" spans="6:14">
      <c r="F891" s="20"/>
      <c r="J891" s="20"/>
      <c r="N891" s="20"/>
    </row>
    <row r="892" customHeight="1" spans="6:14">
      <c r="F892" s="20"/>
      <c r="J892" s="20"/>
      <c r="N892" s="20"/>
    </row>
    <row r="893" customHeight="1" spans="6:14">
      <c r="F893" s="20"/>
      <c r="J893" s="20"/>
      <c r="N893" s="20"/>
    </row>
    <row r="894" customHeight="1" spans="6:14">
      <c r="F894" s="20"/>
      <c r="J894" s="20"/>
      <c r="N894" s="20"/>
    </row>
    <row r="895" customHeight="1" spans="6:14">
      <c r="F895" s="20"/>
      <c r="J895" s="20"/>
      <c r="N895" s="20"/>
    </row>
    <row r="896" customHeight="1" spans="6:14">
      <c r="F896" s="20"/>
      <c r="J896" s="20"/>
      <c r="N896" s="20"/>
    </row>
    <row r="897" customHeight="1" spans="6:14">
      <c r="F897" s="20"/>
      <c r="J897" s="20"/>
      <c r="N897" s="20"/>
    </row>
    <row r="898" customHeight="1" spans="6:14">
      <c r="F898" s="20"/>
      <c r="J898" s="20"/>
      <c r="N898" s="20"/>
    </row>
    <row r="899" customHeight="1" spans="6:14">
      <c r="F899" s="20"/>
      <c r="J899" s="20"/>
      <c r="N899" s="20"/>
    </row>
    <row r="900" customHeight="1" spans="6:14">
      <c r="F900" s="20"/>
      <c r="J900" s="20"/>
      <c r="N900" s="20"/>
    </row>
    <row r="901" customHeight="1" spans="6:14">
      <c r="F901" s="20"/>
      <c r="J901" s="20"/>
      <c r="N901" s="20"/>
    </row>
    <row r="902" customHeight="1" spans="6:14">
      <c r="F902" s="20"/>
      <c r="J902" s="20"/>
      <c r="N902" s="20"/>
    </row>
    <row r="903" customHeight="1" spans="6:14">
      <c r="F903" s="20"/>
      <c r="J903" s="20"/>
      <c r="N903" s="20"/>
    </row>
    <row r="904" customHeight="1" spans="6:14">
      <c r="F904" s="20"/>
      <c r="J904" s="20"/>
      <c r="N904" s="20"/>
    </row>
    <row r="905" customHeight="1" spans="6:14">
      <c r="F905" s="20"/>
      <c r="J905" s="20"/>
      <c r="N905" s="20"/>
    </row>
    <row r="906" customHeight="1" spans="6:14">
      <c r="F906" s="20"/>
      <c r="J906" s="20"/>
      <c r="N906" s="20"/>
    </row>
    <row r="907" customHeight="1" spans="6:14">
      <c r="F907" s="20"/>
      <c r="J907" s="20"/>
      <c r="N907" s="20"/>
    </row>
    <row r="908" customHeight="1" spans="6:14">
      <c r="F908" s="20"/>
      <c r="J908" s="20"/>
      <c r="N908" s="20"/>
    </row>
    <row r="909" customHeight="1" spans="6:14">
      <c r="F909" s="20"/>
      <c r="J909" s="20"/>
      <c r="N909" s="20"/>
    </row>
    <row r="910" customHeight="1" spans="6:14">
      <c r="F910" s="20"/>
      <c r="J910" s="20"/>
      <c r="N910" s="20"/>
    </row>
    <row r="911" customHeight="1" spans="6:14">
      <c r="F911" s="20"/>
      <c r="J911" s="20"/>
      <c r="N911" s="20"/>
    </row>
    <row r="912" customHeight="1" spans="6:14">
      <c r="F912" s="20"/>
      <c r="J912" s="20"/>
      <c r="N912" s="20"/>
    </row>
    <row r="913" customHeight="1" spans="6:14">
      <c r="F913" s="20"/>
      <c r="J913" s="20"/>
      <c r="N913" s="20"/>
    </row>
    <row r="914" customHeight="1" spans="6:14">
      <c r="F914" s="20"/>
      <c r="J914" s="20"/>
      <c r="N914" s="20"/>
    </row>
    <row r="915" customHeight="1" spans="6:14">
      <c r="F915" s="20"/>
      <c r="J915" s="20"/>
      <c r="N915" s="20"/>
    </row>
    <row r="916" customHeight="1" spans="6:14">
      <c r="F916" s="20"/>
      <c r="J916" s="20"/>
      <c r="N916" s="20"/>
    </row>
    <row r="917" customHeight="1" spans="6:14">
      <c r="F917" s="20"/>
      <c r="J917" s="20"/>
      <c r="N917" s="20"/>
    </row>
    <row r="918" customHeight="1" spans="6:14">
      <c r="F918" s="20"/>
      <c r="J918" s="20"/>
      <c r="N918" s="20"/>
    </row>
    <row r="919" customHeight="1" spans="6:14">
      <c r="F919" s="20"/>
      <c r="J919" s="20"/>
      <c r="N919" s="20"/>
    </row>
    <row r="920" customHeight="1" spans="6:14">
      <c r="F920" s="20"/>
      <c r="J920" s="20"/>
      <c r="N920" s="20"/>
    </row>
    <row r="921" customHeight="1" spans="6:14">
      <c r="F921" s="20"/>
      <c r="J921" s="20"/>
      <c r="N921" s="20"/>
    </row>
    <row r="922" customHeight="1" spans="6:14">
      <c r="F922" s="20"/>
      <c r="J922" s="20"/>
      <c r="N922" s="20"/>
    </row>
    <row r="923" customHeight="1" spans="6:14">
      <c r="F923" s="20"/>
      <c r="J923" s="20"/>
      <c r="N923" s="20"/>
    </row>
    <row r="924" customHeight="1" spans="6:14">
      <c r="F924" s="20"/>
      <c r="J924" s="20"/>
      <c r="N924" s="20"/>
    </row>
    <row r="925" customHeight="1" spans="6:14">
      <c r="F925" s="20"/>
      <c r="J925" s="20"/>
      <c r="N925" s="20"/>
    </row>
    <row r="926" customHeight="1" spans="6:14">
      <c r="F926" s="20"/>
      <c r="J926" s="20"/>
      <c r="N926" s="20"/>
    </row>
    <row r="927" customHeight="1" spans="6:14">
      <c r="F927" s="20"/>
      <c r="J927" s="20"/>
      <c r="N927" s="20"/>
    </row>
    <row r="928" customHeight="1" spans="6:14">
      <c r="F928" s="20"/>
      <c r="J928" s="20"/>
      <c r="N928" s="20"/>
    </row>
    <row r="929" customHeight="1" spans="6:14">
      <c r="F929" s="20"/>
      <c r="J929" s="20"/>
      <c r="N929" s="20"/>
    </row>
    <row r="930" customHeight="1" spans="6:14">
      <c r="F930" s="20"/>
      <c r="J930" s="20"/>
      <c r="N930" s="20"/>
    </row>
    <row r="931" customHeight="1" spans="6:14">
      <c r="F931" s="20"/>
      <c r="J931" s="20"/>
      <c r="N931" s="20"/>
    </row>
    <row r="932" customHeight="1" spans="6:14">
      <c r="F932" s="20"/>
      <c r="J932" s="20"/>
      <c r="N932" s="20"/>
    </row>
    <row r="933" customHeight="1" spans="6:14">
      <c r="F933" s="20"/>
      <c r="J933" s="20"/>
      <c r="N933" s="20"/>
    </row>
    <row r="934" customHeight="1" spans="6:14">
      <c r="F934" s="20"/>
      <c r="J934" s="20"/>
      <c r="N934" s="20"/>
    </row>
    <row r="935" customHeight="1" spans="6:14">
      <c r="F935" s="20"/>
      <c r="J935" s="20"/>
      <c r="N935" s="20"/>
    </row>
    <row r="936" customHeight="1" spans="6:14">
      <c r="F936" s="20"/>
      <c r="J936" s="20"/>
      <c r="N936" s="20"/>
    </row>
    <row r="937" customHeight="1" spans="6:14">
      <c r="F937" s="20"/>
      <c r="J937" s="20"/>
      <c r="N937" s="20"/>
    </row>
    <row r="938" customHeight="1" spans="6:14">
      <c r="F938" s="20"/>
      <c r="J938" s="20"/>
      <c r="N938" s="20"/>
    </row>
    <row r="939" customHeight="1" spans="6:14">
      <c r="F939" s="20"/>
      <c r="J939" s="20"/>
      <c r="N939" s="20"/>
    </row>
    <row r="940" customHeight="1" spans="6:14">
      <c r="F940" s="20"/>
      <c r="J940" s="20"/>
      <c r="N940" s="20"/>
    </row>
    <row r="941" customHeight="1" spans="6:14">
      <c r="F941" s="20"/>
      <c r="J941" s="20"/>
      <c r="N941" s="20"/>
    </row>
    <row r="942" customHeight="1" spans="6:14">
      <c r="F942" s="20"/>
      <c r="J942" s="20"/>
      <c r="N942" s="20"/>
    </row>
    <row r="943" customHeight="1" spans="6:14">
      <c r="F943" s="20"/>
      <c r="J943" s="20"/>
      <c r="N943" s="20"/>
    </row>
    <row r="944" customHeight="1" spans="6:14">
      <c r="F944" s="20"/>
      <c r="J944" s="20"/>
      <c r="N944" s="20"/>
    </row>
    <row r="945" customHeight="1" spans="6:14">
      <c r="F945" s="20"/>
      <c r="J945" s="20"/>
      <c r="N945" s="20"/>
    </row>
    <row r="946" customHeight="1" spans="6:14">
      <c r="F946" s="20"/>
      <c r="J946" s="20"/>
      <c r="N946" s="20"/>
    </row>
    <row r="947" customHeight="1" spans="6:14">
      <c r="F947" s="20"/>
      <c r="J947" s="20"/>
      <c r="N947" s="20"/>
    </row>
    <row r="948" customHeight="1" spans="6:14">
      <c r="F948" s="20"/>
      <c r="J948" s="20"/>
      <c r="N948" s="20"/>
    </row>
    <row r="949" customHeight="1" spans="6:14">
      <c r="F949" s="20"/>
      <c r="J949" s="20"/>
      <c r="N949" s="20"/>
    </row>
    <row r="950" customHeight="1" spans="6:14">
      <c r="F950" s="20"/>
      <c r="J950" s="20"/>
      <c r="N950" s="20"/>
    </row>
    <row r="951" customHeight="1" spans="6:14">
      <c r="F951" s="20"/>
      <c r="J951" s="20"/>
      <c r="N951" s="20"/>
    </row>
    <row r="952" customHeight="1" spans="6:14">
      <c r="F952" s="20"/>
      <c r="J952" s="20"/>
      <c r="N952" s="20"/>
    </row>
    <row r="953" customHeight="1" spans="6:14">
      <c r="F953" s="20"/>
      <c r="J953" s="20"/>
      <c r="N953" s="20"/>
    </row>
    <row r="954" customHeight="1" spans="6:14">
      <c r="F954" s="20"/>
      <c r="J954" s="20"/>
      <c r="N954" s="20"/>
    </row>
    <row r="955" customHeight="1" spans="6:14">
      <c r="F955" s="20"/>
      <c r="J955" s="20"/>
      <c r="N955" s="20"/>
    </row>
    <row r="956" customHeight="1" spans="6:14">
      <c r="F956" s="20"/>
      <c r="J956" s="20"/>
      <c r="N956" s="20"/>
    </row>
    <row r="957" customHeight="1" spans="6:14">
      <c r="F957" s="20"/>
      <c r="J957" s="20"/>
      <c r="N957" s="20"/>
    </row>
    <row r="958" customHeight="1" spans="6:14">
      <c r="F958" s="20"/>
      <c r="J958" s="20"/>
      <c r="N958" s="20"/>
    </row>
    <row r="959" customHeight="1" spans="6:14">
      <c r="F959" s="20"/>
      <c r="J959" s="20"/>
      <c r="N959" s="20"/>
    </row>
    <row r="960" customHeight="1" spans="6:14">
      <c r="F960" s="20"/>
      <c r="J960" s="20"/>
      <c r="N960" s="20"/>
    </row>
    <row r="961" customHeight="1" spans="6:14">
      <c r="F961" s="20"/>
      <c r="J961" s="20"/>
      <c r="N961" s="20"/>
    </row>
    <row r="962" customHeight="1" spans="6:14">
      <c r="F962" s="20"/>
      <c r="J962" s="20"/>
      <c r="N962" s="20"/>
    </row>
    <row r="963" customHeight="1" spans="6:14">
      <c r="F963" s="20"/>
      <c r="J963" s="20"/>
      <c r="N963" s="20"/>
    </row>
    <row r="964" customHeight="1" spans="6:14">
      <c r="F964" s="20"/>
      <c r="J964" s="20"/>
      <c r="N964" s="20"/>
    </row>
    <row r="965" customHeight="1" spans="6:14">
      <c r="F965" s="20"/>
      <c r="J965" s="20"/>
      <c r="N965" s="20"/>
    </row>
    <row r="966" customHeight="1" spans="6:14">
      <c r="F966" s="20"/>
      <c r="J966" s="20"/>
      <c r="N966" s="20"/>
    </row>
    <row r="967" customHeight="1" spans="6:14">
      <c r="F967" s="20"/>
      <c r="J967" s="20"/>
      <c r="N967" s="20"/>
    </row>
    <row r="968" customHeight="1" spans="6:14">
      <c r="F968" s="20"/>
      <c r="J968" s="20"/>
      <c r="N968" s="20"/>
    </row>
    <row r="969" customHeight="1" spans="6:14">
      <c r="F969" s="20"/>
      <c r="J969" s="20"/>
      <c r="N969" s="20"/>
    </row>
    <row r="970" customHeight="1" spans="6:14">
      <c r="F970" s="20"/>
      <c r="J970" s="20"/>
      <c r="N970" s="20"/>
    </row>
    <row r="971" customHeight="1" spans="6:14">
      <c r="F971" s="20"/>
      <c r="J971" s="20"/>
      <c r="N971" s="20"/>
    </row>
    <row r="972" customHeight="1" spans="6:14">
      <c r="F972" s="20"/>
      <c r="J972" s="20"/>
      <c r="N972" s="20"/>
    </row>
    <row r="973" customHeight="1" spans="6:14">
      <c r="F973" s="20"/>
      <c r="J973" s="20"/>
      <c r="N973" s="20"/>
    </row>
    <row r="974" customHeight="1" spans="6:14">
      <c r="F974" s="20"/>
      <c r="J974" s="20"/>
      <c r="N974" s="20"/>
    </row>
    <row r="975" customHeight="1" spans="6:14">
      <c r="F975" s="20"/>
      <c r="J975" s="20"/>
      <c r="N975" s="20"/>
    </row>
    <row r="976" customHeight="1" spans="6:14">
      <c r="F976" s="20"/>
      <c r="J976" s="20"/>
      <c r="N976" s="20"/>
    </row>
    <row r="977" customHeight="1" spans="6:14">
      <c r="F977" s="20"/>
      <c r="J977" s="20"/>
      <c r="N977" s="20"/>
    </row>
    <row r="978" customHeight="1" spans="6:14">
      <c r="F978" s="20"/>
      <c r="J978" s="20"/>
      <c r="N978" s="20"/>
    </row>
    <row r="979" customHeight="1" spans="6:14">
      <c r="F979" s="20"/>
      <c r="J979" s="20"/>
      <c r="N979" s="20"/>
    </row>
    <row r="980" customHeight="1" spans="6:14">
      <c r="F980" s="20"/>
      <c r="J980" s="20"/>
      <c r="N980" s="20"/>
    </row>
    <row r="981" customHeight="1" spans="6:14">
      <c r="F981" s="20"/>
      <c r="J981" s="20"/>
      <c r="N981" s="20"/>
    </row>
    <row r="982" customHeight="1" spans="6:14">
      <c r="F982" s="20"/>
      <c r="J982" s="20"/>
      <c r="N982" s="20"/>
    </row>
    <row r="983" customHeight="1" spans="6:14">
      <c r="F983" s="20"/>
      <c r="J983" s="20"/>
      <c r="N983" s="20"/>
    </row>
    <row r="984" customHeight="1" spans="6:14">
      <c r="F984" s="20"/>
      <c r="J984" s="20"/>
      <c r="N984" s="20"/>
    </row>
    <row r="985" customHeight="1" spans="6:14">
      <c r="F985" s="20"/>
      <c r="J985" s="20"/>
      <c r="N985" s="20"/>
    </row>
    <row r="986" customHeight="1" spans="6:14">
      <c r="F986" s="20"/>
      <c r="J986" s="20"/>
      <c r="N986" s="20"/>
    </row>
    <row r="987" customHeight="1" spans="6:14">
      <c r="F987" s="20"/>
      <c r="J987" s="20"/>
      <c r="N987" s="20"/>
    </row>
    <row r="988" customHeight="1" spans="6:14">
      <c r="F988" s="20"/>
      <c r="J988" s="20"/>
      <c r="N988" s="20"/>
    </row>
    <row r="989" customHeight="1" spans="6:14">
      <c r="F989" s="20"/>
      <c r="J989" s="20"/>
      <c r="N989" s="20"/>
    </row>
    <row r="990" customHeight="1" spans="6:14">
      <c r="F990" s="20"/>
      <c r="J990" s="20"/>
      <c r="N990" s="20"/>
    </row>
    <row r="991" customHeight="1" spans="6:14">
      <c r="F991" s="20"/>
      <c r="J991" s="20"/>
      <c r="N991" s="20"/>
    </row>
    <row r="992" customHeight="1" spans="6:14">
      <c r="F992" s="20"/>
      <c r="J992" s="20"/>
      <c r="N992" s="20"/>
    </row>
    <row r="993" customHeight="1" spans="6:14">
      <c r="F993" s="20"/>
      <c r="J993" s="20"/>
      <c r="N993" s="20"/>
    </row>
    <row r="994" customHeight="1" spans="6:14">
      <c r="F994" s="20"/>
      <c r="J994" s="20"/>
      <c r="N994" s="20"/>
    </row>
    <row r="995" customHeight="1" spans="6:14">
      <c r="F995" s="20"/>
      <c r="J995" s="20"/>
      <c r="N995" s="20"/>
    </row>
    <row r="996" customHeight="1" spans="6:14">
      <c r="F996" s="20"/>
      <c r="J996" s="20"/>
      <c r="N996" s="20"/>
    </row>
    <row r="997" customHeight="1" spans="6:14">
      <c r="F997" s="20"/>
      <c r="J997" s="20"/>
      <c r="N997" s="20"/>
    </row>
    <row r="998" customHeight="1" spans="6:14">
      <c r="F998" s="20"/>
      <c r="J998" s="20"/>
      <c r="N998" s="20"/>
    </row>
    <row r="999" customHeight="1" spans="6:14">
      <c r="F999" s="20"/>
      <c r="J999" s="20"/>
      <c r="N999" s="20"/>
    </row>
    <row r="1000" customHeight="1" spans="6:14">
      <c r="F1000" s="20"/>
      <c r="J1000" s="20"/>
      <c r="N1000" s="20"/>
    </row>
  </sheetData>
  <mergeCells count="4">
    <mergeCell ref="C1:E1"/>
    <mergeCell ref="G1:I1"/>
    <mergeCell ref="K1:M1"/>
    <mergeCell ref="O1:Q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/>
  <cols>
    <col min="3" max="3" width="17" customWidth="1"/>
    <col min="5" max="5" width="22.1296296296296" customWidth="1"/>
    <col min="6" max="6" width="17" customWidth="1"/>
  </cols>
  <sheetData>
    <row r="1" customHeight="1" spans="1:9">
      <c r="A1" s="1" t="s">
        <v>0</v>
      </c>
      <c r="B1" s="12"/>
      <c r="C1" s="1" t="s">
        <v>197</v>
      </c>
      <c r="D1" s="1" t="s">
        <v>198</v>
      </c>
      <c r="E1" s="1" t="s">
        <v>199</v>
      </c>
      <c r="F1" s="1" t="s">
        <v>200</v>
      </c>
      <c r="G1" s="1" t="s">
        <v>201</v>
      </c>
      <c r="H1" s="1" t="s">
        <v>180</v>
      </c>
      <c r="I1" s="1" t="s">
        <v>202</v>
      </c>
    </row>
    <row r="2" customHeight="1" spans="1:7">
      <c r="A2" s="1" t="s">
        <v>5</v>
      </c>
      <c r="B2" s="1" t="s">
        <v>6</v>
      </c>
      <c r="G2" s="14" t="s">
        <v>203</v>
      </c>
    </row>
    <row r="3" customHeight="1" spans="1:9">
      <c r="A3" s="13">
        <v>1</v>
      </c>
      <c r="B3" s="13" t="s">
        <v>16</v>
      </c>
      <c r="C3" s="1">
        <v>4</v>
      </c>
      <c r="D3" s="1">
        <v>4</v>
      </c>
      <c r="E3" s="1">
        <v>1</v>
      </c>
      <c r="F3" s="1">
        <v>1</v>
      </c>
      <c r="H3" s="2">
        <f t="shared" ref="H3:H12" si="0">SUM(C3+E3)</f>
        <v>5</v>
      </c>
      <c r="I3" s="2">
        <f t="shared" ref="I3:I11" si="1">D3+F3</f>
        <v>5</v>
      </c>
    </row>
    <row r="4" customHeight="1" spans="1:9">
      <c r="A4" s="13">
        <v>2</v>
      </c>
      <c r="B4" s="13" t="s">
        <v>20</v>
      </c>
      <c r="C4" s="1">
        <v>1</v>
      </c>
      <c r="D4" s="1">
        <v>1</v>
      </c>
      <c r="E4" s="1">
        <v>1</v>
      </c>
      <c r="F4" s="1">
        <v>1</v>
      </c>
      <c r="G4" s="1" t="s">
        <v>204</v>
      </c>
      <c r="H4" s="2">
        <f t="shared" si="0"/>
        <v>2</v>
      </c>
      <c r="I4" s="2">
        <f t="shared" si="1"/>
        <v>2</v>
      </c>
    </row>
    <row r="5" customHeight="1" spans="1:9">
      <c r="A5" s="13">
        <v>3</v>
      </c>
      <c r="B5" s="13" t="s">
        <v>24</v>
      </c>
      <c r="C5" s="1">
        <v>0</v>
      </c>
      <c r="D5" s="1">
        <v>0</v>
      </c>
      <c r="E5" s="1">
        <v>0</v>
      </c>
      <c r="F5" s="1">
        <v>0</v>
      </c>
      <c r="G5" s="14" t="s">
        <v>205</v>
      </c>
      <c r="H5" s="2">
        <f t="shared" si="0"/>
        <v>0</v>
      </c>
      <c r="I5" s="2">
        <f t="shared" si="1"/>
        <v>0</v>
      </c>
    </row>
    <row r="6" customHeight="1" spans="1:9">
      <c r="A6" s="13">
        <v>4</v>
      </c>
      <c r="B6" s="13" t="s">
        <v>28</v>
      </c>
      <c r="C6" s="1">
        <v>2</v>
      </c>
      <c r="D6" s="15">
        <v>1</v>
      </c>
      <c r="E6" s="1">
        <v>2</v>
      </c>
      <c r="F6" s="1">
        <v>2</v>
      </c>
      <c r="H6" s="2">
        <f t="shared" si="0"/>
        <v>4</v>
      </c>
      <c r="I6" s="2">
        <f t="shared" si="1"/>
        <v>3</v>
      </c>
    </row>
    <row r="7" customHeight="1" spans="1:9">
      <c r="A7" s="13">
        <v>5</v>
      </c>
      <c r="B7" s="13" t="s">
        <v>32</v>
      </c>
      <c r="C7" s="1">
        <v>1</v>
      </c>
      <c r="D7" s="1">
        <v>1</v>
      </c>
      <c r="E7" s="1">
        <v>0</v>
      </c>
      <c r="F7" s="1">
        <v>0</v>
      </c>
      <c r="H7" s="2">
        <f t="shared" si="0"/>
        <v>1</v>
      </c>
      <c r="I7" s="2">
        <f t="shared" si="1"/>
        <v>1</v>
      </c>
    </row>
    <row r="8" customHeight="1" spans="1:9">
      <c r="A8" s="13">
        <v>6</v>
      </c>
      <c r="B8" s="13" t="s">
        <v>36</v>
      </c>
      <c r="C8" s="1">
        <v>0</v>
      </c>
      <c r="D8" s="1">
        <v>0</v>
      </c>
      <c r="E8" s="1">
        <v>0</v>
      </c>
      <c r="F8" s="1">
        <v>0</v>
      </c>
      <c r="H8" s="2">
        <f t="shared" si="0"/>
        <v>0</v>
      </c>
      <c r="I8" s="2">
        <f t="shared" si="1"/>
        <v>0</v>
      </c>
    </row>
    <row r="9" customHeight="1" spans="1:9">
      <c r="A9" s="13">
        <v>7</v>
      </c>
      <c r="B9" s="13" t="s">
        <v>40</v>
      </c>
      <c r="C9" s="1">
        <v>4</v>
      </c>
      <c r="D9" s="1">
        <v>4</v>
      </c>
      <c r="E9" s="1">
        <v>11</v>
      </c>
      <c r="F9" s="1">
        <v>11</v>
      </c>
      <c r="H9" s="2">
        <f t="shared" si="0"/>
        <v>15</v>
      </c>
      <c r="I9" s="2">
        <f t="shared" si="1"/>
        <v>15</v>
      </c>
    </row>
    <row r="10" customHeight="1" spans="1:9">
      <c r="A10" s="13">
        <v>8</v>
      </c>
      <c r="B10" s="13" t="s">
        <v>43</v>
      </c>
      <c r="C10" s="1">
        <v>0</v>
      </c>
      <c r="D10" s="1">
        <v>0</v>
      </c>
      <c r="E10" s="1">
        <v>0</v>
      </c>
      <c r="F10" s="1">
        <v>0</v>
      </c>
      <c r="H10" s="2">
        <f t="shared" si="0"/>
        <v>0</v>
      </c>
      <c r="I10" s="2">
        <f t="shared" si="1"/>
        <v>0</v>
      </c>
    </row>
    <row r="11" customHeight="1" spans="1:9">
      <c r="A11" s="13">
        <v>9</v>
      </c>
      <c r="B11" s="13" t="s">
        <v>47</v>
      </c>
      <c r="C11" s="1">
        <v>8</v>
      </c>
      <c r="D11" s="1">
        <v>8</v>
      </c>
      <c r="E11" s="1">
        <v>0</v>
      </c>
      <c r="F11" s="1">
        <v>0</v>
      </c>
      <c r="H11" s="2">
        <f t="shared" si="0"/>
        <v>8</v>
      </c>
      <c r="I11" s="2">
        <f t="shared" si="1"/>
        <v>8</v>
      </c>
    </row>
    <row r="12" customHeight="1" spans="1:9">
      <c r="A12" s="13">
        <v>10</v>
      </c>
      <c r="B12" s="13" t="s">
        <v>50</v>
      </c>
      <c r="C12" s="1">
        <v>0</v>
      </c>
      <c r="D12" s="1">
        <v>0</v>
      </c>
      <c r="E12" s="1">
        <v>0</v>
      </c>
      <c r="F12" s="1">
        <v>0</v>
      </c>
      <c r="H12" s="2">
        <f t="shared" si="0"/>
        <v>0</v>
      </c>
      <c r="I12" s="2">
        <f>SUM(D12+F12)</f>
        <v>0</v>
      </c>
    </row>
    <row r="13" customHeight="1" spans="1:1">
      <c r="A13" s="1" t="s">
        <v>54</v>
      </c>
    </row>
    <row r="14" customHeight="1" spans="1:2">
      <c r="A14" s="1" t="s">
        <v>5</v>
      </c>
      <c r="B14" s="1" t="s">
        <v>6</v>
      </c>
    </row>
    <row r="15" customHeight="1" spans="1:9">
      <c r="A15" s="1">
        <v>1</v>
      </c>
      <c r="B15" s="1" t="s">
        <v>55</v>
      </c>
      <c r="C15" s="1">
        <v>1</v>
      </c>
      <c r="D15" s="1">
        <v>1</v>
      </c>
      <c r="E15" s="1">
        <v>0</v>
      </c>
      <c r="F15" s="1">
        <v>0</v>
      </c>
      <c r="H15" s="2">
        <f t="shared" ref="H15:I15" si="2">SUM(C15+E15)</f>
        <v>1</v>
      </c>
      <c r="I15" s="2">
        <f t="shared" si="2"/>
        <v>1</v>
      </c>
    </row>
    <row r="16" customHeight="1" spans="1:9">
      <c r="A16" s="1">
        <v>2</v>
      </c>
      <c r="B16" s="1" t="s">
        <v>59</v>
      </c>
      <c r="C16" s="1">
        <v>0</v>
      </c>
      <c r="D16" s="1">
        <v>0</v>
      </c>
      <c r="E16" s="1">
        <v>0</v>
      </c>
      <c r="F16" s="1">
        <v>0</v>
      </c>
      <c r="H16" s="2">
        <f t="shared" ref="H16:I16" si="3">SUM(C16+E16)</f>
        <v>0</v>
      </c>
      <c r="I16" s="2">
        <f t="shared" si="3"/>
        <v>0</v>
      </c>
    </row>
    <row r="17" customHeight="1" spans="1:9">
      <c r="A17" s="1">
        <v>3</v>
      </c>
      <c r="B17" s="1" t="s">
        <v>63</v>
      </c>
      <c r="C17" s="1">
        <v>0</v>
      </c>
      <c r="D17" s="1">
        <v>0</v>
      </c>
      <c r="E17" s="1">
        <v>0</v>
      </c>
      <c r="F17" s="1">
        <v>0</v>
      </c>
      <c r="H17" s="2">
        <f t="shared" ref="H17:I17" si="4">SUM(C17+E17)</f>
        <v>0</v>
      </c>
      <c r="I17" s="2">
        <f t="shared" si="4"/>
        <v>0</v>
      </c>
    </row>
    <row r="18" customHeight="1" spans="1:9">
      <c r="A18" s="1">
        <v>4</v>
      </c>
      <c r="B18" s="1" t="s">
        <v>67</v>
      </c>
      <c r="C18" s="1">
        <v>1</v>
      </c>
      <c r="D18" s="1">
        <v>1</v>
      </c>
      <c r="E18" s="1">
        <v>0</v>
      </c>
      <c r="F18" s="1">
        <v>0</v>
      </c>
      <c r="H18" s="2">
        <f t="shared" ref="H18:I18" si="5">SUM(C18+E18)</f>
        <v>1</v>
      </c>
      <c r="I18" s="2">
        <f t="shared" si="5"/>
        <v>1</v>
      </c>
    </row>
    <row r="19" customHeight="1" spans="1:9">
      <c r="A19" s="1">
        <v>5</v>
      </c>
      <c r="B19" s="1" t="s">
        <v>71</v>
      </c>
      <c r="C19" s="1">
        <v>1</v>
      </c>
      <c r="D19" s="1">
        <v>1</v>
      </c>
      <c r="E19" s="1">
        <v>2</v>
      </c>
      <c r="F19" s="1">
        <v>2</v>
      </c>
      <c r="H19" s="2">
        <f t="shared" ref="H19:I19" si="6">SUM(C19+E19)</f>
        <v>3</v>
      </c>
      <c r="I19" s="2">
        <f t="shared" si="6"/>
        <v>3</v>
      </c>
    </row>
    <row r="20" customHeight="1" spans="1:9">
      <c r="A20" s="1">
        <v>6</v>
      </c>
      <c r="B20" s="1" t="s">
        <v>75</v>
      </c>
      <c r="C20" s="1">
        <v>0</v>
      </c>
      <c r="D20" s="1">
        <v>0</v>
      </c>
      <c r="E20" s="1">
        <v>0</v>
      </c>
      <c r="F20" s="1">
        <v>0</v>
      </c>
      <c r="H20" s="2">
        <f t="shared" ref="H20:I20" si="7">SUM(C20+E20)</f>
        <v>0</v>
      </c>
      <c r="I20" s="2">
        <f t="shared" si="7"/>
        <v>0</v>
      </c>
    </row>
    <row r="21" customHeight="1" spans="1:9">
      <c r="A21" s="1">
        <v>7</v>
      </c>
      <c r="B21" s="1" t="s">
        <v>79</v>
      </c>
      <c r="C21" s="1">
        <v>0</v>
      </c>
      <c r="D21" s="1">
        <v>0</v>
      </c>
      <c r="E21" s="1">
        <v>0</v>
      </c>
      <c r="F21" s="1">
        <v>0</v>
      </c>
      <c r="H21" s="2">
        <f t="shared" ref="H21:I21" si="8">SUM(C21+E21)</f>
        <v>0</v>
      </c>
      <c r="I21" s="2">
        <f t="shared" si="8"/>
        <v>0</v>
      </c>
    </row>
    <row r="22" customHeight="1" spans="1:9">
      <c r="A22" s="1">
        <v>8</v>
      </c>
      <c r="B22" s="1" t="s">
        <v>83</v>
      </c>
      <c r="C22" s="1">
        <v>0</v>
      </c>
      <c r="D22" s="1">
        <v>0</v>
      </c>
      <c r="E22" s="1">
        <v>0</v>
      </c>
      <c r="F22" s="1">
        <v>0</v>
      </c>
      <c r="H22" s="2">
        <f t="shared" ref="H22:I22" si="9">SUM(C22+E22)</f>
        <v>0</v>
      </c>
      <c r="I22" s="2">
        <f t="shared" si="9"/>
        <v>0</v>
      </c>
    </row>
    <row r="23" customHeight="1" spans="1:9">
      <c r="A23" s="1">
        <v>9</v>
      </c>
      <c r="B23" s="1" t="s">
        <v>87</v>
      </c>
      <c r="C23" s="1">
        <v>0</v>
      </c>
      <c r="D23" s="1">
        <v>0</v>
      </c>
      <c r="E23" s="1">
        <v>0</v>
      </c>
      <c r="F23" s="1">
        <v>0</v>
      </c>
      <c r="H23" s="2">
        <f t="shared" ref="H23:I23" si="10">SUM(C23+E23)</f>
        <v>0</v>
      </c>
      <c r="I23" s="2">
        <f t="shared" si="10"/>
        <v>0</v>
      </c>
    </row>
    <row r="24" customHeight="1" spans="1:9">
      <c r="A24" s="1">
        <v>10</v>
      </c>
      <c r="B24" s="13" t="s">
        <v>91</v>
      </c>
      <c r="C24" s="1">
        <v>0</v>
      </c>
      <c r="D24" s="1">
        <v>0</v>
      </c>
      <c r="E24" s="1">
        <v>0</v>
      </c>
      <c r="F24" s="1">
        <v>0</v>
      </c>
      <c r="H24" s="2">
        <f t="shared" ref="H24:I24" si="11">SUM(C24+E24)</f>
        <v>0</v>
      </c>
      <c r="I24" s="2">
        <f t="shared" si="11"/>
        <v>0</v>
      </c>
    </row>
    <row r="25" customHeight="1" spans="1:9">
      <c r="A25" s="1">
        <v>11</v>
      </c>
      <c r="B25" s="1" t="s">
        <v>95</v>
      </c>
      <c r="C25" s="1">
        <v>0</v>
      </c>
      <c r="D25" s="1">
        <v>0</v>
      </c>
      <c r="E25" s="1">
        <v>2</v>
      </c>
      <c r="F25" s="1">
        <v>2</v>
      </c>
      <c r="H25" s="2">
        <f t="shared" ref="H25:I25" si="12">SUM(C25+E25)</f>
        <v>2</v>
      </c>
      <c r="I25" s="2">
        <f t="shared" si="12"/>
        <v>2</v>
      </c>
    </row>
    <row r="26" customHeight="1" spans="1:9">
      <c r="A26" s="1">
        <v>12</v>
      </c>
      <c r="B26" s="1" t="s">
        <v>99</v>
      </c>
      <c r="C26" s="1">
        <v>0</v>
      </c>
      <c r="D26" s="1">
        <v>0</v>
      </c>
      <c r="E26" s="1">
        <v>0</v>
      </c>
      <c r="F26" s="1">
        <v>0</v>
      </c>
      <c r="H26" s="2">
        <f t="shared" ref="H26:I26" si="13">SUM(C26+E26)</f>
        <v>0</v>
      </c>
      <c r="I26" s="2">
        <f t="shared" si="13"/>
        <v>0</v>
      </c>
    </row>
    <row r="28" customHeight="1" spans="2:9">
      <c r="B28" s="1" t="s">
        <v>150</v>
      </c>
      <c r="C28" s="2">
        <f t="shared" ref="C28:F28" si="14">SUM(C3:C26)</f>
        <v>23</v>
      </c>
      <c r="D28" s="2">
        <f t="shared" si="14"/>
        <v>22</v>
      </c>
      <c r="E28" s="2">
        <f t="shared" si="14"/>
        <v>19</v>
      </c>
      <c r="F28" s="2">
        <f t="shared" si="14"/>
        <v>19</v>
      </c>
      <c r="H28" s="2">
        <f t="shared" ref="H28:I28" si="15">SUM(H2:H26)</f>
        <v>42</v>
      </c>
      <c r="I28" s="2">
        <f t="shared" si="15"/>
        <v>41</v>
      </c>
    </row>
  </sheetData>
  <hyperlinks>
    <hyperlink ref="G2" r:id="rId1" display="https://docs.google.com/document/d/1R5YRGYIIgwyUqvaO-slO_ZQPN71YW0BjvBjI1QoUrUg/edit?usp=sharing"/>
    <hyperlink ref="G5" r:id="rId2" display="https://docs.google.com/document/d/13Mi9H12xUkgKpIoxUoVnzJQfJx_ISDms_82ZQ4q5sT8/edit?usp=sharin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26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 outlineLevelCol="6"/>
  <sheetData>
    <row r="1" customHeight="1" spans="1:6">
      <c r="A1" s="1" t="s">
        <v>0</v>
      </c>
      <c r="B1" s="12"/>
      <c r="C1" s="1" t="s">
        <v>197</v>
      </c>
      <c r="D1" s="1" t="s">
        <v>198</v>
      </c>
      <c r="E1" s="1" t="s">
        <v>206</v>
      </c>
      <c r="F1" s="1" t="s">
        <v>207</v>
      </c>
    </row>
    <row r="2" customHeight="1" spans="1:2">
      <c r="A2" s="1" t="s">
        <v>5</v>
      </c>
      <c r="B2" s="1" t="s">
        <v>6</v>
      </c>
    </row>
    <row r="3" customHeight="1" spans="1:2">
      <c r="A3" s="13">
        <v>1</v>
      </c>
      <c r="B3" s="13" t="s">
        <v>16</v>
      </c>
    </row>
    <row r="4" customHeight="1" spans="1:2">
      <c r="A4" s="13">
        <v>2</v>
      </c>
      <c r="B4" s="13" t="s">
        <v>20</v>
      </c>
    </row>
    <row r="5" customHeight="1" spans="1:2">
      <c r="A5" s="13">
        <v>3</v>
      </c>
      <c r="B5" s="13" t="s">
        <v>24</v>
      </c>
    </row>
    <row r="6" customHeight="1" spans="1:7">
      <c r="A6" s="13">
        <v>4</v>
      </c>
      <c r="B6" s="13" t="s">
        <v>28</v>
      </c>
      <c r="G6" s="1" t="s">
        <v>208</v>
      </c>
    </row>
    <row r="7" customHeight="1" spans="1:2">
      <c r="A7" s="13">
        <v>5</v>
      </c>
      <c r="B7" s="13" t="s">
        <v>32</v>
      </c>
    </row>
    <row r="8" customHeight="1" spans="1:2">
      <c r="A8" s="13">
        <v>6</v>
      </c>
      <c r="B8" s="13" t="s">
        <v>36</v>
      </c>
    </row>
    <row r="9" customHeight="1" spans="1:2">
      <c r="A9" s="13">
        <v>7</v>
      </c>
      <c r="B9" s="13" t="s">
        <v>40</v>
      </c>
    </row>
    <row r="10" customHeight="1" spans="1:2">
      <c r="A10" s="13">
        <v>8</v>
      </c>
      <c r="B10" s="13" t="s">
        <v>43</v>
      </c>
    </row>
    <row r="11" customHeight="1" spans="1:2">
      <c r="A11" s="13">
        <v>9</v>
      </c>
      <c r="B11" s="13" t="s">
        <v>47</v>
      </c>
    </row>
    <row r="12" customHeight="1" spans="1:2">
      <c r="A12" s="13">
        <v>10</v>
      </c>
      <c r="B12" s="13" t="s">
        <v>50</v>
      </c>
    </row>
    <row r="13" customHeight="1" spans="1:1">
      <c r="A13" s="1" t="s">
        <v>54</v>
      </c>
    </row>
    <row r="14" customHeight="1" spans="1:2">
      <c r="A14" s="1" t="s">
        <v>5</v>
      </c>
      <c r="B14" s="1" t="s">
        <v>6</v>
      </c>
    </row>
    <row r="15" customHeight="1" spans="1:2">
      <c r="A15" s="1">
        <v>1</v>
      </c>
      <c r="B15" s="1" t="s">
        <v>55</v>
      </c>
    </row>
    <row r="16" customHeight="1" spans="1:2">
      <c r="A16" s="1">
        <v>2</v>
      </c>
      <c r="B16" s="1" t="s">
        <v>59</v>
      </c>
    </row>
    <row r="17" customHeight="1" spans="1:2">
      <c r="A17" s="1">
        <v>3</v>
      </c>
      <c r="B17" s="1" t="s">
        <v>63</v>
      </c>
    </row>
    <row r="18" customHeight="1" spans="1:2">
      <c r="A18" s="1">
        <v>4</v>
      </c>
      <c r="B18" s="1" t="s">
        <v>67</v>
      </c>
    </row>
    <row r="19" customHeight="1" spans="1:7">
      <c r="A19" s="1">
        <v>5</v>
      </c>
      <c r="B19" s="1" t="s">
        <v>71</v>
      </c>
      <c r="G19" s="1" t="s">
        <v>208</v>
      </c>
    </row>
    <row r="20" customHeight="1" spans="1:2">
      <c r="A20" s="1">
        <v>6</v>
      </c>
      <c r="B20" s="1" t="s">
        <v>75</v>
      </c>
    </row>
    <row r="21" customHeight="1" spans="1:2">
      <c r="A21" s="1">
        <v>7</v>
      </c>
      <c r="B21" s="1" t="s">
        <v>79</v>
      </c>
    </row>
    <row r="22" customHeight="1" spans="1:2">
      <c r="A22" s="1">
        <v>8</v>
      </c>
      <c r="B22" s="1" t="s">
        <v>83</v>
      </c>
    </row>
    <row r="23" customHeight="1" spans="1:2">
      <c r="A23" s="1">
        <v>9</v>
      </c>
      <c r="B23" s="1" t="s">
        <v>87</v>
      </c>
    </row>
    <row r="24" customHeight="1" spans="1:2">
      <c r="A24" s="1">
        <v>10</v>
      </c>
      <c r="B24" s="13" t="s">
        <v>91</v>
      </c>
    </row>
    <row r="25" customHeight="1" spans="1:2">
      <c r="A25" s="1">
        <v>11</v>
      </c>
      <c r="B25" s="1" t="s">
        <v>95</v>
      </c>
    </row>
    <row r="26" customHeight="1" spans="1:2">
      <c r="A26" s="1">
        <v>12</v>
      </c>
      <c r="B26" s="1" t="s">
        <v>99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39"/>
  <sheetViews>
    <sheetView topLeftCell="A7" workbookViewId="0">
      <selection activeCell="E19" sqref="E19"/>
    </sheetView>
  </sheetViews>
  <sheetFormatPr defaultColWidth="12.6296296296296" defaultRowHeight="15.75" customHeight="1"/>
  <cols>
    <col min="1" max="1" width="20.6296296296296" customWidth="1"/>
  </cols>
  <sheetData>
    <row r="1" customHeight="1" spans="1:3">
      <c r="A1" s="1" t="s">
        <v>209</v>
      </c>
      <c r="B1" s="1" t="s">
        <v>180</v>
      </c>
      <c r="C1" s="1" t="s">
        <v>210</v>
      </c>
    </row>
    <row r="2" customHeight="1" spans="1:3">
      <c r="A2" s="1" t="s">
        <v>115</v>
      </c>
      <c r="B2" s="1" t="s">
        <v>211</v>
      </c>
      <c r="C2" s="1">
        <f>SUM(B10:B23)</f>
        <v>7</v>
      </c>
    </row>
    <row r="3" customHeight="1" spans="1:3">
      <c r="A3" s="1" t="s">
        <v>212</v>
      </c>
      <c r="B3" s="1" t="s">
        <v>213</v>
      </c>
      <c r="C3" s="2">
        <f>SUM(F10:F19)</f>
        <v>2</v>
      </c>
    </row>
    <row r="4" customHeight="1" spans="1:3">
      <c r="A4" s="1" t="s">
        <v>112</v>
      </c>
      <c r="B4" s="1">
        <v>30</v>
      </c>
      <c r="C4" s="2">
        <f>SUM(N10:N39)</f>
        <v>30</v>
      </c>
    </row>
    <row r="5" customHeight="1" spans="1:3">
      <c r="A5" s="1" t="s">
        <v>113</v>
      </c>
      <c r="B5" s="1">
        <v>7</v>
      </c>
      <c r="C5" s="2">
        <f>SUM(R10:R16)</f>
        <v>7</v>
      </c>
    </row>
    <row r="6" customHeight="1" spans="1:3">
      <c r="A6" s="1" t="s">
        <v>114</v>
      </c>
      <c r="B6" s="1" t="s">
        <v>214</v>
      </c>
      <c r="C6" s="2">
        <f>SUM(J10:J26)</f>
        <v>4</v>
      </c>
    </row>
    <row r="9" customHeight="1" spans="1:19">
      <c r="A9" s="1" t="s">
        <v>115</v>
      </c>
      <c r="B9" s="1" t="s">
        <v>215</v>
      </c>
      <c r="C9" s="1" t="s">
        <v>160</v>
      </c>
      <c r="E9" s="1" t="s">
        <v>212</v>
      </c>
      <c r="F9" s="1" t="s">
        <v>215</v>
      </c>
      <c r="G9" s="1" t="s">
        <v>160</v>
      </c>
      <c r="I9" s="1" t="s">
        <v>114</v>
      </c>
      <c r="J9" s="1" t="s">
        <v>215</v>
      </c>
      <c r="K9" s="1" t="s">
        <v>160</v>
      </c>
      <c r="M9" s="1" t="s">
        <v>112</v>
      </c>
      <c r="N9" s="1" t="s">
        <v>215</v>
      </c>
      <c r="O9" s="1" t="s">
        <v>160</v>
      </c>
      <c r="Q9" s="1" t="s">
        <v>113</v>
      </c>
      <c r="R9" s="1" t="s">
        <v>215</v>
      </c>
      <c r="S9" s="1" t="s">
        <v>160</v>
      </c>
    </row>
    <row r="10" customHeight="1" spans="1:18">
      <c r="A10" s="3" t="str">
        <f>HYPERLINK("https://docs.google.com/document/d/1BAO9yEervJBKcziqrkidMClWkCeCeblRjycapc9uzlU/edit","RUSTSEC-2018-0010")</f>
        <v>RUSTSEC-2018-0010</v>
      </c>
      <c r="B10" s="1">
        <v>1</v>
      </c>
      <c r="E10" s="4" t="str">
        <f>HYPERLINK("https://docs.google.com/document/d/1ew8I7U76rVOEPg8fhT_hvRXsEYQfVaHDzD43FnjJB90/edit?usp=sharing","RUSTSEC-2019-0010")</f>
        <v>RUSTSEC-2019-0010</v>
      </c>
      <c r="F10" s="1">
        <v>0</v>
      </c>
      <c r="G10" s="1" t="s">
        <v>216</v>
      </c>
      <c r="I10" s="7" t="str">
        <f>HYPERLINK("https://docs.google.com/document/d/1nIfGcT2nG2sLijPKLDQaZ1rOSvUI-HXrExpCYI13p7w/edit","e67ea42c3fa03264b8c897430f7c17a7c153e5bd")</f>
        <v>e67ea42c3fa03264b8c897430f7c17a7c153e5bd</v>
      </c>
      <c r="J10" s="8">
        <v>0</v>
      </c>
      <c r="K10" s="8" t="s">
        <v>217</v>
      </c>
      <c r="M10" s="9" t="str">
        <f>HYPERLINK("https://docs.google.com/document/d/15Jv1DBjN34sIpNs535cYgTVFTbk3REAiA0kNNi1d5dQ/edit","ccfd977076ca09aa89de236a55071938a562176b")</f>
        <v>ccfd977076ca09aa89de236a55071938a562176b</v>
      </c>
      <c r="N10" s="1">
        <v>1</v>
      </c>
      <c r="Q10" s="7" t="str">
        <f>HYPERLINK("https://docs.google.com/document/d/1lUtGPc-Wczpl-frMFkt1-93rhyEJRKhsQ5sQ6_Py_2g/edit?usp=sharing","f20f4c74d2aba567cc80133f222bd47c97634551")</f>
        <v>f20f4c74d2aba567cc80133f222bd47c97634551</v>
      </c>
      <c r="R10" s="1">
        <v>1</v>
      </c>
    </row>
    <row r="11" customHeight="1" spans="1:18">
      <c r="A11" s="4" t="str">
        <f>HYPERLINK("https://docs.google.com/document/d/1qsNkMLH9nT-qncM16xNj5VMJjHkSyxB8wK9nk4RCiOs/edit?usp=sharing","RUSTSEC-2019-0009")</f>
        <v>RUSTSEC-2019-0009</v>
      </c>
      <c r="B11" s="1">
        <v>0</v>
      </c>
      <c r="C11" s="1" t="s">
        <v>218</v>
      </c>
      <c r="E11" s="4" t="str">
        <f>HYPERLINK("https://docs.google.com/document/d/1MI5BD4_i3wyEWT_sbiLmmB94xKeqVXepgBFIVHxGzLU/edit?usp=sharing","CVE-2019-15553/RUSTSEC-2019-0011")</f>
        <v>CVE-2019-15553/RUSTSEC-2019-0011</v>
      </c>
      <c r="F11" s="1">
        <v>1</v>
      </c>
      <c r="I11" s="7" t="str">
        <f>HYPERLINK("https://docs.google.com/document/d/18jJGVCGTbB0xtzDxRDA2yJmDx0Eryh7dTG_H7LKhHrU/edit?usp=sharing","b29d0c6c318ab3bede814a97a7dd83ea42d03c7b")</f>
        <v>b29d0c6c318ab3bede814a97a7dd83ea42d03c7b</v>
      </c>
      <c r="J11" s="10">
        <v>0</v>
      </c>
      <c r="K11" s="10" t="s">
        <v>219</v>
      </c>
      <c r="M11" s="9" t="str">
        <f>HYPERLINK("https://docs.google.com/document/d/1mS4bEwrRqiqkKwnj9ofuz_F-alBm9Zmo1gq2F6uZJoQ/edit","6fbd2aa5b7628bd47971806ddf438cd350a60bee")</f>
        <v>6fbd2aa5b7628bd47971806ddf438cd350a60bee</v>
      </c>
      <c r="N11" s="1">
        <v>1</v>
      </c>
      <c r="Q11" s="7" t="str">
        <f>HYPERLINK("https://docs.google.com/document/d/1lPmdULlSku7FuYZjpNIZh0BUkCCMTC-7Ncyp2JchujE/edit","8b692e6d9db18f0f7150b8ee79b5a901039c573b")</f>
        <v>8b692e6d9db18f0f7150b8ee79b5a901039c573b</v>
      </c>
      <c r="R11" s="1">
        <v>1</v>
      </c>
    </row>
    <row r="12" customHeight="1" spans="1:18">
      <c r="A12" s="4" t="str">
        <f>HYPERLINK("https://docs.google.com/document/d/1xPcQhAxIjS5FI9R33zo-b-8N7hWmFiFn_Ma0u99PuNo/edit?usp=sharing","CVE-2019-15554/RUSTSEC-2019-0012")</f>
        <v>CVE-2019-15554/RUSTSEC-2019-0012</v>
      </c>
      <c r="B12" s="1">
        <v>0</v>
      </c>
      <c r="C12" s="1" t="s">
        <v>218</v>
      </c>
      <c r="E12" s="4" t="str">
        <f>HYPERLINK("https://docs.google.com/document/d/1EjAsUCztwt8VsJJdKK3RzSqDkFvFRnjfi86U9WFuQeU/edit?usp=sharing","CVE-2019-16138/RUSTSEC-2019-0014")</f>
        <v>CVE-2019-16138/RUSTSEC-2019-0014</v>
      </c>
      <c r="F12" s="1">
        <v>0</v>
      </c>
      <c r="G12" s="1" t="s">
        <v>220</v>
      </c>
      <c r="I12" s="7" t="str">
        <f>HYPERLINK("https://docs.google.com/document/d/1o4f9a8HcWwPpKffrkQEHgJv17-mrhO04BC0-uXlT9-A/edit","2a7f262b7df8761261a0fa618394f4e991733a5e")</f>
        <v>2a7f262b7df8761261a0fa618394f4e991733a5e</v>
      </c>
      <c r="J12" s="10">
        <v>0</v>
      </c>
      <c r="K12" s="10" t="s">
        <v>221</v>
      </c>
      <c r="M12" s="9" t="str">
        <f>HYPERLINK("https://docs.google.com/document/d/19RY9DjQtyzUiYBFzjv7j6-1faJqQpK2x2tzZ68G7xzY/edit","2952ccfae2e4883efc4886988dcf17d07d89f66c")</f>
        <v>2952ccfae2e4883efc4886988dcf17d07d89f66c</v>
      </c>
      <c r="N12" s="1">
        <v>1</v>
      </c>
      <c r="Q12" s="9" t="str">
        <f>HYPERLINK("https://docs.google.com/document/d/131y4pKWe7OyhxunABq3l5YbQjwaL14mqS5Ik5fegWtU/edit?usp=sharing","73c19fd4b517dada829c31182e4fa15b872adbd0")</f>
        <v>73c19fd4b517dada829c31182e4fa15b872adbd0</v>
      </c>
      <c r="R12" s="1">
        <v>1</v>
      </c>
    </row>
    <row r="13" customHeight="1" spans="1:18">
      <c r="A13" s="4" t="str">
        <f>HYPERLINK("https://docs.google.com/document/d/17xRlzjQJH5GqPn71_H_w-g_8nBY0qVrs4JepDo3QSJA/edit?usp=sharing","CVE-2019-16140/RUSTSEC-2019-0016")</f>
        <v>CVE-2019-16140/RUSTSEC-2019-0016</v>
      </c>
      <c r="B13" s="1">
        <v>1</v>
      </c>
      <c r="E13" s="5" t="str">
        <f>HYPERLINK("https://docs.google.com/document/d/1bkF49zpFyB78cB_6Qcw0hhxNCIackccrsepNaUfUXfQ/edit","4eb78753a6004ef84a41a20ce377bdbc00fccc5f")</f>
        <v>4eb78753a6004ef84a41a20ce377bdbc00fccc5f</v>
      </c>
      <c r="F13" s="1">
        <v>0</v>
      </c>
      <c r="G13" s="1" t="s">
        <v>222</v>
      </c>
      <c r="I13" s="7" t="str">
        <f>HYPERLINK("https://docs.google.com/document/d/1BopwyQwWPkzEZsTV_jABByFateQQzcmKSgi2P4HwcWY/edit","c98d35ea6b70d341696e72f1d8aeff9dd945f423")</f>
        <v>c98d35ea6b70d341696e72f1d8aeff9dd945f423</v>
      </c>
      <c r="J13" s="10">
        <v>0</v>
      </c>
      <c r="K13" s="10" t="s">
        <v>223</v>
      </c>
      <c r="M13" s="7" t="str">
        <f>HYPERLINK("https://docs.google.com/document/d/1WQ32KkUJhu8aYAiFyhWX065aiktYecqhZ5Ng5sQmCgw/edit","1e380137831eaf94a1f602c9d8dfae08f10893fa")</f>
        <v>1e380137831eaf94a1f602c9d8dfae08f10893fa</v>
      </c>
      <c r="N13" s="1">
        <v>1</v>
      </c>
      <c r="Q13" s="9" t="str">
        <f>HYPERLINK("https://docs.google.com/document/d/16UkMg5Cmeesy8xXMsFbI5uPfoH9VNIcOj1EiHBujVMA/edit?usp=sharing","ab079fd7bf7d7f9ad04c6fe581dd680480fe5303")</f>
        <v>ab079fd7bf7d7f9ad04c6fe581dd680480fe5303</v>
      </c>
      <c r="R13" s="1">
        <v>1</v>
      </c>
    </row>
    <row r="14" customHeight="1" spans="1:18">
      <c r="A14" s="4" t="str">
        <f>HYPERLINK("https://docs.google.com/document/d/1z8-lrodoRJv9alflayPcHpizrgMPmjA6u1Sc__dUd1g/edit?usp=sharing","CVE-2019-16881/RUSTSEC-2019-0022")</f>
        <v>CVE-2019-16881/RUSTSEC-2019-0022</v>
      </c>
      <c r="B14" s="1">
        <v>1</v>
      </c>
      <c r="E14" s="5" t="str">
        <f>HYPERLINK("https://docs.google.com/document/d/1xr-P1qF7w5CbVphtf3kbfUh8TNMZiSJ7mwcXXFRjCQs/edit","593e89086fd1bd7a1cb9c496ad5837a3c7ba594e")</f>
        <v>593e89086fd1bd7a1cb9c496ad5837a3c7ba594e</v>
      </c>
      <c r="F14" s="1">
        <v>0</v>
      </c>
      <c r="G14" s="1" t="s">
        <v>224</v>
      </c>
      <c r="I14" s="7" t="str">
        <f>HYPERLINK("https://docs.google.com/document/d/1CAm20DlMK2xidG0mlpUzDVDdjGi44vniL8bTy9H5Z94/edit","1997d034faef7a09ba2d8e3c8b5cc31a1e22b1e3")</f>
        <v>1997d034faef7a09ba2d8e3c8b5cc31a1e22b1e3</v>
      </c>
      <c r="J14" s="10">
        <v>0</v>
      </c>
      <c r="K14" s="10" t="s">
        <v>221</v>
      </c>
      <c r="M14" s="7" t="str">
        <f>HYPERLINK("https://docs.google.com/document/d/1r_xaagccBpyVBhk3hap6UmC54eW2zGe_jMaFGihyL0o/edit","7a72981d87c54017ae2cc0bc4c0af02a7d654f1c")</f>
        <v>7a72981d87c54017ae2cc0bc4c0af02a7d654f1c</v>
      </c>
      <c r="N14" s="1">
        <v>1</v>
      </c>
      <c r="Q14" s="9" t="str">
        <f>HYPERLINK("https://docs.google.com/document/d/1IdK7QfVgLqc0z3Zeak19BJjcE1JgZVj6pf41PqrRgOY/edit?usp=sharing","7c015f023fa8fa7eae9d0836595faa274b23ae5a")</f>
        <v>7c015f023fa8fa7eae9d0836595faa274b23ae5a</v>
      </c>
      <c r="R14" s="1">
        <v>1</v>
      </c>
    </row>
    <row r="15" customHeight="1" spans="1:18">
      <c r="A15" s="4" t="str">
        <f>HYPERLINK("https://docs.google.com/document/d/1-e8XbpV7Y3TrouVL961-wGvPA58KLVV0uMtNQRAbZGo/edit?usp=sharing","CVE-2019-16882/RUSTSEC-2019-0023")</f>
        <v>CVE-2019-16882/RUSTSEC-2019-0023</v>
      </c>
      <c r="B15" s="1">
        <v>0</v>
      </c>
      <c r="C15" s="1" t="s">
        <v>225</v>
      </c>
      <c r="E15" s="5" t="str">
        <f>HYPERLINK("https://docs.google.com/document/d/1Mg7KXxIxzFVAG-xs1Lf1O17zh-hXnktgmXmzhICfKoA/edit","f661d5d1c099e78ff26f0fb4754d40302bd00e19")</f>
        <v>f661d5d1c099e78ff26f0fb4754d40302bd00e19</v>
      </c>
      <c r="F15" s="1">
        <v>1</v>
      </c>
      <c r="I15" s="7" t="str">
        <f>HYPERLINK("https://docs.google.com/document/d/1Yac5hHZ4-OkwVdhp64Yyd7E54URMBH4Oo7JTvi1KayI/edit","8a4a5c0cb515242823289691a67fc553244eaa2e")</f>
        <v>8a4a5c0cb515242823289691a67fc553244eaa2e</v>
      </c>
      <c r="J15" s="10">
        <v>0</v>
      </c>
      <c r="K15" s="10" t="s">
        <v>226</v>
      </c>
      <c r="M15" s="7" t="str">
        <f>HYPERLINK("https://docs.google.com/document/d/147xXtvrRhS7UgCzHCkDvfuxKmSemsaCzD6m7mObnuo4/edit","fdb1e511bde3fa9e3b3c524a07687dc52131fa0b")</f>
        <v>fdb1e511bde3fa9e3b3c524a07687dc52131fa0b</v>
      </c>
      <c r="N15" s="1">
        <v>1</v>
      </c>
      <c r="Q15" s="7" t="str">
        <f>HYPERLINK("https://docs.google.com/document/d/1WJ4EDjB7_UdV244SivCCQwBLVDuxxhdEJ8_DThSr7rk/edit","5f1ce7f281b4f4bb03995ead519d948ae64237a4-0")</f>
        <v>5f1ce7f281b4f4bb03995ead519d948ae64237a4-0</v>
      </c>
      <c r="R15" s="1">
        <v>1</v>
      </c>
    </row>
    <row r="16" customHeight="1" spans="1:18">
      <c r="A16" s="4" t="str">
        <f>HYPERLINK("https://docs.google.com/document/d/1vBREWFNwLER4xYenERPum_ZSWnMzXkiwM7QwFE9KGeE/edit","79ef14e84427ae2c871360da0666c20c8473ed3a")</f>
        <v>79ef14e84427ae2c871360da0666c20c8473ed3a</v>
      </c>
      <c r="B16" s="1">
        <v>0</v>
      </c>
      <c r="C16" s="1" t="s">
        <v>222</v>
      </c>
      <c r="E16" s="4" t="str">
        <f>HYPERLINK("https://docs.google.com/document/d/1OyKN31Nxco3WyYpWsfYos2goSDZkqX-zoQCdQN823yY/edit","87ef34b31890ee8c3d405b45924492d76376f3fa")</f>
        <v>87ef34b31890ee8c3d405b45924492d76376f3fa</v>
      </c>
      <c r="F16" s="1">
        <v>0</v>
      </c>
      <c r="G16" s="1" t="s">
        <v>227</v>
      </c>
      <c r="I16" s="7" t="str">
        <f>HYPERLINK("https://docs.google.com/document/d/1Hcv09RTfaheMx2XVH66L27lqoGXd0n5kxHH3SPgXQA4/edit","a31535a46e4191544d451f53e712402802cde736")</f>
        <v>a31535a46e4191544d451f53e712402802cde736</v>
      </c>
      <c r="J16" s="10">
        <v>0</v>
      </c>
      <c r="K16" s="10" t="s">
        <v>228</v>
      </c>
      <c r="M16" s="7" t="str">
        <f>HYPERLINK("https://docs.google.com/document/d/1eL7pQPV6OplzNUuu5S-8Z-hWw9RbFolX_Pa9fHKX21g/edit","bcb7745e56f351946902d858df593a15faa9f76c")</f>
        <v>bcb7745e56f351946902d858df593a15faa9f76c</v>
      </c>
      <c r="N16" s="1">
        <v>1</v>
      </c>
      <c r="Q16" s="7" t="str">
        <f>HYPERLINK("https://docs.google.com/document/d/1c0EdqLFQhiRWESZ8n8DuLJGBgg_FGnkvEBT6vzEzByA/edit","05f9606bf2fc9fb51a7dd3033d9fc2ce55f1a2e9")</f>
        <v>05f9606bf2fc9fb51a7dd3033d9fc2ce55f1a2e9</v>
      </c>
      <c r="R16" s="1">
        <v>1</v>
      </c>
    </row>
    <row r="17" customHeight="1" spans="1:14">
      <c r="A17" s="5" t="str">
        <f>HYPERLINK("https://docs.google.com/document/d/19uBEByTy-RhMkjfzyAkkm7axk5U8jCA9Z-RUG0TdZ-Y/edit","afafb0b71cc9f8721ea31b027570254aa7f6b012")</f>
        <v>afafb0b71cc9f8721ea31b027570254aa7f6b012</v>
      </c>
      <c r="B17" s="1">
        <v>0</v>
      </c>
      <c r="C17" s="1" t="s">
        <v>222</v>
      </c>
      <c r="E17" s="4" t="str">
        <f>HYPERLINK("https://docs.google.com/document/d/1sxBnUz4rITAsMYW6R8u1bcMzwNfUKNB_8upv17ze1zE/edit?usp=sharing","43760ae9137db07ea2a79cd6b551bda53e6fd7d6")</f>
        <v>43760ae9137db07ea2a79cd6b551bda53e6fd7d6</v>
      </c>
      <c r="F17" s="1">
        <v>0</v>
      </c>
      <c r="G17" s="1" t="s">
        <v>227</v>
      </c>
      <c r="I17" s="7" t="str">
        <f>HYPERLINK("https://docs.google.com/document/d/1o0Xn7sgUmuLgyxpNZPy9Z6bQc8ni_7tGZTyyoxq5GYU/edit","a28e3606e8beeb4f81a3f5875ece0027dc805e91")</f>
        <v>a28e3606e8beeb4f81a3f5875ece0027dc805e91</v>
      </c>
      <c r="J17" s="8">
        <v>0</v>
      </c>
      <c r="K17" s="8" t="s">
        <v>229</v>
      </c>
      <c r="M17" s="7" t="str">
        <f>HYPERLINK("https://docs.google.com/document/d/1cwlBLPOPztcO7mkyiZ8cw62Z8xTJ7gGjffknoHPrpfc/edit?usp=sharing","237c23017d439def50e04cdea36144e5dabb328b")</f>
        <v>237c23017d439def50e04cdea36144e5dabb328b</v>
      </c>
      <c r="N17" s="1">
        <v>1</v>
      </c>
    </row>
    <row r="18" customHeight="1" spans="1:14">
      <c r="A18" s="5" t="str">
        <f>HYPERLINK("https://docs.google.com/document/d/1-wd0N3E_h7ifIOobHbYbXqBmLPl1RmCkxtqiBUr0vX4/edit","275d4561187bf2c4cc940c4a7ae3b6215e06e39b")</f>
        <v>275d4561187bf2c4cc940c4a7ae3b6215e06e39b</v>
      </c>
      <c r="B18" s="1">
        <v>0</v>
      </c>
      <c r="C18" s="1" t="s">
        <v>222</v>
      </c>
      <c r="E18" s="5" t="str">
        <f>HYPERLINK("https://docs.google.com/document/d/1IdHfAkg6kPwvDYPJzuWX4sDgP4scDZwgohtah65fiTA/edit?usp=sharing","0ad4443d063351e86bcf8dec5c0ccfbdaaa442a7")</f>
        <v>0ad4443d063351e86bcf8dec5c0ccfbdaaa442a7</v>
      </c>
      <c r="F18" s="1">
        <v>0</v>
      </c>
      <c r="G18" s="1" t="s">
        <v>216</v>
      </c>
      <c r="I18" s="7" t="str">
        <f>HYPERLINK("https://docs.google.com/document/d/1dZcHoMqObGN4NUjqjT0b3horAqXR3Djmd4I_79Mj7pQ/edit","12c36194d325051c9cea13c2850bab108451f146")</f>
        <v>12c36194d325051c9cea13c2850bab108451f146</v>
      </c>
      <c r="J18" s="10">
        <v>0</v>
      </c>
      <c r="K18" s="10" t="s">
        <v>226</v>
      </c>
      <c r="M18" s="9" t="str">
        <f>HYPERLINK("https://docs.google.com/document/d/1oAMyDvAP_g1fn11RTQ-KbFc4Vv87ejshiC7lb-hhqdE/edit?usp=sharing","c7eccb3a13493c582de8d452a1112b28224a973d")</f>
        <v>c7eccb3a13493c582de8d452a1112b28224a973d</v>
      </c>
      <c r="N18" s="1">
        <v>1</v>
      </c>
    </row>
    <row r="19" customHeight="1" spans="1:14">
      <c r="A19" s="5" t="str">
        <f>HYPERLINK("https://docs.google.com/document/d/1VhK8C5k4yBJvkrOGCaCQDbsCcEpLXEI4T6LC8wC-hJg/edit","1292fa29658e24d96cc146ebc4fc05a26de6b88e")</f>
        <v>1292fa29658e24d96cc146ebc4fc05a26de6b88e</v>
      </c>
      <c r="B19" s="1">
        <v>0</v>
      </c>
      <c r="C19" s="1" t="s">
        <v>222</v>
      </c>
      <c r="E19" s="5" t="str">
        <f>HYPERLINK("https://docs.google.com/document/d/1Kc7bKTrvOHZm-uGiONCiVPPu2GSk_nx15GlWh-cRM2A/edit?usp=sharing","17bce41cc3f5e3f8c657700705b6a75bdac91bc8")</f>
        <v>17bce41cc3f5e3f8c657700705b6a75bdac91bc8</v>
      </c>
      <c r="F19" s="1">
        <v>0</v>
      </c>
      <c r="G19" s="1" t="s">
        <v>222</v>
      </c>
      <c r="I19" s="7" t="str">
        <f>HYPERLINK("https://docs.google.com/document/d/1upm9rmkK6IxVo6kIsrCJ9g-2C4de25cn4qL7YlZaxF4/edit?usp=sharing","f3a1bedd3b726e6af42e05d4a4cc3d15b739251f")</f>
        <v>f3a1bedd3b726e6af42e05d4a4cc3d15b739251f</v>
      </c>
      <c r="J19" s="10">
        <v>0</v>
      </c>
      <c r="K19" s="10" t="s">
        <v>230</v>
      </c>
      <c r="M19" s="9" t="str">
        <f>HYPERLINK("https://docs.google.com/document/d/1_keqsNVOZVFVP0ga53_VBmK8uQe7LHs3OqXLbQFYz6U/edit","d329f7c7d2540fb5bd73624adee6151092248dc8")</f>
        <v>d329f7c7d2540fb5bd73624adee6151092248dc8</v>
      </c>
      <c r="N19" s="1">
        <v>1</v>
      </c>
    </row>
    <row r="20" customHeight="1" spans="1:14">
      <c r="A20" s="6" t="str">
        <f>HYPERLINK("https://docs.google.com/document/d/1GYMCZNOT7FC7SDBpwCkYa_sf7-UxGfQXSjHgV06dgNM/edit?usp=sharing","f298089f0216f50b64d1197b36075f606566e609")</f>
        <v>f298089f0216f50b64d1197b36075f606566e609</v>
      </c>
      <c r="B20" s="1">
        <v>1</v>
      </c>
      <c r="I20" s="7" t="str">
        <f>HYPERLINK("https://docs.google.com/document/d/1Iw-4jXkLPUs2UUxl6EFq6SJaOAmS56jY086rwX15GfQ/edit","9d423946835b69edb395a5654b85649161f34d3b")</f>
        <v>9d423946835b69edb395a5654b85649161f34d3b</v>
      </c>
      <c r="J20" s="8">
        <v>1</v>
      </c>
      <c r="K20" s="11"/>
      <c r="M20" s="7" t="str">
        <f>HYPERLINK("https://docs.google.com/document/d/1adUxV3DWVBe3ifPpS16a37mca2IsYpk5WhY9B2ahfxc/edit?usp=sharing","8ed632eb961debe5b09fe1ed38fe2ff58701e607")</f>
        <v>8ed632eb961debe5b09fe1ed38fe2ff58701e607</v>
      </c>
      <c r="N20" s="1">
        <v>1</v>
      </c>
    </row>
    <row r="21" customHeight="1" spans="1:14">
      <c r="A21" s="6" t="str">
        <f>HYPERLINK("https://docs.google.com/document/d/1PMMpQLLqS7085w5Y9aFVycXkwqzDUAmkwWDQiOeXJl8/edit?usp=sharing","49259d3f018284370c883ae54e2bbe7783d040ea")</f>
        <v>49259d3f018284370c883ae54e2bbe7783d040ea</v>
      </c>
      <c r="B21" s="1">
        <v>1</v>
      </c>
      <c r="I21" s="7" t="str">
        <f>HYPERLINK("https://docs.google.com/document/d/1SWLp-VXku6a3bCAsqOdkDi8sy6-s7615B0tuGGvypfE/edit","268c02814a6589577dffada83174532f6111c352")</f>
        <v>268c02814a6589577dffada83174532f6111c352</v>
      </c>
      <c r="J21" s="8">
        <v>1</v>
      </c>
      <c r="K21" s="11"/>
      <c r="M21" s="7" t="str">
        <f>HYPERLINK("https://docs.google.com/document/d/1NIXJqY_vCYLj2Qdd13pUSxunCAKFjx8oGqKvh2-57zI/edit?usp=sharing","19a67254304075017190311ce869853ea052a166")</f>
        <v>19a67254304075017190311ce869853ea052a166</v>
      </c>
      <c r="N21" s="1">
        <v>1</v>
      </c>
    </row>
    <row r="22" customHeight="1" spans="1:14">
      <c r="A22" s="5" t="str">
        <f>HYPERLINK("https://docs.google.com/document/d/1FpPcQOtQwD-NziYnNbhVhMqPjYTqFGydS6DsXPSIad4/edit?usp=sharing","392e1425cec0fd57fdaa7b47ced3cf013b45bea1")</f>
        <v>392e1425cec0fd57fdaa7b47ced3cf013b45bea1</v>
      </c>
      <c r="B22" s="1">
        <v>1</v>
      </c>
      <c r="I22" s="7" t="str">
        <f>HYPERLINK("https://docs.google.com/document/d/15JMO2_zftW1I5VB54LOKQsOKOZP9eYMRklVQXlqj364/edit?usp=sharing","6e333047cebf3bcb6d9e87794ee809b653d8bdba")</f>
        <v>6e333047cebf3bcb6d9e87794ee809b653d8bdba</v>
      </c>
      <c r="J22" s="8">
        <v>0</v>
      </c>
      <c r="K22" s="8" t="s">
        <v>229</v>
      </c>
      <c r="M22" s="7" t="str">
        <f>HYPERLINK("https://docs.google.com/document/d/1ImKCtinga85bG3I_K0OGRP0upm0xNei4mxZW54IS7XE/edit?usp=sharing","44e1e74bfad2588ac1906e1171f0a3e00188f958")</f>
        <v>44e1e74bfad2588ac1906e1171f0a3e00188f958</v>
      </c>
      <c r="N22" s="1">
        <v>1</v>
      </c>
    </row>
    <row r="23" customHeight="1" spans="1:14">
      <c r="A23" s="5" t="str">
        <f>HYPERLINK("https://docs.google.com/document/d/160N3EToru8RHHyBzJX-bVni4-z-zJSB26hVtn-g6cG0/edit?usp=sharing","424807f92ee938793094b5f3d440f13097c49597")</f>
        <v>424807f92ee938793094b5f3d440f13097c49597</v>
      </c>
      <c r="B23" s="1">
        <v>1</v>
      </c>
      <c r="I23" s="7" t="str">
        <f>HYPERLINK("https://docs.google.com/document/d/1mJL38MMETl4g6iEd3EJFLMEYpff5VyvSsNHgwOEIlCg/edit","f8bee404e7aa9bd005b6a16c6bbcbe59d04ce0a7")</f>
        <v>f8bee404e7aa9bd005b6a16c6bbcbe59d04ce0a7</v>
      </c>
      <c r="J23" s="8">
        <v>0</v>
      </c>
      <c r="K23" s="8" t="s">
        <v>229</v>
      </c>
      <c r="M23" s="9" t="str">
        <f>HYPERLINK("https://docs.google.com/document/d/1XbIP-DR-uFRHTM_TUoeefJrxhiO8Ik_scHpTYMRs-Tw/edit?usp=sharing","5bdd9a1a0e06813eda559ac1fb01d7de4251faa0")</f>
        <v>5bdd9a1a0e06813eda559ac1fb01d7de4251faa0</v>
      </c>
      <c r="N23" s="1">
        <v>1</v>
      </c>
    </row>
    <row r="24" customHeight="1" spans="9:14">
      <c r="I24" s="7" t="str">
        <f>HYPERLINK("https://docs.google.com/document/d/131c-hibNy06O3MM21hIX0k5clurF7fjkruMIi7MOJqw/edit?usp=sharing","e0e8263c25dc291f818cd20c034912de5ae05189")</f>
        <v>e0e8263c25dc291f818cd20c034912de5ae05189</v>
      </c>
      <c r="J24" s="8">
        <v>1</v>
      </c>
      <c r="K24" s="11"/>
      <c r="M24" s="9" t="str">
        <f>HYPERLINK("https://docs.google.com/document/d/1Xa55H3Y5WkHw7wjiAITVdetVBowY-iukMWqKtAVgd6U/edit?usp=sharing","114e93ab308f4b401b6e3e4a5c44920233bf9c65")</f>
        <v>114e93ab308f4b401b6e3e4a5c44920233bf9c65</v>
      </c>
      <c r="N24" s="1">
        <v>1</v>
      </c>
    </row>
    <row r="25" customHeight="1" spans="9:14">
      <c r="I25" s="7" t="str">
        <f>HYPERLINK("https://docs.google.com/document/d/1KKvD_ig0c6kSoI_AXbOyLi7yfHnIqQKYUfaHXxzQ6KQ/edit?usp=sharing","796482c12917768e09376557f0c37adc057bf322")</f>
        <v>796482c12917768e09376557f0c37adc057bf322</v>
      </c>
      <c r="J25" s="8">
        <v>1</v>
      </c>
      <c r="K25" s="11"/>
      <c r="M25" s="9" t="str">
        <f>HYPERLINK("https://docs.google.com/document/d/1fdgdW_BEjCxuc9en9QZ6Urn_72MDzQnNgZCIvJvU04w/edit?usp=sharing","31e64c0a5f644aa364c28db9ee3cd8ac20e430b4")</f>
        <v>31e64c0a5f644aa364c28db9ee3cd8ac20e430b4</v>
      </c>
      <c r="N25" s="1">
        <v>1</v>
      </c>
    </row>
    <row r="26" customHeight="1" spans="9:14">
      <c r="I26" s="7" t="str">
        <f>HYPERLINK("https://docs.google.com/document/d/12Pa5rtSPpy0AP_VKFYSvvIXwrM49AaRQb-mMI_MK5C0/edit?usp=sharing","6999957869a14b22fe3b22d797a232ab8976caf5")</f>
        <v>6999957869a14b22fe3b22d797a232ab8976caf5</v>
      </c>
      <c r="J26" s="10">
        <v>0</v>
      </c>
      <c r="K26" s="10" t="s">
        <v>226</v>
      </c>
      <c r="M26" s="9" t="str">
        <f>HYPERLINK("https://docs.google.com/document/d/1-6iVaXoqzaLEtBWciyQBnaEH4tiRJxY775ImTEGARPA/edit?usp=sharing","a7505be627fdc6ac25d32133b6e7dd2a49dd891b")</f>
        <v>a7505be627fdc6ac25d32133b6e7dd2a49dd891b</v>
      </c>
      <c r="N26" s="1">
        <v>1</v>
      </c>
    </row>
    <row r="27" customHeight="1" spans="13:14">
      <c r="M27" s="9" t="str">
        <f>HYPERLINK("https://docs.google.com/document/d/1P5WjE2mdxdstvfEdWfnF9kA8iqFjbcbwTv1vz3i5TJc/edit?usp=sharing","a33e2f2e0d262382b6cc2bb77863c7d21cfb34b5")</f>
        <v>a33e2f2e0d262382b6cc2bb77863c7d21cfb34b5</v>
      </c>
      <c r="N27" s="1">
        <v>1</v>
      </c>
    </row>
    <row r="28" customHeight="1" spans="13:14">
      <c r="M28" s="9" t="str">
        <f>HYPERLINK("https://docs.google.com/document/d/1Fn6Q4YFK-nQkaP4wJDyW0b7Q6r1HZxe9X9ZwSGBKz-I/edit?usp=sharing","89011dcc34e5255efd830f808d4e6bcb5f10b3a9")</f>
        <v>89011dcc34e5255efd830f808d4e6bcb5f10b3a9</v>
      </c>
      <c r="N28" s="1">
        <v>1</v>
      </c>
    </row>
    <row r="29" customHeight="1" spans="13:14">
      <c r="M29" s="9" t="str">
        <f>HYPERLINK("https://docs.google.com/document/d/1Twh6WFbmFc70de_8GsZWc1-qi2_qzKHnajtvvo-GUqo/edit?usp=sharing","8a8cfb133fbc8ed8652acd1559367c3e3cda451e")</f>
        <v>8a8cfb133fbc8ed8652acd1559367c3e3cda451e</v>
      </c>
      <c r="N29" s="1">
        <v>1</v>
      </c>
    </row>
    <row r="30" customHeight="1" spans="13:14">
      <c r="M30" s="9" t="str">
        <f>HYPERLINK("https://docs.google.com/document/d/1UIvOh25Olt6ua9JbpYSNcrtF1WAsdvHim7zmSkXdzAg/edit?usp=sharing","eef9586c57694142fabf79a50b953185219d42b0")</f>
        <v>eef9586c57694142fabf79a50b953185219d42b0</v>
      </c>
      <c r="N30" s="1">
        <v>1</v>
      </c>
    </row>
    <row r="31" customHeight="1" spans="13:14">
      <c r="M31" s="9" t="str">
        <f>HYPERLINK("https://docs.google.com/document/d/1kwISdFC-ICuxcyQSqZP0xbqGj3ZRqM27DdKAqTRou1I/edit?usp=sharing","5fc944ae1d2bf24017c6976acc20a4601484280c")</f>
        <v>5fc944ae1d2bf24017c6976acc20a4601484280c</v>
      </c>
      <c r="N31" s="1">
        <v>1</v>
      </c>
    </row>
    <row r="32" customHeight="1" spans="13:14">
      <c r="M32" s="7" t="str">
        <f>HYPERLINK("https://docs.google.com/document/d/1puwFaOM9o2lK_6J9nPpSLcMUCUKf0pzB3ZLNwLDcoro/edit?usp=sharing","16ddb8843513c4864c3a66ba6b4e9ae0399289c6")</f>
        <v>16ddb8843513c4864c3a66ba6b4e9ae0399289c6</v>
      </c>
      <c r="N32" s="1">
        <v>1</v>
      </c>
    </row>
    <row r="33" customHeight="1" spans="13:14">
      <c r="M33" s="9" t="str">
        <f>HYPERLINK("https://docs.google.com/document/d/1BTPqVSVE9stKMDPBxq68lhA0wu4VY6iwwRYJnieM0q0/edit?usp=sharing","8fe73c9dd4bc37b7577c4a8391794ec651004b4c")</f>
        <v>8fe73c9dd4bc37b7577c4a8391794ec651004b4c</v>
      </c>
      <c r="N33" s="1">
        <v>1</v>
      </c>
    </row>
    <row r="34" customHeight="1" spans="13:14">
      <c r="M34" s="9" t="str">
        <f>HYPERLINK("https://docs.google.com/document/d/1HoN6pZOOCJS6cqdOSH_XoVJhM38rCpW9lVuBjP6xF4g/edit?usp=sharing","63c959c4ee9aec1e8040ce3040fde9b55e388952")</f>
        <v>63c959c4ee9aec1e8040ce3040fde9b55e388952</v>
      </c>
      <c r="N34" s="1">
        <v>1</v>
      </c>
    </row>
    <row r="35" customHeight="1" spans="13:14">
      <c r="M35" s="9" t="str">
        <f>HYPERLINK("https://docs.google.com/document/d/1Dvk0RnZWW2k9wZ8JItsPXXIaukiffmQyKUvU-_axn70/edit?usp=sharing","43cc4ea13dec86cc4721f85bdbd8cc0e151bd5a2")</f>
        <v>43cc4ea13dec86cc4721f85bdbd8cc0e151bd5a2</v>
      </c>
      <c r="N35" s="1">
        <v>1</v>
      </c>
    </row>
    <row r="36" customHeight="1" spans="13:14">
      <c r="M36" s="9" t="str">
        <f>HYPERLINK("https://docs.google.com/document/d/1graK4eEuggWa4y8oWGqG-jq-4PVP_YKsVXLnelzKCkI/edit?usp=sharing","f057b88f998b968641856dca42b2c84570f0982f")</f>
        <v>f057b88f998b968641856dca42b2c84570f0982f</v>
      </c>
      <c r="N36" s="1">
        <v>1</v>
      </c>
    </row>
    <row r="37" customHeight="1" spans="13:14">
      <c r="M37" s="9" t="str">
        <f>HYPERLINK("https://docs.google.com/document/d/1iBG_gv84GXhzcIw5AQaARvUbvAYGhsf_UIjUxCoiQW0/edit?usp=sharing","12fd8563a9d6a4f8d6c8182e235e13a2ce72ee24")</f>
        <v>12fd8563a9d6a4f8d6c8182e235e13a2ce72ee24</v>
      </c>
      <c r="N37" s="1">
        <v>1</v>
      </c>
    </row>
    <row r="38" customHeight="1" spans="13:14">
      <c r="M38" s="9" t="str">
        <f>HYPERLINK("https://docs.google.com/document/d/1PsBQOcdbJWvzQxiW3_G1awnrH8TvPrqSw-njYFhFJIY/edit","b246806571d4fe4378cd056858ef4b10f855e0a9")</f>
        <v>b246806571d4fe4378cd056858ef4b10f855e0a9</v>
      </c>
      <c r="N38" s="1">
        <v>1</v>
      </c>
    </row>
    <row r="39" customHeight="1" spans="13:14">
      <c r="M39" s="9" t="str">
        <f>HYPERLINK("https://docs.google.com/document/d/1WJ4EDjB7_UdV244SivCCQwBLVDuxxhdEJ8_DThSr7rk/edit","5f1ce7f281b4f4bb03995ead519d948ae64237a4-1")</f>
        <v>5f1ce7f281b4f4bb03995ead519d948ae64237a4-1</v>
      </c>
      <c r="N39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app_info</vt:lpstr>
      <vt:lpstr>TP</vt:lpstr>
      <vt:lpstr>FP</vt:lpstr>
      <vt:lpstr>Panic</vt:lpstr>
      <vt:lpstr>Perf</vt:lpstr>
      <vt:lpstr>Rudra</vt:lpstr>
      <vt:lpstr>MirChecker</vt:lpstr>
      <vt:lpstr>Studied Bugs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WPS_1528047390</cp:lastModifiedBy>
  <dcterms:created xsi:type="dcterms:W3CDTF">2023-06-04T16:36:01Z</dcterms:created>
  <dcterms:modified xsi:type="dcterms:W3CDTF">2023-06-04T16:36:39Z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E6DE823398814DB9BAF9BB30BF8401FB_12</vt:lpwstr>
  </property>
  <property fmtid="{D5CDD505-2E9C-101B-9397-08002B2CF9AE}" pid="3" name="KSOProductBuildVer">
    <vt:lpwstr>2052-11.1.0.14309</vt:lpwstr>
  </property>
</Properties>
</file>