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 Verma\Desktop\GBC\Bus Dec Making Thru Adv Analytics\GW\"/>
    </mc:Choice>
  </mc:AlternateContent>
  <xr:revisionPtr revIDLastSave="0" documentId="13_ncr:1_{EC00560A-05B8-4939-9A7C-249C57E000F3}" xr6:coauthVersionLast="45" xr6:coauthVersionMax="45" xr10:uidLastSave="{00000000-0000-0000-0000-000000000000}"/>
  <bookViews>
    <workbookView xWindow="-120" yWindow="-120" windowWidth="21840" windowHeight="13140" activeTab="3" xr2:uid="{4E313814-B839-4AC3-99DC-D84A2A451ED8}"/>
  </bookViews>
  <sheets>
    <sheet name="LP Formulation" sheetId="5" r:id="rId1"/>
    <sheet name="LP Using Solver" sheetId="1" r:id="rId2"/>
    <sheet name="Answer R- Spring Garden T" sheetId="3" r:id="rId3"/>
    <sheet name="Sensitivity R-Spring Garden T" sheetId="4" r:id="rId4"/>
  </sheets>
  <definedNames>
    <definedName name="solver_adj" localSheetId="1" hidden="1">'LP Using Solver'!$C$6:$G$9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'LP Using Solver'!$H$23</definedName>
    <definedName name="solver_lhs2" localSheetId="1" hidden="1">'LP Using Solver'!$I$6:$I$9</definedName>
    <definedName name="solver_lhs3" localSheetId="1" hidden="1">'LP Using Solver'!$L$22:$L$25</definedName>
    <definedName name="solver_lhs4" localSheetId="1" hidden="1">'LP Using Solver'!$M$14:$M$16</definedName>
    <definedName name="solver_lhs5" localSheetId="1" hidden="1">'LP Using Solver'!$M$6:$M$7</definedName>
    <definedName name="solver_lhs6" localSheetId="1" hidden="1">'LP Using Solver'!$Q$14:$Q$16</definedName>
    <definedName name="solver_lhs7" localSheetId="1" hidden="1">'LP Using Solver'!$Q$6:$Q$7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7</definedName>
    <definedName name="solver_nwt" localSheetId="1" hidden="1">1</definedName>
    <definedName name="solver_opt" localSheetId="1" hidden="1">'LP Using Solver'!$J$18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2</definedName>
    <definedName name="solver_rel3" localSheetId="1" hidden="1">2</definedName>
    <definedName name="solver_rel4" localSheetId="1" hidden="1">1</definedName>
    <definedName name="solver_rel5" localSheetId="1" hidden="1">1</definedName>
    <definedName name="solver_rel6" localSheetId="1" hidden="1">1</definedName>
    <definedName name="solver_rel7" localSheetId="1" hidden="1">1</definedName>
    <definedName name="solver_rhs1" localSheetId="1" hidden="1">'LP Using Solver'!$H$22</definedName>
    <definedName name="solver_rhs2" localSheetId="1" hidden="1">'LP Using Solver'!$H$6:$H$9</definedName>
    <definedName name="solver_rhs3" localSheetId="1" hidden="1">0</definedName>
    <definedName name="solver_rhs4" localSheetId="1" hidden="1">'LP Using Solver'!$N$14:$N$16</definedName>
    <definedName name="solver_rhs5" localSheetId="1" hidden="1">'LP Using Solver'!$N$6:$N$7</definedName>
    <definedName name="solver_rhs6" localSheetId="1" hidden="1">'LP Using Solver'!$R$14:$R$16</definedName>
    <definedName name="solver_rhs7" localSheetId="1" hidden="1">'LP Using Solver'!$R$6:$R$7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3" i="1" l="1"/>
  <c r="Q16" i="1"/>
  <c r="Q15" i="1"/>
  <c r="Q14" i="1"/>
  <c r="M16" i="1"/>
  <c r="M15" i="1"/>
  <c r="M14" i="1"/>
  <c r="Q7" i="1"/>
  <c r="Q6" i="1"/>
  <c r="M7" i="1"/>
  <c r="M6" i="1"/>
  <c r="M25" i="1"/>
  <c r="M24" i="1"/>
  <c r="M23" i="1"/>
  <c r="M22" i="1"/>
  <c r="I6" i="1" l="1"/>
  <c r="I7" i="1"/>
  <c r="I8" i="1"/>
  <c r="J18" i="1"/>
  <c r="I9" i="1"/>
</calcChain>
</file>

<file path=xl/sharedStrings.xml><?xml version="1.0" encoding="utf-8"?>
<sst xmlns="http://schemas.openxmlformats.org/spreadsheetml/2006/main" count="346" uniqueCount="164">
  <si>
    <t>CASE STUDY- SPRING GARDEN TOOLS</t>
  </si>
  <si>
    <t>Production</t>
  </si>
  <si>
    <t>Stage1</t>
  </si>
  <si>
    <t>Stage 2</t>
  </si>
  <si>
    <t>Contracted</t>
  </si>
  <si>
    <t>Product</t>
  </si>
  <si>
    <t>Regular</t>
  </si>
  <si>
    <t>Subcontracted</t>
  </si>
  <si>
    <t>Overtime</t>
  </si>
  <si>
    <t>Sales</t>
  </si>
  <si>
    <t>Products</t>
  </si>
  <si>
    <t>Trowel</t>
  </si>
  <si>
    <t>Hoe</t>
  </si>
  <si>
    <t>Rake</t>
  </si>
  <si>
    <t>Shovel</t>
  </si>
  <si>
    <t>Production Costs:</t>
  </si>
  <si>
    <t>Process</t>
  </si>
  <si>
    <t>Stamping</t>
  </si>
  <si>
    <t>Drilling</t>
  </si>
  <si>
    <t>STAGE-1</t>
  </si>
  <si>
    <t>Overtime Production</t>
  </si>
  <si>
    <t>Regular Production</t>
  </si>
  <si>
    <t>Max Hours Available</t>
  </si>
  <si>
    <t>Max Hours
Available</t>
  </si>
  <si>
    <t>STAGE-2</t>
  </si>
  <si>
    <t>Assembly</t>
  </si>
  <si>
    <t>Finishing</t>
  </si>
  <si>
    <t>Packaging</t>
  </si>
  <si>
    <t>Sheet Steel</t>
  </si>
  <si>
    <t>Available</t>
  </si>
  <si>
    <t>Used</t>
  </si>
  <si>
    <t>Stage
Flow</t>
  </si>
  <si>
    <t>TOTAL 
COST</t>
  </si>
  <si>
    <t>Microsoft Excel 16.0 Answer Report</t>
  </si>
  <si>
    <t>Worksheet: [G3_C4_Spring_Garden_Tools .xlsx]Sheet1</t>
  </si>
  <si>
    <t>Report Created: 2020-06-14 11:21:18 PM</t>
  </si>
  <si>
    <t>Result: Solver found a solution.  All Constraints and optimality conditions are satisfied.</t>
  </si>
  <si>
    <t>Solver Engine</t>
  </si>
  <si>
    <t>Engine: Simplex LP</t>
  </si>
  <si>
    <t>Solution Time: 0.078 Seconds.</t>
  </si>
  <si>
    <t>Iterations: 17 Subproblems: 0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</si>
  <si>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</si>
  <si>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</si>
  <si>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</si>
  <si>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</si>
  <si>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</si>
  <si>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</si>
  <si>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</si>
  <si>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</si>
  <si>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</si>
  <si>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</si>
  <si>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</si>
  <si>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</si>
  <si>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</si>
  <si>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</si>
  <si>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</si>
  <si>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$J$18</t>
  </si>
  <si>
    <t>$C$6</t>
  </si>
  <si>
    <t>Trowel Regular</t>
  </si>
  <si>
    <t>Contin</t>
  </si>
  <si>
    <t>$D$6</t>
  </si>
  <si>
    <t>Trowel Subcontracted</t>
  </si>
  <si>
    <t>$E$6</t>
  </si>
  <si>
    <t>Trowel Overtime</t>
  </si>
  <si>
    <t>$F$6</t>
  </si>
  <si>
    <t>$G$6</t>
  </si>
  <si>
    <t>$C$7</t>
  </si>
  <si>
    <t>Hoe Regular</t>
  </si>
  <si>
    <t>$D$7</t>
  </si>
  <si>
    <t>Hoe Subcontracted</t>
  </si>
  <si>
    <t>$E$7</t>
  </si>
  <si>
    <t>Hoe Overtime</t>
  </si>
  <si>
    <t>$F$7</t>
  </si>
  <si>
    <t>$G$7</t>
  </si>
  <si>
    <t>$C$8</t>
  </si>
  <si>
    <t>Rake Regular</t>
  </si>
  <si>
    <t>$D$8</t>
  </si>
  <si>
    <t>Rake Subcontracted</t>
  </si>
  <si>
    <t>$E$8</t>
  </si>
  <si>
    <t>Rake Overtime</t>
  </si>
  <si>
    <t>$F$8</t>
  </si>
  <si>
    <t>$G$8</t>
  </si>
  <si>
    <t>$C$9</t>
  </si>
  <si>
    <t>Shovel Regular</t>
  </si>
  <si>
    <t>$D$9</t>
  </si>
  <si>
    <t>Shovel Subcontracted</t>
  </si>
  <si>
    <t>$E$9</t>
  </si>
  <si>
    <t>Shovel Overtime</t>
  </si>
  <si>
    <t>$F$9</t>
  </si>
  <si>
    <t>$G$9</t>
  </si>
  <si>
    <t>$H$23</t>
  </si>
  <si>
    <t>Used Sales</t>
  </si>
  <si>
    <t>$H$23&lt;=$H$22</t>
  </si>
  <si>
    <t>Binding</t>
  </si>
  <si>
    <t>$I$6</t>
  </si>
  <si>
    <t>Trowel Products</t>
  </si>
  <si>
    <t>$I$6=$H$6</t>
  </si>
  <si>
    <t>$I$7</t>
  </si>
  <si>
    <t>Hoe Products</t>
  </si>
  <si>
    <t>$I$7=$H$7</t>
  </si>
  <si>
    <t>$I$8</t>
  </si>
  <si>
    <t>Rake Products</t>
  </si>
  <si>
    <t>$I$8=$H$8</t>
  </si>
  <si>
    <t>$I$9</t>
  </si>
  <si>
    <t>Shovel Products</t>
  </si>
  <si>
    <t>$I$9=$H$9</t>
  </si>
  <si>
    <t>$L$22</t>
  </si>
  <si>
    <t>Trowel Stage
Flow</t>
  </si>
  <si>
    <t>$L$22=0</t>
  </si>
  <si>
    <t>$L$23</t>
  </si>
  <si>
    <t>Hoe Stage
Flow</t>
  </si>
  <si>
    <t>$L$23=0</t>
  </si>
  <si>
    <t>$L$24</t>
  </si>
  <si>
    <t>Rake Stage
Flow</t>
  </si>
  <si>
    <t>$L$24=0</t>
  </si>
  <si>
    <t>$L$25</t>
  </si>
  <si>
    <t>Shovel Stage
Flow</t>
  </si>
  <si>
    <t>$L$25=0</t>
  </si>
  <si>
    <t>$M$14</t>
  </si>
  <si>
    <t>Assembly Production</t>
  </si>
  <si>
    <t>$M$14&lt;=$N$14</t>
  </si>
  <si>
    <t>Not Binding</t>
  </si>
  <si>
    <t>$M$15</t>
  </si>
  <si>
    <t>Finishing Production</t>
  </si>
  <si>
    <t>$M$15&lt;=$N$15</t>
  </si>
  <si>
    <t>$M$16</t>
  </si>
  <si>
    <t>Packaging Production</t>
  </si>
  <si>
    <t>$M$16&lt;=$N$16</t>
  </si>
  <si>
    <t>$M$6</t>
  </si>
  <si>
    <t>Stamping Production</t>
  </si>
  <si>
    <t>$M$6&lt;=$N$6</t>
  </si>
  <si>
    <t>$M$7</t>
  </si>
  <si>
    <t>Drilling Production</t>
  </si>
  <si>
    <t>$M$7&lt;=$N$7</t>
  </si>
  <si>
    <t>$Q$14</t>
  </si>
  <si>
    <t>$Q$14&lt;=$R$14</t>
  </si>
  <si>
    <t>$Q$15</t>
  </si>
  <si>
    <t>$Q$15&lt;=$R$15</t>
  </si>
  <si>
    <t>$Q$16</t>
  </si>
  <si>
    <t>$Q$16&lt;=$R$16</t>
  </si>
  <si>
    <t>$Q$6</t>
  </si>
  <si>
    <t>$Q$6&lt;=$R$6</t>
  </si>
  <si>
    <t>$Q$7</t>
  </si>
  <si>
    <t>$Q$7&lt;=$R$7</t>
  </si>
  <si>
    <t>Microsoft Excel 16.0 Sensitivity Report</t>
  </si>
  <si>
    <t>Report Created: 2020-06-14 11:21:19 PM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</si>
  <si>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</si>
  <si>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</si>
  <si>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</si>
  <si>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</si>
  <si>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</si>
  <si>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</si>
  <si>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</si>
  <si>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</si>
  <si>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</si>
  <si>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</si>
  <si>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</si>
  <si>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</si>
  <si>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</si>
  <si>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 xml:space="preserve"> </t>
  </si>
  <si>
    <t>Variable Cell</t>
  </si>
  <si>
    <t>Objective Function</t>
  </si>
  <si>
    <t>Production Schedule</t>
  </si>
  <si>
    <t xml:space="preserve">                                                         FORMULATION OF LINEAR PROGRAMMING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</si>
</sst>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&quot;$&quot;#,##0.00;[Red]&quot;$&quot;#,##0.00"/>
    <numFmt numFmtId="166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name val="Times New Roman"/>
      <family val="1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4" fillId="2" borderId="7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 vertical="center"/>
    </xf>
    <xf numFmtId="2" fontId="4" fillId="2" borderId="6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2" fontId="4" fillId="2" borderId="10" xfId="0" applyNumberFormat="1" applyFont="1" applyFill="1" applyBorder="1" applyAlignment="1">
      <alignment horizontal="center" vertical="center"/>
    </xf>
    <xf numFmtId="2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2" fontId="4" fillId="2" borderId="13" xfId="0" applyNumberFormat="1" applyFont="1" applyFill="1" applyBorder="1" applyAlignment="1">
      <alignment horizontal="center" vertical="center"/>
    </xf>
    <xf numFmtId="2" fontId="4" fillId="2" borderId="12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9" xfId="0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165" fontId="10" fillId="2" borderId="9" xfId="0" applyNumberFormat="1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vertical="center"/>
    </xf>
    <xf numFmtId="2" fontId="4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3" borderId="26" xfId="0" applyFont="1" applyFill="1" applyBorder="1" applyAlignment="1"/>
    <xf numFmtId="0" fontId="12" fillId="3" borderId="28" xfId="0" applyFont="1" applyFill="1" applyBorder="1" applyAlignment="1"/>
    <xf numFmtId="0" fontId="0" fillId="3" borderId="27" xfId="0" applyFill="1" applyBorder="1" applyAlignment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8" fillId="3" borderId="24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 wrapText="1"/>
    </xf>
    <xf numFmtId="0" fontId="8" fillId="3" borderId="24" xfId="0" applyNumberFormat="1" applyFont="1" applyFill="1" applyBorder="1" applyAlignment="1">
      <alignment horizontal="center" vertical="center"/>
    </xf>
    <xf numFmtId="2" fontId="8" fillId="3" borderId="24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1" fillId="3" borderId="22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8" fillId="3" borderId="25" xfId="0" applyFont="1" applyFill="1" applyBorder="1" applyAlignment="1">
      <alignment horizontal="center" vertical="center"/>
    </xf>
    <xf numFmtId="2" fontId="8" fillId="3" borderId="25" xfId="0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/>
    </xf>
    <xf numFmtId="0" fontId="8" fillId="3" borderId="25" xfId="0" applyFont="1" applyFill="1" applyBorder="1" applyAlignment="1">
      <alignment horizontal="center" vertical="center" wrapText="1"/>
    </xf>
    <xf numFmtId="166" fontId="8" fillId="3" borderId="25" xfId="0" applyNumberFormat="1" applyFont="1" applyFill="1" applyBorder="1" applyAlignment="1">
      <alignment horizontal="center" vertical="center"/>
    </xf>
    <xf numFmtId="49" fontId="8" fillId="3" borderId="25" xfId="0" applyNumberFormat="1" applyFont="1" applyFill="1" applyBorder="1" applyAlignment="1">
      <alignment horizontal="center" vertical="center"/>
    </xf>
    <xf numFmtId="0" fontId="8" fillId="3" borderId="25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6" fontId="8" fillId="3" borderId="24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/>
    </xf>
    <xf numFmtId="0" fontId="0" fillId="0" borderId="0" xfId="0" applyFont="1"/>
    <xf numFmtId="0" fontId="3" fillId="3" borderId="2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D1DE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22</xdr:col>
      <xdr:colOff>485773</xdr:colOff>
      <xdr:row>59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AF8BCA6-B7A7-4DAC-B570-7BEC91914786}"/>
                </a:ext>
              </a:extLst>
            </xdr:cNvPr>
            <xdr:cNvSpPr txBox="1"/>
          </xdr:nvSpPr>
          <xdr:spPr>
            <a:xfrm>
              <a:off x="0" y="342900"/>
              <a:ext cx="13896973" cy="1107757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400" b="1">
                  <a:latin typeface="Cambria Math" panose="02040503050406030204" pitchFamily="18" charset="0"/>
                  <a:ea typeface="Cambria Math" panose="02040503050406030204" pitchFamily="18" charset="0"/>
                </a:rPr>
                <a:t>Let p = (Product Type)  so Trowel = Product 1, Hoe = Product 2, Rake = Product 3, Shovel = Product 4</a:t>
              </a:r>
            </a:p>
            <a:p>
              <a:endParaRPr lang="en-CA" sz="120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en-CA" sz="1200" b="1">
                  <a:latin typeface="Cambria Math" panose="02040503050406030204" pitchFamily="18" charset="0"/>
                  <a:ea typeface="Cambria Math" panose="02040503050406030204" pitchFamily="18" charset="0"/>
                </a:rPr>
                <a:t>STAGE - 1: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CA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CA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𝑝</m:t>
                      </m:r>
                    </m:sub>
                  </m:sSub>
                </m:oMath>
              </a14:m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en-CA" sz="12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a:fld id="{825F15A7-03F4-43D7-82C5-3E23DA2F108C}" type="mathplaceholder">
                    <a:rPr lang="en-CA" sz="12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R</a:t>
                  </a:fld>
                </m:oMath>
              </a14:m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egular production of product p in Stage 1 </a:t>
              </a:r>
            </a:p>
            <a:p>
              <a:r>
                <a:rPr lang="en-CA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𝑆</m:t>
                      </m:r>
                    </m:e>
                    <m:sub>
                      <m:r>
                        <a:rPr lang="en-CA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𝑝</m:t>
                      </m:r>
                    </m:sub>
                  </m:sSub>
                </m:oMath>
              </a14:m>
              <a:r>
                <a:rPr lang="en-CA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en-CA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</m:oMath>
              </a14:m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 Subcontracted production of product p in Stage 1 </a:t>
              </a:r>
            </a:p>
            <a:p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𝑝</m:t>
                      </m:r>
                    </m:sub>
                  </m:sSub>
                </m:oMath>
              </a14:m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en-CA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</m:oMath>
              </a14:m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 Overtime production of product p in Stage 1</a:t>
              </a:r>
            </a:p>
            <a:p>
              <a:endParaRPr lang="en-CA" sz="12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en-CA" sz="1200" b="1">
                  <a:latin typeface="Cambria Math" panose="02040503050406030204" pitchFamily="18" charset="0"/>
                  <a:ea typeface="Cambria Math" panose="02040503050406030204" pitchFamily="18" charset="0"/>
                </a:rPr>
                <a:t>STAGE</a:t>
              </a:r>
              <a:r>
                <a:rPr lang="en-CA" sz="1200" b="1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- 2:</a:t>
              </a:r>
              <a:r>
                <a:rPr lang="en-CA" sz="1200" b="1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CA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𝑝</m:t>
                      </m:r>
                    </m:sub>
                  </m:sSub>
                </m:oMath>
              </a14:m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en-CA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</m:oMath>
              </a14:m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 Regular production of product p in Stage 2 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CA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𝑝</m:t>
                      </m:r>
                    </m:sub>
                  </m:sSub>
                </m:oMath>
              </a14:m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en-CA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</m:oMath>
              </a14:m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 Overtime production of product p in Stage 2  </a:t>
              </a:r>
            </a:p>
            <a:p>
              <a:endParaRPr lang="en-CA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en-CA" sz="1200" b="1">
                  <a:latin typeface="Cambria Math" panose="02040503050406030204" pitchFamily="18" charset="0"/>
                  <a:ea typeface="Cambria Math" panose="02040503050406030204" pitchFamily="18" charset="0"/>
                </a:rPr>
                <a:t>DEFINING</a:t>
              </a:r>
              <a:r>
                <a:rPr lang="en-CA" sz="1200" b="1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THE OBJECTIVE &amp; CONSTRAINT FUNCTIONS:</a:t>
              </a:r>
            </a:p>
            <a:p>
              <a:endParaRPr lang="en-CA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Minimize</a:t>
              </a:r>
              <a:r>
                <a:rPr lang="en-CA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Z </a:t>
              </a:r>
              <a:r>
                <a:rPr lang="en-CA" sz="1400"/>
                <a:t>= 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(6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+10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+8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+10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 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 (7.2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𝑆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+12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𝑆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+9.6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𝑆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+12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𝑆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) + (6.2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+10.7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+8.5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+10.7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) + (3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+5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+ 4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+5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lang="en-CA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 (3.1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+5.4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+ 4.3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+ 5.4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</a:p>
            <a:p>
              <a:endParaRPr lang="en-CA" sz="1400"/>
            </a:p>
            <a:p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subject to the following constraints</a:t>
              </a:r>
            </a:p>
            <a:p>
              <a:endParaRPr lang="en-CA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en-CA" sz="1400" i="1">
                  <a:latin typeface="Cambria Math" panose="02040503050406030204" pitchFamily="18" charset="0"/>
                  <a:ea typeface="Cambria Math" panose="02040503050406030204" pitchFamily="18" charset="0"/>
                </a:rPr>
                <a:t>Stage</a:t>
              </a:r>
              <a:r>
                <a:rPr lang="en-CA" sz="1400" i="1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1 Regular Production:</a:t>
              </a:r>
              <a:endParaRPr lang="en-CA" sz="140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0.04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+ 0.17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+ 0.06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+ 0.12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en-CA" sz="14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≤</m:t>
                  </m:r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500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0.05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+ 0.14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+ 0.14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≤ 400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CA" sz="18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en-CA" sz="1400" i="1">
                  <a:latin typeface="Cambria Math" panose="02040503050406030204" pitchFamily="18" charset="0"/>
                  <a:ea typeface="Cambria Math" panose="02040503050406030204" pitchFamily="18" charset="0"/>
                </a:rPr>
                <a:t>Stage</a:t>
              </a:r>
              <a:r>
                <a:rPr lang="en-CA" sz="1400" i="1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1 Overtime Production:</a:t>
              </a:r>
              <a:r>
                <a:rPr lang="en-CA" sz="1400" i="1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  <a:p>
              <a:pPr algn="l"/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0.04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+0 .17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+ 0.06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+ 0.12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≤ 100</a:t>
              </a:r>
            </a:p>
            <a:p>
              <a:pPr algn="l"/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0.05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+ 0.14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+ 0.14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≤ 100</a:t>
              </a:r>
            </a:p>
            <a:p>
              <a:pPr algn="l"/>
              <a:endParaRPr lang="en-CA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en-CA" sz="1400" i="1">
                  <a:latin typeface="Cambria Math" panose="02040503050406030204" pitchFamily="18" charset="0"/>
                  <a:ea typeface="Cambria Math" panose="02040503050406030204" pitchFamily="18" charset="0"/>
                </a:rPr>
                <a:t>Stage 2 Regular Production:</a:t>
              </a:r>
            </a:p>
            <a:p>
              <a:pPr algn="l"/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0.06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+ 0.13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+ 0.05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+ 0.10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≤ 600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0.05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+ 0.21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+ 0.02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+ 0.10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≤ 550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0.03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+ 0.15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+ 0.04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+ 0.15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≤ 500 </a:t>
              </a:r>
              <a:endParaRPr lang="en-CA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CA" sz="1400">
                <a:effectLst/>
              </a:endParaRPr>
            </a:p>
            <a:p>
              <a:pPr algn="l"/>
              <a:r>
                <a:rPr lang="en-CA" sz="1400" i="1">
                  <a:latin typeface="Cambria Math" panose="02040503050406030204" pitchFamily="18" charset="0"/>
                  <a:ea typeface="Cambria Math" panose="02040503050406030204" pitchFamily="18" charset="0"/>
                </a:rPr>
                <a:t> Stage 2 Overtime Production: </a:t>
              </a:r>
            </a:p>
            <a:p>
              <a:pPr algn="l"/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0.06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+ 0.13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+ 0.05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+ 0.10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≤ 100  </a:t>
              </a:r>
            </a:p>
            <a:p>
              <a:pPr algn="l"/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0.05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+ 0.21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+ 0.02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+ 0.10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≤ 100 </a:t>
              </a:r>
            </a:p>
            <a:p>
              <a:pPr algn="l"/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0.03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+ 0.15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+ 0.04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+ 0.15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≤ 100 </a:t>
              </a:r>
            </a:p>
            <a:p>
              <a:pPr algn="l"/>
              <a:endParaRPr lang="en-CA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en-CA" sz="1400" i="1">
                  <a:latin typeface="Cambria Math" panose="02040503050406030204" pitchFamily="18" charset="0"/>
                  <a:ea typeface="Cambria Math" panose="02040503050406030204" pitchFamily="18" charset="0"/>
                </a:rPr>
                <a:t>Sheet Steel Availability: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1.2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+ 1.6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+ 2.1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+ 2.4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+ 1.2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+ 1.6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+ 2.1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+ 2.4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≤ 10,000</a:t>
              </a:r>
              <a:endParaRPr lang="en-CA" sz="1400">
                <a:effectLst/>
              </a:endParaRPr>
            </a:p>
            <a:p>
              <a:pPr algn="l"/>
              <a:endParaRPr lang="en-CA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en-CA" sz="1400" i="1">
                  <a:latin typeface="Cambria Math" panose="02040503050406030204" pitchFamily="18" charset="0"/>
                  <a:ea typeface="Cambria Math" panose="02040503050406030204" pitchFamily="18" charset="0"/>
                </a:rPr>
                <a:t>Number of units processed in Stage 1 must be equal</a:t>
              </a:r>
              <a:r>
                <a:rPr lang="en-CA" sz="1400" i="1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to number of units processed in Stage 2:</a:t>
              </a:r>
              <a:endParaRPr lang="en-CA" sz="140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𝑆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endParaRPr lang="en-CA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+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𝑆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</m:oMath>
              </a14:m>
              <a:endParaRPr lang="en-CA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+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𝑆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</m:sub>
                  </m:sSub>
                </m:oMath>
              </a14:m>
              <a:endParaRPr lang="en-CA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+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𝑆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4</m:t>
                      </m:r>
                    </m:sub>
                  </m:sSub>
                </m:oMath>
              </a14:m>
              <a:endParaRPr lang="en-CA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endParaRPr lang="en-CA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en-CA" sz="1400" i="1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Demand to be met:</a:t>
              </a:r>
            </a:p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+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= 1,800 </a:t>
              </a:r>
            </a:p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+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= 1,400 </a:t>
              </a:r>
            </a:p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+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= 1,600 </a:t>
              </a:r>
            </a:p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+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4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</m:sSub>
                </m:oMath>
              </a14:m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= 1,800  </a:t>
              </a:r>
            </a:p>
            <a:p>
              <a:pPr algn="l"/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  <a:p>
              <a:pPr algn="l"/>
              <a:r>
                <a:rPr lang="en-CA" sz="1400" i="1">
                  <a:latin typeface="Cambria Math" panose="02040503050406030204" pitchFamily="18" charset="0"/>
                  <a:ea typeface="Cambria Math" panose="02040503050406030204" pitchFamily="18" charset="0"/>
                </a:rPr>
                <a:t>Non negativity constraints (the units produced must be positive):</a:t>
              </a:r>
            </a:p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CA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CA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CA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,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𝑆</m:t>
                      </m:r>
                    </m:e>
                    <m:sub>
                      <m:r>
                        <a:rPr lang="en-CA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𝑝</m:t>
                      </m:r>
                    </m:sub>
                  </m:sSub>
                </m:oMath>
              </a14:m>
              <a:r>
                <a:rPr lang="en-CA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,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CA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𝑝</m:t>
                      </m:r>
                    </m:sub>
                  </m:sSub>
                </m:oMath>
              </a14:m>
              <a:r>
                <a:rPr lang="en-CA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CA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,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CA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𝑝</m:t>
                      </m:r>
                    </m:sub>
                  </m:sSub>
                </m:oMath>
              </a14:m>
              <a:r>
                <a:rPr lang="en-CA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,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CA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𝑌</m:t>
                      </m:r>
                    </m:e>
                    <m:sub>
                      <m:r>
                        <a:rPr lang="en-CA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𝑝</m:t>
                      </m:r>
                    </m:sub>
                  </m:sSub>
                </m:oMath>
              </a14:m>
              <a:r>
                <a:rPr lang="en-CA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≥ 0 </a:t>
              </a:r>
            </a:p>
            <a:p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AF8BCA6-B7A7-4DAC-B570-7BEC91914786}"/>
                </a:ext>
              </a:extLst>
            </xdr:cNvPr>
            <xdr:cNvSpPr txBox="1"/>
          </xdr:nvSpPr>
          <xdr:spPr>
            <a:xfrm>
              <a:off x="0" y="342900"/>
              <a:ext cx="13896973" cy="1107757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400" b="1">
                  <a:latin typeface="Cambria Math" panose="02040503050406030204" pitchFamily="18" charset="0"/>
                  <a:ea typeface="Cambria Math" panose="02040503050406030204" pitchFamily="18" charset="0"/>
                </a:rPr>
                <a:t>Let p = (Product Type)  so Trowel = Product 1, Hoe = Product 2, Rake = Product 3, Shovel = Product 4</a:t>
              </a:r>
            </a:p>
            <a:p>
              <a:endParaRPr lang="en-CA" sz="120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en-CA" sz="1200" b="1">
                  <a:latin typeface="Cambria Math" panose="02040503050406030204" pitchFamily="18" charset="0"/>
                  <a:ea typeface="Cambria Math" panose="02040503050406030204" pitchFamily="18" charset="0"/>
                </a:rPr>
                <a:t>STAGE - 1:</a:t>
              </a:r>
            </a:p>
            <a:p>
              <a:r>
                <a:rPr lang="en-CA" sz="12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𝑅_𝑝</a:t>
              </a:r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CA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CA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"R"</a:t>
              </a:r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egular production of product p in Stage 1 </a:t>
              </a:r>
            </a:p>
            <a:p>
              <a:r>
                <a:rPr lang="en-CA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CA" sz="12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𝑆_𝑝</a:t>
              </a:r>
              <a:r>
                <a:rPr lang="en-CA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CA" sz="12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 Subcontracted production of product p in Stage 1 </a:t>
              </a:r>
            </a:p>
            <a:p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CA" sz="12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𝑋_𝑝</a:t>
              </a:r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CA" sz="12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 Overtime production of product p in Stage 1</a:t>
              </a:r>
            </a:p>
            <a:p>
              <a:endParaRPr lang="en-CA" sz="12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en-CA" sz="1200" b="1">
                  <a:latin typeface="Cambria Math" panose="02040503050406030204" pitchFamily="18" charset="0"/>
                  <a:ea typeface="Cambria Math" panose="02040503050406030204" pitchFamily="18" charset="0"/>
                </a:rPr>
                <a:t>STAGE</a:t>
              </a:r>
              <a:r>
                <a:rPr lang="en-CA" sz="1200" b="1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- 2:</a:t>
              </a:r>
              <a:r>
                <a:rPr lang="en-CA" sz="1200" b="1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  <a:p>
              <a:r>
                <a:rPr lang="en-CA" sz="12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𝐴_𝑝</a:t>
              </a:r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CA" sz="12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 Regular production of product p in Stage 2  </a:t>
              </a:r>
            </a:p>
            <a:p>
              <a:r>
                <a:rPr lang="en-CA" sz="12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𝑌_𝑝</a:t>
              </a:r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CA" sz="12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r>
                <a:rPr lang="en-CA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 Overtime production of product p in Stage 2  </a:t>
              </a:r>
            </a:p>
            <a:p>
              <a:endParaRPr lang="en-CA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en-CA" sz="1200" b="1">
                  <a:latin typeface="Cambria Math" panose="02040503050406030204" pitchFamily="18" charset="0"/>
                  <a:ea typeface="Cambria Math" panose="02040503050406030204" pitchFamily="18" charset="0"/>
                </a:rPr>
                <a:t>DEFINING</a:t>
              </a:r>
              <a:r>
                <a:rPr lang="en-CA" sz="1200" b="1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THE OBJECTIVE &amp; CONSTRAINT FUNCTIONS:</a:t>
              </a:r>
            </a:p>
            <a:p>
              <a:endParaRPr lang="en-CA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Minimize</a:t>
              </a:r>
              <a:r>
                <a:rPr lang="en-CA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Z </a:t>
              </a:r>
              <a:r>
                <a:rPr lang="en-CA" sz="1400"/>
                <a:t>= 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(6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𝑅_1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+10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𝑅_2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+8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𝑅_3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+10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𝑅_4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 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 (7.2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𝑆_1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+12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𝑆_2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+9.6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𝑆_3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+12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𝑆_4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) + (6.2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𝑋_1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+10.7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𝑋_2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+8.5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𝑋_3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+10.7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𝑋_4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) + (3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𝐴_1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+5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𝐴_2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+ 4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𝐴_3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+5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𝐴_4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lang="en-CA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 (3.1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𝑌_1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+5.4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𝑌_2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+ 4.3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𝑌_3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+ 5.4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𝑌_4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</a:p>
            <a:p>
              <a:endParaRPr lang="en-CA" sz="1400"/>
            </a:p>
            <a:p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subject to the following constraints</a:t>
              </a:r>
            </a:p>
            <a:p>
              <a:endParaRPr lang="en-CA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en-CA" sz="1400" i="1">
                  <a:latin typeface="Cambria Math" panose="02040503050406030204" pitchFamily="18" charset="0"/>
                  <a:ea typeface="Cambria Math" panose="02040503050406030204" pitchFamily="18" charset="0"/>
                </a:rPr>
                <a:t>Stage</a:t>
              </a:r>
              <a:r>
                <a:rPr lang="en-CA" sz="1400" i="1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1 Regular Production:</a:t>
              </a:r>
              <a:endParaRPr lang="en-CA" sz="140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0.04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𝑅_1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+ 0.17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𝑅_2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+ 0.06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𝑅_3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+ 0.12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𝑅_4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CA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500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0.05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𝑅_1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+ 0.14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𝑅_2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+ 0.14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𝑅_4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≤ 400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CA" sz="18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en-CA" sz="1400" i="1">
                  <a:latin typeface="Cambria Math" panose="02040503050406030204" pitchFamily="18" charset="0"/>
                  <a:ea typeface="Cambria Math" panose="02040503050406030204" pitchFamily="18" charset="0"/>
                </a:rPr>
                <a:t>Stage</a:t>
              </a:r>
              <a:r>
                <a:rPr lang="en-CA" sz="1400" i="1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1 Overtime Production:</a:t>
              </a:r>
              <a:r>
                <a:rPr lang="en-CA" sz="1400" i="1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  <a:p>
              <a:pPr algn="l"/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0.04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𝑋_1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+0 .17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𝑋_2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+ 0.06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𝑋_3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+ 0.12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𝑋_4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≤ 100</a:t>
              </a:r>
            </a:p>
            <a:p>
              <a:pPr algn="l"/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0.05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𝑋_1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+ 0.14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𝑋_2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+ 0.14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𝑋_4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≤ 100</a:t>
              </a:r>
            </a:p>
            <a:p>
              <a:pPr algn="l"/>
              <a:endParaRPr lang="en-CA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en-CA" sz="1400" i="1">
                  <a:latin typeface="Cambria Math" panose="02040503050406030204" pitchFamily="18" charset="0"/>
                  <a:ea typeface="Cambria Math" panose="02040503050406030204" pitchFamily="18" charset="0"/>
                </a:rPr>
                <a:t>Stage 2 Regular Production:</a:t>
              </a:r>
            </a:p>
            <a:p>
              <a:pPr algn="l"/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0.06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𝐴_1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+ 0.13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𝐴_2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+ 0.05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𝐴_3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+ 0.10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𝐴_4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≤ 600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0.05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𝐴_1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+ 0.21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𝐴_2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+ 0.02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𝐴_3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+ 0.10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𝐴_4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≤ 550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0.03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𝐴_1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+ 0.15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𝐴_2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+ 0.04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𝐴_3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+ 0.15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𝐴_4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≤ 500 </a:t>
              </a:r>
              <a:endParaRPr lang="en-CA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CA" sz="1400">
                <a:effectLst/>
              </a:endParaRPr>
            </a:p>
            <a:p>
              <a:pPr algn="l"/>
              <a:r>
                <a:rPr lang="en-CA" sz="1400" i="1">
                  <a:latin typeface="Cambria Math" panose="02040503050406030204" pitchFamily="18" charset="0"/>
                  <a:ea typeface="Cambria Math" panose="02040503050406030204" pitchFamily="18" charset="0"/>
                </a:rPr>
                <a:t> Stage 2 Overtime Production: </a:t>
              </a:r>
            </a:p>
            <a:p>
              <a:pPr algn="l"/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0.06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𝑌_1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+ 0.13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𝑌_2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+ 0.05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𝑌_3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+ 0.10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𝑌_4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≤ 100  </a:t>
              </a:r>
            </a:p>
            <a:p>
              <a:pPr algn="l"/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0.05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𝑌_1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+ 0.21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𝑌_2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+ 0.02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𝑌_3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+ 0.10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𝑌_4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≤ 100 </a:t>
              </a:r>
            </a:p>
            <a:p>
              <a:pPr algn="l"/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0.03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𝑌_1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+ 0.15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𝑌_2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+ 0.04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𝑌_3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+ 0.15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𝑌_4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≤ 100 </a:t>
              </a:r>
            </a:p>
            <a:p>
              <a:pPr algn="l"/>
              <a:endParaRPr lang="en-CA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en-CA" sz="1400" i="1">
                  <a:latin typeface="Cambria Math" panose="02040503050406030204" pitchFamily="18" charset="0"/>
                  <a:ea typeface="Cambria Math" panose="02040503050406030204" pitchFamily="18" charset="0"/>
                </a:rPr>
                <a:t>Sheet Steel Availability: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1.2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𝑅_1</a:t>
              </a:r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+ 1.6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𝑅_2</a:t>
              </a:r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+ 2.1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𝑅_3</a:t>
              </a:r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+ 2.4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𝑅_4</a:t>
              </a:r>
              <a:r>
                <a:rPr lang="en-CA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+ 1.2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𝑋_1</a:t>
              </a:r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+ 1.6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𝑋_2</a:t>
              </a:r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+ 2.1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𝑋_3</a:t>
              </a:r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+ 2.4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𝑋_4</a:t>
              </a:r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≤ 10,000</a:t>
              </a:r>
              <a:endParaRPr lang="en-CA" sz="1400">
                <a:effectLst/>
              </a:endParaRPr>
            </a:p>
            <a:p>
              <a:pPr algn="l"/>
              <a:endParaRPr lang="en-CA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en-CA" sz="1400" i="1">
                  <a:latin typeface="Cambria Math" panose="02040503050406030204" pitchFamily="18" charset="0"/>
                  <a:ea typeface="Cambria Math" panose="02040503050406030204" pitchFamily="18" charset="0"/>
                </a:rPr>
                <a:t>Number of units processed in Stage 1 must be equal</a:t>
              </a:r>
              <a:r>
                <a:rPr lang="en-CA" sz="1400" i="1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to number of units processed in Stage 2:</a:t>
              </a:r>
              <a:endParaRPr lang="en-CA" sz="140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𝑅_1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𝑆_1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𝑋_1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= 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𝐴_1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+ 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𝑌_1</a:t>
              </a:r>
              <a:endParaRPr lang="en-CA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𝑅_2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+ 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𝑆_2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𝑋_2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= 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𝐴_2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𝑌_2</a:t>
              </a:r>
              <a:endParaRPr lang="en-CA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𝑅_3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+ 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𝑆_3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𝑋_3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= 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𝐴_3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𝑌_3</a:t>
              </a:r>
              <a:endParaRPr lang="en-CA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𝑅_4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+ 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𝑆_4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𝑋_4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= 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𝐴_4</a:t>
              </a:r>
              <a:r>
                <a:rPr lang="en-CA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𝑌_4</a:t>
              </a:r>
              <a:endParaRPr lang="en-CA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endParaRPr lang="en-CA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l"/>
              <a:r>
                <a:rPr lang="en-CA" sz="1400" i="1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Demand to be met:</a:t>
              </a:r>
            </a:p>
            <a:p>
              <a:pPr algn="l"/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𝐴_1</a:t>
              </a:r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+ 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𝑌_1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= 1,800 </a:t>
              </a:r>
            </a:p>
            <a:p>
              <a:pPr algn="l"/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𝐴_2</a:t>
              </a:r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+ 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𝑌_2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= 1,400 </a:t>
              </a:r>
            </a:p>
            <a:p>
              <a:pPr algn="l"/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𝐴_3</a:t>
              </a:r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+ 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𝑌_3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= 1,600 </a:t>
              </a:r>
            </a:p>
            <a:p>
              <a:pPr algn="l"/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𝐴_4</a:t>
              </a:r>
              <a:r>
                <a:rPr lang="en-CA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+ </a:t>
              </a:r>
              <a:r>
                <a:rPr lang="en-CA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𝑌_4</a:t>
              </a:r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= 1,800  </a:t>
              </a:r>
            </a:p>
            <a:p>
              <a:pPr algn="l"/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  <a:p>
              <a:pPr algn="l"/>
              <a:r>
                <a:rPr lang="en-CA" sz="1400" i="1">
                  <a:latin typeface="Cambria Math" panose="02040503050406030204" pitchFamily="18" charset="0"/>
                  <a:ea typeface="Cambria Math" panose="02040503050406030204" pitchFamily="18" charset="0"/>
                </a:rPr>
                <a:t>Non negativity constraints (the units produced must be positive):</a:t>
              </a:r>
            </a:p>
            <a:p>
              <a:pPr algn="l"/>
              <a:r>
                <a:rPr lang="en-CA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𝑅_𝑝</a:t>
              </a:r>
              <a:r>
                <a:rPr lang="en-CA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, </a:t>
              </a:r>
              <a:r>
                <a:rPr lang="en-CA" sz="12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𝑆_𝑝</a:t>
              </a:r>
              <a:r>
                <a:rPr lang="en-CA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, </a:t>
              </a:r>
              <a:r>
                <a:rPr lang="en-CA" sz="12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𝑋_𝑝</a:t>
              </a:r>
              <a:r>
                <a:rPr lang="en-CA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CA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, </a:t>
              </a:r>
              <a:r>
                <a:rPr lang="en-CA" sz="12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𝐴_𝑝</a:t>
              </a:r>
              <a:r>
                <a:rPr lang="en-CA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, </a:t>
              </a:r>
              <a:r>
                <a:rPr lang="en-CA" sz="12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𝑌_𝑝</a:t>
              </a:r>
              <a:r>
                <a:rPr lang="en-CA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≥ 0 </a:t>
              </a:r>
            </a:p>
            <a:p>
              <a:r>
                <a:rPr lang="en-CA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87C5-711D-4A6A-8303-C3249250CA0B}">
  <dimension ref="A1:W1"/>
  <sheetViews>
    <sheetView workbookViewId="0">
      <selection sqref="A1:O1"/>
    </sheetView>
  </sheetViews>
  <sheetFormatPr defaultRowHeight="15" x14ac:dyDescent="0.25"/>
  <sheetData>
    <row r="1" spans="1:23" ht="26.25" x14ac:dyDescent="0.4">
      <c r="A1" s="109" t="s">
        <v>163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84"/>
      <c r="Q1" s="84"/>
      <c r="R1" s="84"/>
      <c r="S1" s="84"/>
      <c r="T1" s="84"/>
      <c r="U1" s="84"/>
      <c r="V1" s="84"/>
      <c r="W1" s="84"/>
    </row>
  </sheetData>
  <mergeCells count="2">
    <mergeCell ref="A1:O1"/>
    <mergeCell ref="P1:W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8501-DB7E-441F-85CE-A73B7D3804EC}">
  <dimension ref="B1:V26"/>
  <sheetViews>
    <sheetView topLeftCell="A7" zoomScaleNormal="100" workbookViewId="0">
      <selection activeCell="M18" sqref="M18"/>
    </sheetView>
  </sheetViews>
  <sheetFormatPr defaultRowHeight="15" x14ac:dyDescent="0.25"/>
  <cols>
    <col min="2" max="2" width="23" customWidth="1"/>
    <col min="3" max="3" width="13.5703125" customWidth="1"/>
    <col min="4" max="4" width="17.85546875" customWidth="1"/>
    <col min="5" max="5" width="12.7109375" customWidth="1"/>
    <col min="6" max="6" width="13.140625" customWidth="1"/>
    <col min="7" max="7" width="17.42578125" customWidth="1"/>
    <col min="8" max="8" width="10.7109375" customWidth="1"/>
    <col min="9" max="9" width="14.5703125" customWidth="1"/>
    <col min="10" max="10" width="17.5703125" customWidth="1"/>
    <col min="11" max="11" width="9.28515625" customWidth="1"/>
    <col min="12" max="12" width="14.42578125" customWidth="1"/>
    <col min="13" max="13" width="13.7109375" customWidth="1"/>
    <col min="14" max="14" width="12.42578125" customWidth="1"/>
    <col min="16" max="16" width="12.28515625" customWidth="1"/>
    <col min="17" max="17" width="14.85546875" customWidth="1"/>
    <col min="18" max="18" width="15.42578125" customWidth="1"/>
  </cols>
  <sheetData>
    <row r="1" spans="2:22" ht="27" customHeight="1" thickBot="1" x14ac:dyDescent="0.4">
      <c r="F1" s="70" t="s">
        <v>0</v>
      </c>
      <c r="G1" s="71"/>
      <c r="H1" s="71"/>
      <c r="I1" s="71"/>
      <c r="J1" s="71"/>
      <c r="K1" s="72"/>
      <c r="L1" s="9"/>
    </row>
    <row r="2" spans="2:22" ht="15.75" customHeight="1" thickBot="1" x14ac:dyDescent="0.3">
      <c r="L2" s="2"/>
      <c r="M2" s="2"/>
      <c r="N2" s="2"/>
      <c r="O2" s="2"/>
      <c r="P2" s="2"/>
      <c r="Q2" s="2"/>
      <c r="R2" s="2"/>
    </row>
    <row r="3" spans="2:22" ht="20.25" thickTop="1" thickBot="1" x14ac:dyDescent="0.3">
      <c r="B3" s="73" t="s">
        <v>162</v>
      </c>
      <c r="C3" s="74"/>
      <c r="D3" s="74"/>
      <c r="E3" s="74"/>
      <c r="F3" s="74"/>
      <c r="G3" s="75"/>
      <c r="H3" s="76"/>
      <c r="I3" s="77"/>
      <c r="L3" s="73" t="s">
        <v>19</v>
      </c>
      <c r="M3" s="74"/>
      <c r="N3" s="74"/>
      <c r="O3" s="74"/>
      <c r="P3" s="74"/>
      <c r="Q3" s="74"/>
      <c r="R3" s="75"/>
      <c r="S3" s="3"/>
    </row>
    <row r="4" spans="2:22" ht="21" thickTop="1" thickBot="1" x14ac:dyDescent="0.3">
      <c r="B4" s="54"/>
      <c r="C4" s="66" t="s">
        <v>2</v>
      </c>
      <c r="D4" s="67"/>
      <c r="E4" s="68"/>
      <c r="F4" s="67" t="s">
        <v>3</v>
      </c>
      <c r="G4" s="67"/>
      <c r="H4" s="60" t="s">
        <v>4</v>
      </c>
      <c r="I4" s="62"/>
      <c r="L4" s="34" t="s">
        <v>21</v>
      </c>
      <c r="M4" s="35"/>
      <c r="N4" s="36"/>
      <c r="O4" s="63"/>
      <c r="P4" s="37" t="s">
        <v>20</v>
      </c>
      <c r="Q4" s="38"/>
      <c r="R4" s="39"/>
    </row>
    <row r="5" spans="2:22" ht="57.75" thickTop="1" thickBot="1" x14ac:dyDescent="0.3">
      <c r="B5" s="10" t="s">
        <v>5</v>
      </c>
      <c r="C5" s="11" t="s">
        <v>6</v>
      </c>
      <c r="D5" s="12" t="s">
        <v>7</v>
      </c>
      <c r="E5" s="13" t="s">
        <v>8</v>
      </c>
      <c r="F5" s="11" t="s">
        <v>6</v>
      </c>
      <c r="G5" s="13" t="s">
        <v>8</v>
      </c>
      <c r="H5" s="11" t="s">
        <v>9</v>
      </c>
      <c r="I5" s="13" t="s">
        <v>10</v>
      </c>
      <c r="L5" s="10" t="s">
        <v>16</v>
      </c>
      <c r="M5" s="10" t="s">
        <v>1</v>
      </c>
      <c r="N5" s="40" t="s">
        <v>22</v>
      </c>
      <c r="O5" s="64"/>
      <c r="P5" s="10" t="s">
        <v>16</v>
      </c>
      <c r="Q5" s="10" t="s">
        <v>1</v>
      </c>
      <c r="R5" s="41" t="s">
        <v>23</v>
      </c>
      <c r="V5" s="4"/>
    </row>
    <row r="6" spans="2:22" ht="20.25" thickTop="1" thickBot="1" x14ac:dyDescent="0.3">
      <c r="B6" s="14" t="s">
        <v>11</v>
      </c>
      <c r="C6" s="15">
        <v>1691.954022988504</v>
      </c>
      <c r="D6" s="16">
        <v>0</v>
      </c>
      <c r="E6" s="17">
        <v>108.04597701149599</v>
      </c>
      <c r="F6" s="18">
        <v>1800</v>
      </c>
      <c r="G6" s="19">
        <v>0</v>
      </c>
      <c r="H6" s="20">
        <v>1800</v>
      </c>
      <c r="I6" s="19">
        <f>F6+G6</f>
        <v>1800</v>
      </c>
      <c r="L6" s="14" t="s">
        <v>17</v>
      </c>
      <c r="M6" s="14">
        <f>(0.04*C6)+(0.17*C7)+(0.06*C8)+(0.12*C9)</f>
        <v>500</v>
      </c>
      <c r="N6" s="42">
        <v>500</v>
      </c>
      <c r="O6" s="64"/>
      <c r="P6" s="14" t="s">
        <v>17</v>
      </c>
      <c r="Q6" s="14">
        <f>(0.04*E6)+(0.17*E7)+(0.06*E8)+(0.12*E9)</f>
        <v>18.000000000000028</v>
      </c>
      <c r="R6" s="14">
        <v>100</v>
      </c>
    </row>
    <row r="7" spans="2:22" ht="20.25" thickTop="1" thickBot="1" x14ac:dyDescent="0.3">
      <c r="B7" s="14" t="s">
        <v>12</v>
      </c>
      <c r="C7" s="15">
        <v>1319.5402298850577</v>
      </c>
      <c r="D7" s="16">
        <v>0</v>
      </c>
      <c r="E7" s="17">
        <v>80.459770114942273</v>
      </c>
      <c r="F7" s="18">
        <v>1400</v>
      </c>
      <c r="G7" s="19">
        <v>0</v>
      </c>
      <c r="H7" s="20">
        <v>1400</v>
      </c>
      <c r="I7" s="19">
        <f>F7+G7</f>
        <v>1400</v>
      </c>
      <c r="L7" s="14" t="s">
        <v>18</v>
      </c>
      <c r="M7" s="14">
        <f>(0.05*C6)+(0.14*C7)+(0.14*C9)</f>
        <v>400</v>
      </c>
      <c r="N7" s="42">
        <v>400</v>
      </c>
      <c r="O7" s="65"/>
      <c r="P7" s="14" t="s">
        <v>18</v>
      </c>
      <c r="Q7" s="30">
        <f>(0.05*E6)+(0.14*E7)+(0.14*E9)</f>
        <v>16.666666666666721</v>
      </c>
      <c r="R7" s="14">
        <v>100</v>
      </c>
    </row>
    <row r="8" spans="2:22" ht="20.25" thickTop="1" thickBot="1" x14ac:dyDescent="0.3">
      <c r="B8" s="14" t="s">
        <v>13</v>
      </c>
      <c r="C8" s="21">
        <v>1600</v>
      </c>
      <c r="D8" s="22">
        <v>0</v>
      </c>
      <c r="E8" s="19">
        <v>0</v>
      </c>
      <c r="F8" s="18">
        <v>1600.0000000000002</v>
      </c>
      <c r="G8" s="19">
        <v>0</v>
      </c>
      <c r="H8" s="20">
        <v>1600</v>
      </c>
      <c r="I8" s="19">
        <f>F8+G8</f>
        <v>1600.0000000000002</v>
      </c>
    </row>
    <row r="9" spans="2:22" ht="20.25" thickTop="1" thickBot="1" x14ac:dyDescent="0.3">
      <c r="B9" s="23" t="s">
        <v>14</v>
      </c>
      <c r="C9" s="24">
        <v>933.33333333333348</v>
      </c>
      <c r="D9" s="25">
        <v>866.66666666666663</v>
      </c>
      <c r="E9" s="26">
        <v>0</v>
      </c>
      <c r="F9" s="27">
        <v>1146.6666666666667</v>
      </c>
      <c r="G9" s="28">
        <v>653.33333333333348</v>
      </c>
      <c r="H9" s="29">
        <v>1800</v>
      </c>
      <c r="I9" s="26">
        <f>F9+G9</f>
        <v>1800.0000000000002</v>
      </c>
    </row>
    <row r="10" spans="2:22" ht="16.5" thickTop="1" thickBot="1" x14ac:dyDescent="0.3"/>
    <row r="11" spans="2:22" ht="20.25" thickTop="1" thickBot="1" x14ac:dyDescent="0.3">
      <c r="B11" s="73" t="s">
        <v>15</v>
      </c>
      <c r="C11" s="74"/>
      <c r="D11" s="74"/>
      <c r="E11" s="74"/>
      <c r="F11" s="74"/>
      <c r="G11" s="75"/>
      <c r="L11" s="73" t="s">
        <v>24</v>
      </c>
      <c r="M11" s="74"/>
      <c r="N11" s="74"/>
      <c r="O11" s="74"/>
      <c r="P11" s="74"/>
      <c r="Q11" s="74"/>
      <c r="R11" s="75"/>
    </row>
    <row r="12" spans="2:22" ht="29.25" customHeight="1" thickTop="1" thickBot="1" x14ac:dyDescent="0.3">
      <c r="B12" s="60" t="s">
        <v>1</v>
      </c>
      <c r="C12" s="61"/>
      <c r="D12" s="61"/>
      <c r="E12" s="61"/>
      <c r="F12" s="61"/>
      <c r="G12" s="62"/>
      <c r="L12" s="43" t="s">
        <v>21</v>
      </c>
      <c r="M12" s="44"/>
      <c r="N12" s="45"/>
      <c r="O12" s="36"/>
      <c r="P12" s="46" t="s">
        <v>20</v>
      </c>
      <c r="Q12" s="47"/>
      <c r="R12" s="47"/>
      <c r="S12" s="3"/>
    </row>
    <row r="13" spans="2:22" ht="57.75" thickTop="1" thickBot="1" x14ac:dyDescent="0.3">
      <c r="B13" s="10"/>
      <c r="C13" s="66" t="s">
        <v>2</v>
      </c>
      <c r="D13" s="67"/>
      <c r="E13" s="68"/>
      <c r="F13" s="66" t="s">
        <v>3</v>
      </c>
      <c r="G13" s="68"/>
      <c r="L13" s="10" t="s">
        <v>16</v>
      </c>
      <c r="M13" s="48" t="s">
        <v>1</v>
      </c>
      <c r="N13" s="49" t="s">
        <v>22</v>
      </c>
      <c r="O13" s="36"/>
      <c r="P13" s="10" t="s">
        <v>16</v>
      </c>
      <c r="Q13" s="10" t="s">
        <v>1</v>
      </c>
      <c r="R13" s="41" t="s">
        <v>23</v>
      </c>
    </row>
    <row r="14" spans="2:22" ht="20.25" thickTop="1" thickBot="1" x14ac:dyDescent="0.3">
      <c r="B14" s="14" t="s">
        <v>5</v>
      </c>
      <c r="C14" s="15" t="s">
        <v>6</v>
      </c>
      <c r="D14" s="16" t="s">
        <v>7</v>
      </c>
      <c r="E14" s="17" t="s">
        <v>8</v>
      </c>
      <c r="F14" s="18" t="s">
        <v>6</v>
      </c>
      <c r="G14" s="19" t="s">
        <v>8</v>
      </c>
      <c r="L14" s="14" t="s">
        <v>25</v>
      </c>
      <c r="M14" s="30">
        <f>(0.06*F6)+(0.13*F7)+(0.05*F8)+(0.1*F9)</f>
        <v>484.66666666666669</v>
      </c>
      <c r="N14" s="14">
        <v>600</v>
      </c>
      <c r="O14" s="50"/>
      <c r="P14" s="14" t="s">
        <v>25</v>
      </c>
      <c r="Q14" s="30">
        <f>(0.06*G6)+(0.13*G7)+(0.05*G8)+(0.1*G9)</f>
        <v>65.333333333333357</v>
      </c>
      <c r="R14" s="14">
        <v>100</v>
      </c>
    </row>
    <row r="15" spans="2:22" ht="20.25" thickTop="1" thickBot="1" x14ac:dyDescent="0.3">
      <c r="B15" s="14" t="s">
        <v>11</v>
      </c>
      <c r="C15" s="15">
        <v>6</v>
      </c>
      <c r="D15" s="16">
        <v>7.2</v>
      </c>
      <c r="E15" s="17">
        <v>6.2</v>
      </c>
      <c r="F15" s="18">
        <v>3</v>
      </c>
      <c r="G15" s="19">
        <v>3.1</v>
      </c>
      <c r="L15" s="14" t="s">
        <v>26</v>
      </c>
      <c r="M15" s="30">
        <f>(0.05*F6)+(0.21*F7)+(0.02*F8)+(0.1*F9)</f>
        <v>530.66666666666674</v>
      </c>
      <c r="N15" s="14">
        <v>550</v>
      </c>
      <c r="O15" s="51"/>
      <c r="P15" s="14" t="s">
        <v>26</v>
      </c>
      <c r="Q15" s="30">
        <f>(0.05*G6)+(0.21*G7)+(0.02*G8)+(0.1*G9)</f>
        <v>65.333333333333357</v>
      </c>
      <c r="R15" s="14">
        <v>100</v>
      </c>
    </row>
    <row r="16" spans="2:22" ht="20.25" thickTop="1" thickBot="1" x14ac:dyDescent="0.3">
      <c r="B16" s="14" t="s">
        <v>12</v>
      </c>
      <c r="C16" s="21">
        <v>10</v>
      </c>
      <c r="D16" s="22">
        <v>12</v>
      </c>
      <c r="E16" s="19">
        <v>10.7</v>
      </c>
      <c r="F16" s="18">
        <v>5</v>
      </c>
      <c r="G16" s="19">
        <v>5.4</v>
      </c>
      <c r="L16" s="14" t="s">
        <v>27</v>
      </c>
      <c r="M16" s="14">
        <f>(0.03*F6)+(0.15*F7)+(0.04*F8)+(0.15*F9)</f>
        <v>500</v>
      </c>
      <c r="N16" s="52">
        <v>500</v>
      </c>
      <c r="O16" s="53"/>
      <c r="P16" s="14" t="s">
        <v>27</v>
      </c>
      <c r="Q16" s="14">
        <f>(0.03*G6)+(0.15*G7)+(0.04*G8)+(0.15*G9)</f>
        <v>98.000000000000014</v>
      </c>
      <c r="R16" s="52">
        <v>100</v>
      </c>
    </row>
    <row r="17" spans="2:13" ht="20.25" thickTop="1" thickBot="1" x14ac:dyDescent="0.35">
      <c r="B17" s="14" t="s">
        <v>13</v>
      </c>
      <c r="C17" s="59">
        <v>8</v>
      </c>
      <c r="D17" s="16">
        <v>9.6</v>
      </c>
      <c r="E17" s="33">
        <v>8.5</v>
      </c>
      <c r="F17" s="27">
        <v>4</v>
      </c>
      <c r="G17" s="28">
        <v>4.3</v>
      </c>
      <c r="I17" s="78" t="s">
        <v>161</v>
      </c>
      <c r="J17" s="79"/>
    </row>
    <row r="18" spans="2:13" ht="42.75" customHeight="1" thickTop="1" thickBot="1" x14ac:dyDescent="0.3">
      <c r="B18" s="23" t="s">
        <v>14</v>
      </c>
      <c r="C18" s="31">
        <v>10</v>
      </c>
      <c r="D18" s="32">
        <v>12</v>
      </c>
      <c r="E18" s="26">
        <v>10.7</v>
      </c>
      <c r="F18" s="21">
        <v>5</v>
      </c>
      <c r="G18" s="33">
        <v>5.4</v>
      </c>
      <c r="I18" s="55" t="s">
        <v>32</v>
      </c>
      <c r="J18" s="56">
        <f>SUMPRODUCT(C6:G9,C15:G18)</f>
        <v>85472.597701149425</v>
      </c>
      <c r="K18" s="5"/>
      <c r="L18" s="5"/>
    </row>
    <row r="19" spans="2:13" ht="16.5" thickTop="1" x14ac:dyDescent="0.25">
      <c r="I19" s="5"/>
      <c r="J19" s="5"/>
      <c r="K19" s="5"/>
      <c r="L19" s="5"/>
    </row>
    <row r="20" spans="2:13" ht="16.5" thickBot="1" x14ac:dyDescent="0.3">
      <c r="I20" s="5"/>
      <c r="J20" s="6"/>
      <c r="K20" s="5"/>
      <c r="L20" s="5"/>
    </row>
    <row r="21" spans="2:13" ht="39" thickTop="1" thickBot="1" x14ac:dyDescent="0.3">
      <c r="D21" s="1"/>
      <c r="E21" s="1"/>
      <c r="G21" s="80" t="s">
        <v>28</v>
      </c>
      <c r="H21" s="81"/>
      <c r="I21" s="5"/>
      <c r="J21" s="5"/>
      <c r="L21" s="82" t="s">
        <v>5</v>
      </c>
      <c r="M21" s="83" t="s">
        <v>31</v>
      </c>
    </row>
    <row r="22" spans="2:13" ht="20.25" thickTop="1" thickBot="1" x14ac:dyDescent="0.3">
      <c r="E22" s="1"/>
      <c r="G22" s="14" t="s">
        <v>29</v>
      </c>
      <c r="H22" s="14">
        <v>10000</v>
      </c>
      <c r="I22" s="5"/>
      <c r="J22" s="5"/>
      <c r="L22" s="14" t="s">
        <v>11</v>
      </c>
      <c r="M22" s="58">
        <f>C6+D6+E6-F6-G6</f>
        <v>0</v>
      </c>
    </row>
    <row r="23" spans="2:13" ht="20.25" thickTop="1" thickBot="1" x14ac:dyDescent="0.3">
      <c r="E23" s="1"/>
      <c r="G23" s="14" t="s">
        <v>30</v>
      </c>
      <c r="H23" s="57">
        <f>(1.2*C6)+(1.6*C7)+(2.1*C8)+(2.4*C9)+(1.2*E6)+(1.6*E7)+(2.1*E8)+(2.4*E9)</f>
        <v>10000</v>
      </c>
      <c r="I23" s="5"/>
      <c r="J23" s="5"/>
      <c r="L23" s="14" t="s">
        <v>12</v>
      </c>
      <c r="M23" s="58">
        <f>C7+D7+E7-F7-G7</f>
        <v>0</v>
      </c>
    </row>
    <row r="24" spans="2:13" ht="20.25" thickTop="1" thickBot="1" x14ac:dyDescent="0.3">
      <c r="I24" s="5"/>
      <c r="J24" s="5"/>
      <c r="L24" s="14" t="s">
        <v>13</v>
      </c>
      <c r="M24" s="58">
        <f>C8+D8+E8-F8-G8</f>
        <v>-2.2737367544323206E-13</v>
      </c>
    </row>
    <row r="25" spans="2:13" ht="20.25" thickTop="1" thickBot="1" x14ac:dyDescent="0.3">
      <c r="I25" s="5"/>
      <c r="J25" s="5"/>
      <c r="L25" s="14" t="s">
        <v>14</v>
      </c>
      <c r="M25" s="58">
        <f>C9+D9+E9-F9-G9</f>
        <v>0</v>
      </c>
    </row>
    <row r="26" spans="2:13" ht="15.75" thickTop="1" x14ac:dyDescent="0.25"/>
  </sheetData>
  <mergeCells count="12">
    <mergeCell ref="I17:J17"/>
    <mergeCell ref="L3:R3"/>
    <mergeCell ref="O4:O7"/>
    <mergeCell ref="B11:G11"/>
    <mergeCell ref="L11:R11"/>
    <mergeCell ref="B12:G12"/>
    <mergeCell ref="C13:E13"/>
    <mergeCell ref="F13:G13"/>
    <mergeCell ref="B3:G3"/>
    <mergeCell ref="H4:I4"/>
    <mergeCell ref="F4:G4"/>
    <mergeCell ref="C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96E0-0576-4B53-B46D-D814DBAD6C18}">
  <dimension ref="A1:G62"/>
  <sheetViews>
    <sheetView showGridLines="0" topLeftCell="A25" workbookViewId="0">
      <selection activeCell="I40" sqref="I40"/>
    </sheetView>
  </sheetViews>
  <sheetFormatPr defaultRowHeight="15" x14ac:dyDescent="0.25"/>
  <cols>
    <col min="1" max="1" width="7.85546875" customWidth="1"/>
    <col min="2" max="2" width="18.5703125" customWidth="1"/>
    <col min="3" max="3" width="27.5703125" customWidth="1"/>
    <col min="4" max="4" width="20.42578125" customWidth="1"/>
    <col min="5" max="5" width="22.140625" customWidth="1"/>
    <col min="6" max="6" width="21.140625" customWidth="1"/>
    <col min="7" max="7" width="14.140625" customWidth="1"/>
  </cols>
  <sheetData>
    <row r="1" spans="1:7" x14ac:dyDescent="0.25">
      <c r="A1" s="7" t="s">
        <v>33</v>
      </c>
    </row>
    <row r="2" spans="1:7" x14ac:dyDescent="0.25">
      <c r="A2" s="7" t="s">
        <v>34</v>
      </c>
    </row>
    <row r="3" spans="1:7" x14ac:dyDescent="0.25">
      <c r="A3" s="7" t="s">
        <v>35</v>
      </c>
    </row>
    <row r="4" spans="1:7" x14ac:dyDescent="0.25">
      <c r="A4" s="7" t="s">
        <v>36</v>
      </c>
    </row>
    <row r="5" spans="1:7" x14ac:dyDescent="0.25">
      <c r="A5" s="7" t="s">
        <v>37</v>
      </c>
    </row>
    <row r="6" spans="1:7" x14ac:dyDescent="0.25">
      <c r="A6" s="7"/>
      <c r="B6" t="s">
        <v>38</v>
      </c>
    </row>
    <row r="7" spans="1:7" x14ac:dyDescent="0.25">
      <c r="A7" s="7"/>
      <c r="B7" t="s">
        <v>39</v>
      </c>
    </row>
    <row r="8" spans="1:7" x14ac:dyDescent="0.25">
      <c r="A8" s="7"/>
      <c r="B8" t="s">
        <v>40</v>
      </c>
    </row>
    <row r="9" spans="1:7" x14ac:dyDescent="0.25">
      <c r="A9" s="7" t="s">
        <v>41</v>
      </c>
    </row>
    <row r="10" spans="1:7" x14ac:dyDescent="0.25">
      <c r="B10" t="s">
        <v>42</v>
      </c>
    </row>
    <row r="11" spans="1:7" x14ac:dyDescent="0.25">
      <c r="B11" t="s">
        <v>43</v>
      </c>
    </row>
    <row r="13" spans="1:7" ht="25.5" customHeight="1" thickBot="1" x14ac:dyDescent="0.4">
      <c r="A13" s="69" t="s">
        <v>44</v>
      </c>
      <c r="B13" s="69"/>
      <c r="C13" s="69"/>
      <c r="D13" s="69"/>
      <c r="E13" s="69"/>
    </row>
    <row r="14" spans="1:7" ht="19.5" thickBot="1" x14ac:dyDescent="0.3">
      <c r="A14" s="85"/>
      <c r="B14" s="106" t="s">
        <v>45</v>
      </c>
      <c r="C14" s="106" t="s">
        <v>46</v>
      </c>
      <c r="D14" s="106" t="s">
        <v>47</v>
      </c>
      <c r="E14" s="106" t="s">
        <v>48</v>
      </c>
      <c r="F14" s="85"/>
      <c r="G14" s="85"/>
    </row>
    <row r="15" spans="1:7" ht="32.25" thickBot="1" x14ac:dyDescent="0.3">
      <c r="A15" s="85"/>
      <c r="B15" s="86" t="s">
        <v>56</v>
      </c>
      <c r="C15" s="87" t="s">
        <v>32</v>
      </c>
      <c r="D15" s="88">
        <v>0</v>
      </c>
      <c r="E15" s="89">
        <v>85472.597701149425</v>
      </c>
      <c r="F15" s="85"/>
      <c r="G15" s="85"/>
    </row>
    <row r="16" spans="1:7" x14ac:dyDescent="0.25">
      <c r="A16" s="85"/>
      <c r="B16" s="85"/>
      <c r="C16" s="85"/>
      <c r="D16" s="85"/>
      <c r="E16" s="85"/>
      <c r="F16" s="85"/>
      <c r="G16" s="85"/>
    </row>
    <row r="17" spans="1:7" x14ac:dyDescent="0.25">
      <c r="A17" s="85"/>
      <c r="B17" s="85"/>
      <c r="C17" s="85"/>
      <c r="D17" s="85"/>
      <c r="E17" s="85"/>
      <c r="F17" s="85"/>
      <c r="G17" s="85"/>
    </row>
    <row r="18" spans="1:7" ht="26.25" thickBot="1" x14ac:dyDescent="0.4">
      <c r="A18" s="90" t="s">
        <v>159</v>
      </c>
      <c r="B18" s="91" t="s">
        <v>160</v>
      </c>
      <c r="C18" s="91"/>
      <c r="D18" s="91"/>
      <c r="E18" s="91"/>
      <c r="F18" s="91"/>
      <c r="G18" s="85"/>
    </row>
    <row r="19" spans="1:7" ht="19.5" thickBot="1" x14ac:dyDescent="0.3">
      <c r="A19" s="92"/>
      <c r="B19" s="106" t="s">
        <v>45</v>
      </c>
      <c r="C19" s="106" t="s">
        <v>46</v>
      </c>
      <c r="D19" s="106" t="s">
        <v>47</v>
      </c>
      <c r="E19" s="106" t="s">
        <v>48</v>
      </c>
      <c r="F19" s="106" t="s">
        <v>50</v>
      </c>
      <c r="G19" s="85"/>
    </row>
    <row r="20" spans="1:7" ht="15.75" x14ac:dyDescent="0.25">
      <c r="A20" s="85"/>
      <c r="B20" s="93" t="s">
        <v>57</v>
      </c>
      <c r="C20" s="93" t="s">
        <v>58</v>
      </c>
      <c r="D20" s="94">
        <v>0</v>
      </c>
      <c r="E20" s="94">
        <v>1691.954022988504</v>
      </c>
      <c r="F20" s="93" t="s">
        <v>59</v>
      </c>
      <c r="G20" s="85"/>
    </row>
    <row r="21" spans="1:7" ht="15.75" x14ac:dyDescent="0.25">
      <c r="A21" s="85"/>
      <c r="B21" s="93" t="s">
        <v>60</v>
      </c>
      <c r="C21" s="93" t="s">
        <v>61</v>
      </c>
      <c r="D21" s="94">
        <v>0</v>
      </c>
      <c r="E21" s="94">
        <v>0</v>
      </c>
      <c r="F21" s="93" t="s">
        <v>59</v>
      </c>
      <c r="G21" s="85"/>
    </row>
    <row r="22" spans="1:7" ht="15.75" x14ac:dyDescent="0.25">
      <c r="A22" s="85"/>
      <c r="B22" s="93" t="s">
        <v>62</v>
      </c>
      <c r="C22" s="93" t="s">
        <v>63</v>
      </c>
      <c r="D22" s="94">
        <v>0</v>
      </c>
      <c r="E22" s="94">
        <v>108.04597701149599</v>
      </c>
      <c r="F22" s="93" t="s">
        <v>59</v>
      </c>
      <c r="G22" s="85"/>
    </row>
    <row r="23" spans="1:7" ht="15.75" x14ac:dyDescent="0.25">
      <c r="A23" s="85"/>
      <c r="B23" s="93" t="s">
        <v>64</v>
      </c>
      <c r="C23" s="93" t="s">
        <v>58</v>
      </c>
      <c r="D23" s="94">
        <v>0</v>
      </c>
      <c r="E23" s="94">
        <v>1800</v>
      </c>
      <c r="F23" s="93" t="s">
        <v>59</v>
      </c>
      <c r="G23" s="85"/>
    </row>
    <row r="24" spans="1:7" ht="15.75" x14ac:dyDescent="0.25">
      <c r="A24" s="85"/>
      <c r="B24" s="93" t="s">
        <v>65</v>
      </c>
      <c r="C24" s="93" t="s">
        <v>63</v>
      </c>
      <c r="D24" s="94">
        <v>0</v>
      </c>
      <c r="E24" s="94">
        <v>0</v>
      </c>
      <c r="F24" s="93" t="s">
        <v>59</v>
      </c>
      <c r="G24" s="85"/>
    </row>
    <row r="25" spans="1:7" ht="15.75" x14ac:dyDescent="0.25">
      <c r="A25" s="85"/>
      <c r="B25" s="93" t="s">
        <v>66</v>
      </c>
      <c r="C25" s="93" t="s">
        <v>67</v>
      </c>
      <c r="D25" s="94">
        <v>0</v>
      </c>
      <c r="E25" s="94">
        <v>1319.5402298850577</v>
      </c>
      <c r="F25" s="93" t="s">
        <v>59</v>
      </c>
      <c r="G25" s="85"/>
    </row>
    <row r="26" spans="1:7" ht="15.75" x14ac:dyDescent="0.25">
      <c r="A26" s="85"/>
      <c r="B26" s="93" t="s">
        <v>68</v>
      </c>
      <c r="C26" s="93" t="s">
        <v>69</v>
      </c>
      <c r="D26" s="94">
        <v>0</v>
      </c>
      <c r="E26" s="94">
        <v>0</v>
      </c>
      <c r="F26" s="93" t="s">
        <v>59</v>
      </c>
      <c r="G26" s="85"/>
    </row>
    <row r="27" spans="1:7" ht="15.75" x14ac:dyDescent="0.25">
      <c r="A27" s="85"/>
      <c r="B27" s="93" t="s">
        <v>70</v>
      </c>
      <c r="C27" s="93" t="s">
        <v>71</v>
      </c>
      <c r="D27" s="94">
        <v>0</v>
      </c>
      <c r="E27" s="94">
        <v>80.459770114942273</v>
      </c>
      <c r="F27" s="93" t="s">
        <v>59</v>
      </c>
      <c r="G27" s="85"/>
    </row>
    <row r="28" spans="1:7" ht="15.75" x14ac:dyDescent="0.25">
      <c r="A28" s="85"/>
      <c r="B28" s="93" t="s">
        <v>72</v>
      </c>
      <c r="C28" s="93" t="s">
        <v>67</v>
      </c>
      <c r="D28" s="94">
        <v>0</v>
      </c>
      <c r="E28" s="94">
        <v>1400</v>
      </c>
      <c r="F28" s="93" t="s">
        <v>59</v>
      </c>
      <c r="G28" s="85"/>
    </row>
    <row r="29" spans="1:7" ht="15.75" x14ac:dyDescent="0.25">
      <c r="A29" s="85"/>
      <c r="B29" s="93" t="s">
        <v>73</v>
      </c>
      <c r="C29" s="93" t="s">
        <v>71</v>
      </c>
      <c r="D29" s="94">
        <v>0</v>
      </c>
      <c r="E29" s="94">
        <v>0</v>
      </c>
      <c r="F29" s="93" t="s">
        <v>59</v>
      </c>
      <c r="G29" s="85"/>
    </row>
    <row r="30" spans="1:7" ht="15.75" x14ac:dyDescent="0.25">
      <c r="A30" s="85"/>
      <c r="B30" s="93" t="s">
        <v>74</v>
      </c>
      <c r="C30" s="93" t="s">
        <v>75</v>
      </c>
      <c r="D30" s="94">
        <v>0</v>
      </c>
      <c r="E30" s="94">
        <v>1600</v>
      </c>
      <c r="F30" s="93" t="s">
        <v>59</v>
      </c>
      <c r="G30" s="85"/>
    </row>
    <row r="31" spans="1:7" ht="15.75" x14ac:dyDescent="0.25">
      <c r="A31" s="85"/>
      <c r="B31" s="93" t="s">
        <v>76</v>
      </c>
      <c r="C31" s="93" t="s">
        <v>77</v>
      </c>
      <c r="D31" s="94">
        <v>0</v>
      </c>
      <c r="E31" s="94">
        <v>0</v>
      </c>
      <c r="F31" s="93" t="s">
        <v>59</v>
      </c>
      <c r="G31" s="85"/>
    </row>
    <row r="32" spans="1:7" ht="15.75" x14ac:dyDescent="0.25">
      <c r="A32" s="85"/>
      <c r="B32" s="93" t="s">
        <v>78</v>
      </c>
      <c r="C32" s="93" t="s">
        <v>79</v>
      </c>
      <c r="D32" s="94">
        <v>0</v>
      </c>
      <c r="E32" s="94">
        <v>0</v>
      </c>
      <c r="F32" s="93" t="s">
        <v>59</v>
      </c>
      <c r="G32" s="85"/>
    </row>
    <row r="33" spans="1:7" ht="15.75" x14ac:dyDescent="0.25">
      <c r="A33" s="85"/>
      <c r="B33" s="93" t="s">
        <v>80</v>
      </c>
      <c r="C33" s="93" t="s">
        <v>75</v>
      </c>
      <c r="D33" s="94">
        <v>0</v>
      </c>
      <c r="E33" s="94">
        <v>1600.0000000000002</v>
      </c>
      <c r="F33" s="93" t="s">
        <v>59</v>
      </c>
      <c r="G33" s="85"/>
    </row>
    <row r="34" spans="1:7" ht="15.75" x14ac:dyDescent="0.25">
      <c r="A34" s="85"/>
      <c r="B34" s="93" t="s">
        <v>81</v>
      </c>
      <c r="C34" s="93" t="s">
        <v>79</v>
      </c>
      <c r="D34" s="94">
        <v>0</v>
      </c>
      <c r="E34" s="94">
        <v>0</v>
      </c>
      <c r="F34" s="93" t="s">
        <v>59</v>
      </c>
      <c r="G34" s="85"/>
    </row>
    <row r="35" spans="1:7" ht="15.75" x14ac:dyDescent="0.25">
      <c r="A35" s="85"/>
      <c r="B35" s="93" t="s">
        <v>82</v>
      </c>
      <c r="C35" s="93" t="s">
        <v>83</v>
      </c>
      <c r="D35" s="94">
        <v>0</v>
      </c>
      <c r="E35" s="94">
        <v>933.33333333333348</v>
      </c>
      <c r="F35" s="93" t="s">
        <v>59</v>
      </c>
      <c r="G35" s="85"/>
    </row>
    <row r="36" spans="1:7" ht="15.75" x14ac:dyDescent="0.25">
      <c r="A36" s="85"/>
      <c r="B36" s="93" t="s">
        <v>84</v>
      </c>
      <c r="C36" s="93" t="s">
        <v>85</v>
      </c>
      <c r="D36" s="94">
        <v>0</v>
      </c>
      <c r="E36" s="94">
        <v>866.66666666666663</v>
      </c>
      <c r="F36" s="93" t="s">
        <v>59</v>
      </c>
      <c r="G36" s="85"/>
    </row>
    <row r="37" spans="1:7" ht="15.75" x14ac:dyDescent="0.25">
      <c r="A37" s="85"/>
      <c r="B37" s="93" t="s">
        <v>86</v>
      </c>
      <c r="C37" s="93" t="s">
        <v>87</v>
      </c>
      <c r="D37" s="94">
        <v>0</v>
      </c>
      <c r="E37" s="94">
        <v>0</v>
      </c>
      <c r="F37" s="93" t="s">
        <v>59</v>
      </c>
      <c r="G37" s="85"/>
    </row>
    <row r="38" spans="1:7" ht="15.75" x14ac:dyDescent="0.25">
      <c r="A38" s="85"/>
      <c r="B38" s="93" t="s">
        <v>88</v>
      </c>
      <c r="C38" s="93" t="s">
        <v>83</v>
      </c>
      <c r="D38" s="94">
        <v>0</v>
      </c>
      <c r="E38" s="94">
        <v>1146.6666666666667</v>
      </c>
      <c r="F38" s="93" t="s">
        <v>59</v>
      </c>
      <c r="G38" s="85"/>
    </row>
    <row r="39" spans="1:7" ht="16.5" thickBot="1" x14ac:dyDescent="0.3">
      <c r="A39" s="85"/>
      <c r="B39" s="86" t="s">
        <v>89</v>
      </c>
      <c r="C39" s="86" t="s">
        <v>87</v>
      </c>
      <c r="D39" s="89">
        <v>0</v>
      </c>
      <c r="E39" s="89">
        <v>653.33333333333348</v>
      </c>
      <c r="F39" s="86" t="s">
        <v>59</v>
      </c>
      <c r="G39" s="85"/>
    </row>
    <row r="40" spans="1:7" x14ac:dyDescent="0.25">
      <c r="A40" s="85"/>
      <c r="B40" s="85"/>
      <c r="C40" s="85"/>
      <c r="D40" s="85"/>
      <c r="E40" s="85"/>
      <c r="F40" s="85"/>
      <c r="G40" s="85"/>
    </row>
    <row r="41" spans="1:7" x14ac:dyDescent="0.25">
      <c r="A41" s="85"/>
      <c r="B41" s="85"/>
      <c r="C41" s="85"/>
      <c r="D41" s="85"/>
      <c r="E41" s="85"/>
      <c r="F41" s="85"/>
      <c r="G41" s="85"/>
    </row>
    <row r="42" spans="1:7" ht="26.25" thickBot="1" x14ac:dyDescent="0.4">
      <c r="A42" s="95" t="s">
        <v>51</v>
      </c>
      <c r="B42" s="95"/>
      <c r="C42" s="95"/>
      <c r="D42" s="95"/>
      <c r="E42" s="95"/>
      <c r="F42" s="95"/>
      <c r="G42" s="95"/>
    </row>
    <row r="43" spans="1:7" ht="19.5" thickBot="1" x14ac:dyDescent="0.3">
      <c r="A43" s="85"/>
      <c r="B43" s="106" t="s">
        <v>45</v>
      </c>
      <c r="C43" s="106" t="s">
        <v>46</v>
      </c>
      <c r="D43" s="106" t="s">
        <v>52</v>
      </c>
      <c r="E43" s="106" t="s">
        <v>53</v>
      </c>
      <c r="F43" s="106" t="s">
        <v>54</v>
      </c>
      <c r="G43" s="106" t="s">
        <v>55</v>
      </c>
    </row>
    <row r="44" spans="1:7" ht="15.75" x14ac:dyDescent="0.25">
      <c r="A44" s="85"/>
      <c r="B44" s="93" t="s">
        <v>90</v>
      </c>
      <c r="C44" s="93" t="s">
        <v>91</v>
      </c>
      <c r="D44" s="94">
        <v>10000</v>
      </c>
      <c r="E44" s="93" t="s">
        <v>92</v>
      </c>
      <c r="F44" s="93" t="s">
        <v>93</v>
      </c>
      <c r="G44" s="94">
        <v>0</v>
      </c>
    </row>
    <row r="45" spans="1:7" ht="15.75" x14ac:dyDescent="0.25">
      <c r="A45" s="85"/>
      <c r="B45" s="93" t="s">
        <v>94</v>
      </c>
      <c r="C45" s="93" t="s">
        <v>95</v>
      </c>
      <c r="D45" s="94">
        <v>1800</v>
      </c>
      <c r="E45" s="93" t="s">
        <v>96</v>
      </c>
      <c r="F45" s="93" t="s">
        <v>93</v>
      </c>
      <c r="G45" s="94">
        <v>0</v>
      </c>
    </row>
    <row r="46" spans="1:7" ht="15.75" x14ac:dyDescent="0.25">
      <c r="A46" s="85"/>
      <c r="B46" s="93" t="s">
        <v>97</v>
      </c>
      <c r="C46" s="93" t="s">
        <v>98</v>
      </c>
      <c r="D46" s="94">
        <v>1400</v>
      </c>
      <c r="E46" s="93" t="s">
        <v>99</v>
      </c>
      <c r="F46" s="93" t="s">
        <v>93</v>
      </c>
      <c r="G46" s="94">
        <v>0</v>
      </c>
    </row>
    <row r="47" spans="1:7" ht="15.75" x14ac:dyDescent="0.25">
      <c r="A47" s="85"/>
      <c r="B47" s="93" t="s">
        <v>100</v>
      </c>
      <c r="C47" s="93" t="s">
        <v>101</v>
      </c>
      <c r="D47" s="94">
        <v>1600.0000000000002</v>
      </c>
      <c r="E47" s="93" t="s">
        <v>102</v>
      </c>
      <c r="F47" s="93" t="s">
        <v>93</v>
      </c>
      <c r="G47" s="94">
        <v>0</v>
      </c>
    </row>
    <row r="48" spans="1:7" ht="15.75" x14ac:dyDescent="0.25">
      <c r="A48" s="85"/>
      <c r="B48" s="93" t="s">
        <v>103</v>
      </c>
      <c r="C48" s="93" t="s">
        <v>104</v>
      </c>
      <c r="D48" s="94">
        <v>1800.0000000000002</v>
      </c>
      <c r="E48" s="93" t="s">
        <v>105</v>
      </c>
      <c r="F48" s="93" t="s">
        <v>93</v>
      </c>
      <c r="G48" s="94">
        <v>0</v>
      </c>
    </row>
    <row r="49" spans="1:7" ht="30.75" customHeight="1" x14ac:dyDescent="0.25">
      <c r="A49" s="85"/>
      <c r="B49" s="93" t="s">
        <v>106</v>
      </c>
      <c r="C49" s="96" t="s">
        <v>107</v>
      </c>
      <c r="D49" s="94">
        <v>0</v>
      </c>
      <c r="E49" s="93" t="s">
        <v>108</v>
      </c>
      <c r="F49" s="93" t="s">
        <v>93</v>
      </c>
      <c r="G49" s="94">
        <v>0</v>
      </c>
    </row>
    <row r="50" spans="1:7" ht="31.5" x14ac:dyDescent="0.25">
      <c r="A50" s="85"/>
      <c r="B50" s="93" t="s">
        <v>109</v>
      </c>
      <c r="C50" s="96" t="s">
        <v>110</v>
      </c>
      <c r="D50" s="94">
        <v>0</v>
      </c>
      <c r="E50" s="93" t="s">
        <v>111</v>
      </c>
      <c r="F50" s="93" t="s">
        <v>93</v>
      </c>
      <c r="G50" s="94">
        <v>0</v>
      </c>
    </row>
    <row r="51" spans="1:7" ht="31.5" x14ac:dyDescent="0.25">
      <c r="A51" s="85"/>
      <c r="B51" s="93" t="s">
        <v>112</v>
      </c>
      <c r="C51" s="96" t="s">
        <v>113</v>
      </c>
      <c r="D51" s="94">
        <v>-2.2737367544323206E-13</v>
      </c>
      <c r="E51" s="93" t="s">
        <v>114</v>
      </c>
      <c r="F51" s="93" t="s">
        <v>93</v>
      </c>
      <c r="G51" s="94">
        <v>0</v>
      </c>
    </row>
    <row r="52" spans="1:7" ht="31.5" x14ac:dyDescent="0.25">
      <c r="A52" s="85"/>
      <c r="B52" s="93" t="s">
        <v>115</v>
      </c>
      <c r="C52" s="96" t="s">
        <v>116</v>
      </c>
      <c r="D52" s="94">
        <v>0</v>
      </c>
      <c r="E52" s="93" t="s">
        <v>117</v>
      </c>
      <c r="F52" s="93" t="s">
        <v>93</v>
      </c>
      <c r="G52" s="94">
        <v>0</v>
      </c>
    </row>
    <row r="53" spans="1:7" ht="15.75" x14ac:dyDescent="0.25">
      <c r="A53" s="85"/>
      <c r="B53" s="93" t="s">
        <v>118</v>
      </c>
      <c r="C53" s="93" t="s">
        <v>119</v>
      </c>
      <c r="D53" s="94">
        <v>484.66666666666669</v>
      </c>
      <c r="E53" s="93" t="s">
        <v>120</v>
      </c>
      <c r="F53" s="93" t="s">
        <v>121</v>
      </c>
      <c r="G53" s="94">
        <v>115.33333333333331</v>
      </c>
    </row>
    <row r="54" spans="1:7" ht="15.75" x14ac:dyDescent="0.25">
      <c r="A54" s="85"/>
      <c r="B54" s="93" t="s">
        <v>122</v>
      </c>
      <c r="C54" s="93" t="s">
        <v>123</v>
      </c>
      <c r="D54" s="94">
        <v>530.66666666666674</v>
      </c>
      <c r="E54" s="93" t="s">
        <v>124</v>
      </c>
      <c r="F54" s="93" t="s">
        <v>121</v>
      </c>
      <c r="G54" s="94">
        <v>19.333333333333258</v>
      </c>
    </row>
    <row r="55" spans="1:7" ht="15.75" x14ac:dyDescent="0.25">
      <c r="A55" s="85"/>
      <c r="B55" s="93" t="s">
        <v>125</v>
      </c>
      <c r="C55" s="93" t="s">
        <v>126</v>
      </c>
      <c r="D55" s="94">
        <v>500</v>
      </c>
      <c r="E55" s="93" t="s">
        <v>127</v>
      </c>
      <c r="F55" s="93" t="s">
        <v>93</v>
      </c>
      <c r="G55" s="94">
        <v>0</v>
      </c>
    </row>
    <row r="56" spans="1:7" ht="15.75" x14ac:dyDescent="0.25">
      <c r="A56" s="85"/>
      <c r="B56" s="93" t="s">
        <v>128</v>
      </c>
      <c r="C56" s="93" t="s">
        <v>129</v>
      </c>
      <c r="D56" s="94">
        <v>500</v>
      </c>
      <c r="E56" s="93" t="s">
        <v>130</v>
      </c>
      <c r="F56" s="93" t="s">
        <v>93</v>
      </c>
      <c r="G56" s="94">
        <v>0</v>
      </c>
    </row>
    <row r="57" spans="1:7" ht="15.75" x14ac:dyDescent="0.25">
      <c r="A57" s="85"/>
      <c r="B57" s="93" t="s">
        <v>131</v>
      </c>
      <c r="C57" s="93" t="s">
        <v>132</v>
      </c>
      <c r="D57" s="94">
        <v>400</v>
      </c>
      <c r="E57" s="93" t="s">
        <v>133</v>
      </c>
      <c r="F57" s="93" t="s">
        <v>93</v>
      </c>
      <c r="G57" s="94">
        <v>0</v>
      </c>
    </row>
    <row r="58" spans="1:7" ht="15.75" x14ac:dyDescent="0.25">
      <c r="A58" s="85"/>
      <c r="B58" s="93" t="s">
        <v>134</v>
      </c>
      <c r="C58" s="93" t="s">
        <v>119</v>
      </c>
      <c r="D58" s="94">
        <v>65.333333333333357</v>
      </c>
      <c r="E58" s="93" t="s">
        <v>135</v>
      </c>
      <c r="F58" s="93" t="s">
        <v>121</v>
      </c>
      <c r="G58" s="94">
        <v>34.666666666666643</v>
      </c>
    </row>
    <row r="59" spans="1:7" ht="15.75" x14ac:dyDescent="0.25">
      <c r="A59" s="85"/>
      <c r="B59" s="93" t="s">
        <v>136</v>
      </c>
      <c r="C59" s="93" t="s">
        <v>123</v>
      </c>
      <c r="D59" s="94">
        <v>65.333333333333357</v>
      </c>
      <c r="E59" s="93" t="s">
        <v>137</v>
      </c>
      <c r="F59" s="93" t="s">
        <v>121</v>
      </c>
      <c r="G59" s="94">
        <v>34.666666666666643</v>
      </c>
    </row>
    <row r="60" spans="1:7" ht="15.75" x14ac:dyDescent="0.25">
      <c r="A60" s="85"/>
      <c r="B60" s="93" t="s">
        <v>138</v>
      </c>
      <c r="C60" s="93" t="s">
        <v>126</v>
      </c>
      <c r="D60" s="94">
        <v>98.000000000000014</v>
      </c>
      <c r="E60" s="93" t="s">
        <v>139</v>
      </c>
      <c r="F60" s="93" t="s">
        <v>121</v>
      </c>
      <c r="G60" s="94">
        <v>1.9999999999999858</v>
      </c>
    </row>
    <row r="61" spans="1:7" ht="15.75" x14ac:dyDescent="0.25">
      <c r="A61" s="85"/>
      <c r="B61" s="93" t="s">
        <v>140</v>
      </c>
      <c r="C61" s="93" t="s">
        <v>129</v>
      </c>
      <c r="D61" s="94">
        <v>18.000000000000028</v>
      </c>
      <c r="E61" s="93" t="s">
        <v>141</v>
      </c>
      <c r="F61" s="93" t="s">
        <v>121</v>
      </c>
      <c r="G61" s="94">
        <v>81.999999999999972</v>
      </c>
    </row>
    <row r="62" spans="1:7" ht="16.5" thickBot="1" x14ac:dyDescent="0.3">
      <c r="A62" s="85"/>
      <c r="B62" s="86" t="s">
        <v>142</v>
      </c>
      <c r="C62" s="86" t="s">
        <v>132</v>
      </c>
      <c r="D62" s="89">
        <v>16.666666666666721</v>
      </c>
      <c r="E62" s="86" t="s">
        <v>143</v>
      </c>
      <c r="F62" s="86" t="s">
        <v>121</v>
      </c>
      <c r="G62" s="89">
        <v>83.333333333333286</v>
      </c>
    </row>
  </sheetData>
  <mergeCells count="3">
    <mergeCell ref="A13:E13"/>
    <mergeCell ref="B18:F18"/>
    <mergeCell ref="A42:G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735D-8766-497D-BF40-F617F1776242}">
  <dimension ref="A1:L55"/>
  <sheetViews>
    <sheetView showGridLines="0" tabSelected="1" workbookViewId="0">
      <selection activeCell="J38" sqref="J38"/>
    </sheetView>
  </sheetViews>
  <sheetFormatPr defaultRowHeight="15" x14ac:dyDescent="0.25"/>
  <cols>
    <col min="1" max="1" width="2.28515625" customWidth="1"/>
    <col min="2" max="2" width="13" customWidth="1"/>
    <col min="3" max="3" width="31.140625" customWidth="1"/>
    <col min="4" max="4" width="23.85546875" customWidth="1"/>
    <col min="5" max="5" width="23.5703125" customWidth="1"/>
    <col min="6" max="6" width="18.7109375" customWidth="1"/>
    <col min="7" max="7" width="21.42578125" customWidth="1"/>
    <col min="8" max="8" width="32.42578125" customWidth="1"/>
  </cols>
  <sheetData>
    <row r="1" spans="1:12" x14ac:dyDescent="0.25">
      <c r="A1" s="7" t="s">
        <v>144</v>
      </c>
    </row>
    <row r="2" spans="1:12" x14ac:dyDescent="0.25">
      <c r="A2" s="7" t="s">
        <v>34</v>
      </c>
    </row>
    <row r="3" spans="1:12" x14ac:dyDescent="0.25">
      <c r="A3" s="7" t="s">
        <v>145</v>
      </c>
    </row>
    <row r="5" spans="1:12" x14ac:dyDescent="0.25">
      <c r="A5" s="104" t="s">
        <v>49</v>
      </c>
      <c r="B5" s="104"/>
      <c r="C5" s="104"/>
      <c r="D5" s="104"/>
      <c r="E5" s="104"/>
      <c r="F5" s="104"/>
      <c r="G5" s="104"/>
      <c r="H5" s="104"/>
    </row>
    <row r="6" spans="1:12" ht="15.75" thickBot="1" x14ac:dyDescent="0.3">
      <c r="A6" s="104"/>
      <c r="B6" s="104"/>
      <c r="C6" s="104"/>
      <c r="D6" s="104"/>
      <c r="E6" s="104"/>
      <c r="F6" s="104"/>
      <c r="G6" s="104"/>
      <c r="H6" s="104"/>
    </row>
    <row r="7" spans="1:12" ht="18.75" x14ac:dyDescent="0.25">
      <c r="A7" s="100"/>
      <c r="B7" s="107"/>
      <c r="C7" s="107"/>
      <c r="D7" s="107" t="s">
        <v>146</v>
      </c>
      <c r="E7" s="107" t="s">
        <v>148</v>
      </c>
      <c r="F7" s="107" t="s">
        <v>150</v>
      </c>
      <c r="G7" s="107" t="s">
        <v>152</v>
      </c>
      <c r="H7" s="107" t="s">
        <v>152</v>
      </c>
      <c r="I7" s="105"/>
    </row>
    <row r="8" spans="1:12" ht="19.5" thickBot="1" x14ac:dyDescent="0.3">
      <c r="A8" s="100"/>
      <c r="B8" s="108" t="s">
        <v>45</v>
      </c>
      <c r="C8" s="108" t="s">
        <v>46</v>
      </c>
      <c r="D8" s="108" t="s">
        <v>147</v>
      </c>
      <c r="E8" s="108" t="s">
        <v>149</v>
      </c>
      <c r="F8" s="108" t="s">
        <v>151</v>
      </c>
      <c r="G8" s="108" t="s">
        <v>153</v>
      </c>
      <c r="H8" s="108" t="s">
        <v>154</v>
      </c>
      <c r="I8" s="105"/>
    </row>
    <row r="9" spans="1:12" ht="15.75" x14ac:dyDescent="0.25">
      <c r="A9" s="100"/>
      <c r="B9" s="93" t="s">
        <v>57</v>
      </c>
      <c r="C9" s="93" t="s">
        <v>58</v>
      </c>
      <c r="D9" s="97">
        <v>1691.954022988504</v>
      </c>
      <c r="E9" s="97">
        <v>0</v>
      </c>
      <c r="F9" s="97">
        <v>6</v>
      </c>
      <c r="G9" s="97">
        <v>3.5294117647057172E-2</v>
      </c>
      <c r="H9" s="97">
        <v>4.9999999999996651E-2</v>
      </c>
    </row>
    <row r="10" spans="1:12" ht="15.75" x14ac:dyDescent="0.25">
      <c r="A10" s="100"/>
      <c r="B10" s="93" t="s">
        <v>60</v>
      </c>
      <c r="C10" s="93" t="s">
        <v>61</v>
      </c>
      <c r="D10" s="97">
        <v>0</v>
      </c>
      <c r="E10" s="97">
        <v>0.28965517241379207</v>
      </c>
      <c r="F10" s="97">
        <v>7.1999999999999993</v>
      </c>
      <c r="G10" s="98">
        <v>1E+30</v>
      </c>
      <c r="H10" s="97">
        <v>0.28965517241379207</v>
      </c>
    </row>
    <row r="11" spans="1:12" ht="15.75" x14ac:dyDescent="0.25">
      <c r="A11" s="100"/>
      <c r="B11" s="93" t="s">
        <v>62</v>
      </c>
      <c r="C11" s="93" t="s">
        <v>63</v>
      </c>
      <c r="D11" s="97">
        <v>108.04597701149599</v>
      </c>
      <c r="E11" s="97">
        <v>0</v>
      </c>
      <c r="F11" s="97">
        <v>6.1999999999999993</v>
      </c>
      <c r="G11" s="97">
        <v>4.9999999999996651E-2</v>
      </c>
      <c r="H11" s="97">
        <v>3.5294117647057172E-2</v>
      </c>
    </row>
    <row r="12" spans="1:12" ht="15.75" x14ac:dyDescent="0.25">
      <c r="A12" s="100"/>
      <c r="B12" s="93" t="s">
        <v>64</v>
      </c>
      <c r="C12" s="93" t="s">
        <v>58</v>
      </c>
      <c r="D12" s="97">
        <v>1800</v>
      </c>
      <c r="E12" s="97">
        <v>0</v>
      </c>
      <c r="F12" s="97">
        <v>3</v>
      </c>
      <c r="G12" s="97">
        <v>2.0000000000000018E-2</v>
      </c>
      <c r="H12" s="99">
        <v>1E+30</v>
      </c>
    </row>
    <row r="13" spans="1:12" ht="15.75" x14ac:dyDescent="0.25">
      <c r="A13" s="100"/>
      <c r="B13" s="93" t="s">
        <v>65</v>
      </c>
      <c r="C13" s="93" t="s">
        <v>63</v>
      </c>
      <c r="D13" s="97">
        <v>0</v>
      </c>
      <c r="E13" s="97">
        <v>2.0000000000000018E-2</v>
      </c>
      <c r="F13" s="97">
        <v>3.1000000000000014</v>
      </c>
      <c r="G13" s="99">
        <v>1E+30</v>
      </c>
      <c r="H13" s="97">
        <v>2.0000000000000018E-2</v>
      </c>
    </row>
    <row r="14" spans="1:12" ht="15.75" x14ac:dyDescent="0.25">
      <c r="A14" s="100"/>
      <c r="B14" s="93" t="s">
        <v>66</v>
      </c>
      <c r="C14" s="93" t="s">
        <v>67</v>
      </c>
      <c r="D14" s="97">
        <v>1319.5402298850577</v>
      </c>
      <c r="E14" s="97">
        <v>0</v>
      </c>
      <c r="F14" s="97">
        <v>10</v>
      </c>
      <c r="G14" s="97">
        <v>0.14000000000000568</v>
      </c>
      <c r="H14" s="97">
        <v>0.14999999999999303</v>
      </c>
      <c r="L14" s="8"/>
    </row>
    <row r="15" spans="1:12" ht="15.75" x14ac:dyDescent="0.25">
      <c r="A15" s="100"/>
      <c r="B15" s="93" t="s">
        <v>68</v>
      </c>
      <c r="C15" s="93" t="s">
        <v>69</v>
      </c>
      <c r="D15" s="97">
        <v>0</v>
      </c>
      <c r="E15" s="97">
        <v>0.35287356321838587</v>
      </c>
      <c r="F15" s="97">
        <v>12</v>
      </c>
      <c r="G15" s="99">
        <v>1E+30</v>
      </c>
      <c r="H15" s="97">
        <v>0.35287356321838587</v>
      </c>
    </row>
    <row r="16" spans="1:12" ht="15.75" x14ac:dyDescent="0.25">
      <c r="A16" s="100"/>
      <c r="B16" s="93" t="s">
        <v>70</v>
      </c>
      <c r="C16" s="93" t="s">
        <v>71</v>
      </c>
      <c r="D16" s="97">
        <v>80.459770114942273</v>
      </c>
      <c r="E16" s="97">
        <v>0</v>
      </c>
      <c r="F16" s="97">
        <v>10.700000000000003</v>
      </c>
      <c r="G16" s="97">
        <v>0.14999999999999303</v>
      </c>
      <c r="H16" s="97">
        <v>0.14000000000000568</v>
      </c>
    </row>
    <row r="17" spans="1:8" ht="15.75" x14ac:dyDescent="0.25">
      <c r="A17" s="100"/>
      <c r="B17" s="93" t="s">
        <v>72</v>
      </c>
      <c r="C17" s="93" t="s">
        <v>67</v>
      </c>
      <c r="D17" s="97">
        <v>1400</v>
      </c>
      <c r="E17" s="97">
        <v>0</v>
      </c>
      <c r="F17" s="97">
        <v>5</v>
      </c>
      <c r="G17" s="97">
        <v>1.4710455076283324E-15</v>
      </c>
      <c r="H17" s="99">
        <v>1E+30</v>
      </c>
    </row>
    <row r="18" spans="1:8" ht="15.75" x14ac:dyDescent="0.25">
      <c r="A18" s="100"/>
      <c r="B18" s="93" t="s">
        <v>73</v>
      </c>
      <c r="C18" s="93" t="s">
        <v>71</v>
      </c>
      <c r="D18" s="97">
        <v>0</v>
      </c>
      <c r="E18" s="97">
        <v>1.4710455076283324E-15</v>
      </c>
      <c r="F18" s="97">
        <v>5.4000000000000057</v>
      </c>
      <c r="G18" s="99">
        <v>1E+30</v>
      </c>
      <c r="H18" s="97">
        <v>1.4710455076283324E-15</v>
      </c>
    </row>
    <row r="19" spans="1:8" ht="15.75" x14ac:dyDescent="0.25">
      <c r="A19" s="100"/>
      <c r="B19" s="93" t="s">
        <v>74</v>
      </c>
      <c r="C19" s="93" t="s">
        <v>75</v>
      </c>
      <c r="D19" s="97">
        <v>1600</v>
      </c>
      <c r="E19" s="97">
        <v>0</v>
      </c>
      <c r="F19" s="97">
        <v>8</v>
      </c>
      <c r="G19" s="97">
        <v>0.21206896551722676</v>
      </c>
      <c r="H19" s="99">
        <v>1E+30</v>
      </c>
    </row>
    <row r="20" spans="1:8" ht="15.75" x14ac:dyDescent="0.25">
      <c r="A20" s="100"/>
      <c r="B20" s="93" t="s">
        <v>76</v>
      </c>
      <c r="C20" s="93" t="s">
        <v>77</v>
      </c>
      <c r="D20" s="97">
        <v>0</v>
      </c>
      <c r="E20" s="97">
        <v>0.21206896551722676</v>
      </c>
      <c r="F20" s="97">
        <v>9.5999999999999943</v>
      </c>
      <c r="G20" s="99">
        <v>1E+30</v>
      </c>
      <c r="H20" s="97">
        <v>0.21206896551722676</v>
      </c>
    </row>
    <row r="21" spans="1:8" ht="15.75" x14ac:dyDescent="0.25">
      <c r="A21" s="100"/>
      <c r="B21" s="93" t="s">
        <v>78</v>
      </c>
      <c r="C21" s="93" t="s">
        <v>79</v>
      </c>
      <c r="D21" s="97">
        <v>0</v>
      </c>
      <c r="E21" s="97">
        <v>0.3551724137930975</v>
      </c>
      <c r="F21" s="97">
        <v>8.5</v>
      </c>
      <c r="G21" s="99">
        <v>1E+30</v>
      </c>
      <c r="H21" s="97">
        <v>0.3551724137930975</v>
      </c>
    </row>
    <row r="22" spans="1:8" ht="15.75" x14ac:dyDescent="0.25">
      <c r="A22" s="100"/>
      <c r="B22" s="93" t="s">
        <v>80</v>
      </c>
      <c r="C22" s="93" t="s">
        <v>75</v>
      </c>
      <c r="D22" s="97">
        <v>1600.0000000000002</v>
      </c>
      <c r="E22" s="97">
        <v>0</v>
      </c>
      <c r="F22" s="97">
        <v>4</v>
      </c>
      <c r="G22" s="97">
        <v>0.19333333333332911</v>
      </c>
      <c r="H22" s="99">
        <v>1E+30</v>
      </c>
    </row>
    <row r="23" spans="1:8" ht="15.75" x14ac:dyDescent="0.25">
      <c r="A23" s="100"/>
      <c r="B23" s="93" t="s">
        <v>81</v>
      </c>
      <c r="C23" s="93" t="s">
        <v>79</v>
      </c>
      <c r="D23" s="97">
        <v>0</v>
      </c>
      <c r="E23" s="97">
        <v>0.19333333333332911</v>
      </c>
      <c r="F23" s="97">
        <v>4.2999999999999972</v>
      </c>
      <c r="G23" s="99">
        <v>1E+30</v>
      </c>
      <c r="H23" s="97">
        <v>0.19333333333332911</v>
      </c>
    </row>
    <row r="24" spans="1:8" ht="15.75" x14ac:dyDescent="0.25">
      <c r="A24" s="100"/>
      <c r="B24" s="93" t="s">
        <v>82</v>
      </c>
      <c r="C24" s="93" t="s">
        <v>83</v>
      </c>
      <c r="D24" s="97">
        <v>933.33333333333348</v>
      </c>
      <c r="E24" s="97">
        <v>0</v>
      </c>
      <c r="F24" s="97">
        <v>10</v>
      </c>
      <c r="G24" s="97">
        <v>0.12068965517240571</v>
      </c>
      <c r="H24" s="97">
        <v>0.24236453201968736</v>
      </c>
    </row>
    <row r="25" spans="1:8" ht="15.75" x14ac:dyDescent="0.25">
      <c r="A25" s="100"/>
      <c r="B25" s="93" t="s">
        <v>84</v>
      </c>
      <c r="C25" s="93" t="s">
        <v>85</v>
      </c>
      <c r="D25" s="97">
        <v>866.66666666666663</v>
      </c>
      <c r="E25" s="97">
        <v>0</v>
      </c>
      <c r="F25" s="97">
        <v>12</v>
      </c>
      <c r="G25" s="97">
        <v>0.24236453201968794</v>
      </c>
      <c r="H25" s="97">
        <v>1.4206896551724169</v>
      </c>
    </row>
    <row r="26" spans="1:8" ht="15.75" x14ac:dyDescent="0.25">
      <c r="A26" s="100"/>
      <c r="B26" s="93" t="s">
        <v>86</v>
      </c>
      <c r="C26" s="93" t="s">
        <v>87</v>
      </c>
      <c r="D26" s="97">
        <v>0</v>
      </c>
      <c r="E26" s="97">
        <v>0.12068965517240582</v>
      </c>
      <c r="F26" s="97">
        <v>10.699999999999989</v>
      </c>
      <c r="G26" s="99">
        <v>1E+30</v>
      </c>
      <c r="H26" s="97">
        <v>0.12068965517240582</v>
      </c>
    </row>
    <row r="27" spans="1:8" ht="15.75" x14ac:dyDescent="0.25">
      <c r="A27" s="100"/>
      <c r="B27" s="93" t="s">
        <v>88</v>
      </c>
      <c r="C27" s="93" t="s">
        <v>83</v>
      </c>
      <c r="D27" s="97">
        <v>1146.6666666666667</v>
      </c>
      <c r="E27" s="97">
        <v>0</v>
      </c>
      <c r="F27" s="97">
        <v>5</v>
      </c>
      <c r="G27" s="97">
        <v>0.40000000000000319</v>
      </c>
      <c r="H27" s="97">
        <v>1.4710455076283326E-15</v>
      </c>
    </row>
    <row r="28" spans="1:8" ht="16.5" thickBot="1" x14ac:dyDescent="0.3">
      <c r="A28" s="100"/>
      <c r="B28" s="86" t="s">
        <v>89</v>
      </c>
      <c r="C28" s="86" t="s">
        <v>87</v>
      </c>
      <c r="D28" s="101">
        <v>653.33333333333348</v>
      </c>
      <c r="E28" s="101">
        <v>0</v>
      </c>
      <c r="F28" s="101">
        <v>5.4000000000000057</v>
      </c>
      <c r="G28" s="101">
        <v>1.4710455076283326E-15</v>
      </c>
      <c r="H28" s="101">
        <v>0.40000000000000319</v>
      </c>
    </row>
    <row r="29" spans="1:8" ht="15.75" x14ac:dyDescent="0.25">
      <c r="A29" s="102"/>
      <c r="B29" s="102"/>
      <c r="C29" s="102"/>
      <c r="D29" s="102"/>
      <c r="E29" s="102"/>
      <c r="F29" s="102"/>
      <c r="G29" s="102"/>
      <c r="H29" s="102"/>
    </row>
    <row r="30" spans="1:8" ht="27.75" thickBot="1" x14ac:dyDescent="0.3">
      <c r="A30" s="103" t="s">
        <v>51</v>
      </c>
      <c r="B30" s="103"/>
      <c r="C30" s="103"/>
      <c r="D30" s="103"/>
      <c r="E30" s="103"/>
      <c r="F30" s="103"/>
      <c r="G30" s="103"/>
      <c r="H30" s="103"/>
    </row>
    <row r="31" spans="1:8" ht="18.75" x14ac:dyDescent="0.25">
      <c r="A31" s="102"/>
      <c r="B31" s="107"/>
      <c r="C31" s="107"/>
      <c r="D31" s="107" t="s">
        <v>146</v>
      </c>
      <c r="E31" s="107" t="s">
        <v>155</v>
      </c>
      <c r="F31" s="107" t="s">
        <v>157</v>
      </c>
      <c r="G31" s="107" t="s">
        <v>152</v>
      </c>
      <c r="H31" s="107" t="s">
        <v>152</v>
      </c>
    </row>
    <row r="32" spans="1:8" ht="19.5" thickBot="1" x14ac:dyDescent="0.3">
      <c r="A32" s="102"/>
      <c r="B32" s="108" t="s">
        <v>45</v>
      </c>
      <c r="C32" s="108" t="s">
        <v>46</v>
      </c>
      <c r="D32" s="108" t="s">
        <v>147</v>
      </c>
      <c r="E32" s="108" t="s">
        <v>156</v>
      </c>
      <c r="F32" s="108" t="s">
        <v>158</v>
      </c>
      <c r="G32" s="108" t="s">
        <v>153</v>
      </c>
      <c r="H32" s="108" t="s">
        <v>154</v>
      </c>
    </row>
    <row r="33" spans="1:8" ht="15.75" x14ac:dyDescent="0.25">
      <c r="A33" s="102"/>
      <c r="B33" s="93" t="s">
        <v>90</v>
      </c>
      <c r="C33" s="93" t="s">
        <v>91</v>
      </c>
      <c r="D33" s="94">
        <v>10000</v>
      </c>
      <c r="E33" s="94">
        <v>-0.59195402298850686</v>
      </c>
      <c r="F33" s="94">
        <v>10000</v>
      </c>
      <c r="G33" s="94">
        <v>1428.571428571428</v>
      </c>
      <c r="H33" s="94">
        <v>107.42857142857311</v>
      </c>
    </row>
    <row r="34" spans="1:8" ht="15.75" x14ac:dyDescent="0.25">
      <c r="A34" s="102"/>
      <c r="B34" s="93" t="s">
        <v>94</v>
      </c>
      <c r="C34" s="93" t="s">
        <v>95</v>
      </c>
      <c r="D34" s="94">
        <v>1800</v>
      </c>
      <c r="E34" s="94">
        <v>9.9903448275862061</v>
      </c>
      <c r="F34" s="94">
        <v>1800</v>
      </c>
      <c r="G34" s="94">
        <v>66.666666666666259</v>
      </c>
      <c r="H34" s="94">
        <v>1401.9047619047603</v>
      </c>
    </row>
    <row r="35" spans="1:8" ht="15.75" x14ac:dyDescent="0.25">
      <c r="A35" s="102"/>
      <c r="B35" s="93" t="s">
        <v>97</v>
      </c>
      <c r="C35" s="93" t="s">
        <v>98</v>
      </c>
      <c r="D35" s="94">
        <v>1400</v>
      </c>
      <c r="E35" s="94">
        <v>17.047126436781618</v>
      </c>
      <c r="F35" s="94">
        <v>1400</v>
      </c>
      <c r="G35" s="94">
        <v>13.33333333333325</v>
      </c>
      <c r="H35" s="94">
        <v>88.607594936708594</v>
      </c>
    </row>
    <row r="36" spans="1:8" ht="15.75" x14ac:dyDescent="0.25">
      <c r="A36" s="102"/>
      <c r="B36" s="93" t="s">
        <v>100</v>
      </c>
      <c r="C36" s="93" t="s">
        <v>101</v>
      </c>
      <c r="D36" s="94">
        <v>1600.0000000000002</v>
      </c>
      <c r="E36" s="94">
        <v>13.494597701149434</v>
      </c>
      <c r="F36" s="94">
        <v>1600</v>
      </c>
      <c r="G36" s="94">
        <v>21.572002294894208</v>
      </c>
      <c r="H36" s="94">
        <v>88.050314465408576</v>
      </c>
    </row>
    <row r="37" spans="1:8" ht="15.75" x14ac:dyDescent="0.25">
      <c r="A37" s="102"/>
      <c r="B37" s="93" t="s">
        <v>103</v>
      </c>
      <c r="C37" s="93" t="s">
        <v>104</v>
      </c>
      <c r="D37" s="94">
        <v>1800.0000000000002</v>
      </c>
      <c r="E37" s="94">
        <v>17.400000000000006</v>
      </c>
      <c r="F37" s="94">
        <v>1800</v>
      </c>
      <c r="G37" s="94">
        <v>13.33333333333325</v>
      </c>
      <c r="H37" s="94">
        <v>653.3333333333336</v>
      </c>
    </row>
    <row r="38" spans="1:8" ht="31.5" x14ac:dyDescent="0.25">
      <c r="A38" s="102"/>
      <c r="B38" s="93" t="s">
        <v>106</v>
      </c>
      <c r="C38" s="96" t="s">
        <v>107</v>
      </c>
      <c r="D38" s="94">
        <v>0</v>
      </c>
      <c r="E38" s="94">
        <v>6.9103448275862069</v>
      </c>
      <c r="F38" s="94">
        <v>0</v>
      </c>
      <c r="G38" s="94">
        <v>522.22222222222933</v>
      </c>
      <c r="H38" s="94">
        <v>1401.9047619047599</v>
      </c>
    </row>
    <row r="39" spans="1:8" ht="31.5" x14ac:dyDescent="0.25">
      <c r="A39" s="102"/>
      <c r="B39" s="93" t="s">
        <v>109</v>
      </c>
      <c r="C39" s="96" t="s">
        <v>110</v>
      </c>
      <c r="D39" s="94">
        <v>0</v>
      </c>
      <c r="E39" s="94">
        <v>11.647126436781614</v>
      </c>
      <c r="F39" s="94">
        <v>0</v>
      </c>
      <c r="G39" s="94">
        <v>67.142857142858162</v>
      </c>
      <c r="H39" s="94">
        <v>88.607594936708551</v>
      </c>
    </row>
    <row r="40" spans="1:8" ht="31.5" x14ac:dyDescent="0.25">
      <c r="A40" s="102"/>
      <c r="B40" s="93" t="s">
        <v>112</v>
      </c>
      <c r="C40" s="96" t="s">
        <v>113</v>
      </c>
      <c r="D40" s="94">
        <v>-2.2737367544323206E-13</v>
      </c>
      <c r="E40" s="94">
        <v>9.3879310344827669</v>
      </c>
      <c r="F40" s="94">
        <v>0</v>
      </c>
      <c r="G40" s="94">
        <v>21.572002294894201</v>
      </c>
      <c r="H40" s="94">
        <v>88.050314465408576</v>
      </c>
    </row>
    <row r="41" spans="1:8" ht="31.5" x14ac:dyDescent="0.25">
      <c r="A41" s="102"/>
      <c r="B41" s="93" t="s">
        <v>115</v>
      </c>
      <c r="C41" s="96" t="s">
        <v>116</v>
      </c>
      <c r="D41" s="94">
        <v>0</v>
      </c>
      <c r="E41" s="94">
        <v>12</v>
      </c>
      <c r="F41" s="94">
        <v>0</v>
      </c>
      <c r="G41" s="93">
        <v>1E+30</v>
      </c>
      <c r="H41" s="94">
        <v>866.66666666666663</v>
      </c>
    </row>
    <row r="42" spans="1:8" ht="15.75" x14ac:dyDescent="0.25">
      <c r="A42" s="102"/>
      <c r="B42" s="93" t="s">
        <v>118</v>
      </c>
      <c r="C42" s="93" t="s">
        <v>119</v>
      </c>
      <c r="D42" s="94">
        <v>484.66666666666669</v>
      </c>
      <c r="E42" s="94">
        <v>0</v>
      </c>
      <c r="F42" s="94">
        <v>600</v>
      </c>
      <c r="G42" s="93">
        <v>1E+30</v>
      </c>
      <c r="H42" s="94">
        <v>115.33333333333336</v>
      </c>
    </row>
    <row r="43" spans="1:8" ht="15.75" x14ac:dyDescent="0.25">
      <c r="A43" s="102"/>
      <c r="B43" s="93" t="s">
        <v>122</v>
      </c>
      <c r="C43" s="93" t="s">
        <v>123</v>
      </c>
      <c r="D43" s="94">
        <v>530.66666666666674</v>
      </c>
      <c r="E43" s="94">
        <v>0</v>
      </c>
      <c r="F43" s="94">
        <v>550</v>
      </c>
      <c r="G43" s="93">
        <v>1E+30</v>
      </c>
      <c r="H43" s="94">
        <v>19.333333333333343</v>
      </c>
    </row>
    <row r="44" spans="1:8" ht="15.75" x14ac:dyDescent="0.25">
      <c r="A44" s="102"/>
      <c r="B44" s="93" t="s">
        <v>125</v>
      </c>
      <c r="C44" s="93" t="s">
        <v>126</v>
      </c>
      <c r="D44" s="94">
        <v>500</v>
      </c>
      <c r="E44" s="94">
        <v>-2.6666666666666878</v>
      </c>
      <c r="F44" s="94">
        <v>500</v>
      </c>
      <c r="G44" s="93">
        <v>29.000000000000032</v>
      </c>
      <c r="H44" s="94">
        <v>1.9999999999999876</v>
      </c>
    </row>
    <row r="45" spans="1:8" ht="15.75" x14ac:dyDescent="0.25">
      <c r="A45" s="102"/>
      <c r="B45" s="93" t="s">
        <v>128</v>
      </c>
      <c r="C45" s="93" t="s">
        <v>129</v>
      </c>
      <c r="D45" s="94">
        <v>500</v>
      </c>
      <c r="E45" s="94">
        <v>-2.4137931034483739</v>
      </c>
      <c r="F45" s="94">
        <v>500</v>
      </c>
      <c r="G45" s="94">
        <v>4.666666666666651</v>
      </c>
      <c r="H45" s="94">
        <v>2.2380952380952737</v>
      </c>
    </row>
    <row r="46" spans="1:8" ht="15.75" x14ac:dyDescent="0.25">
      <c r="A46" s="102"/>
      <c r="B46" s="93" t="s">
        <v>131</v>
      </c>
      <c r="C46" s="93" t="s">
        <v>132</v>
      </c>
      <c r="D46" s="94">
        <v>400</v>
      </c>
      <c r="E46" s="94">
        <v>-2.0689655172412826</v>
      </c>
      <c r="F46" s="94">
        <v>400</v>
      </c>
      <c r="G46" s="94">
        <v>1.8431372549019904</v>
      </c>
      <c r="H46" s="94">
        <v>5.8333333333333162</v>
      </c>
    </row>
    <row r="47" spans="1:8" ht="15.75" x14ac:dyDescent="0.25">
      <c r="A47" s="102"/>
      <c r="B47" s="93" t="s">
        <v>134</v>
      </c>
      <c r="C47" s="93" t="s">
        <v>119</v>
      </c>
      <c r="D47" s="94">
        <v>65.333333333333357</v>
      </c>
      <c r="E47" s="94">
        <v>0</v>
      </c>
      <c r="F47" s="94">
        <v>100</v>
      </c>
      <c r="G47" s="93">
        <v>1E+30</v>
      </c>
      <c r="H47" s="94">
        <v>34.666666666666679</v>
      </c>
    </row>
    <row r="48" spans="1:8" ht="15.75" x14ac:dyDescent="0.25">
      <c r="A48" s="102"/>
      <c r="B48" s="93" t="s">
        <v>136</v>
      </c>
      <c r="C48" s="93" t="s">
        <v>123</v>
      </c>
      <c r="D48" s="94">
        <v>65.333333333333357</v>
      </c>
      <c r="E48" s="94">
        <v>0</v>
      </c>
      <c r="F48" s="94">
        <v>100</v>
      </c>
      <c r="G48" s="93">
        <v>1E+30</v>
      </c>
      <c r="H48" s="94">
        <v>34.666666666666671</v>
      </c>
    </row>
    <row r="49" spans="1:8" ht="15.75" x14ac:dyDescent="0.25">
      <c r="A49" s="102"/>
      <c r="B49" s="93" t="s">
        <v>138</v>
      </c>
      <c r="C49" s="93" t="s">
        <v>126</v>
      </c>
      <c r="D49" s="94">
        <v>98.000000000000014</v>
      </c>
      <c r="E49" s="94">
        <v>0</v>
      </c>
      <c r="F49" s="94">
        <v>100</v>
      </c>
      <c r="G49" s="93">
        <v>1E+30</v>
      </c>
      <c r="H49" s="94">
        <v>1.9999999999999871</v>
      </c>
    </row>
    <row r="50" spans="1:8" ht="15.75" x14ac:dyDescent="0.25">
      <c r="A50" s="102"/>
      <c r="B50" s="93" t="s">
        <v>140</v>
      </c>
      <c r="C50" s="93" t="s">
        <v>129</v>
      </c>
      <c r="D50" s="94">
        <v>18.000000000000028</v>
      </c>
      <c r="E50" s="94">
        <v>0</v>
      </c>
      <c r="F50" s="94">
        <v>100</v>
      </c>
      <c r="G50" s="93">
        <v>1E+30</v>
      </c>
      <c r="H50" s="94">
        <v>82</v>
      </c>
    </row>
    <row r="51" spans="1:8" ht="16.5" thickBot="1" x14ac:dyDescent="0.3">
      <c r="A51" s="102"/>
      <c r="B51" s="86" t="s">
        <v>142</v>
      </c>
      <c r="C51" s="86" t="s">
        <v>132</v>
      </c>
      <c r="D51" s="89">
        <v>16.666666666666721</v>
      </c>
      <c r="E51" s="89">
        <v>0</v>
      </c>
      <c r="F51" s="89">
        <v>100</v>
      </c>
      <c r="G51" s="86">
        <v>1E+30</v>
      </c>
      <c r="H51" s="89">
        <v>83.333333333333286</v>
      </c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</sheetData>
  <mergeCells count="2">
    <mergeCell ref="A5:H6"/>
    <mergeCell ref="A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LP Formulation</vt:lpstr>
      <vt:lpstr>LP Using Solver</vt:lpstr>
      <vt:lpstr>Answer R- Spring Garden T</vt:lpstr>
      <vt:lpstr>Sensitivity R-Spring Garden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Verma</dc:creator>
  <cp:lastModifiedBy>Esha Verma</cp:lastModifiedBy>
  <dcterms:created xsi:type="dcterms:W3CDTF">2020-06-15T00:56:47Z</dcterms:created>
  <dcterms:modified xsi:type="dcterms:W3CDTF">2020-06-25T16:41:35Z</dcterms:modified>
</cp:coreProperties>
</file>