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herwin/PycharmProjects/SatelliteTesting/Data/"/>
    </mc:Choice>
  </mc:AlternateContent>
  <xr:revisionPtr revIDLastSave="0" documentId="8_{4DF3CE37-0838-5449-A1A8-359B5AD7D359}" xr6:coauthVersionLast="47" xr6:coauthVersionMax="47" xr10:uidLastSave="{00000000-0000-0000-0000-000000000000}"/>
  <bookViews>
    <workbookView xWindow="5800" yWindow="460" windowWidth="27240" windowHeight="16040" xr2:uid="{4C4CEFA2-7D07-E643-8D9B-A6F8F578F44D}"/>
  </bookViews>
  <sheets>
    <sheet name="Sheet1" sheetId="1" r:id="rId1"/>
  </sheets>
  <externalReferences>
    <externalReference r:id="rId2"/>
  </externalReferences>
  <definedNames>
    <definedName name="Facility">'[1]Data Validation'!$A$2:$A$7</definedName>
    <definedName name="Gas_type">[1]!Table2[Gas]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7" i="1" l="1"/>
  <c r="AB26" i="1"/>
  <c r="AB25" i="1"/>
  <c r="AB23" i="1"/>
  <c r="AB22" i="1"/>
  <c r="AB19" i="1"/>
  <c r="O4" i="1" l="1"/>
  <c r="N4" i="1"/>
  <c r="O3" i="1"/>
  <c r="N3" i="1"/>
  <c r="O2" i="1"/>
  <c r="N2" i="1"/>
</calcChain>
</file>

<file path=xl/sharedStrings.xml><?xml version="1.0" encoding="utf-8"?>
<sst xmlns="http://schemas.openxmlformats.org/spreadsheetml/2006/main" count="542" uniqueCount="100">
  <si>
    <t>PerformerExperimentID</t>
  </si>
  <si>
    <t>FacilityID</t>
  </si>
  <si>
    <t>EquipmentUnitID</t>
  </si>
  <si>
    <t>DateOfSurvey</t>
  </si>
  <si>
    <t>Timestamp (hyperspectral technologies only)</t>
  </si>
  <si>
    <t>StartTime</t>
  </si>
  <si>
    <t>EndTime</t>
  </si>
  <si>
    <t>SurveyTime</t>
  </si>
  <si>
    <t>Gas</t>
  </si>
  <si>
    <t>PlumeLength (hyperspectral technologies only)</t>
  </si>
  <si>
    <t>FacilityEmissionRate</t>
  </si>
  <si>
    <t>FacilityEmissionRateUpper</t>
  </si>
  <si>
    <t>FacilityEmissionRateLower</t>
  </si>
  <si>
    <t>UncertaintyType</t>
  </si>
  <si>
    <t>WindSpeed</t>
  </si>
  <si>
    <t>WindDirection</t>
  </si>
  <si>
    <t>TransitDirection</t>
  </si>
  <si>
    <t>NumberOfEmissionSourcesReported</t>
  </si>
  <si>
    <t>9W3YFON-1</t>
  </si>
  <si>
    <t>N/A</t>
  </si>
  <si>
    <t>Methane</t>
  </si>
  <si>
    <t>9W-9kON-2</t>
  </si>
  <si>
    <t>9WB5FO-3</t>
  </si>
  <si>
    <t>Satellite</t>
  </si>
  <si>
    <t>Team</t>
  </si>
  <si>
    <t>GHGSat</t>
  </si>
  <si>
    <t>ISWind PlumeLength (hyperspectral technologies only)</t>
  </si>
  <si>
    <t>ISWind FacilityEmissionRate</t>
  </si>
  <si>
    <t>ISWind FacilityEmissionRateUpper</t>
  </si>
  <si>
    <t>ISWind FacilityEmissionRateLower</t>
  </si>
  <si>
    <t>ISWind UncertaintyType</t>
  </si>
  <si>
    <t>ISWind WindSpeed</t>
  </si>
  <si>
    <t>ISWind WindDirection</t>
  </si>
  <si>
    <t>ISWind TransitDirection</t>
  </si>
  <si>
    <t>ISWind NumberOfEmissionSourcesReported</t>
  </si>
  <si>
    <t>20211016183624_20211016183629</t>
  </si>
  <si>
    <t>20211021182310_20211021182315</t>
  </si>
  <si>
    <t>20211027182628_20211027182632</t>
  </si>
  <si>
    <t>PRISMA</t>
  </si>
  <si>
    <t>UPV</t>
  </si>
  <si>
    <t>19th October 2021</t>
  </si>
  <si>
    <t>27th October 2021</t>
  </si>
  <si>
    <t>21st October 2021</t>
  </si>
  <si>
    <t>22nd October 2021</t>
  </si>
  <si>
    <t>24th October 2021*</t>
  </si>
  <si>
    <t>28th October 2021</t>
  </si>
  <si>
    <t>29th October 2021**</t>
  </si>
  <si>
    <t>1st November 2021**</t>
  </si>
  <si>
    <t>3rd November 2021***</t>
  </si>
  <si>
    <t>Sentinel-2</t>
  </si>
  <si>
    <t>Landsat 8</t>
  </si>
  <si>
    <t>FR</t>
  </si>
  <si>
    <t>WV3</t>
  </si>
  <si>
    <t>18:24:58.763092Z</t>
  </si>
  <si>
    <t>18:10:37.5283260Z</t>
  </si>
  <si>
    <t>18:34:54.542039Z</t>
  </si>
  <si>
    <t>18:34:57.856604Z</t>
  </si>
  <si>
    <t>18:16:48.2627780Z</t>
  </si>
  <si>
    <t>18:25:01.184114Z</t>
  </si>
  <si>
    <t>10/17/2021</t>
  </si>
  <si>
    <t>10/19/2021</t>
  </si>
  <si>
    <t>1-sigma confidence interval</t>
  </si>
  <si>
    <t>10/22/2021</t>
  </si>
  <si>
    <t>10/24/2021</t>
  </si>
  <si>
    <t>cloudy</t>
  </si>
  <si>
    <t>10/27/2021</t>
  </si>
  <si>
    <t>10/29/2021</t>
  </si>
  <si>
    <t>Kayrros</t>
  </si>
  <si>
    <t>10/21/2021</t>
  </si>
  <si>
    <t>10/28/2021</t>
  </si>
  <si>
    <t>10/16/2021</t>
  </si>
  <si>
    <t>10/23/2021</t>
  </si>
  <si>
    <t>ClearSky-NoDetection</t>
  </si>
  <si>
    <t>UnknownSentinel2Direction</t>
  </si>
  <si>
    <t>+/- 1 sigma</t>
  </si>
  <si>
    <t>PartialClouds-NoDetection</t>
  </si>
  <si>
    <t>Min/max</t>
  </si>
  <si>
    <t>1.8  [0.8-2.9]</t>
  </si>
  <si>
    <t>1.4 [0.6-3.2]</t>
  </si>
  <si>
    <t>3.8 [2.6-4.4]</t>
  </si>
  <si>
    <t>2.2 [1.7-2.4]</t>
  </si>
  <si>
    <t>SRON</t>
  </si>
  <si>
    <t>Harvard</t>
  </si>
  <si>
    <t>21/10/17</t>
  </si>
  <si>
    <t>21/10/19</t>
  </si>
  <si>
    <t>21/10/21</t>
  </si>
  <si>
    <t>21/10/22</t>
  </si>
  <si>
    <t>21/10/24</t>
  </si>
  <si>
    <t>21/10/27</t>
  </si>
  <si>
    <t>21/10/28</t>
  </si>
  <si>
    <t>21/10/29</t>
  </si>
  <si>
    <t>21/11/1</t>
  </si>
  <si>
    <t>21/11/3</t>
  </si>
  <si>
    <t>Exclude</t>
  </si>
  <si>
    <t xml:space="preserve">2.6 [1.7-3.4]  </t>
  </si>
  <si>
    <t>1.9 [1.4-2.3]</t>
  </si>
  <si>
    <t xml:space="preserve">4.2 [3.9-4.4] </t>
  </si>
  <si>
    <t xml:space="preserve">4.1 [3.9-4.4] </t>
  </si>
  <si>
    <t>UncertaintyTypeManual</t>
  </si>
  <si>
    <t>UT 1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</si>
</sst>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yy"/>
    <numFmt numFmtId="165" formatCode="[$-409]h:mm:ss\ AM/PM;@"/>
    <numFmt numFmtId="166" formatCode="h:mm;@"/>
    <numFmt numFmtId="171" formatCode="0.0"/>
    <numFmt numFmtId="172" formatCode="0.00_ "/>
    <numFmt numFmtId="173" formatCode="0_ "/>
    <numFmt numFmtId="174" formatCode="#,##0.000_ "/>
    <numFmt numFmtId="175" formatCode="0.0_ "/>
    <numFmt numFmtId="176" formatCode="d/m/yyyy"/>
    <numFmt numFmtId="177" formatCode="[$]hh:mm:ss"/>
    <numFmt numFmtId="178" formatCode="hh:mm:ss"/>
  </numFmts>
  <fonts count="1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EDEDED"/>
      </patternFill>
    </fill>
    <fill>
      <patternFill patternType="solid">
        <fgColor rgb="FFFFFFFF"/>
        <bgColor rgb="FFEDEDED"/>
      </patternFill>
    </fill>
    <fill>
      <patternFill patternType="solid">
        <fgColor rgb="FFEDEDED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D7D3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6" fontId="0" fillId="2" borderId="1" xfId="0" applyNumberFormat="1" applyFill="1" applyBorder="1" applyAlignment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166" fontId="0" fillId="2" borderId="4" xfId="0" applyNumberFormat="1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9" fontId="0" fillId="4" borderId="4" xfId="0" applyNumberFormat="1" applyFill="1" applyBorder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14" fontId="0" fillId="0" borderId="1" xfId="0" applyNumberFormat="1" applyBorder="1" applyAlignment="1" applyProtection="1">
      <alignment horizontal="center"/>
      <protection locked="0"/>
    </xf>
    <xf numFmtId="166" fontId="0" fillId="5" borderId="1" xfId="0" applyNumberFormat="1" applyFill="1" applyBorder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17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1" fontId="0" fillId="7" borderId="4" xfId="0" applyNumberFormat="1" applyFill="1" applyBorder="1" applyAlignment="1" applyProtection="1">
      <alignment horizontal="center"/>
      <protection locked="0"/>
    </xf>
    <xf numFmtId="166" fontId="0" fillId="5" borderId="4" xfId="0" applyNumberFormat="1" applyFill="1" applyBorder="1" applyAlignment="1">
      <alignment horizontal="center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1" fontId="0" fillId="7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6" fontId="0" fillId="8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 applyProtection="1">
      <alignment horizontal="center"/>
      <protection locked="0"/>
    </xf>
    <xf numFmtId="166" fontId="0" fillId="8" borderId="4" xfId="0" applyNumberFormat="1" applyFill="1" applyBorder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6" borderId="4" xfId="0" applyNumberFormat="1" applyFill="1" applyBorder="1" applyAlignment="1" applyProtection="1">
      <alignment horizontal="center"/>
      <protection locked="0"/>
    </xf>
    <xf numFmtId="174" fontId="0" fillId="6" borderId="1" xfId="0" applyNumberFormat="1" applyFill="1" applyBorder="1" applyAlignment="1" applyProtection="1">
      <alignment horizontal="center"/>
      <protection locked="0"/>
    </xf>
    <xf numFmtId="175" fontId="0" fillId="6" borderId="1" xfId="0" applyNumberFormat="1" applyFill="1" applyBorder="1" applyAlignment="1" applyProtection="1">
      <alignment horizontal="center"/>
      <protection locked="0"/>
    </xf>
    <xf numFmtId="173" fontId="0" fillId="0" borderId="0" xfId="0" applyNumberFormat="1"/>
    <xf numFmtId="172" fontId="0" fillId="0" borderId="0" xfId="0" applyNumberFormat="1"/>
    <xf numFmtId="172" fontId="0" fillId="6" borderId="1" xfId="0" applyNumberForma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7" fontId="4" fillId="0" borderId="7" xfId="0" applyNumberFormat="1" applyFont="1" applyBorder="1" applyAlignment="1">
      <alignment horizontal="center"/>
    </xf>
    <xf numFmtId="20" fontId="4" fillId="0" borderId="7" xfId="0" applyNumberFormat="1" applyFont="1" applyBorder="1" applyAlignment="1">
      <alignment horizontal="center"/>
    </xf>
    <xf numFmtId="20" fontId="4" fillId="10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20" fontId="4" fillId="10" borderId="8" xfId="0" applyNumberFormat="1" applyFont="1" applyFill="1" applyBorder="1" applyAlignment="1">
      <alignment horizontal="center"/>
    </xf>
    <xf numFmtId="21" fontId="4" fillId="0" borderId="7" xfId="0" applyNumberFormat="1" applyFont="1" applyBorder="1" applyAlignment="1">
      <alignment horizontal="center"/>
    </xf>
    <xf numFmtId="0" fontId="4" fillId="12" borderId="7" xfId="0" applyFont="1" applyFill="1" applyBorder="1"/>
    <xf numFmtId="0" fontId="4" fillId="12" borderId="7" xfId="0" applyFont="1" applyFill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21" fontId="4" fillId="13" borderId="7" xfId="0" applyNumberFormat="1" applyFont="1" applyFill="1" applyBorder="1" applyAlignment="1">
      <alignment horizontal="center" wrapText="1"/>
    </xf>
    <xf numFmtId="0" fontId="4" fillId="13" borderId="7" xfId="0" applyFont="1" applyFill="1" applyBorder="1" applyAlignment="1">
      <alignment horizontal="center"/>
    </xf>
    <xf numFmtId="178" fontId="6" fillId="13" borderId="7" xfId="0" applyNumberFormat="1" applyFont="1" applyFill="1" applyBorder="1" applyAlignment="1">
      <alignment horizontal="center" wrapText="1"/>
    </xf>
    <xf numFmtId="20" fontId="4" fillId="0" borderId="7" xfId="0" applyNumberFormat="1" applyFont="1" applyBorder="1"/>
    <xf numFmtId="20" fontId="4" fillId="10" borderId="7" xfId="0" applyNumberFormat="1" applyFont="1" applyFill="1" applyBorder="1"/>
    <xf numFmtId="0" fontId="4" fillId="13" borderId="7" xfId="0" applyFont="1" applyFill="1" applyBorder="1"/>
    <xf numFmtId="0" fontId="7" fillId="11" borderId="8" xfId="0" applyFont="1" applyFill="1" applyBorder="1" applyAlignment="1">
      <alignment horizontal="center"/>
    </xf>
    <xf numFmtId="178" fontId="4" fillId="13" borderId="7" xfId="0" applyNumberFormat="1" applyFont="1" applyFill="1" applyBorder="1" applyAlignment="1">
      <alignment horizontal="center" wrapText="1"/>
    </xf>
    <xf numFmtId="0" fontId="4" fillId="11" borderId="7" xfId="0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14" fontId="8" fillId="0" borderId="6" xfId="0" applyNumberFormat="1" applyFont="1" applyBorder="1" applyAlignment="1" applyProtection="1">
      <alignment horizontal="center"/>
      <protection locked="0"/>
    </xf>
    <xf numFmtId="21" fontId="8" fillId="0" borderId="6" xfId="0" applyNumberFormat="1" applyFont="1" applyBorder="1" applyAlignment="1" applyProtection="1">
      <alignment horizontal="center"/>
      <protection locked="0"/>
    </xf>
    <xf numFmtId="166" fontId="8" fillId="0" borderId="6" xfId="0" applyNumberFormat="1" applyFont="1" applyBorder="1" applyAlignment="1" applyProtection="1">
      <alignment horizontal="center"/>
      <protection locked="0"/>
    </xf>
    <xf numFmtId="166" fontId="8" fillId="14" borderId="6" xfId="0" applyNumberFormat="1" applyFont="1" applyFill="1" applyBorder="1" applyAlignment="1">
      <alignment horizontal="center"/>
    </xf>
    <xf numFmtId="0" fontId="8" fillId="15" borderId="5" xfId="0" applyFont="1" applyFill="1" applyBorder="1" applyAlignment="1" applyProtection="1">
      <alignment horizontal="center"/>
      <protection locked="0"/>
    </xf>
    <xf numFmtId="0" fontId="9" fillId="15" borderId="5" xfId="0" applyFont="1" applyFill="1" applyBorder="1" applyAlignment="1" applyProtection="1">
      <alignment horizontal="center"/>
      <protection locked="0"/>
    </xf>
    <xf numFmtId="166" fontId="8" fillId="14" borderId="5" xfId="0" applyNumberFormat="1" applyFont="1" applyFill="1" applyBorder="1" applyAlignment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14" fontId="8" fillId="0" borderId="5" xfId="0" applyNumberFormat="1" applyFont="1" applyBorder="1" applyAlignment="1" applyProtection="1">
      <alignment horizontal="center"/>
      <protection locked="0"/>
    </xf>
    <xf numFmtId="21" fontId="8" fillId="0" borderId="5" xfId="0" applyNumberFormat="1" applyFont="1" applyBorder="1" applyAlignment="1" applyProtection="1">
      <alignment horizontal="center"/>
      <protection locked="0"/>
    </xf>
    <xf numFmtId="166" fontId="8" fillId="0" borderId="5" xfId="0" applyNumberFormat="1" applyFont="1" applyBorder="1" applyAlignment="1" applyProtection="1">
      <alignment horizontal="center"/>
      <protection locked="0"/>
    </xf>
    <xf numFmtId="0" fontId="8" fillId="16" borderId="5" xfId="0" applyFont="1" applyFill="1" applyBorder="1" applyAlignment="1" applyProtection="1">
      <alignment horizontal="center"/>
      <protection locked="0"/>
    </xf>
    <xf numFmtId="0" fontId="9" fillId="16" borderId="5" xfId="0" applyFont="1" applyFill="1" applyBorder="1" applyAlignment="1" applyProtection="1">
      <alignment horizontal="center"/>
      <protection locked="0"/>
    </xf>
    <xf numFmtId="0" fontId="9" fillId="6" borderId="4" xfId="0" applyFont="1" applyFill="1" applyBorder="1" applyAlignment="1" applyProtection="1">
      <alignment horizontal="center"/>
      <protection locked="0"/>
    </xf>
    <xf numFmtId="0" fontId="8" fillId="6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1" fillId="17" borderId="9" xfId="0" applyFont="1" applyFill="1" applyBorder="1" applyAlignment="1">
      <alignment horizontal="left" vertical="center" wrapText="1" readingOrder="1"/>
    </xf>
    <xf numFmtId="0" fontId="10" fillId="18" borderId="10" xfId="0" applyFont="1" applyFill="1" applyBorder="1" applyAlignment="1">
      <alignment horizontal="center" wrapText="1" readingOrder="1"/>
    </xf>
    <xf numFmtId="20" fontId="10" fillId="18" borderId="10" xfId="0" applyNumberFormat="1" applyFont="1" applyFill="1" applyBorder="1" applyAlignment="1">
      <alignment horizontal="center" wrapText="1" readingOrder="1"/>
    </xf>
    <xf numFmtId="0" fontId="11" fillId="17" borderId="11" xfId="0" applyFont="1" applyFill="1" applyBorder="1" applyAlignment="1">
      <alignment horizontal="left" vertical="center" wrapText="1" readingOrder="1"/>
    </xf>
    <xf numFmtId="0" fontId="11" fillId="19" borderId="9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worthy/Spring%202021/Exxon/Ehrenberg/GHGSat%20reports/GHGSat/Stage%201/DataReportingTemplate_AerialAppendix_GHGSat%20DATA.SAT_V3_Stag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erformer Info"/>
      <sheetName val="Survey Summary"/>
      <sheetName val="Detection Data - Facility Level"/>
      <sheetName val="Detection Data-Emission Source"/>
      <sheetName val="Data Validation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5DD6-B864-7A4C-B3DB-9D82392B1C81}">
  <dimension ref="A1:AE49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Q7" sqref="Q7"/>
    </sheetView>
  </sheetViews>
  <sheetFormatPr baseColWidth="10" defaultRowHeight="16" x14ac:dyDescent="0.2"/>
  <sheetData>
    <row r="1" spans="1:31" ht="97" thickBot="1" x14ac:dyDescent="0.25">
      <c r="A1" t="s">
        <v>24</v>
      </c>
      <c r="B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4" t="s">
        <v>98</v>
      </c>
      <c r="R1" s="3" t="s">
        <v>14</v>
      </c>
      <c r="S1" s="3" t="s">
        <v>15</v>
      </c>
      <c r="T1" s="3" t="s">
        <v>16</v>
      </c>
      <c r="U1" s="5" t="s">
        <v>17</v>
      </c>
      <c r="V1" s="18" t="s">
        <v>26</v>
      </c>
      <c r="W1" s="18" t="s">
        <v>27</v>
      </c>
      <c r="X1" s="18" t="s">
        <v>28</v>
      </c>
      <c r="Y1" s="18" t="s">
        <v>29</v>
      </c>
      <c r="Z1" s="18" t="s">
        <v>30</v>
      </c>
      <c r="AA1" s="18" t="s">
        <v>31</v>
      </c>
      <c r="AB1" s="18" t="s">
        <v>32</v>
      </c>
      <c r="AC1" s="18" t="s">
        <v>33</v>
      </c>
      <c r="AD1" s="18" t="s">
        <v>34</v>
      </c>
      <c r="AE1" s="18"/>
    </row>
    <row r="2" spans="1:31" x14ac:dyDescent="0.2">
      <c r="A2" t="s">
        <v>25</v>
      </c>
      <c r="B2" t="s">
        <v>25</v>
      </c>
      <c r="C2" s="6" t="s">
        <v>18</v>
      </c>
      <c r="D2" s="6">
        <v>1</v>
      </c>
      <c r="E2" s="6">
        <v>1</v>
      </c>
      <c r="F2" s="7">
        <v>44485</v>
      </c>
      <c r="G2" s="8">
        <v>44485.726851851898</v>
      </c>
      <c r="H2" s="9" t="s">
        <v>19</v>
      </c>
      <c r="I2" s="9" t="s">
        <v>19</v>
      </c>
      <c r="J2" s="10" t="s">
        <v>19</v>
      </c>
      <c r="K2" s="11" t="s">
        <v>20</v>
      </c>
      <c r="L2" s="12"/>
      <c r="M2" s="12">
        <v>1382</v>
      </c>
      <c r="N2" s="13">
        <f>M2*(1+0.39)</f>
        <v>1920.9800000000002</v>
      </c>
      <c r="O2" s="13">
        <f>M2*(1-0.39)</f>
        <v>843.02</v>
      </c>
      <c r="P2" s="14">
        <v>0.39</v>
      </c>
      <c r="Q2" s="84" t="s">
        <v>74</v>
      </c>
      <c r="R2" s="12">
        <v>3.72</v>
      </c>
      <c r="S2" s="12"/>
      <c r="T2" s="12"/>
      <c r="U2" s="15" t="s">
        <v>19</v>
      </c>
      <c r="V2" s="19"/>
      <c r="W2" s="19">
        <v>1534</v>
      </c>
      <c r="X2" s="19">
        <v>1886</v>
      </c>
      <c r="Y2" s="19">
        <v>1181</v>
      </c>
      <c r="Z2" s="20">
        <v>0.23</v>
      </c>
      <c r="AA2" s="19">
        <v>4.2699999999999996</v>
      </c>
      <c r="AB2" s="19"/>
      <c r="AC2" s="19"/>
      <c r="AD2" s="19" t="s">
        <v>19</v>
      </c>
    </row>
    <row r="3" spans="1:31" x14ac:dyDescent="0.2">
      <c r="A3" t="s">
        <v>25</v>
      </c>
      <c r="B3" t="s">
        <v>25</v>
      </c>
      <c r="C3" s="6" t="s">
        <v>21</v>
      </c>
      <c r="D3" s="6">
        <v>1</v>
      </c>
      <c r="E3" s="6">
        <v>1</v>
      </c>
      <c r="F3" s="7">
        <v>44493</v>
      </c>
      <c r="G3" s="8">
        <v>44493.732858796298</v>
      </c>
      <c r="H3" s="9" t="s">
        <v>19</v>
      </c>
      <c r="I3" s="9" t="s">
        <v>19</v>
      </c>
      <c r="J3" s="10" t="s">
        <v>19</v>
      </c>
      <c r="K3" s="11" t="s">
        <v>20</v>
      </c>
      <c r="L3" s="12"/>
      <c r="M3" s="12">
        <v>3848</v>
      </c>
      <c r="N3" s="13">
        <f>M3*(1+0.5)</f>
        <v>5772</v>
      </c>
      <c r="O3" s="13">
        <f>M3*(1-0.5)</f>
        <v>1924</v>
      </c>
      <c r="P3" s="14">
        <v>0.5</v>
      </c>
      <c r="Q3" s="84" t="s">
        <v>74</v>
      </c>
      <c r="R3" s="12">
        <v>2.0099999999999998</v>
      </c>
      <c r="S3" s="12"/>
      <c r="T3" s="12"/>
      <c r="U3" s="15" t="s">
        <v>19</v>
      </c>
      <c r="V3" s="19"/>
      <c r="W3" s="19">
        <v>4408</v>
      </c>
      <c r="X3" s="19">
        <v>5378</v>
      </c>
      <c r="Y3" s="19">
        <v>3438</v>
      </c>
      <c r="Z3" s="20">
        <v>0.22</v>
      </c>
      <c r="AA3" s="19">
        <v>2.4900000000000002</v>
      </c>
      <c r="AB3" s="19"/>
      <c r="AC3" s="19"/>
      <c r="AD3" s="19" t="s">
        <v>19</v>
      </c>
    </row>
    <row r="4" spans="1:31" x14ac:dyDescent="0.2">
      <c r="A4" t="s">
        <v>25</v>
      </c>
      <c r="B4" t="s">
        <v>25</v>
      </c>
      <c r="C4" s="6" t="s">
        <v>22</v>
      </c>
      <c r="D4" s="6">
        <v>1</v>
      </c>
      <c r="E4" s="6">
        <v>1</v>
      </c>
      <c r="F4" s="7">
        <v>44494</v>
      </c>
      <c r="G4" s="8">
        <v>44494.725428240701</v>
      </c>
      <c r="H4" s="9" t="s">
        <v>19</v>
      </c>
      <c r="I4" s="9" t="s">
        <v>19</v>
      </c>
      <c r="J4" s="10" t="s">
        <v>19</v>
      </c>
      <c r="K4" s="11" t="s">
        <v>20</v>
      </c>
      <c r="L4" s="11"/>
      <c r="M4" s="11">
        <v>223</v>
      </c>
      <c r="N4" s="16">
        <f>M4*(1+0.37)</f>
        <v>305.51000000000005</v>
      </c>
      <c r="O4" s="16">
        <f>M4*(1-0.37)</f>
        <v>140.49</v>
      </c>
      <c r="P4" s="17">
        <v>0.37</v>
      </c>
      <c r="Q4" s="84" t="s">
        <v>74</v>
      </c>
      <c r="R4" s="11">
        <v>5.0599999999999996</v>
      </c>
      <c r="S4" s="11"/>
      <c r="T4" s="11"/>
      <c r="U4" s="15" t="s">
        <v>19</v>
      </c>
      <c r="V4" s="19"/>
      <c r="W4" s="19">
        <v>253</v>
      </c>
      <c r="X4" s="19">
        <v>317</v>
      </c>
      <c r="Y4" s="19">
        <v>189</v>
      </c>
      <c r="Z4" s="20">
        <v>0.25</v>
      </c>
      <c r="AA4" s="19">
        <v>5.93</v>
      </c>
      <c r="AB4" s="19"/>
      <c r="AC4" s="19"/>
      <c r="AD4" s="19" t="s">
        <v>19</v>
      </c>
    </row>
    <row r="5" spans="1:31" x14ac:dyDescent="0.2">
      <c r="A5" t="s">
        <v>39</v>
      </c>
      <c r="B5" t="s">
        <v>38</v>
      </c>
      <c r="C5" s="6">
        <v>1</v>
      </c>
      <c r="D5" s="6">
        <v>1</v>
      </c>
      <c r="E5" s="6">
        <v>1</v>
      </c>
      <c r="F5" s="21">
        <v>44485</v>
      </c>
      <c r="G5" s="6" t="s">
        <v>35</v>
      </c>
      <c r="H5" s="9" t="s">
        <v>19</v>
      </c>
      <c r="I5" s="9" t="s">
        <v>19</v>
      </c>
      <c r="J5" s="22" t="s">
        <v>19</v>
      </c>
      <c r="K5" s="23" t="s">
        <v>20</v>
      </c>
      <c r="L5" s="24">
        <v>444.97190922573975</v>
      </c>
      <c r="M5" s="25">
        <v>2494.0315200556179</v>
      </c>
      <c r="N5" s="26"/>
      <c r="O5" s="27"/>
      <c r="P5" s="28">
        <v>966.26462982999999</v>
      </c>
      <c r="Q5" s="84" t="s">
        <v>99</v>
      </c>
      <c r="R5" s="23">
        <v>4.1443410355844561</v>
      </c>
      <c r="S5" s="23">
        <v>194.6463</v>
      </c>
      <c r="T5" s="23"/>
      <c r="U5" s="29" t="s">
        <v>19</v>
      </c>
      <c r="V5" s="24">
        <v>444.97190922573975</v>
      </c>
      <c r="W5" s="25">
        <v>3777.9033610375827</v>
      </c>
      <c r="X5" s="26"/>
      <c r="Y5" s="27"/>
      <c r="Z5" s="28">
        <v>1613.54</v>
      </c>
      <c r="AA5" s="23">
        <v>6.9439383561643808</v>
      </c>
      <c r="AB5" s="23"/>
      <c r="AC5" s="23"/>
      <c r="AD5" s="29" t="s">
        <v>19</v>
      </c>
    </row>
    <row r="6" spans="1:31" x14ac:dyDescent="0.2">
      <c r="A6" t="s">
        <v>39</v>
      </c>
      <c r="B6" t="s">
        <v>38</v>
      </c>
      <c r="C6" s="6">
        <v>2</v>
      </c>
      <c r="D6" s="6">
        <v>1</v>
      </c>
      <c r="E6" s="6">
        <v>1</v>
      </c>
      <c r="F6" s="21">
        <v>44490</v>
      </c>
      <c r="G6" s="21" t="s">
        <v>36</v>
      </c>
      <c r="H6" s="9" t="s">
        <v>19</v>
      </c>
      <c r="I6" s="9" t="s">
        <v>19</v>
      </c>
      <c r="J6" s="22" t="s">
        <v>19</v>
      </c>
      <c r="K6" s="23" t="s">
        <v>20</v>
      </c>
      <c r="L6" s="24">
        <v>1004.8880534666536</v>
      </c>
      <c r="M6" s="25">
        <v>4985.0897854227105</v>
      </c>
      <c r="N6" s="30"/>
      <c r="O6" s="31"/>
      <c r="P6" s="32">
        <v>1691.01666305</v>
      </c>
      <c r="Q6" s="84" t="s">
        <v>99</v>
      </c>
      <c r="R6" s="33">
        <v>2.7360195247508252</v>
      </c>
      <c r="S6" s="33">
        <v>169.15549999999999</v>
      </c>
      <c r="T6" s="33"/>
      <c r="U6" s="29" t="s">
        <v>19</v>
      </c>
      <c r="V6" s="24">
        <v>1004.8880534666536</v>
      </c>
      <c r="W6" s="25">
        <v>6469.1204690654631</v>
      </c>
      <c r="X6" s="30"/>
      <c r="Y6" s="31"/>
      <c r="Z6" s="32">
        <v>2433.89</v>
      </c>
      <c r="AA6" s="33">
        <v>3.9357666666666646</v>
      </c>
      <c r="AB6" s="33"/>
      <c r="AC6" s="33"/>
      <c r="AD6" s="29" t="s">
        <v>19</v>
      </c>
    </row>
    <row r="7" spans="1:31" x14ac:dyDescent="0.2">
      <c r="A7" t="s">
        <v>39</v>
      </c>
      <c r="B7" t="s">
        <v>38</v>
      </c>
      <c r="C7" s="6">
        <v>3</v>
      </c>
      <c r="D7" s="6">
        <v>1</v>
      </c>
      <c r="E7" s="6">
        <v>1</v>
      </c>
      <c r="F7" s="21">
        <v>44496</v>
      </c>
      <c r="G7" s="21" t="s">
        <v>37</v>
      </c>
      <c r="H7" s="9" t="s">
        <v>19</v>
      </c>
      <c r="I7" s="9" t="s">
        <v>19</v>
      </c>
      <c r="J7" s="22" t="s">
        <v>19</v>
      </c>
      <c r="K7" s="23" t="s">
        <v>20</v>
      </c>
      <c r="L7" s="24">
        <v>1020.8819716304133</v>
      </c>
      <c r="M7" s="25">
        <v>7225.5317071292138</v>
      </c>
      <c r="N7" s="30"/>
      <c r="O7" s="31"/>
      <c r="P7" s="32">
        <v>2890.3556947000002</v>
      </c>
      <c r="Q7" s="84" t="s">
        <v>99</v>
      </c>
      <c r="R7" s="33">
        <v>5.1555250057407145</v>
      </c>
      <c r="S7" s="33">
        <v>183.94720000000001</v>
      </c>
      <c r="T7" s="33"/>
      <c r="U7" s="29" t="s">
        <v>19</v>
      </c>
      <c r="V7" s="24">
        <v>1020.8819716304133</v>
      </c>
      <c r="W7" s="25">
        <v>5645.0037716416409</v>
      </c>
      <c r="X7" s="30"/>
      <c r="Y7" s="31"/>
      <c r="Z7" s="32">
        <v>2097.56</v>
      </c>
      <c r="AA7" s="33">
        <v>3.7447166666666658</v>
      </c>
      <c r="AB7" s="33"/>
      <c r="AC7" s="33"/>
      <c r="AD7" s="29" t="s">
        <v>19</v>
      </c>
    </row>
    <row r="8" spans="1:31" x14ac:dyDescent="0.2">
      <c r="A8" t="s">
        <v>39</v>
      </c>
      <c r="B8" t="s">
        <v>49</v>
      </c>
      <c r="C8" s="6">
        <v>1</v>
      </c>
      <c r="D8" s="6">
        <v>1</v>
      </c>
      <c r="E8" s="6">
        <v>1</v>
      </c>
      <c r="F8" s="21"/>
      <c r="G8" s="21"/>
      <c r="H8" s="9" t="s">
        <v>19</v>
      </c>
      <c r="I8" s="9" t="s">
        <v>19</v>
      </c>
      <c r="J8" s="34" t="s">
        <v>40</v>
      </c>
      <c r="K8" s="23" t="s">
        <v>20</v>
      </c>
      <c r="L8" s="39">
        <v>170.88</v>
      </c>
      <c r="M8" s="40">
        <v>5468</v>
      </c>
      <c r="N8" s="36"/>
      <c r="O8" s="36"/>
      <c r="P8" s="36">
        <v>1446</v>
      </c>
      <c r="Q8" s="84" t="s">
        <v>99</v>
      </c>
      <c r="R8" s="41">
        <v>1.4810000000000001</v>
      </c>
      <c r="S8" s="42">
        <v>-96.7</v>
      </c>
      <c r="T8" s="23"/>
      <c r="U8" s="37" t="s">
        <v>19</v>
      </c>
      <c r="V8" s="39">
        <v>170.88</v>
      </c>
      <c r="W8" s="45">
        <v>7233.8673332212202</v>
      </c>
      <c r="X8" s="38" t="s">
        <v>53</v>
      </c>
      <c r="Y8" s="39">
        <v>276.49764829983201</v>
      </c>
      <c r="Z8" s="36">
        <v>2331</v>
      </c>
      <c r="AA8" s="46">
        <v>2.3995341099999998</v>
      </c>
      <c r="AB8" s="46"/>
      <c r="AC8" s="23"/>
      <c r="AD8" s="37" t="s">
        <v>19</v>
      </c>
    </row>
    <row r="9" spans="1:31" x14ac:dyDescent="0.2">
      <c r="A9" t="s">
        <v>39</v>
      </c>
      <c r="B9" t="s">
        <v>50</v>
      </c>
      <c r="C9" s="6">
        <v>2</v>
      </c>
      <c r="D9" s="6">
        <v>1</v>
      </c>
      <c r="E9" s="6">
        <v>2</v>
      </c>
      <c r="F9" s="21"/>
      <c r="G9" s="21"/>
      <c r="H9" s="9" t="s">
        <v>19</v>
      </c>
      <c r="I9" s="9" t="s">
        <v>19</v>
      </c>
      <c r="J9" s="34" t="s">
        <v>42</v>
      </c>
      <c r="K9" s="23" t="s">
        <v>20</v>
      </c>
      <c r="L9" s="39">
        <v>278.20999999999998</v>
      </c>
      <c r="M9" s="40">
        <v>3032</v>
      </c>
      <c r="N9" s="38"/>
      <c r="O9" s="38"/>
      <c r="P9" s="38">
        <v>1012</v>
      </c>
      <c r="Q9" s="84" t="s">
        <v>99</v>
      </c>
      <c r="R9" s="43">
        <v>2.6059999999999999</v>
      </c>
      <c r="S9" s="44">
        <v>-86.2</v>
      </c>
      <c r="T9" s="33"/>
      <c r="U9" s="37" t="s">
        <v>19</v>
      </c>
      <c r="V9" s="39">
        <v>278.20999999999998</v>
      </c>
      <c r="W9" s="45">
        <v>4085.29693861327</v>
      </c>
      <c r="X9" s="38" t="s">
        <v>54</v>
      </c>
      <c r="Y9" s="39">
        <v>178.88002480573999</v>
      </c>
      <c r="Z9" s="38">
        <v>1531</v>
      </c>
      <c r="AA9" s="46">
        <v>3.9846921797004899</v>
      </c>
      <c r="AB9" s="46"/>
      <c r="AC9" s="33"/>
      <c r="AD9" s="37" t="s">
        <v>19</v>
      </c>
    </row>
    <row r="10" spans="1:31" x14ac:dyDescent="0.2">
      <c r="A10" t="s">
        <v>39</v>
      </c>
      <c r="B10" t="s">
        <v>49</v>
      </c>
      <c r="C10" s="6">
        <v>3</v>
      </c>
      <c r="D10" s="6">
        <v>1</v>
      </c>
      <c r="E10" s="6">
        <v>1</v>
      </c>
      <c r="F10" s="21"/>
      <c r="G10" s="21"/>
      <c r="H10" s="9" t="s">
        <v>19</v>
      </c>
      <c r="I10" s="9" t="s">
        <v>19</v>
      </c>
      <c r="J10" s="34" t="s">
        <v>43</v>
      </c>
      <c r="K10" s="23" t="s">
        <v>20</v>
      </c>
      <c r="L10" s="39">
        <v>164.92</v>
      </c>
      <c r="M10" s="40">
        <v>3005</v>
      </c>
      <c r="N10" s="38"/>
      <c r="O10" s="38"/>
      <c r="P10" s="38">
        <v>1011</v>
      </c>
      <c r="Q10" s="84" t="s">
        <v>99</v>
      </c>
      <c r="R10" s="43">
        <v>2.371</v>
      </c>
      <c r="S10" s="44">
        <v>8.6</v>
      </c>
      <c r="T10" s="33"/>
      <c r="U10" s="37" t="s">
        <v>19</v>
      </c>
      <c r="V10" s="39">
        <v>164.92</v>
      </c>
      <c r="W10" s="45">
        <v>2772.8839463281302</v>
      </c>
      <c r="X10" s="38" t="s">
        <v>55</v>
      </c>
      <c r="Y10" s="39">
        <v>111.706286378752</v>
      </c>
      <c r="Z10" s="38">
        <v>893</v>
      </c>
      <c r="AA10" s="46">
        <v>2.08232945091514</v>
      </c>
      <c r="AB10" s="46"/>
      <c r="AC10" s="33"/>
      <c r="AD10" s="37" t="s">
        <v>19</v>
      </c>
    </row>
    <row r="11" spans="1:31" x14ac:dyDescent="0.2">
      <c r="A11" t="s">
        <v>39</v>
      </c>
      <c r="B11" t="s">
        <v>49</v>
      </c>
      <c r="C11" s="6">
        <v>4</v>
      </c>
      <c r="D11" s="6">
        <v>1</v>
      </c>
      <c r="E11" s="6">
        <v>1</v>
      </c>
      <c r="F11" s="21"/>
      <c r="G11" s="21"/>
      <c r="H11" s="9" t="s">
        <v>19</v>
      </c>
      <c r="I11" s="9" t="s">
        <v>19</v>
      </c>
      <c r="J11" s="34" t="s">
        <v>44</v>
      </c>
      <c r="K11" s="23" t="s">
        <v>20</v>
      </c>
      <c r="L11" s="39" t="s">
        <v>51</v>
      </c>
      <c r="M11" s="39" t="s">
        <v>51</v>
      </c>
      <c r="N11" s="39" t="s">
        <v>51</v>
      </c>
      <c r="O11" s="39" t="s">
        <v>51</v>
      </c>
      <c r="P11" s="39" t="s">
        <v>51</v>
      </c>
      <c r="Q11" s="84" t="s">
        <v>99</v>
      </c>
      <c r="R11" s="43"/>
      <c r="S11" s="44"/>
      <c r="T11" s="33"/>
      <c r="U11" s="37" t="s">
        <v>19</v>
      </c>
      <c r="V11" s="39"/>
      <c r="W11" s="45"/>
      <c r="X11" s="38"/>
      <c r="Y11" s="39"/>
      <c r="Z11" s="38"/>
      <c r="AA11" s="47"/>
      <c r="AB11" s="47"/>
      <c r="AC11" s="33"/>
      <c r="AD11" s="37" t="s">
        <v>19</v>
      </c>
    </row>
    <row r="12" spans="1:31" x14ac:dyDescent="0.2">
      <c r="A12" t="s">
        <v>39</v>
      </c>
      <c r="B12" t="s">
        <v>49</v>
      </c>
      <c r="C12" s="6">
        <v>5</v>
      </c>
      <c r="D12" s="6">
        <v>1</v>
      </c>
      <c r="E12" s="6">
        <v>1</v>
      </c>
      <c r="F12" s="21"/>
      <c r="G12" s="21"/>
      <c r="H12" s="9" t="s">
        <v>19</v>
      </c>
      <c r="I12" s="9" t="s">
        <v>19</v>
      </c>
      <c r="J12" s="34" t="s">
        <v>41</v>
      </c>
      <c r="K12" s="23" t="s">
        <v>20</v>
      </c>
      <c r="L12" s="39">
        <v>184.39</v>
      </c>
      <c r="M12" s="40">
        <v>5333</v>
      </c>
      <c r="N12" s="38"/>
      <c r="O12" s="38"/>
      <c r="P12" s="38">
        <v>2108</v>
      </c>
      <c r="Q12" s="84" t="s">
        <v>99</v>
      </c>
      <c r="R12" s="43">
        <v>4.8810000000000002</v>
      </c>
      <c r="S12" s="44">
        <v>-97.5</v>
      </c>
      <c r="T12" s="33"/>
      <c r="U12" s="37" t="s">
        <v>19</v>
      </c>
      <c r="V12" s="39">
        <v>184.39</v>
      </c>
      <c r="W12" s="45">
        <v>4426.6676839042702</v>
      </c>
      <c r="X12" s="38" t="s">
        <v>56</v>
      </c>
      <c r="Y12" s="39">
        <v>132.56626597360801</v>
      </c>
      <c r="Z12" s="38">
        <v>1651</v>
      </c>
      <c r="AA12" s="46">
        <v>3.81916805324459</v>
      </c>
      <c r="AB12" s="46"/>
      <c r="AC12" s="33"/>
      <c r="AD12" s="37" t="s">
        <v>19</v>
      </c>
    </row>
    <row r="13" spans="1:31" x14ac:dyDescent="0.2">
      <c r="A13" t="s">
        <v>39</v>
      </c>
      <c r="B13" t="s">
        <v>50</v>
      </c>
      <c r="C13" s="6">
        <v>6</v>
      </c>
      <c r="D13" s="6">
        <v>1</v>
      </c>
      <c r="E13" s="6">
        <v>2</v>
      </c>
      <c r="F13" s="21"/>
      <c r="G13" s="21"/>
      <c r="H13" s="9" t="s">
        <v>19</v>
      </c>
      <c r="I13" s="9" t="s">
        <v>19</v>
      </c>
      <c r="J13" s="34" t="s">
        <v>45</v>
      </c>
      <c r="K13" s="23" t="s">
        <v>20</v>
      </c>
      <c r="L13" s="39">
        <v>120</v>
      </c>
      <c r="M13" s="40">
        <v>1625</v>
      </c>
      <c r="N13" s="38"/>
      <c r="O13" s="38"/>
      <c r="P13" s="38">
        <v>692</v>
      </c>
      <c r="Q13" s="84" t="s">
        <v>99</v>
      </c>
      <c r="R13" s="43">
        <v>4.4189999999999996</v>
      </c>
      <c r="S13" s="44">
        <v>-103.5</v>
      </c>
      <c r="T13" s="33"/>
      <c r="U13" s="37" t="s">
        <v>19</v>
      </c>
      <c r="V13" s="39">
        <v>120</v>
      </c>
      <c r="W13" s="45">
        <v>1735.3764291653199</v>
      </c>
      <c r="X13" s="38" t="s">
        <v>57</v>
      </c>
      <c r="Y13" s="39">
        <v>28.381470665668299</v>
      </c>
      <c r="Z13" s="38">
        <v>710</v>
      </c>
      <c r="AA13" s="46">
        <v>4.8125956739999998</v>
      </c>
      <c r="AB13" s="46"/>
      <c r="AC13" s="33"/>
      <c r="AD13" s="37" t="s">
        <v>19</v>
      </c>
    </row>
    <row r="14" spans="1:31" x14ac:dyDescent="0.2">
      <c r="A14" t="s">
        <v>39</v>
      </c>
      <c r="B14" t="s">
        <v>49</v>
      </c>
      <c r="C14" s="6">
        <v>7</v>
      </c>
      <c r="D14" s="6">
        <v>1</v>
      </c>
      <c r="E14" s="6">
        <v>1</v>
      </c>
      <c r="F14" s="21"/>
      <c r="G14" s="21"/>
      <c r="H14" s="9" t="s">
        <v>19</v>
      </c>
      <c r="I14" s="9" t="s">
        <v>19</v>
      </c>
      <c r="J14" s="34" t="s">
        <v>46</v>
      </c>
      <c r="K14" s="23" t="s">
        <v>20</v>
      </c>
      <c r="L14" s="39"/>
      <c r="M14" s="40"/>
      <c r="N14" s="38"/>
      <c r="O14" s="38"/>
      <c r="P14" s="38"/>
      <c r="Q14" s="84" t="s">
        <v>99</v>
      </c>
      <c r="R14" s="43">
        <v>2.2229999999999999</v>
      </c>
      <c r="S14" s="44">
        <v>-89.5</v>
      </c>
      <c r="T14" s="33"/>
      <c r="U14" s="37" t="s">
        <v>19</v>
      </c>
      <c r="V14" s="39"/>
      <c r="W14" s="45"/>
      <c r="X14" s="38"/>
      <c r="Y14" s="39"/>
      <c r="Z14" s="38"/>
      <c r="AA14" s="47"/>
      <c r="AB14" s="47"/>
      <c r="AC14" s="33"/>
      <c r="AD14" s="37" t="s">
        <v>19</v>
      </c>
    </row>
    <row r="15" spans="1:31" x14ac:dyDescent="0.2">
      <c r="A15" t="s">
        <v>39</v>
      </c>
      <c r="B15" t="s">
        <v>49</v>
      </c>
      <c r="C15" s="6">
        <v>8</v>
      </c>
      <c r="D15" s="6">
        <v>1</v>
      </c>
      <c r="E15" s="6">
        <v>1</v>
      </c>
      <c r="F15" s="21"/>
      <c r="G15" s="21"/>
      <c r="H15" s="9" t="s">
        <v>19</v>
      </c>
      <c r="I15" s="9" t="s">
        <v>19</v>
      </c>
      <c r="J15" s="34" t="s">
        <v>47</v>
      </c>
      <c r="K15" s="23" t="s">
        <v>20</v>
      </c>
      <c r="L15" s="39"/>
      <c r="M15" s="40"/>
      <c r="N15" s="38"/>
      <c r="O15" s="38"/>
      <c r="P15" s="38"/>
      <c r="Q15" s="84" t="s">
        <v>99</v>
      </c>
      <c r="R15" s="43">
        <v>3.57</v>
      </c>
      <c r="S15" s="44">
        <v>29.2</v>
      </c>
      <c r="T15" s="33"/>
      <c r="U15" s="37" t="s">
        <v>19</v>
      </c>
      <c r="V15" s="39"/>
      <c r="W15" s="45"/>
      <c r="X15" s="38"/>
      <c r="Y15" s="39"/>
      <c r="Z15" s="38"/>
      <c r="AA15" s="47"/>
      <c r="AB15" s="47"/>
      <c r="AC15" s="33"/>
      <c r="AD15" s="37" t="s">
        <v>19</v>
      </c>
    </row>
    <row r="16" spans="1:31" x14ac:dyDescent="0.2">
      <c r="A16" t="s">
        <v>39</v>
      </c>
      <c r="B16" t="s">
        <v>49</v>
      </c>
      <c r="C16" s="6">
        <v>9</v>
      </c>
      <c r="D16" s="6">
        <v>1</v>
      </c>
      <c r="E16" s="6">
        <v>1</v>
      </c>
      <c r="F16" s="21"/>
      <c r="G16" s="21"/>
      <c r="H16" s="9" t="s">
        <v>19</v>
      </c>
      <c r="I16" s="9" t="s">
        <v>19</v>
      </c>
      <c r="J16" s="34" t="s">
        <v>48</v>
      </c>
      <c r="K16" s="23" t="s">
        <v>20</v>
      </c>
      <c r="L16" s="39">
        <v>111.35</v>
      </c>
      <c r="M16" s="40">
        <v>1191</v>
      </c>
      <c r="N16" s="38"/>
      <c r="O16" s="38"/>
      <c r="P16" s="38">
        <v>458</v>
      </c>
      <c r="Q16" s="84" t="s">
        <v>99</v>
      </c>
      <c r="R16" s="43">
        <v>3.024</v>
      </c>
      <c r="S16" s="44">
        <v>-87.8</v>
      </c>
      <c r="T16" s="33"/>
      <c r="U16" s="37" t="s">
        <v>19</v>
      </c>
      <c r="V16" s="39">
        <v>111.35</v>
      </c>
      <c r="W16" s="45">
        <v>1344.3076398738799</v>
      </c>
      <c r="X16" s="38" t="s">
        <v>58</v>
      </c>
      <c r="Y16" s="39">
        <v>25.451444847469698</v>
      </c>
      <c r="Z16" s="38">
        <v>539</v>
      </c>
      <c r="AA16" s="46">
        <v>3.5869883530000002</v>
      </c>
      <c r="AB16" s="46"/>
      <c r="AC16" s="33"/>
      <c r="AD16" s="37" t="s">
        <v>19</v>
      </c>
    </row>
    <row r="17" spans="1:30" x14ac:dyDescent="0.2">
      <c r="A17" t="s">
        <v>39</v>
      </c>
      <c r="B17" t="s">
        <v>52</v>
      </c>
      <c r="C17" s="6">
        <v>1</v>
      </c>
      <c r="D17" s="21"/>
      <c r="E17" s="21"/>
      <c r="H17" s="9" t="s">
        <v>19</v>
      </c>
      <c r="I17" s="9" t="s">
        <v>19</v>
      </c>
      <c r="J17" s="22" t="s">
        <v>19</v>
      </c>
      <c r="K17" s="23" t="s">
        <v>20</v>
      </c>
      <c r="L17" s="35">
        <v>277</v>
      </c>
      <c r="M17" s="35">
        <v>4069</v>
      </c>
      <c r="N17" s="27"/>
      <c r="O17" s="27"/>
      <c r="P17" s="31">
        <v>1515</v>
      </c>
      <c r="Q17" s="84" t="s">
        <v>99</v>
      </c>
      <c r="R17" s="35">
        <v>3.7712729946266101</v>
      </c>
      <c r="S17" s="23">
        <v>47.041600000000003</v>
      </c>
      <c r="T17" s="23"/>
      <c r="U17" s="29" t="s">
        <v>19</v>
      </c>
      <c r="V17" s="35">
        <v>277</v>
      </c>
      <c r="W17" s="35">
        <v>4790</v>
      </c>
      <c r="X17" s="27"/>
      <c r="Y17" s="27"/>
      <c r="Z17" s="48">
        <v>1876</v>
      </c>
      <c r="AA17">
        <v>4.6734166666666646</v>
      </c>
      <c r="AB17" s="23"/>
      <c r="AC17" s="23"/>
      <c r="AD17" s="29" t="s">
        <v>19</v>
      </c>
    </row>
    <row r="18" spans="1:30" x14ac:dyDescent="0.2">
      <c r="A18" t="s">
        <v>67</v>
      </c>
      <c r="B18" t="s">
        <v>49</v>
      </c>
      <c r="C18" s="49">
        <v>1</v>
      </c>
      <c r="D18" s="49">
        <v>1</v>
      </c>
      <c r="E18" s="49">
        <v>1</v>
      </c>
      <c r="F18" s="50" t="s">
        <v>59</v>
      </c>
      <c r="G18" s="51">
        <v>0.77428240740740739</v>
      </c>
      <c r="H18" s="52" t="s">
        <v>19</v>
      </c>
      <c r="I18" s="52" t="s">
        <v>19</v>
      </c>
      <c r="J18" s="53" t="s">
        <v>19</v>
      </c>
      <c r="K18" s="54" t="s">
        <v>20</v>
      </c>
      <c r="L18" s="54">
        <v>0</v>
      </c>
      <c r="M18" s="54">
        <v>0</v>
      </c>
      <c r="N18" s="55"/>
      <c r="O18" s="55"/>
      <c r="P18" s="55"/>
      <c r="Q18" s="84" t="s">
        <v>74</v>
      </c>
      <c r="R18" s="54"/>
      <c r="S18" s="54"/>
      <c r="T18" s="54"/>
      <c r="U18" s="56" t="s">
        <v>19</v>
      </c>
      <c r="V18" s="54">
        <v>0</v>
      </c>
      <c r="W18" s="54">
        <v>0</v>
      </c>
      <c r="X18" s="55"/>
      <c r="Y18" s="55"/>
      <c r="Z18" s="55"/>
      <c r="AA18" s="54"/>
      <c r="AB18" s="54"/>
      <c r="AC18" s="54"/>
      <c r="AD18" s="56" t="s">
        <v>19</v>
      </c>
    </row>
    <row r="19" spans="1:30" x14ac:dyDescent="0.2">
      <c r="A19" t="s">
        <v>67</v>
      </c>
      <c r="B19" t="s">
        <v>49</v>
      </c>
      <c r="C19" s="49">
        <v>2</v>
      </c>
      <c r="D19" s="49">
        <v>1</v>
      </c>
      <c r="E19" s="49">
        <v>1</v>
      </c>
      <c r="F19" s="50" t="s">
        <v>60</v>
      </c>
      <c r="G19" s="57">
        <v>0.76733796296296297</v>
      </c>
      <c r="H19" s="52" t="s">
        <v>19</v>
      </c>
      <c r="I19" s="52" t="s">
        <v>19</v>
      </c>
      <c r="J19" s="53" t="s">
        <v>19</v>
      </c>
      <c r="K19" s="54" t="s">
        <v>20</v>
      </c>
      <c r="L19" s="54">
        <v>319</v>
      </c>
      <c r="M19" s="54">
        <v>6790</v>
      </c>
      <c r="N19" s="55">
        <v>10408</v>
      </c>
      <c r="O19" s="55">
        <v>4095</v>
      </c>
      <c r="P19" s="58" t="s">
        <v>61</v>
      </c>
      <c r="Q19" s="84" t="s">
        <v>74</v>
      </c>
      <c r="R19" s="54">
        <v>2.9</v>
      </c>
      <c r="S19" s="54">
        <v>338</v>
      </c>
      <c r="T19" s="54">
        <v>189</v>
      </c>
      <c r="U19" s="56" t="s">
        <v>19</v>
      </c>
      <c r="V19" s="54">
        <v>319</v>
      </c>
      <c r="W19" s="54">
        <v>6098</v>
      </c>
      <c r="X19" s="55">
        <v>7431</v>
      </c>
      <c r="Y19" s="55">
        <v>4765</v>
      </c>
      <c r="Z19" s="58" t="s">
        <v>61</v>
      </c>
      <c r="AA19" s="54">
        <v>2.4900000000000002</v>
      </c>
      <c r="AB19" s="54">
        <f>90-75.21</f>
        <v>14.790000000000006</v>
      </c>
      <c r="AC19" s="54">
        <v>189</v>
      </c>
      <c r="AD19" s="56" t="s">
        <v>19</v>
      </c>
    </row>
    <row r="20" spans="1:30" x14ac:dyDescent="0.2">
      <c r="A20" t="s">
        <v>67</v>
      </c>
      <c r="B20" t="s">
        <v>49</v>
      </c>
      <c r="C20" s="49">
        <v>3</v>
      </c>
      <c r="D20" s="49">
        <v>1</v>
      </c>
      <c r="E20" s="49">
        <v>1</v>
      </c>
      <c r="F20" s="50" t="s">
        <v>62</v>
      </c>
      <c r="G20" s="57">
        <v>0.77423611111111112</v>
      </c>
      <c r="H20" s="52" t="s">
        <v>19</v>
      </c>
      <c r="I20" s="52" t="s">
        <v>19</v>
      </c>
      <c r="J20" s="53" t="s">
        <v>19</v>
      </c>
      <c r="K20" s="54" t="s">
        <v>20</v>
      </c>
      <c r="L20" s="54">
        <v>0</v>
      </c>
      <c r="M20" s="54">
        <v>0</v>
      </c>
      <c r="N20" s="55"/>
      <c r="O20" s="55"/>
      <c r="P20" s="59"/>
      <c r="Q20" s="84" t="s">
        <v>74</v>
      </c>
      <c r="R20" s="54"/>
      <c r="S20" s="54"/>
      <c r="T20" s="54"/>
      <c r="U20" s="56" t="s">
        <v>19</v>
      </c>
      <c r="V20" s="54">
        <v>0</v>
      </c>
      <c r="W20" s="54">
        <v>0</v>
      </c>
      <c r="X20" s="55"/>
      <c r="Y20" s="55"/>
      <c r="Z20" s="59"/>
      <c r="AA20" s="54"/>
      <c r="AB20" s="54"/>
      <c r="AC20" s="54"/>
      <c r="AD20" s="56" t="s">
        <v>19</v>
      </c>
    </row>
    <row r="21" spans="1:30" x14ac:dyDescent="0.2">
      <c r="A21" t="s">
        <v>67</v>
      </c>
      <c r="B21" t="s">
        <v>49</v>
      </c>
      <c r="C21" s="49">
        <v>4</v>
      </c>
      <c r="D21" s="49">
        <v>1</v>
      </c>
      <c r="E21" s="49">
        <v>1</v>
      </c>
      <c r="F21" s="50" t="s">
        <v>63</v>
      </c>
      <c r="G21" s="57">
        <v>0.76738425925925924</v>
      </c>
      <c r="H21" s="52" t="s">
        <v>19</v>
      </c>
      <c r="I21" s="52" t="s">
        <v>19</v>
      </c>
      <c r="J21" s="53" t="s">
        <v>19</v>
      </c>
      <c r="K21" s="54" t="s">
        <v>20</v>
      </c>
      <c r="L21" s="54" t="s">
        <v>64</v>
      </c>
      <c r="M21" s="54" t="s">
        <v>64</v>
      </c>
      <c r="N21" s="55"/>
      <c r="O21" s="55"/>
      <c r="P21" s="59"/>
      <c r="Q21" s="84" t="s">
        <v>74</v>
      </c>
      <c r="R21" s="54"/>
      <c r="S21" s="54"/>
      <c r="T21" s="54"/>
      <c r="U21" s="56" t="s">
        <v>19</v>
      </c>
      <c r="V21" s="54" t="s">
        <v>64</v>
      </c>
      <c r="W21" s="54" t="s">
        <v>64</v>
      </c>
      <c r="X21" s="55"/>
      <c r="Y21" s="55"/>
      <c r="Z21" s="59"/>
      <c r="AA21" s="54"/>
      <c r="AB21" s="54"/>
      <c r="AC21" s="54"/>
      <c r="AD21" s="56" t="s">
        <v>19</v>
      </c>
    </row>
    <row r="22" spans="1:30" x14ac:dyDescent="0.2">
      <c r="A22" t="s">
        <v>67</v>
      </c>
      <c r="B22" t="s">
        <v>49</v>
      </c>
      <c r="C22" s="49">
        <v>5</v>
      </c>
      <c r="D22" s="49">
        <v>1</v>
      </c>
      <c r="E22" s="49">
        <v>1</v>
      </c>
      <c r="F22" s="50" t="s">
        <v>65</v>
      </c>
      <c r="G22" s="57">
        <v>0.77427083333333335</v>
      </c>
      <c r="H22" s="52" t="s">
        <v>19</v>
      </c>
      <c r="I22" s="52" t="s">
        <v>19</v>
      </c>
      <c r="J22" s="53" t="s">
        <v>19</v>
      </c>
      <c r="K22" s="54" t="s">
        <v>20</v>
      </c>
      <c r="L22" s="54">
        <v>376</v>
      </c>
      <c r="M22" s="54">
        <v>5614</v>
      </c>
      <c r="N22" s="55">
        <v>9773</v>
      </c>
      <c r="O22" s="55">
        <v>2634</v>
      </c>
      <c r="P22" s="58" t="s">
        <v>61</v>
      </c>
      <c r="Q22" s="84" t="s">
        <v>74</v>
      </c>
      <c r="R22" s="54">
        <v>3.8</v>
      </c>
      <c r="S22" s="54">
        <v>350</v>
      </c>
      <c r="T22" s="54">
        <v>189</v>
      </c>
      <c r="U22" s="56" t="s">
        <v>19</v>
      </c>
      <c r="V22" s="54">
        <v>376</v>
      </c>
      <c r="W22" s="54">
        <v>5134</v>
      </c>
      <c r="X22" s="55">
        <v>6929</v>
      </c>
      <c r="Y22" s="55">
        <v>3340</v>
      </c>
      <c r="Z22" s="58" t="s">
        <v>61</v>
      </c>
      <c r="AA22" s="54">
        <v>3.32</v>
      </c>
      <c r="AB22" s="54">
        <f t="shared" ref="AB22:AB23" si="0">90-43.9</f>
        <v>46.1</v>
      </c>
      <c r="AC22" s="54">
        <v>189</v>
      </c>
      <c r="AD22" s="56" t="s">
        <v>19</v>
      </c>
    </row>
    <row r="23" spans="1:30" x14ac:dyDescent="0.2">
      <c r="A23" t="s">
        <v>67</v>
      </c>
      <c r="B23" t="s">
        <v>49</v>
      </c>
      <c r="C23" s="49">
        <v>6</v>
      </c>
      <c r="D23" s="49">
        <v>1</v>
      </c>
      <c r="E23" s="49">
        <v>1</v>
      </c>
      <c r="F23" s="50" t="s">
        <v>66</v>
      </c>
      <c r="G23" s="57">
        <v>0.76733796296296297</v>
      </c>
      <c r="H23" s="52" t="s">
        <v>19</v>
      </c>
      <c r="I23" s="52" t="s">
        <v>19</v>
      </c>
      <c r="J23" s="53" t="s">
        <v>19</v>
      </c>
      <c r="K23" s="54" t="s">
        <v>20</v>
      </c>
      <c r="L23" s="54">
        <v>348</v>
      </c>
      <c r="M23" s="54">
        <v>4675</v>
      </c>
      <c r="N23" s="55">
        <v>8052</v>
      </c>
      <c r="O23" s="55">
        <v>2326</v>
      </c>
      <c r="P23" s="58" t="s">
        <v>61</v>
      </c>
      <c r="Q23" s="84" t="s">
        <v>74</v>
      </c>
      <c r="R23" s="54">
        <v>2.6</v>
      </c>
      <c r="S23" s="54">
        <v>1</v>
      </c>
      <c r="T23" s="54">
        <v>189</v>
      </c>
      <c r="U23" s="56" t="s">
        <v>19</v>
      </c>
      <c r="V23" s="54">
        <v>348</v>
      </c>
      <c r="W23" s="54">
        <v>7267</v>
      </c>
      <c r="X23" s="55">
        <v>10546</v>
      </c>
      <c r="Y23" s="55">
        <v>3988</v>
      </c>
      <c r="Z23" s="58" t="s">
        <v>61</v>
      </c>
      <c r="AA23" s="54">
        <v>4.8600000000000003</v>
      </c>
      <c r="AB23" s="54">
        <f t="shared" si="0"/>
        <v>46.1</v>
      </c>
      <c r="AC23" s="54">
        <v>189</v>
      </c>
      <c r="AD23" s="56" t="s">
        <v>19</v>
      </c>
    </row>
    <row r="24" spans="1:30" x14ac:dyDescent="0.2">
      <c r="A24" t="s">
        <v>67</v>
      </c>
      <c r="B24" t="s">
        <v>49</v>
      </c>
      <c r="C24" s="49">
        <v>7</v>
      </c>
      <c r="D24" s="49">
        <v>1</v>
      </c>
      <c r="E24" s="49">
        <v>1</v>
      </c>
      <c r="F24" s="50">
        <v>44207</v>
      </c>
      <c r="G24" s="57">
        <v>0.77423611111111112</v>
      </c>
      <c r="H24" s="52" t="s">
        <v>19</v>
      </c>
      <c r="I24" s="52" t="s">
        <v>19</v>
      </c>
      <c r="J24" s="53" t="s">
        <v>19</v>
      </c>
      <c r="K24" s="54" t="s">
        <v>20</v>
      </c>
      <c r="L24" s="54">
        <v>0</v>
      </c>
      <c r="M24" s="54">
        <v>0</v>
      </c>
      <c r="N24" s="55"/>
      <c r="O24" s="55"/>
      <c r="P24" s="59"/>
      <c r="Q24" s="84" t="s">
        <v>74</v>
      </c>
      <c r="R24" s="54"/>
      <c r="S24" s="54"/>
      <c r="T24" s="54"/>
      <c r="U24" s="56" t="s">
        <v>19</v>
      </c>
      <c r="V24" s="54">
        <v>0</v>
      </c>
      <c r="W24" s="54">
        <v>0</v>
      </c>
      <c r="X24" s="55"/>
      <c r="Y24" s="55"/>
      <c r="Z24" s="59"/>
      <c r="AA24" s="54"/>
      <c r="AB24" s="54"/>
      <c r="AC24" s="54"/>
      <c r="AD24" s="56" t="s">
        <v>19</v>
      </c>
    </row>
    <row r="25" spans="1:30" x14ac:dyDescent="0.2">
      <c r="A25" t="s">
        <v>67</v>
      </c>
      <c r="B25" t="s">
        <v>49</v>
      </c>
      <c r="C25" s="49">
        <v>8</v>
      </c>
      <c r="D25" s="49">
        <v>1</v>
      </c>
      <c r="E25" s="49">
        <v>1</v>
      </c>
      <c r="F25" s="50">
        <v>44266</v>
      </c>
      <c r="G25" s="57">
        <v>0.76737268518518509</v>
      </c>
      <c r="H25" s="52" t="s">
        <v>19</v>
      </c>
      <c r="I25" s="52" t="s">
        <v>19</v>
      </c>
      <c r="J25" s="53" t="s">
        <v>19</v>
      </c>
      <c r="K25" s="54" t="s">
        <v>20</v>
      </c>
      <c r="L25" s="54">
        <v>330</v>
      </c>
      <c r="M25" s="54">
        <v>2823</v>
      </c>
      <c r="N25" s="55">
        <v>5657</v>
      </c>
      <c r="O25" s="55">
        <v>1016</v>
      </c>
      <c r="P25" s="58" t="s">
        <v>61</v>
      </c>
      <c r="Q25" s="84" t="s">
        <v>74</v>
      </c>
      <c r="R25" s="54">
        <v>2.5</v>
      </c>
      <c r="S25" s="54">
        <v>353</v>
      </c>
      <c r="T25" s="54">
        <v>189</v>
      </c>
      <c r="U25" s="56" t="s">
        <v>19</v>
      </c>
      <c r="V25" s="54">
        <v>330</v>
      </c>
      <c r="W25" s="54">
        <v>3199</v>
      </c>
      <c r="X25" s="55">
        <v>4899</v>
      </c>
      <c r="Y25" s="55">
        <v>1498</v>
      </c>
      <c r="Z25" s="58" t="s">
        <v>61</v>
      </c>
      <c r="AA25" s="54">
        <v>2.96</v>
      </c>
      <c r="AB25" s="54">
        <f>90-53.1</f>
        <v>36.9</v>
      </c>
      <c r="AC25" s="54">
        <v>189</v>
      </c>
      <c r="AD25" s="56" t="s">
        <v>19</v>
      </c>
    </row>
    <row r="26" spans="1:30" x14ac:dyDescent="0.2">
      <c r="A26" t="s">
        <v>67</v>
      </c>
      <c r="B26" t="s">
        <v>50</v>
      </c>
      <c r="C26" s="49">
        <v>1</v>
      </c>
      <c r="D26" s="49">
        <v>1</v>
      </c>
      <c r="E26" s="49">
        <v>1</v>
      </c>
      <c r="F26" s="60" t="s">
        <v>68</v>
      </c>
      <c r="G26" s="61">
        <v>0.75737268518518519</v>
      </c>
      <c r="H26" s="52" t="s">
        <v>19</v>
      </c>
      <c r="I26" s="52" t="s">
        <v>19</v>
      </c>
      <c r="J26" s="53" t="s">
        <v>19</v>
      </c>
      <c r="K26" s="62" t="s">
        <v>20</v>
      </c>
      <c r="L26" s="62">
        <v>319</v>
      </c>
      <c r="M26" s="62">
        <v>2171</v>
      </c>
      <c r="N26" s="59">
        <v>4958</v>
      </c>
      <c r="O26" s="59">
        <v>626</v>
      </c>
      <c r="P26" s="58" t="s">
        <v>61</v>
      </c>
      <c r="Q26" s="84" t="s">
        <v>74</v>
      </c>
      <c r="R26" s="62">
        <v>2.2000000000000002</v>
      </c>
      <c r="S26" s="62">
        <v>6</v>
      </c>
      <c r="T26" s="54">
        <v>189</v>
      </c>
      <c r="U26" s="56" t="s">
        <v>19</v>
      </c>
      <c r="V26" s="62">
        <v>319</v>
      </c>
      <c r="W26" s="62">
        <v>3234</v>
      </c>
      <c r="X26" s="62">
        <v>3921</v>
      </c>
      <c r="Y26" s="59">
        <v>2547</v>
      </c>
      <c r="Z26" s="58" t="s">
        <v>61</v>
      </c>
      <c r="AA26" s="62">
        <v>3.9</v>
      </c>
      <c r="AB26" s="62">
        <f>90-42.54</f>
        <v>47.46</v>
      </c>
      <c r="AC26" s="54">
        <v>189</v>
      </c>
      <c r="AD26" s="56" t="s">
        <v>19</v>
      </c>
    </row>
    <row r="27" spans="1:30" x14ac:dyDescent="0.2">
      <c r="A27" t="s">
        <v>67</v>
      </c>
      <c r="B27" t="s">
        <v>50</v>
      </c>
      <c r="C27" s="49">
        <v>2</v>
      </c>
      <c r="D27" s="49">
        <v>1</v>
      </c>
      <c r="E27" s="49">
        <v>1</v>
      </c>
      <c r="F27" s="50" t="s">
        <v>69</v>
      </c>
      <c r="G27" s="61">
        <v>0.76166666666666671</v>
      </c>
      <c r="H27" s="52" t="s">
        <v>19</v>
      </c>
      <c r="I27" s="52" t="s">
        <v>19</v>
      </c>
      <c r="J27" s="53" t="s">
        <v>19</v>
      </c>
      <c r="K27" s="62" t="s">
        <v>20</v>
      </c>
      <c r="L27" s="62">
        <v>280</v>
      </c>
      <c r="M27" s="62">
        <v>2236</v>
      </c>
      <c r="N27" s="59">
        <v>5136</v>
      </c>
      <c r="O27" s="59">
        <v>363</v>
      </c>
      <c r="P27" s="58" t="s">
        <v>61</v>
      </c>
      <c r="Q27" s="84" t="s">
        <v>74</v>
      </c>
      <c r="R27" s="62">
        <v>4</v>
      </c>
      <c r="S27" s="62">
        <v>10</v>
      </c>
      <c r="T27" s="54">
        <v>189</v>
      </c>
      <c r="U27" s="56" t="s">
        <v>19</v>
      </c>
      <c r="V27" s="62">
        <v>280</v>
      </c>
      <c r="W27" s="62">
        <v>2489</v>
      </c>
      <c r="X27" s="62">
        <v>3024</v>
      </c>
      <c r="Y27" s="59">
        <v>1955</v>
      </c>
      <c r="Z27" s="58" t="s">
        <v>61</v>
      </c>
      <c r="AA27" s="62">
        <v>4.5999999999999996</v>
      </c>
      <c r="AB27" s="62">
        <f>90-44.41</f>
        <v>45.59</v>
      </c>
      <c r="AC27" s="54">
        <v>189</v>
      </c>
      <c r="AD27" s="56" t="s">
        <v>19</v>
      </c>
    </row>
    <row r="28" spans="1:30" x14ac:dyDescent="0.2">
      <c r="A28" t="s">
        <v>67</v>
      </c>
      <c r="B28" t="s">
        <v>38</v>
      </c>
      <c r="C28" s="49">
        <v>1</v>
      </c>
      <c r="D28" s="49">
        <v>1</v>
      </c>
      <c r="E28" s="49">
        <v>1</v>
      </c>
      <c r="F28" s="60" t="s">
        <v>70</v>
      </c>
      <c r="G28" s="63">
        <v>0.77530092592592592</v>
      </c>
      <c r="H28" s="64"/>
      <c r="I28" s="64"/>
      <c r="J28" s="65"/>
      <c r="K28" s="66"/>
      <c r="L28" s="62">
        <v>703</v>
      </c>
      <c r="M28" s="62">
        <v>2297</v>
      </c>
      <c r="N28" s="59">
        <v>3149</v>
      </c>
      <c r="O28" s="59">
        <v>1445</v>
      </c>
      <c r="P28" s="58" t="s">
        <v>61</v>
      </c>
      <c r="Q28" s="84" t="s">
        <v>74</v>
      </c>
      <c r="R28" s="62">
        <v>3.8</v>
      </c>
      <c r="S28" s="62">
        <v>359</v>
      </c>
      <c r="T28" s="67">
        <v>191</v>
      </c>
      <c r="U28" s="56" t="s">
        <v>19</v>
      </c>
      <c r="V28" s="62">
        <v>703</v>
      </c>
      <c r="W28" s="62">
        <v>3379</v>
      </c>
      <c r="X28" s="59">
        <v>4328</v>
      </c>
      <c r="Y28" s="59">
        <v>2430</v>
      </c>
      <c r="Z28" s="58" t="s">
        <v>61</v>
      </c>
      <c r="AA28" s="62">
        <v>6.18</v>
      </c>
      <c r="AB28" s="62">
        <v>15.1</v>
      </c>
      <c r="AC28" s="54">
        <v>191</v>
      </c>
      <c r="AD28" s="56" t="s">
        <v>19</v>
      </c>
    </row>
    <row r="29" spans="1:30" x14ac:dyDescent="0.2">
      <c r="A29" t="s">
        <v>67</v>
      </c>
      <c r="B29" t="s">
        <v>38</v>
      </c>
      <c r="C29" s="49">
        <v>2</v>
      </c>
      <c r="D29" s="49">
        <v>1</v>
      </c>
      <c r="E29" s="49">
        <v>1</v>
      </c>
      <c r="F29" s="50" t="s">
        <v>68</v>
      </c>
      <c r="G29" s="63">
        <v>0.76611111111111108</v>
      </c>
      <c r="H29" s="64"/>
      <c r="I29" s="64"/>
      <c r="J29" s="65"/>
      <c r="K29" s="66"/>
      <c r="L29" s="62">
        <v>1228</v>
      </c>
      <c r="M29" s="62">
        <v>3561</v>
      </c>
      <c r="N29" s="59">
        <v>4401</v>
      </c>
      <c r="O29" s="59">
        <v>2721</v>
      </c>
      <c r="P29" s="58" t="s">
        <v>61</v>
      </c>
      <c r="Q29" s="84" t="s">
        <v>74</v>
      </c>
      <c r="R29" s="62">
        <v>2.2000000000000002</v>
      </c>
      <c r="S29" s="62">
        <v>6</v>
      </c>
      <c r="T29" s="62">
        <v>191</v>
      </c>
      <c r="U29" s="56" t="s">
        <v>19</v>
      </c>
      <c r="V29" s="62">
        <v>1228</v>
      </c>
      <c r="W29" s="62">
        <v>4781</v>
      </c>
      <c r="X29" s="59">
        <v>5727</v>
      </c>
      <c r="Y29" s="59">
        <v>3835</v>
      </c>
      <c r="Z29" s="58" t="s">
        <v>61</v>
      </c>
      <c r="AA29" s="62">
        <v>3.89</v>
      </c>
      <c r="AB29" s="62">
        <v>42.9</v>
      </c>
      <c r="AC29" s="62">
        <v>191</v>
      </c>
      <c r="AD29" s="56" t="s">
        <v>19</v>
      </c>
    </row>
    <row r="30" spans="1:30" x14ac:dyDescent="0.2">
      <c r="A30" t="s">
        <v>67</v>
      </c>
      <c r="B30" t="s">
        <v>38</v>
      </c>
      <c r="C30" s="49">
        <v>3</v>
      </c>
      <c r="D30" s="49">
        <v>1</v>
      </c>
      <c r="E30" s="49">
        <v>1</v>
      </c>
      <c r="F30" s="50" t="s">
        <v>65</v>
      </c>
      <c r="G30" s="63">
        <v>0.76840277777777777</v>
      </c>
      <c r="H30" s="64"/>
      <c r="I30" s="64"/>
      <c r="J30" s="65"/>
      <c r="K30" s="66"/>
      <c r="L30" s="62">
        <v>422</v>
      </c>
      <c r="M30" s="62">
        <v>5479</v>
      </c>
      <c r="N30" s="59">
        <v>6821</v>
      </c>
      <c r="O30" s="59">
        <v>4137</v>
      </c>
      <c r="P30" s="58" t="s">
        <v>61</v>
      </c>
      <c r="Q30" s="84" t="s">
        <v>74</v>
      </c>
      <c r="R30" s="62">
        <v>3.8</v>
      </c>
      <c r="S30" s="62">
        <v>350</v>
      </c>
      <c r="T30" s="62">
        <v>191</v>
      </c>
      <c r="U30" s="56" t="s">
        <v>19</v>
      </c>
      <c r="V30" s="62">
        <v>422</v>
      </c>
      <c r="W30" s="62">
        <v>5051</v>
      </c>
      <c r="X30" s="59">
        <v>6454</v>
      </c>
      <c r="Y30" s="59">
        <v>3648</v>
      </c>
      <c r="Z30" s="58" t="s">
        <v>61</v>
      </c>
      <c r="AA30" s="62">
        <v>3.36</v>
      </c>
      <c r="AB30" s="62">
        <v>46.7</v>
      </c>
      <c r="AC30" s="62">
        <v>191</v>
      </c>
      <c r="AD30" s="56" t="s">
        <v>19</v>
      </c>
    </row>
    <row r="31" spans="1:30" x14ac:dyDescent="0.2">
      <c r="A31" t="s">
        <v>67</v>
      </c>
      <c r="B31" t="s">
        <v>52</v>
      </c>
      <c r="C31" s="49">
        <v>1</v>
      </c>
      <c r="D31" s="49">
        <v>1</v>
      </c>
      <c r="E31" s="49">
        <v>1</v>
      </c>
      <c r="F31" s="50" t="s">
        <v>71</v>
      </c>
      <c r="G31" s="68">
        <v>0.77839120370370374</v>
      </c>
      <c r="H31" s="64"/>
      <c r="I31" s="64"/>
      <c r="J31" s="65"/>
      <c r="K31" s="66"/>
      <c r="L31" s="62">
        <v>318</v>
      </c>
      <c r="M31" s="62">
        <v>1282</v>
      </c>
      <c r="N31" s="59">
        <v>2758</v>
      </c>
      <c r="O31" s="59">
        <v>522</v>
      </c>
      <c r="P31" s="58" t="s">
        <v>61</v>
      </c>
      <c r="Q31" s="84" t="s">
        <v>74</v>
      </c>
      <c r="R31" s="62">
        <v>2.9</v>
      </c>
      <c r="S31" s="62">
        <v>207</v>
      </c>
      <c r="T31" s="69">
        <v>190</v>
      </c>
      <c r="U31" s="53" t="s">
        <v>19</v>
      </c>
      <c r="V31" s="62">
        <v>318</v>
      </c>
      <c r="W31" s="62">
        <v>1578</v>
      </c>
      <c r="X31" s="59">
        <v>2053</v>
      </c>
      <c r="Y31" s="59">
        <v>1236</v>
      </c>
      <c r="Z31" s="58" t="s">
        <v>61</v>
      </c>
      <c r="AA31" s="62">
        <v>4.3099999999999996</v>
      </c>
      <c r="AB31" s="62">
        <v>207</v>
      </c>
      <c r="AC31" s="69">
        <v>190</v>
      </c>
      <c r="AD31" s="53" t="s">
        <v>19</v>
      </c>
    </row>
    <row r="32" spans="1:30" x14ac:dyDescent="0.2">
      <c r="A32" t="s">
        <v>82</v>
      </c>
      <c r="B32" t="s">
        <v>49</v>
      </c>
      <c r="C32" s="70">
        <v>1</v>
      </c>
      <c r="D32" s="71">
        <v>1</v>
      </c>
      <c r="E32" s="71">
        <v>1</v>
      </c>
      <c r="F32" s="72">
        <v>44486</v>
      </c>
      <c r="G32" s="73">
        <v>0.77428240740740739</v>
      </c>
      <c r="H32" s="74" t="s">
        <v>19</v>
      </c>
      <c r="I32" s="74" t="s">
        <v>19</v>
      </c>
      <c r="J32" s="75" t="s">
        <v>19</v>
      </c>
      <c r="K32" s="76" t="s">
        <v>20</v>
      </c>
      <c r="L32" s="77">
        <v>0</v>
      </c>
      <c r="M32" s="77">
        <v>0</v>
      </c>
      <c r="N32" s="77">
        <v>0</v>
      </c>
      <c r="O32" s="77">
        <v>0</v>
      </c>
      <c r="P32" s="77" t="s">
        <v>72</v>
      </c>
      <c r="Q32" s="84" t="s">
        <v>74</v>
      </c>
      <c r="R32" s="77" t="s">
        <v>72</v>
      </c>
      <c r="S32" s="77" t="s">
        <v>72</v>
      </c>
      <c r="T32" s="77" t="s">
        <v>73</v>
      </c>
      <c r="U32" s="78" t="s">
        <v>19</v>
      </c>
      <c r="W32" s="86">
        <v>0</v>
      </c>
      <c r="X32" s="86">
        <v>0</v>
      </c>
      <c r="Y32" s="86">
        <v>0</v>
      </c>
      <c r="Z32" s="86">
        <v>0</v>
      </c>
      <c r="AA32" s="86">
        <v>0</v>
      </c>
    </row>
    <row r="33" spans="1:28" x14ac:dyDescent="0.2">
      <c r="A33" t="s">
        <v>82</v>
      </c>
      <c r="B33" t="s">
        <v>49</v>
      </c>
      <c r="C33" s="79">
        <v>2</v>
      </c>
      <c r="D33" s="80">
        <v>1</v>
      </c>
      <c r="E33" s="80">
        <v>1</v>
      </c>
      <c r="F33" s="81">
        <v>44488</v>
      </c>
      <c r="G33" s="82">
        <v>0.76733796296296297</v>
      </c>
      <c r="H33" s="83" t="s">
        <v>19</v>
      </c>
      <c r="I33" s="83" t="s">
        <v>19</v>
      </c>
      <c r="J33" s="78" t="s">
        <v>19</v>
      </c>
      <c r="K33" s="76" t="s">
        <v>20</v>
      </c>
      <c r="L33" s="76">
        <v>188</v>
      </c>
      <c r="M33" s="76">
        <v>4069</v>
      </c>
      <c r="N33" s="84">
        <v>6322</v>
      </c>
      <c r="O33" s="84">
        <v>1816</v>
      </c>
      <c r="P33" s="84" t="s">
        <v>74</v>
      </c>
      <c r="Q33" s="84" t="s">
        <v>74</v>
      </c>
      <c r="R33" s="76">
        <v>0.96372999999999998</v>
      </c>
      <c r="S33" s="76">
        <v>4.3217280000000002</v>
      </c>
      <c r="T33" s="77" t="s">
        <v>73</v>
      </c>
      <c r="U33" s="78" t="s">
        <v>19</v>
      </c>
      <c r="W33" s="87">
        <v>5684</v>
      </c>
      <c r="X33" s="33">
        <v>7053</v>
      </c>
      <c r="Y33" s="33">
        <v>4315</v>
      </c>
      <c r="Z33" s="23" t="s">
        <v>74</v>
      </c>
      <c r="AA33" s="23">
        <v>1.545715</v>
      </c>
    </row>
    <row r="34" spans="1:28" x14ac:dyDescent="0.2">
      <c r="A34" t="s">
        <v>82</v>
      </c>
      <c r="B34" t="s">
        <v>49</v>
      </c>
      <c r="C34" s="79">
        <v>3</v>
      </c>
      <c r="D34" s="80">
        <v>1</v>
      </c>
      <c r="E34" s="80">
        <v>1</v>
      </c>
      <c r="F34" s="81">
        <v>44491</v>
      </c>
      <c r="G34" s="82">
        <v>0.77423611111111112</v>
      </c>
      <c r="H34" s="83" t="s">
        <v>19</v>
      </c>
      <c r="I34" s="83" t="s">
        <v>19</v>
      </c>
      <c r="J34" s="78" t="s">
        <v>19</v>
      </c>
      <c r="K34" s="76" t="s">
        <v>20</v>
      </c>
      <c r="L34" s="76">
        <v>148</v>
      </c>
      <c r="M34" s="76">
        <v>2102</v>
      </c>
      <c r="N34" s="84">
        <v>3056</v>
      </c>
      <c r="O34" s="84">
        <v>1148</v>
      </c>
      <c r="P34" s="84" t="s">
        <v>74</v>
      </c>
      <c r="Q34" s="84" t="s">
        <v>74</v>
      </c>
      <c r="R34" s="76">
        <v>1.764591</v>
      </c>
      <c r="S34" s="76">
        <v>269.78022399999998</v>
      </c>
      <c r="T34" s="77" t="s">
        <v>73</v>
      </c>
      <c r="U34" s="78" t="s">
        <v>19</v>
      </c>
      <c r="W34" s="33">
        <v>2652</v>
      </c>
      <c r="X34" s="88">
        <v>3335</v>
      </c>
      <c r="Y34" s="87">
        <v>1969</v>
      </c>
      <c r="Z34" s="23" t="s">
        <v>74</v>
      </c>
      <c r="AA34" s="23">
        <v>2.373983</v>
      </c>
    </row>
    <row r="35" spans="1:28" x14ac:dyDescent="0.2">
      <c r="A35" t="s">
        <v>82</v>
      </c>
      <c r="B35" t="s">
        <v>49</v>
      </c>
      <c r="C35" s="79">
        <v>4</v>
      </c>
      <c r="D35" s="80">
        <v>1</v>
      </c>
      <c r="E35" s="80">
        <v>1</v>
      </c>
      <c r="F35" s="81">
        <v>44493</v>
      </c>
      <c r="G35" s="82">
        <v>0.76738425925925924</v>
      </c>
      <c r="H35" s="83" t="s">
        <v>19</v>
      </c>
      <c r="I35" s="83" t="s">
        <v>19</v>
      </c>
      <c r="J35" s="78" t="s">
        <v>19</v>
      </c>
      <c r="K35" s="76" t="s">
        <v>20</v>
      </c>
      <c r="L35" s="77" t="s">
        <v>51</v>
      </c>
      <c r="M35" s="77" t="s">
        <v>51</v>
      </c>
      <c r="N35" s="77" t="s">
        <v>51</v>
      </c>
      <c r="O35" s="77" t="s">
        <v>51</v>
      </c>
      <c r="P35" s="77" t="s">
        <v>51</v>
      </c>
      <c r="Q35" s="84" t="s">
        <v>74</v>
      </c>
      <c r="R35" s="77" t="s">
        <v>51</v>
      </c>
      <c r="S35" s="77" t="s">
        <v>51</v>
      </c>
      <c r="T35" s="77" t="s">
        <v>73</v>
      </c>
      <c r="U35" s="78" t="s">
        <v>19</v>
      </c>
      <c r="W35" s="77" t="s">
        <v>51</v>
      </c>
      <c r="X35" s="77" t="s">
        <v>51</v>
      </c>
      <c r="Y35" s="77" t="s">
        <v>51</v>
      </c>
      <c r="Z35" s="77" t="s">
        <v>51</v>
      </c>
      <c r="AA35" s="77" t="s">
        <v>51</v>
      </c>
    </row>
    <row r="36" spans="1:28" x14ac:dyDescent="0.2">
      <c r="A36" t="s">
        <v>82</v>
      </c>
      <c r="B36" t="s">
        <v>49</v>
      </c>
      <c r="C36" s="79">
        <v>5</v>
      </c>
      <c r="D36" s="80">
        <v>1</v>
      </c>
      <c r="E36" s="80">
        <v>1</v>
      </c>
      <c r="F36" s="81">
        <v>44496</v>
      </c>
      <c r="G36" s="82">
        <v>0.77427083333333335</v>
      </c>
      <c r="H36" s="83" t="s">
        <v>19</v>
      </c>
      <c r="I36" s="83" t="s">
        <v>19</v>
      </c>
      <c r="J36" s="78" t="s">
        <v>19</v>
      </c>
      <c r="K36" s="76" t="s">
        <v>20</v>
      </c>
      <c r="L36" s="76">
        <v>187</v>
      </c>
      <c r="M36" s="76">
        <v>5187</v>
      </c>
      <c r="N36" s="84">
        <v>6956</v>
      </c>
      <c r="O36" s="84">
        <v>3418</v>
      </c>
      <c r="P36" s="84" t="s">
        <v>74</v>
      </c>
      <c r="Q36" s="84" t="s">
        <v>74</v>
      </c>
      <c r="R36" s="76">
        <v>4.4074910000000003</v>
      </c>
      <c r="S36" s="76">
        <v>7.4106310000000004</v>
      </c>
      <c r="T36" s="77" t="s">
        <v>73</v>
      </c>
      <c r="U36" s="78" t="s">
        <v>19</v>
      </c>
      <c r="W36" s="33">
        <v>4447</v>
      </c>
      <c r="X36" s="33">
        <v>5582</v>
      </c>
      <c r="Y36" s="33">
        <v>3312</v>
      </c>
      <c r="Z36" s="23" t="s">
        <v>74</v>
      </c>
      <c r="AA36" s="23">
        <v>3.6990609999999999</v>
      </c>
    </row>
    <row r="37" spans="1:28" x14ac:dyDescent="0.2">
      <c r="A37" t="s">
        <v>82</v>
      </c>
      <c r="B37" t="s">
        <v>49</v>
      </c>
      <c r="C37" s="79">
        <v>6</v>
      </c>
      <c r="D37" s="80">
        <v>1</v>
      </c>
      <c r="E37" s="80">
        <v>1</v>
      </c>
      <c r="F37" s="81">
        <v>44498</v>
      </c>
      <c r="G37" s="82">
        <v>0.76733796296296297</v>
      </c>
      <c r="H37" s="83" t="s">
        <v>19</v>
      </c>
      <c r="I37" s="83" t="s">
        <v>19</v>
      </c>
      <c r="J37" s="78" t="s">
        <v>19</v>
      </c>
      <c r="K37" s="76" t="s">
        <v>20</v>
      </c>
      <c r="L37" s="76">
        <v>122</v>
      </c>
      <c r="M37" s="76">
        <v>2762</v>
      </c>
      <c r="N37" s="84">
        <v>3915</v>
      </c>
      <c r="O37" s="84">
        <v>1609</v>
      </c>
      <c r="P37" s="84" t="s">
        <v>74</v>
      </c>
      <c r="Q37" s="84" t="s">
        <v>74</v>
      </c>
      <c r="R37" s="76">
        <v>2.4484089999999998</v>
      </c>
      <c r="S37" s="76">
        <v>10.779560999999999</v>
      </c>
      <c r="T37" s="77" t="s">
        <v>73</v>
      </c>
      <c r="U37" s="78" t="s">
        <v>19</v>
      </c>
      <c r="W37" s="33">
        <v>4757</v>
      </c>
      <c r="X37" s="33">
        <v>5890</v>
      </c>
      <c r="Y37" s="33">
        <v>3624</v>
      </c>
      <c r="Z37" s="23" t="s">
        <v>74</v>
      </c>
      <c r="AA37" s="23">
        <v>4.7276150000000001</v>
      </c>
    </row>
    <row r="38" spans="1:28" x14ac:dyDescent="0.2">
      <c r="A38" t="s">
        <v>82</v>
      </c>
      <c r="B38" t="s">
        <v>49</v>
      </c>
      <c r="C38" s="79">
        <v>7</v>
      </c>
      <c r="D38" s="80">
        <v>1</v>
      </c>
      <c r="E38" s="80">
        <v>1</v>
      </c>
      <c r="F38" s="81">
        <v>44501</v>
      </c>
      <c r="G38" s="82">
        <v>0.77423611111111112</v>
      </c>
      <c r="H38" s="83" t="s">
        <v>19</v>
      </c>
      <c r="I38" s="83" t="s">
        <v>19</v>
      </c>
      <c r="J38" s="78" t="s">
        <v>19</v>
      </c>
      <c r="K38" s="76" t="s">
        <v>20</v>
      </c>
      <c r="L38" s="77">
        <v>0</v>
      </c>
      <c r="M38" s="77">
        <v>0</v>
      </c>
      <c r="N38" s="77">
        <v>0</v>
      </c>
      <c r="O38" s="77">
        <v>0</v>
      </c>
      <c r="P38" s="85" t="s">
        <v>75</v>
      </c>
      <c r="Q38" s="84" t="s">
        <v>74</v>
      </c>
      <c r="R38" s="77" t="s">
        <v>75</v>
      </c>
      <c r="S38" s="77" t="s">
        <v>75</v>
      </c>
      <c r="T38" s="77" t="s">
        <v>73</v>
      </c>
      <c r="U38" s="78" t="s">
        <v>19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</row>
    <row r="39" spans="1:28" ht="17" thickBot="1" x14ac:dyDescent="0.25">
      <c r="A39" t="s">
        <v>82</v>
      </c>
      <c r="B39" t="s">
        <v>49</v>
      </c>
      <c r="C39" s="79">
        <v>8</v>
      </c>
      <c r="D39" s="80">
        <v>1</v>
      </c>
      <c r="E39" s="80">
        <v>1</v>
      </c>
      <c r="F39" s="81">
        <v>44503</v>
      </c>
      <c r="G39" s="82">
        <v>0.76737268518518509</v>
      </c>
      <c r="H39" s="83" t="s">
        <v>19</v>
      </c>
      <c r="I39" s="83" t="s">
        <v>19</v>
      </c>
      <c r="J39" s="78" t="s">
        <v>19</v>
      </c>
      <c r="K39" s="76" t="s">
        <v>20</v>
      </c>
      <c r="L39" s="76">
        <v>115</v>
      </c>
      <c r="M39" s="76">
        <v>1300</v>
      </c>
      <c r="N39" s="84">
        <v>1878</v>
      </c>
      <c r="O39" s="84">
        <v>722</v>
      </c>
      <c r="P39" s="84" t="s">
        <v>74</v>
      </c>
      <c r="Q39" s="84" t="s">
        <v>74</v>
      </c>
      <c r="R39" s="76">
        <v>2.5953439999999999</v>
      </c>
      <c r="S39" s="76">
        <v>3.860544</v>
      </c>
      <c r="T39" s="77" t="s">
        <v>73</v>
      </c>
      <c r="U39" s="78" t="s">
        <v>19</v>
      </c>
      <c r="W39" s="33">
        <v>1787</v>
      </c>
      <c r="X39" s="33">
        <v>2333</v>
      </c>
      <c r="Y39" s="33">
        <v>1241</v>
      </c>
      <c r="Z39" s="23" t="s">
        <v>74</v>
      </c>
      <c r="AA39" s="23">
        <v>3.7982109999999998</v>
      </c>
    </row>
    <row r="40" spans="1:28" ht="18" thickBot="1" x14ac:dyDescent="0.25">
      <c r="A40" t="s">
        <v>81</v>
      </c>
      <c r="B40" t="s">
        <v>49</v>
      </c>
      <c r="F40" s="90" t="s">
        <v>83</v>
      </c>
      <c r="G40" s="91">
        <v>0.76527777777777783</v>
      </c>
      <c r="L40" s="89" t="s">
        <v>93</v>
      </c>
      <c r="M40" s="89" t="s">
        <v>93</v>
      </c>
      <c r="N40" s="89" t="s">
        <v>93</v>
      </c>
      <c r="O40" s="89" t="s">
        <v>93</v>
      </c>
      <c r="P40" s="89" t="s">
        <v>93</v>
      </c>
      <c r="Q40" s="89" t="s">
        <v>76</v>
      </c>
      <c r="R40" s="89" t="s">
        <v>93</v>
      </c>
      <c r="S40" s="89" t="s">
        <v>93</v>
      </c>
    </row>
    <row r="41" spans="1:28" ht="35" thickBot="1" x14ac:dyDescent="0.25">
      <c r="A41" t="s">
        <v>81</v>
      </c>
      <c r="B41" t="s">
        <v>49</v>
      </c>
      <c r="F41" s="90" t="s">
        <v>84</v>
      </c>
      <c r="G41" s="91">
        <v>0.76736111111111116</v>
      </c>
      <c r="L41" s="89">
        <v>340</v>
      </c>
      <c r="M41" s="89">
        <v>3760</v>
      </c>
      <c r="N41" s="89">
        <v>1970</v>
      </c>
      <c r="O41" s="89">
        <v>6260</v>
      </c>
      <c r="P41" s="89" t="s">
        <v>76</v>
      </c>
      <c r="Q41" s="89" t="s">
        <v>76</v>
      </c>
      <c r="R41" s="89" t="s">
        <v>77</v>
      </c>
      <c r="S41" s="89">
        <v>175</v>
      </c>
      <c r="V41" s="93">
        <v>340</v>
      </c>
      <c r="W41" s="93">
        <v>4680</v>
      </c>
      <c r="X41" s="93">
        <v>3410</v>
      </c>
      <c r="Y41" s="93">
        <v>6000</v>
      </c>
      <c r="Z41" s="93" t="s">
        <v>76</v>
      </c>
      <c r="AA41" s="93" t="s">
        <v>94</v>
      </c>
      <c r="AB41" s="93">
        <v>197</v>
      </c>
    </row>
    <row r="42" spans="1:28" ht="35" thickBot="1" x14ac:dyDescent="0.25">
      <c r="A42" t="s">
        <v>81</v>
      </c>
      <c r="B42" t="s">
        <v>50</v>
      </c>
      <c r="F42" s="90" t="s">
        <v>85</v>
      </c>
      <c r="G42" s="91">
        <v>0.75763888888888886</v>
      </c>
      <c r="L42" s="89">
        <v>490</v>
      </c>
      <c r="M42" s="89">
        <v>1810</v>
      </c>
      <c r="N42" s="89">
        <v>1418</v>
      </c>
      <c r="O42" s="89">
        <v>2110</v>
      </c>
      <c r="P42" s="89" t="s">
        <v>76</v>
      </c>
      <c r="Q42" s="89" t="s">
        <v>76</v>
      </c>
      <c r="R42" s="89" t="s">
        <v>80</v>
      </c>
      <c r="S42" s="89">
        <v>186</v>
      </c>
      <c r="V42" s="93">
        <v>490</v>
      </c>
      <c r="W42" s="93">
        <v>2780</v>
      </c>
      <c r="X42" s="93">
        <v>2450</v>
      </c>
      <c r="Y42" s="93">
        <v>3170</v>
      </c>
      <c r="Z42" s="93" t="s">
        <v>76</v>
      </c>
      <c r="AA42" s="93" t="s">
        <v>97</v>
      </c>
      <c r="AB42" s="93">
        <v>221</v>
      </c>
    </row>
    <row r="43" spans="1:28" ht="35" thickBot="1" x14ac:dyDescent="0.25">
      <c r="A43" t="s">
        <v>81</v>
      </c>
      <c r="B43" t="s">
        <v>49</v>
      </c>
      <c r="F43" s="90" t="s">
        <v>86</v>
      </c>
      <c r="G43" s="91">
        <v>0.77430555555555547</v>
      </c>
      <c r="L43" s="89">
        <v>330</v>
      </c>
      <c r="M43" s="89">
        <v>1160</v>
      </c>
      <c r="N43" s="89">
        <v>570</v>
      </c>
      <c r="O43" s="89">
        <v>2590</v>
      </c>
      <c r="P43" s="89" t="s">
        <v>76</v>
      </c>
      <c r="Q43" s="89" t="s">
        <v>76</v>
      </c>
      <c r="R43" s="89" t="s">
        <v>78</v>
      </c>
      <c r="S43" s="89">
        <v>92</v>
      </c>
      <c r="V43" s="93">
        <v>330</v>
      </c>
      <c r="W43" s="93">
        <v>1500</v>
      </c>
      <c r="X43" s="93">
        <v>1203</v>
      </c>
      <c r="Y43" s="93">
        <v>1790</v>
      </c>
      <c r="Z43" s="93" t="s">
        <v>76</v>
      </c>
      <c r="AA43" s="93" t="s">
        <v>95</v>
      </c>
      <c r="AB43" s="93">
        <v>113</v>
      </c>
    </row>
    <row r="44" spans="1:28" ht="18" thickBot="1" x14ac:dyDescent="0.25">
      <c r="A44" t="s">
        <v>81</v>
      </c>
      <c r="B44" t="s">
        <v>49</v>
      </c>
      <c r="F44" s="90" t="s">
        <v>87</v>
      </c>
      <c r="G44" s="91">
        <v>0.76736111111111116</v>
      </c>
      <c r="L44" s="90" t="s">
        <v>51</v>
      </c>
      <c r="M44" s="90" t="s">
        <v>51</v>
      </c>
      <c r="N44" s="90" t="s">
        <v>51</v>
      </c>
      <c r="O44" s="90" t="s">
        <v>51</v>
      </c>
      <c r="P44" s="90" t="s">
        <v>51</v>
      </c>
      <c r="Q44" s="89" t="s">
        <v>76</v>
      </c>
      <c r="R44" s="90" t="s">
        <v>51</v>
      </c>
      <c r="S44" s="90" t="s">
        <v>51</v>
      </c>
      <c r="V44" s="90" t="s">
        <v>51</v>
      </c>
      <c r="W44" s="90" t="s">
        <v>51</v>
      </c>
      <c r="X44" s="90" t="s">
        <v>51</v>
      </c>
      <c r="Y44" s="90" t="s">
        <v>51</v>
      </c>
      <c r="Z44" s="90" t="s">
        <v>51</v>
      </c>
      <c r="AA44" s="90" t="s">
        <v>51</v>
      </c>
      <c r="AB44" s="90" t="s">
        <v>51</v>
      </c>
    </row>
    <row r="45" spans="1:28" ht="35" thickBot="1" x14ac:dyDescent="0.25">
      <c r="A45" t="s">
        <v>81</v>
      </c>
      <c r="B45" t="s">
        <v>49</v>
      </c>
      <c r="F45" s="90" t="s">
        <v>88</v>
      </c>
      <c r="G45" s="91">
        <v>0.77430555555555547</v>
      </c>
      <c r="L45" s="89">
        <v>260</v>
      </c>
      <c r="M45" s="89">
        <v>2250</v>
      </c>
      <c r="N45" s="89">
        <v>1440</v>
      </c>
      <c r="O45" s="89">
        <v>2870</v>
      </c>
      <c r="P45" s="89" t="s">
        <v>76</v>
      </c>
      <c r="Q45" s="89" t="s">
        <v>76</v>
      </c>
      <c r="R45" s="89" t="s">
        <v>79</v>
      </c>
      <c r="S45" s="89">
        <v>184</v>
      </c>
      <c r="V45" s="93">
        <v>260</v>
      </c>
      <c r="W45" s="93">
        <v>2380</v>
      </c>
      <c r="X45" s="93">
        <v>1940</v>
      </c>
      <c r="Y45" s="93">
        <v>2840</v>
      </c>
      <c r="Z45" s="93" t="s">
        <v>76</v>
      </c>
      <c r="AA45" s="93" t="s">
        <v>96</v>
      </c>
      <c r="AB45" s="93">
        <v>221</v>
      </c>
    </row>
    <row r="46" spans="1:28" ht="18" thickBot="1" x14ac:dyDescent="0.25">
      <c r="A46" t="s">
        <v>81</v>
      </c>
      <c r="B46" t="s">
        <v>50</v>
      </c>
      <c r="F46" s="90" t="s">
        <v>89</v>
      </c>
      <c r="G46" s="91">
        <v>0.76111111111111107</v>
      </c>
      <c r="L46" s="90" t="s">
        <v>51</v>
      </c>
      <c r="M46" s="90" t="s">
        <v>51</v>
      </c>
      <c r="N46" s="90" t="s">
        <v>51</v>
      </c>
      <c r="O46" s="90" t="s">
        <v>51</v>
      </c>
      <c r="P46" s="90" t="s">
        <v>51</v>
      </c>
      <c r="Q46" s="89" t="s">
        <v>76</v>
      </c>
      <c r="R46" s="90" t="s">
        <v>51</v>
      </c>
      <c r="S46" s="90" t="s">
        <v>51</v>
      </c>
      <c r="V46" s="90" t="s">
        <v>51</v>
      </c>
      <c r="W46" s="90" t="s">
        <v>51</v>
      </c>
      <c r="X46" s="90" t="s">
        <v>51</v>
      </c>
      <c r="Y46" s="90" t="s">
        <v>51</v>
      </c>
      <c r="Z46" s="90" t="s">
        <v>51</v>
      </c>
      <c r="AA46" s="90" t="s">
        <v>51</v>
      </c>
      <c r="AB46" s="90" t="s">
        <v>51</v>
      </c>
    </row>
    <row r="47" spans="1:28" ht="18" thickBot="1" x14ac:dyDescent="0.25">
      <c r="A47" t="s">
        <v>81</v>
      </c>
      <c r="B47" t="s">
        <v>49</v>
      </c>
      <c r="F47" s="90" t="s">
        <v>90</v>
      </c>
      <c r="G47" s="91">
        <v>0.76736111111111116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89" t="s">
        <v>76</v>
      </c>
      <c r="R47" s="92">
        <v>0</v>
      </c>
      <c r="S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</row>
    <row r="48" spans="1:28" ht="18" thickBot="1" x14ac:dyDescent="0.25">
      <c r="A48" t="s">
        <v>81</v>
      </c>
      <c r="B48" t="s">
        <v>49</v>
      </c>
      <c r="F48" s="90" t="s">
        <v>91</v>
      </c>
      <c r="G48" s="91">
        <v>0.77430555555555547</v>
      </c>
      <c r="L48" s="90" t="s">
        <v>51</v>
      </c>
      <c r="M48" s="90" t="s">
        <v>51</v>
      </c>
      <c r="N48" s="90" t="s">
        <v>51</v>
      </c>
      <c r="O48" s="90" t="s">
        <v>51</v>
      </c>
      <c r="P48" s="90" t="s">
        <v>51</v>
      </c>
      <c r="Q48" s="89" t="s">
        <v>76</v>
      </c>
      <c r="R48" s="90" t="s">
        <v>51</v>
      </c>
      <c r="S48" s="90" t="s">
        <v>51</v>
      </c>
      <c r="V48" s="90" t="s">
        <v>51</v>
      </c>
      <c r="W48" s="90" t="s">
        <v>51</v>
      </c>
      <c r="X48" s="90" t="s">
        <v>51</v>
      </c>
      <c r="Y48" s="90" t="s">
        <v>51</v>
      </c>
      <c r="Z48" s="90" t="s">
        <v>51</v>
      </c>
      <c r="AA48" s="90" t="s">
        <v>51</v>
      </c>
      <c r="AB48" s="90" t="s">
        <v>51</v>
      </c>
    </row>
    <row r="49" spans="1:28" ht="18" thickBot="1" x14ac:dyDescent="0.25">
      <c r="A49" t="s">
        <v>81</v>
      </c>
      <c r="B49" t="s">
        <v>49</v>
      </c>
      <c r="F49" s="90" t="s">
        <v>92</v>
      </c>
      <c r="G49" s="91">
        <v>0.76736111111111116</v>
      </c>
      <c r="L49">
        <v>0</v>
      </c>
      <c r="M49">
        <v>0</v>
      </c>
      <c r="N49">
        <v>0</v>
      </c>
      <c r="O49">
        <v>0</v>
      </c>
      <c r="P49">
        <v>0</v>
      </c>
      <c r="Q49" s="89" t="s">
        <v>76</v>
      </c>
      <c r="R49">
        <v>0</v>
      </c>
      <c r="S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conditionalFormatting sqref="C2:C4">
    <cfRule type="duplicateValues" dxfId="1" priority="2"/>
  </conditionalFormatting>
  <conditionalFormatting sqref="C5:C7">
    <cfRule type="duplicateValues" dxfId="0" priority="1"/>
  </conditionalFormatting>
  <dataValidations count="54">
    <dataValidation type="list" allowBlank="1" showInputMessage="1" showErrorMessage="1" error="Please select a pad ID from the drop down list." promptTitle="FacilityID" prompt="Select the assigned pad ID for the experiment." sqref="D2:E4" xr:uid="{801A869D-699D-3547-B40F-3F456B925FAA}">
      <formula1>Facility</formula1>
      <formula2>0</formula2>
    </dataValidation>
    <dataValidation type="decimal" operator="greaterThanOrEqual" allowBlank="1" showInputMessage="1" showErrorMessage="1" error="Value must be greater than or equal to 0. " promptTitle="PlumeLength" prompt="For hyperspectral technologies only, enter the plume length (in meters) used in the emission quantification algorithm." sqref="L2:L4" xr:uid="{4F99FB66-A5CE-614B-90EB-88B9E9B5DD2B}">
      <formula1>0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O2:O7 O17 Y5:Y7 Y17 Y36:Y37 Y39" xr:uid="{B049BF30-904D-D948-AC5A-1CB847177ECD}">
      <formula1>0</formula1>
      <formula2>M2</formula2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M2:M4" xr:uid="{B25DB94F-641D-F146-8C1B-2D545838FC01}">
      <formula1>0</formula1>
      <formula2>0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N2:N4" xr:uid="{8392F2E1-91EE-9447-822C-C24C4FCCF7C3}">
      <formula1>M2</formula1>
      <formula2>0</formula2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C2:C4" xr:uid="{3339ADD8-AE0F-6741-BDD8-63F05A34CB18}">
      <formula1>0</formula1>
      <formula2>0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T4" xr:uid="{4130425F-5377-B845-AD9F-093530765BB8}">
      <formula1>0</formula1>
      <formula2>R2</formula2>
    </dataValidation>
    <dataValidation type="decimal" allowBlank="1" showInputMessage="1" showErrorMessage="1" error="Value must be between 0 and FacilityEmissionRate" promptTitle="WindDirection" prompt="Azimuthal wind direction recorded" sqref="S4" xr:uid="{C3AE4D6E-E5D8-FB45-BC52-85571CCA6133}">
      <formula1>0</formula1>
      <formula2>P2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R4" xr:uid="{E51761A6-454A-134C-AE9F-420DCB67AA96}">
      <formula1>0</formula1>
      <formula2>O2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P4" xr:uid="{078A23BB-E499-6F46-BAE7-4C6EC3EDC468}">
      <formula1>0</formula1>
      <formula2>N2</formula2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G2:G4" xr:uid="{7009BCB2-7E18-E848-94EB-5DCE9825B354}">
      <formula1>44317</formula1>
      <formula2>0</formula2>
    </dataValidation>
    <dataValidation type="list" allowBlank="1" showInputMessage="1" showErrorMessage="1" prompt="Please select" sqref="K2:K4" xr:uid="{F43044CB-8075-0941-8343-3C3851A4DF4B}">
      <formula1>Gas_type</formula1>
      <formula2>0</formula2>
    </dataValidation>
    <dataValidation type="time" operator="greaterThan" allowBlank="1" showInputMessage="1" showErrorMessage="1" error="EndTime must be greater than StartTime" promptTitle="EndTime" prompt="Enter the time you completed this survey._x000a_Please enter local time (Mountain Time)." sqref="I2:I4" xr:uid="{6EB7343E-B1B2-D848-A082-84B19A1618B9}">
      <formula1>H2</formula1>
      <formula2>0</formula2>
    </dataValidation>
    <dataValidation type="time" operator="greaterThan" allowBlank="1" showInputMessage="1" showErrorMessage="1" promptTitle="StartTime" prompt="Enter the time you started this survey._x000a_Please enter local time (Mountain Time)." sqref="H2:H4" xr:uid="{42CA7A05-F786-2A47-946E-E35BCE23ECF8}">
      <formula1>0</formula1>
      <formula2>0</formula2>
    </dataValidation>
    <dataValidation type="date" operator="greaterThan" allowBlank="1" showInputMessage="1" showErrorMessage="1" promptTitle="DateOfSurvey" prompt="Enter the date you completed this survey._x000a_Format mm/dd/yyyy" sqref="F2:F4" xr:uid="{340C9E73-7BF2-BC43-A7AB-8791C269FD16}">
      <formula1>44317</formula1>
      <formula2>0</formula2>
    </dataValidation>
    <dataValidation type="list" allowBlank="1" showInputMessage="1" showErrorMessage="1" error="Please select a pad ID from the drop down list." promptTitle="FacilityID" prompt="Select the assigned pad ID for the experiment." sqref="D5:E7 C17" xr:uid="{9D570F6E-9387-9C45-B15E-003E3B68E300}">
      <formula1>Facility</formula1>
    </dataValidation>
    <dataValidation type="decimal" operator="greaterThanOrEqual" allowBlank="1" showInputMessage="1" showErrorMessage="1" error="Value must be greater than or equal to 0. " promptTitle="PlumeLength" prompt="For hyperspectral technologies only, enter the plume length (in meters) used in the emission quantification algorithm." sqref="L5:L7 L17 V5:V7 V17 W32:AA32 W38:AA38" xr:uid="{B31CBEFB-58D4-024F-9E3B-FB593AFC7C8F}">
      <formula1>0</formula1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M5:M7 M17 W5:W7 W17 W34 W36:W37 W39" xr:uid="{64CAB289-3B9B-9E48-A5F5-F19F45D0BB09}">
      <formula1>0</formula1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N5:N7 N17 X5:X7 X17 X36:X37 X39" xr:uid="{7D3988B5-619E-3443-9C8E-974D2638CFDC}">
      <formula1>M5</formula1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Z6:AC7 P6:P7" xr:uid="{3B9A0619-04DB-B24D-976E-0A5798550B50}">
      <formula1>0</formula1>
      <formula2>N6</formula2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" sqref="G6:G7" xr:uid="{085CBD8C-3D43-5841-840B-6B6864E993B2}">
      <formula1>44317</formula1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C5:C7" xr:uid="{8A48CCE0-D149-9E42-917B-DE76B6B4E003}"/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T5 T17 AC5" xr:uid="{B7292182-E2C4-D14B-A250-66102716694F}">
      <formula1>0</formula1>
      <formula2>R5</formula2>
    </dataValidation>
    <dataValidation type="decimal" allowBlank="1" showInputMessage="1" showErrorMessage="1" error="Value must be between 0 and FacilityEmissionRate" promptTitle="WindDirection" prompt="Azimuthal wind direction recorded" sqref="AB5 AB17" xr:uid="{3BED1101-E4B8-F643-BAA3-8140C6E1FD42}">
      <formula1>0</formula1>
      <formula2>Z5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AA5 AA33:AA34 AA36:AA37 AA39" xr:uid="{3F366201-9AEC-D34B-A2CF-C8A4885D042E}">
      <formula1>0</formula1>
      <formula2>Y5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P17 Z17 Z5 P5" xr:uid="{F235A48E-291C-D640-80E3-BEF63DE600E3}">
      <formula1>0</formula1>
      <formula2>N5</formula2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G5 E17" xr:uid="{E75B2EB2-FB31-0D4B-9D12-9F2994308436}">
      <formula1>44317</formula1>
    </dataValidation>
    <dataValidation type="list" allowBlank="1" showInputMessage="1" showErrorMessage="1" prompt="Please select" sqref="K5:K7 K17:K31" xr:uid="{B05C0D3E-3089-6F48-9D8F-37FD020BE134}">
      <formula1>Gas_type</formula1>
    </dataValidation>
    <dataValidation type="time" operator="greaterThan" allowBlank="1" showInputMessage="1" showErrorMessage="1" error="EndTime must be greater than StartTime" promptTitle="EndTime" prompt="Enter the time you completed this survey._x000a_Please enter local time (Mountain Time)." sqref="I5:I7 I17" xr:uid="{0443ABAF-B728-5E48-B6BC-63957FC36500}">
      <formula1>H5</formula1>
    </dataValidation>
    <dataValidation type="time" operator="greaterThan" allowBlank="1" showInputMessage="1" showErrorMessage="1" promptTitle="StartTime" prompt="Enter the time you started this survey._x000a_Please enter local time (Mountain Time)." sqref="H5:H7 H17" xr:uid="{9321F326-59E3-7C48-AA43-356F77B46821}">
      <formula1>0</formula1>
    </dataValidation>
    <dataValidation type="date" operator="greaterThan" allowBlank="1" showInputMessage="1" showErrorMessage="1" promptTitle="DateOfSurvey" prompt="Enter the date you completed this survey._x000a_Format mm/dd/yyyy" sqref="F5:F7 D17" xr:uid="{7672B332-7A66-0042-A3B4-681981ABA11E}">
      <formula1>44317</formula1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AC17" xr:uid="{124226C5-91E9-C049-A00C-162CB832C893}">
      <formula1>0</formula1>
      <formula2>#REF!</formula2>
    </dataValidation>
    <dataValidation type="custom" allowBlank="1" showInputMessage="1" showErrorMessage="1" prompt="StartTime - Enter the time you started this survey._x000a_Please enter local time (Mountain Time)." sqref="H18:H31" xr:uid="{F109D99B-4408-EC4F-8B21-52F98B3731A9}">
      <formula1>GT(H18,(0))</formula1>
    </dataValidation>
    <dataValidation type="decimal" allowBlank="1" showInputMessage="1" showErrorMessage="1" prompt="UncertaintyType - Interpretation of uncertainty range (e.g., 95% confidence interval, min/max)" sqref="Z18 P18" xr:uid="{22F63A25-8639-1A47-A5B7-D1E1EC477CCA}">
      <formula1>0</formula1>
      <formula2>N18</formula2>
    </dataValidation>
    <dataValidation type="decimal" operator="greaterThanOrEqual" allowBlank="1" showInputMessage="1" showErrorMessage="1" prompt="FacilityEmissionRateUpper - Enter the upper bound estimate of mass emission rate in kg/hr._x000a__x000a_Upper Bound = FacilityEmissionRate + Uncertainty" sqref="N18:N31 X18:X25 X28:Y28 X29:X31" xr:uid="{562D92D8-C615-A548-A418-2FD9C7D389E0}">
      <formula1>M18</formula1>
    </dataValidation>
    <dataValidation type="decimal" allowBlank="1" showInputMessage="1" showErrorMessage="1" prompt="FacilityEmissionRateLower - Enter the lower bound estimate of mass emission rate in kg/hr._x000a__x000a_Lower Bound = FacilityEmissionRate - Uncertainty" sqref="O18:O31 Y18:Y27 Y29:Y31" xr:uid="{A8BC1770-3718-6348-A92D-21826865B6F7}">
      <formula1>0</formula1>
      <formula2>M18</formula2>
    </dataValidation>
    <dataValidation type="decimal" allowBlank="1" showInputMessage="1" showErrorMessage="1" prompt="WindDirection - Azimuthal wind direction recorded" sqref="AB18 AB26 AB28 AB31" xr:uid="{0332EDF7-4247-3B41-A0B1-C2FCF99EE05E}">
      <formula1>0</formula1>
      <formula2>Z18</formula2>
    </dataValidation>
    <dataValidation type="decimal" allowBlank="1" showInputMessage="1" showErrorMessage="1" prompt="WindSpeed - If applicable, report here the wind speed estimate used in computing the total emission rate. The units of this field should be meters per second. If not applicable, report &quot;N/A&quot;" sqref="AA18 AA26 AA28 AA31" xr:uid="{7442A16C-E675-CD4E-82F7-9CCEEBEC4518}">
      <formula1>0</formula1>
      <formula2>Y18</formula2>
    </dataValidation>
    <dataValidation type="custom" allowBlank="1" showInputMessage="1" showErrorMessage="1" prompt="EndTime - Enter the time you completed this survey._x000a_Please enter local time (Mountain Time)." sqref="I18:I31" xr:uid="{F2DA2378-6C1E-BB40-9061-3C33BE02B44B}">
      <formula1>GT(I18,(H18))</formula1>
    </dataValidation>
    <dataValidation type="list" allowBlank="1" showInputMessage="1" showErrorMessage="1" prompt="FacilityID - Select the assigned pad ID for the experiment." sqref="D18:E31" xr:uid="{887887A7-025D-794A-8F28-BD728892D1CE}">
      <formula1>Facility</formula1>
    </dataValidation>
    <dataValidation type="decimal" allowBlank="1" showInputMessage="1" showErrorMessage="1" prompt="TransitDirection - Aircraft azimuthal orientation during overflight (for single-overpass sensors, e.g. hyperspectral imaging spectrometers)" sqref="T18 AC18" xr:uid="{92F680DD-0C03-EA4A-827B-F6BAD7E1552D}">
      <formula1>0</formula1>
      <formula2>R18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AA19:AB19 Z20:AB21 AA22:AB23 Z24:AB24 AB25 AA27:AB27 AA29:AB30 P20:P21 P24" xr:uid="{45A286F7-EF32-FC43-840E-75DA5D5BB5F8}">
      <formula1>0</formula1>
      <formula2>N19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Z33:Z34 Z36:Z37 Z39" xr:uid="{787888D4-D36A-D847-9EFD-3AAE9818A7E7}">
      <formula1>0</formula1>
      <formula2>Y33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Y33" xr:uid="{EF41466B-6BAE-534B-8A7C-F4B89066CD73}">
      <formula1>0</formula1>
      <formula2>W34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X33" xr:uid="{5BB4CE7F-31C3-4641-BC4C-72BE1D49B2A9}">
      <formula1>0</formula1>
      <formula2>W33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Y33" xr:uid="{397AD8D7-9986-0849-9D0D-C3CD2D57BBF6}">
      <formula1>W33</formula1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P2:P3" xr:uid="{ABBEB33D-9467-0D46-A50E-20299830F889}">
      <formula1>0</formula1>
      <formula2>N3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R2:T3" xr:uid="{4056ACD5-C586-AC46-B1CD-1733ED4D0127}">
      <formula1>0</formula1>
      <formula2>O3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R6:T7" xr:uid="{77CE3CF2-ADC1-A64B-BDBC-287C5FC37DEC}">
      <formula1>0</formula1>
      <formula2>O6</formula2>
    </dataValidation>
    <dataValidation type="decimal" allowBlank="1" showInputMessage="1" showErrorMessage="1" error="Value must be between 0 and FacilityEmissionRate" promptTitle="WindDirection" prompt="Azimuthal wind direction recorded" sqref="S5 S17" xr:uid="{3D850B5D-39EC-E143-99A9-10E33B84A811}">
      <formula1>0</formula1>
      <formula2>P5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R5 R17" xr:uid="{75A402C2-C687-EE4F-9614-A119E5868F91}">
      <formula1>0</formula1>
      <formula2>O5</formula2>
    </dataValidation>
    <dataValidation type="decimal" allowBlank="1" showInputMessage="1" showErrorMessage="1" prompt="WindDirection - Azimuthal wind direction recorded" sqref="S18 S26 S28 S31" xr:uid="{2E1CAA3C-C889-B440-A33A-231B81F491E9}">
      <formula1>0</formula1>
      <formula2>P18</formula2>
    </dataValidation>
    <dataValidation type="decimal" allowBlank="1" showInputMessage="1" showErrorMessage="1" prompt="WindSpeed - If applicable, report here the wind speed estimate used in computing the total emission rate. The units of this field should be meters per second. If not applicable, report &quot;N/A&quot;" sqref="R18 R26 R28 R31" xr:uid="{9CA913C5-8AE0-6043-8E4E-4DF932CE9496}">
      <formula1>0</formula1>
      <formula2>O18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S25 R27:S27 R29:S30 R19:S24" xr:uid="{BEF576E3-4484-AC48-9C1C-F2FCD1907DCF}">
      <formula1>0</formula1>
      <formula2>O19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2022-03-01T00:20:52Z</dcterms:created>
  <dcterms:modified xsi:type="dcterms:W3CDTF">2022-03-02T17:02:48Z</dcterms:modified>
</cp:coreProperties>
</file>