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4_Controlled_Releases\6_Data_Analysis\e_Compiled_data\Release_Vols\"/>
    </mc:Choice>
  </mc:AlternateContent>
  <xr:revisionPtr revIDLastSave="0" documentId="13_ncr:1_{073183E3-29EA-4585-865D-ED1F638EE873}" xr6:coauthVersionLast="47" xr6:coauthVersionMax="47" xr10:uidLastSave="{00000000-0000-0000-0000-000000000000}"/>
  <bookViews>
    <workbookView xWindow="-108" yWindow="-108" windowWidth="19416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2" i="1"/>
  <c r="E29" i="1"/>
  <c r="L29" i="1" s="1"/>
  <c r="E14" i="1"/>
  <c r="L14" i="1" s="1"/>
  <c r="E23" i="1"/>
  <c r="E18" i="1"/>
  <c r="L18" i="1" s="1"/>
  <c r="E12" i="1"/>
  <c r="L12" i="1" s="1"/>
  <c r="E9" i="1"/>
  <c r="E36" i="1"/>
  <c r="E26" i="1"/>
  <c r="L26" i="1" s="1"/>
  <c r="E16" i="1"/>
  <c r="L16" i="1" s="1"/>
  <c r="E7" i="1"/>
  <c r="L7" i="1" s="1"/>
  <c r="E20" i="1"/>
  <c r="L20" i="1" s="1"/>
  <c r="E28" i="1" l="1"/>
  <c r="L28" i="1" s="1"/>
  <c r="E11" i="1"/>
  <c r="L11" i="1" s="1"/>
  <c r="E38" i="1" l="1"/>
  <c r="L38" i="1" s="1"/>
  <c r="E37" i="1"/>
  <c r="E35" i="1"/>
  <c r="E34" i="1"/>
  <c r="E33" i="1" l="1"/>
  <c r="E31" i="1"/>
  <c r="L31" i="1" s="1"/>
  <c r="E30" i="1"/>
  <c r="L30" i="1" s="1"/>
  <c r="E27" i="1"/>
  <c r="L27" i="1" s="1"/>
  <c r="E25" i="1" l="1"/>
  <c r="L25" i="1" s="1"/>
  <c r="E24" i="1"/>
  <c r="L24" i="1" s="1"/>
  <c r="E22" i="1" l="1"/>
  <c r="E21" i="1"/>
  <c r="L21" i="1" s="1"/>
  <c r="E19" i="1"/>
  <c r="L19" i="1" s="1"/>
  <c r="E17" i="1"/>
  <c r="E15" i="1"/>
  <c r="L15" i="1" s="1"/>
  <c r="E13" i="1"/>
  <c r="L13" i="1" s="1"/>
  <c r="E10" i="1" l="1"/>
  <c r="L10" i="1" s="1"/>
  <c r="E8" i="1"/>
  <c r="E6" i="1"/>
  <c r="L6" i="1" s="1"/>
  <c r="E5" i="1"/>
  <c r="L5" i="1" s="1"/>
</calcChain>
</file>

<file path=xl/sharedStrings.xml><?xml version="1.0" encoding="utf-8"?>
<sst xmlns="http://schemas.openxmlformats.org/spreadsheetml/2006/main" count="216" uniqueCount="66">
  <si>
    <t>Satellite overpasses</t>
  </si>
  <si>
    <t>Date</t>
  </si>
  <si>
    <t>Time (UTC)</t>
  </si>
  <si>
    <t>Satellite</t>
  </si>
  <si>
    <t>SCFH</t>
  </si>
  <si>
    <t>KGH</t>
  </si>
  <si>
    <t>Notes</t>
  </si>
  <si>
    <t>21/10/16</t>
  </si>
  <si>
    <t>GHGSAT</t>
  </si>
  <si>
    <t>Y</t>
  </si>
  <si>
    <t>21/10/17</t>
  </si>
  <si>
    <t>21/10/19</t>
  </si>
  <si>
    <t>21/10/21</t>
  </si>
  <si>
    <t>Landsat</t>
  </si>
  <si>
    <t>N</t>
  </si>
  <si>
    <t>21/10/22</t>
  </si>
  <si>
    <t>21/10/23</t>
  </si>
  <si>
    <t>21/10/24</t>
  </si>
  <si>
    <t>21/10/25</t>
  </si>
  <si>
    <t>21/10/27</t>
  </si>
  <si>
    <t>21/10/28</t>
  </si>
  <si>
    <t>21/10/29</t>
  </si>
  <si>
    <t>21/11/1</t>
  </si>
  <si>
    <t>Delivered a zero</t>
  </si>
  <si>
    <t>Confirmed Acquisition?</t>
  </si>
  <si>
    <t>21/11/2</t>
  </si>
  <si>
    <t>21/11/3</t>
  </si>
  <si>
    <t>Delivered result</t>
  </si>
  <si>
    <t>Estimate (KGH)</t>
  </si>
  <si>
    <t>Error</t>
  </si>
  <si>
    <t>Kayrros told us overpass was 18:22. Actual time was 18:35</t>
  </si>
  <si>
    <t>NA</t>
  </si>
  <si>
    <t>Kayrros reports plume detection (email 11.1)</t>
  </si>
  <si>
    <t>Kayrros reports plume not visible (email 11.1)</t>
  </si>
  <si>
    <t>Kayrros reports plume not visible (email 11.1, Clouds passed over during overpasss)</t>
  </si>
  <si>
    <t>Acquisition cancelled (email from Luis 21.11.3)</t>
  </si>
  <si>
    <t>Luis confirms positive plume detection (email 21.11.3)</t>
  </si>
  <si>
    <t>Kayrros reports plume detection (email 11.2)</t>
  </si>
  <si>
    <t>Delivered a zero. Acquisition cancelled (call with Ryan 11.5)</t>
  </si>
  <si>
    <t>Acquisition cancelled (call with Ryan 11.5)</t>
  </si>
  <si>
    <t>min detect</t>
  </si>
  <si>
    <t>clouds</t>
  </si>
  <si>
    <t>Sentinel - Guanter</t>
  </si>
  <si>
    <t>WV3 - Guanter</t>
  </si>
  <si>
    <t>WV3 - Kayrros</t>
  </si>
  <si>
    <t>Sentinel - Kayrros</t>
  </si>
  <si>
    <t>PRISMA - Guanter</t>
  </si>
  <si>
    <t>PRISMA - Kayrros</t>
  </si>
  <si>
    <t>ECMWF ERA5-Reanalysis</t>
  </si>
  <si>
    <t>NASA GEO-FP</t>
  </si>
  <si>
    <t>Plume length</t>
  </si>
  <si>
    <t>WIND PRODUCT USED</t>
  </si>
  <si>
    <t>Reported Wind speed (m/s)</t>
  </si>
  <si>
    <t>Sonic wind speed</t>
  </si>
  <si>
    <t>Logged data</t>
  </si>
  <si>
    <t>Reported data</t>
  </si>
  <si>
    <t>non-detect</t>
  </si>
  <si>
    <t>Sentinel - SRON</t>
  </si>
  <si>
    <t>?</t>
  </si>
  <si>
    <t>ERA-5</t>
  </si>
  <si>
    <t>Also report wind speed using GEOS-FP (ERA-5 provides the better estimate)</t>
  </si>
  <si>
    <t>Need to confirm if SRON was able to report acquisition</t>
  </si>
  <si>
    <t>Landsat - Kayrros</t>
  </si>
  <si>
    <t>Landsat - SRON</t>
  </si>
  <si>
    <t>Also report wind speed using ERA-5 (GEOS-FP provides the better estimate)</t>
  </si>
  <si>
    <t>SRON attempted acquisition but did not report a quantified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</si>
</sst>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20" fontId="0" fillId="0" borderId="0" xfId="0" applyNumberFormat="1"/>
    <xf numFmtId="9" fontId="0" fillId="0" borderId="0" xfId="2" applyFont="1"/>
    <xf numFmtId="164" fontId="0" fillId="0" borderId="0" xfId="1" applyNumberFormat="1" applyFont="1"/>
    <xf numFmtId="10" fontId="0" fillId="0" borderId="0" xfId="2" applyNumberFormat="1" applyFont="1"/>
    <xf numFmtId="1" fontId="2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2" xfId="0" applyFill="1" applyBorder="1" applyAlignment="1">
      <alignment horizontal="center" wrapText="1"/>
    </xf>
    <xf numFmtId="0" fontId="0" fillId="0" borderId="2" xfId="0" applyBorder="1"/>
    <xf numFmtId="2" fontId="0" fillId="3" borderId="0" xfId="1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0"/>
  <sheetViews>
    <sheetView tabSelected="1" topLeftCell="A16" zoomScale="85" zoomScaleNormal="85" workbookViewId="0">
      <selection activeCell="E31" sqref="E31"/>
    </sheetView>
  </sheetViews>
  <sheetFormatPr defaultRowHeight="14.4" x14ac:dyDescent="0.3"/>
  <cols>
    <col min="2" max="2" width="15.5546875" customWidth="1"/>
    <col min="3" max="3" width="18.33203125" customWidth="1"/>
    <col min="4" max="5" width="14.33203125" customWidth="1"/>
    <col min="6" max="6" width="14.33203125" style="6" customWidth="1"/>
    <col min="7" max="8" width="15.88671875" customWidth="1"/>
    <col min="9" max="10" width="15.109375" style="6" customWidth="1"/>
    <col min="11" max="12" width="23.44140625" customWidth="1"/>
    <col min="13" max="13" width="25.88671875" customWidth="1"/>
    <col min="14" max="14" width="74.5546875" customWidth="1"/>
  </cols>
  <sheetData>
    <row r="1" spans="1:21" x14ac:dyDescent="0.3">
      <c r="A1" t="s">
        <v>0</v>
      </c>
    </row>
    <row r="3" spans="1:21" s="23" customFormat="1" ht="15.75" customHeight="1" x14ac:dyDescent="0.3">
      <c r="A3" s="20"/>
      <c r="B3" s="20"/>
      <c r="C3" s="20"/>
      <c r="D3" s="25" t="s">
        <v>54</v>
      </c>
      <c r="E3" s="25"/>
      <c r="F3" s="25"/>
      <c r="G3" s="20"/>
      <c r="H3" s="20"/>
      <c r="I3" s="25" t="s">
        <v>55</v>
      </c>
      <c r="J3" s="25"/>
      <c r="K3" s="25"/>
      <c r="L3" s="20"/>
      <c r="M3" s="21"/>
      <c r="N3" s="22"/>
    </row>
    <row r="4" spans="1:21" ht="37.5" customHeight="1" x14ac:dyDescent="0.3">
      <c r="A4" s="17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53</v>
      </c>
      <c r="G4" s="17" t="s">
        <v>24</v>
      </c>
      <c r="H4" s="17" t="s">
        <v>27</v>
      </c>
      <c r="I4" s="17" t="s">
        <v>50</v>
      </c>
      <c r="J4" s="17" t="s">
        <v>52</v>
      </c>
      <c r="K4" s="17" t="s">
        <v>28</v>
      </c>
      <c r="L4" s="17" t="s">
        <v>29</v>
      </c>
      <c r="M4" s="18" t="s">
        <v>51</v>
      </c>
      <c r="N4" s="19" t="s">
        <v>6</v>
      </c>
    </row>
    <row r="5" spans="1:21" x14ac:dyDescent="0.3">
      <c r="A5" s="7" t="s">
        <v>7</v>
      </c>
      <c r="B5" s="8">
        <v>0.72638888888888886</v>
      </c>
      <c r="C5" s="7" t="s">
        <v>8</v>
      </c>
      <c r="D5" s="9">
        <v>91337</v>
      </c>
      <c r="E5" s="9">
        <f t="shared" ref="E5:E24" si="0">(D5/1000)*(16.043*1.202*0.95)</f>
        <v>1673.2483267729001</v>
      </c>
      <c r="F5" s="16">
        <v>5.23</v>
      </c>
      <c r="G5" s="7" t="s">
        <v>9</v>
      </c>
      <c r="H5" s="7" t="s">
        <v>9</v>
      </c>
      <c r="I5" s="10"/>
      <c r="J5" s="10"/>
      <c r="K5" s="7">
        <v>1382</v>
      </c>
      <c r="L5" s="11">
        <f>(K5-E5)/E5</f>
        <v>-0.17406162738235895</v>
      </c>
      <c r="N5" s="2"/>
    </row>
    <row r="6" spans="1:21" x14ac:dyDescent="0.3">
      <c r="A6" s="7" t="s">
        <v>7</v>
      </c>
      <c r="B6" s="8">
        <v>0.77430555555555547</v>
      </c>
      <c r="C6" s="7" t="s">
        <v>46</v>
      </c>
      <c r="D6" s="9">
        <v>129895</v>
      </c>
      <c r="E6" s="9">
        <f t="shared" si="0"/>
        <v>2379.6116733215003</v>
      </c>
      <c r="F6" s="16">
        <v>7.37</v>
      </c>
      <c r="G6" s="7" t="s">
        <v>9</v>
      </c>
      <c r="H6" s="7" t="s">
        <v>9</v>
      </c>
      <c r="I6" s="10"/>
      <c r="J6" s="10">
        <v>4.0999999999999996</v>
      </c>
      <c r="K6" s="7">
        <v>2494</v>
      </c>
      <c r="L6" s="11">
        <f>(K6-E6)/E6</f>
        <v>4.8070165380738189E-2</v>
      </c>
      <c r="M6" t="s">
        <v>49</v>
      </c>
      <c r="N6" t="s">
        <v>36</v>
      </c>
      <c r="U6" s="6"/>
    </row>
    <row r="7" spans="1:21" s="6" customFormat="1" x14ac:dyDescent="0.3">
      <c r="A7" s="7" t="s">
        <v>7</v>
      </c>
      <c r="B7" s="8">
        <v>0.77430555555555547</v>
      </c>
      <c r="C7" s="7" t="s">
        <v>47</v>
      </c>
      <c r="D7" s="9">
        <v>129895</v>
      </c>
      <c r="E7" s="9">
        <f t="shared" ref="E7" si="1">(D7/1000)*(16.043*1.202*0.95)</f>
        <v>2379.6116733215003</v>
      </c>
      <c r="F7" s="16">
        <v>7.37</v>
      </c>
      <c r="G7" s="7" t="s">
        <v>9</v>
      </c>
      <c r="H7" s="7" t="s">
        <v>9</v>
      </c>
      <c r="I7" s="7"/>
      <c r="J7" s="7">
        <v>3.8</v>
      </c>
      <c r="K7" s="7">
        <v>2297</v>
      </c>
      <c r="L7" s="11">
        <f>(K7-E7)/E7</f>
        <v>-3.4716451531854202E-2</v>
      </c>
      <c r="M7" s="6" t="s">
        <v>48</v>
      </c>
    </row>
    <row r="8" spans="1:21" x14ac:dyDescent="0.3">
      <c r="A8" s="7" t="s">
        <v>10</v>
      </c>
      <c r="B8" s="8">
        <v>0.76527777777777783</v>
      </c>
      <c r="C8" s="7" t="s">
        <v>45</v>
      </c>
      <c r="D8" s="9">
        <v>237967</v>
      </c>
      <c r="E8" s="9">
        <f t="shared" si="0"/>
        <v>4359.4368610439005</v>
      </c>
      <c r="F8" s="16">
        <v>1.34</v>
      </c>
      <c r="G8" s="7" t="s">
        <v>14</v>
      </c>
      <c r="H8" s="7" t="s">
        <v>14</v>
      </c>
      <c r="I8" s="10"/>
      <c r="J8" s="10"/>
      <c r="K8" s="12" t="s">
        <v>31</v>
      </c>
      <c r="L8" s="7" t="s">
        <v>31</v>
      </c>
      <c r="N8" t="s">
        <v>30</v>
      </c>
      <c r="U8" s="6"/>
    </row>
    <row r="9" spans="1:21" s="6" customFormat="1" x14ac:dyDescent="0.3">
      <c r="A9" s="7" t="s">
        <v>10</v>
      </c>
      <c r="B9" s="8">
        <v>0.76527777777777783</v>
      </c>
      <c r="C9" s="7" t="s">
        <v>57</v>
      </c>
      <c r="D9" s="9">
        <v>237967</v>
      </c>
      <c r="E9" s="9">
        <f t="shared" ref="E9" si="2">(D9/1000)*(16.043*1.202*0.95)</f>
        <v>4359.4368610439005</v>
      </c>
      <c r="F9" s="16">
        <v>1.34</v>
      </c>
      <c r="G9" s="7" t="s">
        <v>14</v>
      </c>
      <c r="H9" s="7" t="s">
        <v>14</v>
      </c>
      <c r="I9" s="10"/>
      <c r="J9" s="10"/>
      <c r="K9" s="12" t="s">
        <v>31</v>
      </c>
      <c r="L9" s="7"/>
      <c r="N9" s="6" t="s">
        <v>30</v>
      </c>
    </row>
    <row r="10" spans="1:21" x14ac:dyDescent="0.3">
      <c r="A10" s="7" t="s">
        <v>11</v>
      </c>
      <c r="B10" s="8">
        <v>0.76736111111111116</v>
      </c>
      <c r="C10" s="7" t="s">
        <v>45</v>
      </c>
      <c r="D10" s="9">
        <v>405455</v>
      </c>
      <c r="E10" s="9">
        <f t="shared" si="0"/>
        <v>7427.7335617734998</v>
      </c>
      <c r="F10" s="24"/>
      <c r="G10" s="7" t="s">
        <v>9</v>
      </c>
      <c r="H10" s="7" t="s">
        <v>9</v>
      </c>
      <c r="I10" s="10">
        <v>319</v>
      </c>
      <c r="J10" s="10">
        <v>2.9</v>
      </c>
      <c r="K10" s="13">
        <v>6790</v>
      </c>
      <c r="L10" s="11">
        <f>(K10-E10)/E10</f>
        <v>-8.5858432652399813E-2</v>
      </c>
      <c r="M10" t="s">
        <v>48</v>
      </c>
      <c r="N10" t="s">
        <v>32</v>
      </c>
      <c r="U10" s="6"/>
    </row>
    <row r="11" spans="1:21" s="6" customFormat="1" x14ac:dyDescent="0.3">
      <c r="A11" s="7" t="s">
        <v>11</v>
      </c>
      <c r="B11" s="8">
        <v>0.76736111111111116</v>
      </c>
      <c r="C11" s="7" t="s">
        <v>42</v>
      </c>
      <c r="D11" s="9">
        <v>405455</v>
      </c>
      <c r="E11" s="9">
        <f t="shared" si="0"/>
        <v>7427.7335617734998</v>
      </c>
      <c r="F11" s="24"/>
      <c r="G11" s="7" t="s">
        <v>9</v>
      </c>
      <c r="H11" s="7" t="s">
        <v>9</v>
      </c>
      <c r="I11" s="10">
        <v>171</v>
      </c>
      <c r="J11" s="10">
        <v>2</v>
      </c>
      <c r="K11" s="7">
        <v>6440</v>
      </c>
      <c r="L11" s="11">
        <f>(K11-E11)/E11</f>
        <v>-0.13297913200021425</v>
      </c>
      <c r="M11" s="6" t="s">
        <v>49</v>
      </c>
    </row>
    <row r="12" spans="1:21" s="6" customFormat="1" x14ac:dyDescent="0.3">
      <c r="A12" s="7" t="s">
        <v>11</v>
      </c>
      <c r="B12" s="8">
        <v>0.76736111111111116</v>
      </c>
      <c r="C12" s="7" t="s">
        <v>57</v>
      </c>
      <c r="D12" s="9">
        <v>405455</v>
      </c>
      <c r="E12" s="9">
        <f t="shared" ref="E12" si="3">(D12/1000)*(16.043*1.202*0.95)</f>
        <v>7427.7335617734998</v>
      </c>
      <c r="F12" s="24"/>
      <c r="G12" s="7" t="s">
        <v>9</v>
      </c>
      <c r="H12" s="7" t="s">
        <v>9</v>
      </c>
      <c r="I12" s="10" t="s">
        <v>58</v>
      </c>
      <c r="J12" s="10">
        <v>2.1</v>
      </c>
      <c r="K12" s="7">
        <v>4300</v>
      </c>
      <c r="L12" s="11">
        <f>(K12-E12)/E12</f>
        <v>-0.42108855086970826</v>
      </c>
      <c r="M12" s="6" t="s">
        <v>59</v>
      </c>
      <c r="N12" s="6" t="s">
        <v>60</v>
      </c>
    </row>
    <row r="13" spans="1:21" x14ac:dyDescent="0.3">
      <c r="A13" s="7" t="s">
        <v>12</v>
      </c>
      <c r="B13" s="8">
        <v>0.75763888888888886</v>
      </c>
      <c r="C13" s="7" t="s">
        <v>62</v>
      </c>
      <c r="D13" s="9">
        <v>231569</v>
      </c>
      <c r="E13" s="9">
        <f t="shared" si="0"/>
        <v>4242.2286891673002</v>
      </c>
      <c r="F13" s="16">
        <v>4.2</v>
      </c>
      <c r="G13" s="7" t="s">
        <v>9</v>
      </c>
      <c r="H13" s="7" t="s">
        <v>9</v>
      </c>
      <c r="I13" s="10"/>
      <c r="J13" s="10"/>
      <c r="K13" s="13">
        <v>2171</v>
      </c>
      <c r="L13" s="11">
        <f>(K13-E13)/E13</f>
        <v>-0.4882406963246147</v>
      </c>
      <c r="N13" t="s">
        <v>32</v>
      </c>
      <c r="U13" s="6"/>
    </row>
    <row r="14" spans="1:21" s="6" customFormat="1" x14ac:dyDescent="0.3">
      <c r="A14" s="7" t="s">
        <v>12</v>
      </c>
      <c r="B14" s="8">
        <v>0.75763888888888886</v>
      </c>
      <c r="C14" s="7" t="s">
        <v>63</v>
      </c>
      <c r="D14" s="9">
        <v>231569</v>
      </c>
      <c r="E14" s="9">
        <f t="shared" ref="E14" si="4">(D14/1000)*(16.043*1.202*0.95)</f>
        <v>4242.2286891673002</v>
      </c>
      <c r="F14" s="16">
        <v>4.2</v>
      </c>
      <c r="G14" s="7" t="s">
        <v>9</v>
      </c>
      <c r="H14" s="7" t="s">
        <v>9</v>
      </c>
      <c r="I14" s="10" t="s">
        <v>58</v>
      </c>
      <c r="J14" s="10">
        <v>2.1</v>
      </c>
      <c r="K14" s="13">
        <v>2700</v>
      </c>
      <c r="L14" s="11">
        <f>(K14-E14)/E14</f>
        <v>-0.36354209123742964</v>
      </c>
      <c r="N14" s="6" t="s">
        <v>60</v>
      </c>
    </row>
    <row r="15" spans="1:21" s="34" customFormat="1" x14ac:dyDescent="0.3">
      <c r="A15" s="27" t="s">
        <v>12</v>
      </c>
      <c r="B15" s="28">
        <v>0.76527777777777783</v>
      </c>
      <c r="C15" s="27" t="s">
        <v>46</v>
      </c>
      <c r="D15" s="29">
        <v>249197</v>
      </c>
      <c r="E15" s="29">
        <f t="shared" si="0"/>
        <v>4565.1648651348996</v>
      </c>
      <c r="F15" s="30"/>
      <c r="G15" s="27" t="s">
        <v>9</v>
      </c>
      <c r="H15" s="27" t="s">
        <v>9</v>
      </c>
      <c r="I15" s="31"/>
      <c r="J15" s="31">
        <v>2.7</v>
      </c>
      <c r="K15" s="32">
        <v>4985</v>
      </c>
      <c r="L15" s="33">
        <f>(K15-E15)/E15</f>
        <v>9.1964944808777316E-2</v>
      </c>
      <c r="M15" s="34" t="s">
        <v>49</v>
      </c>
      <c r="N15" s="34" t="s">
        <v>36</v>
      </c>
    </row>
    <row r="16" spans="1:21" s="6" customFormat="1" x14ac:dyDescent="0.3">
      <c r="A16" s="7" t="s">
        <v>12</v>
      </c>
      <c r="B16" s="8">
        <v>0.76527777777777783</v>
      </c>
      <c r="C16" s="7" t="s">
        <v>47</v>
      </c>
      <c r="D16" s="9">
        <v>249197</v>
      </c>
      <c r="E16" s="9">
        <f t="shared" ref="E16" si="5">(D16/1000)*(16.043*1.202*0.95)</f>
        <v>4565.1648651348996</v>
      </c>
      <c r="F16" s="16"/>
      <c r="G16" s="7" t="s">
        <v>9</v>
      </c>
      <c r="H16" s="7" t="s">
        <v>9</v>
      </c>
      <c r="I16" s="10"/>
      <c r="J16" s="10">
        <v>2.2000000000000002</v>
      </c>
      <c r="K16" s="13">
        <v>3561</v>
      </c>
      <c r="L16" s="11">
        <f>(K16-E16)/E16</f>
        <v>-0.21996245366819336</v>
      </c>
      <c r="M16" s="6" t="s">
        <v>48</v>
      </c>
    </row>
    <row r="17" spans="1:21" x14ac:dyDescent="0.3">
      <c r="A17" s="7" t="s">
        <v>15</v>
      </c>
      <c r="B17" s="8">
        <v>0.77430555555555547</v>
      </c>
      <c r="C17" s="7" t="s">
        <v>45</v>
      </c>
      <c r="D17" s="14">
        <v>95128</v>
      </c>
      <c r="E17" s="9">
        <f t="shared" si="0"/>
        <v>1742.6975577175999</v>
      </c>
      <c r="F17" s="16"/>
      <c r="G17" s="7" t="s">
        <v>14</v>
      </c>
      <c r="H17" s="7" t="s">
        <v>14</v>
      </c>
      <c r="I17" s="10"/>
      <c r="J17" s="10"/>
      <c r="K17" s="7" t="s">
        <v>56</v>
      </c>
      <c r="L17" s="7" t="s">
        <v>40</v>
      </c>
      <c r="N17" t="s">
        <v>33</v>
      </c>
      <c r="U17" s="6"/>
    </row>
    <row r="18" spans="1:21" s="6" customFormat="1" x14ac:dyDescent="0.3">
      <c r="A18" s="7" t="s">
        <v>15</v>
      </c>
      <c r="B18" s="8">
        <v>0.77430555555555547</v>
      </c>
      <c r="C18" s="7" t="s">
        <v>57</v>
      </c>
      <c r="D18" s="14">
        <v>95128</v>
      </c>
      <c r="E18" s="9">
        <f t="shared" ref="E18" si="6">(D18/1000)*(16.043*1.202*0.95)</f>
        <v>1742.6975577175999</v>
      </c>
      <c r="F18" s="16"/>
      <c r="G18" s="7" t="s">
        <v>9</v>
      </c>
      <c r="H18" s="7" t="s">
        <v>9</v>
      </c>
      <c r="I18" s="10" t="s">
        <v>58</v>
      </c>
      <c r="J18" s="10">
        <v>0.8</v>
      </c>
      <c r="K18" s="7">
        <v>1300</v>
      </c>
      <c r="L18" s="11">
        <f>(K18-E18)/E18</f>
        <v>-0.25403005573577447</v>
      </c>
      <c r="M18" s="6" t="s">
        <v>59</v>
      </c>
      <c r="N18" s="6" t="s">
        <v>60</v>
      </c>
    </row>
    <row r="19" spans="1:21" x14ac:dyDescent="0.3">
      <c r="A19" s="7" t="s">
        <v>16</v>
      </c>
      <c r="B19" s="8">
        <v>0.77777777777777779</v>
      </c>
      <c r="C19" s="7" t="s">
        <v>43</v>
      </c>
      <c r="D19" s="9">
        <v>221875</v>
      </c>
      <c r="E19" s="9">
        <f t="shared" si="0"/>
        <v>4064.6394396874998</v>
      </c>
      <c r="F19" s="16"/>
      <c r="G19" s="7" t="s">
        <v>9</v>
      </c>
      <c r="H19" s="7" t="s">
        <v>9</v>
      </c>
      <c r="I19" s="10"/>
      <c r="J19" s="10"/>
      <c r="K19" s="7">
        <v>4069</v>
      </c>
      <c r="L19" s="11">
        <f>(K19-E19)/E19</f>
        <v>1.0728037202816284E-3</v>
      </c>
      <c r="M19" s="6" t="s">
        <v>49</v>
      </c>
      <c r="N19" s="6"/>
      <c r="U19" s="6"/>
    </row>
    <row r="20" spans="1:21" s="6" customFormat="1" x14ac:dyDescent="0.3">
      <c r="A20" s="7" t="s">
        <v>16</v>
      </c>
      <c r="B20" s="8">
        <v>0.77777777777777779</v>
      </c>
      <c r="C20" s="7" t="s">
        <v>44</v>
      </c>
      <c r="D20" s="9">
        <v>221875</v>
      </c>
      <c r="E20" s="9">
        <f t="shared" ref="E20" si="7">(D20/1000)*(16.043*1.202*0.95)</f>
        <v>4064.6394396874998</v>
      </c>
      <c r="F20" s="16"/>
      <c r="G20" s="7" t="s">
        <v>9</v>
      </c>
      <c r="H20" s="7" t="s">
        <v>9</v>
      </c>
      <c r="I20" s="10"/>
      <c r="J20" s="10"/>
      <c r="K20" s="7">
        <v>1282</v>
      </c>
      <c r="L20" s="11">
        <f>(K20-E20)/E20</f>
        <v>-0.68459687039336425</v>
      </c>
    </row>
    <row r="21" spans="1:21" x14ac:dyDescent="0.3">
      <c r="A21" s="7" t="s">
        <v>17</v>
      </c>
      <c r="B21" s="8">
        <v>0.73263888888888884</v>
      </c>
      <c r="C21" s="7" t="s">
        <v>8</v>
      </c>
      <c r="D21" s="9">
        <v>238365</v>
      </c>
      <c r="E21" s="9">
        <f t="shared" si="0"/>
        <v>4366.7280227205001</v>
      </c>
      <c r="F21" s="16"/>
      <c r="G21" s="7" t="s">
        <v>9</v>
      </c>
      <c r="H21" s="7" t="s">
        <v>9</v>
      </c>
      <c r="I21" s="10"/>
      <c r="J21" s="10"/>
      <c r="K21" s="7">
        <v>3850</v>
      </c>
      <c r="L21" s="11">
        <f>(K21-E21)/E21</f>
        <v>-0.11833299899419318</v>
      </c>
      <c r="N21" s="2"/>
      <c r="U21" s="6"/>
    </row>
    <row r="22" spans="1:21" x14ac:dyDescent="0.3">
      <c r="A22" s="7" t="s">
        <v>17</v>
      </c>
      <c r="B22" s="8">
        <v>0.76736111111111116</v>
      </c>
      <c r="C22" s="7" t="s">
        <v>45</v>
      </c>
      <c r="D22" s="9">
        <v>228639</v>
      </c>
      <c r="E22" s="9">
        <f t="shared" si="0"/>
        <v>4188.5525491863</v>
      </c>
      <c r="F22" s="16"/>
      <c r="G22" s="7" t="s">
        <v>14</v>
      </c>
      <c r="H22" s="7" t="s">
        <v>14</v>
      </c>
      <c r="I22" s="10"/>
      <c r="J22" s="10"/>
      <c r="K22" s="7" t="s">
        <v>41</v>
      </c>
      <c r="L22" s="7" t="s">
        <v>41</v>
      </c>
      <c r="N22" t="s">
        <v>34</v>
      </c>
      <c r="U22" s="6"/>
    </row>
    <row r="23" spans="1:21" s="6" customFormat="1" x14ac:dyDescent="0.3">
      <c r="A23" s="7" t="s">
        <v>17</v>
      </c>
      <c r="B23" s="8">
        <v>0.76736111111111116</v>
      </c>
      <c r="C23" s="7" t="s">
        <v>57</v>
      </c>
      <c r="D23" s="9">
        <v>228639</v>
      </c>
      <c r="E23" s="9">
        <f t="shared" ref="E23" si="8">(D23/1000)*(16.043*1.202*0.95)</f>
        <v>4188.5525491863</v>
      </c>
      <c r="F23" s="16"/>
      <c r="G23" s="7" t="s">
        <v>14</v>
      </c>
      <c r="H23" s="7" t="s">
        <v>14</v>
      </c>
      <c r="I23" s="10"/>
      <c r="J23" s="10"/>
      <c r="K23" s="12"/>
      <c r="L23" s="12"/>
      <c r="N23" s="26" t="s">
        <v>61</v>
      </c>
    </row>
    <row r="24" spans="1:21" x14ac:dyDescent="0.3">
      <c r="A24" s="7" t="s">
        <v>18</v>
      </c>
      <c r="B24" s="8">
        <v>0.72499999999999998</v>
      </c>
      <c r="C24" s="7" t="s">
        <v>8</v>
      </c>
      <c r="D24" s="9">
        <v>11064</v>
      </c>
      <c r="E24" s="9">
        <f t="shared" si="0"/>
        <v>202.68696680880001</v>
      </c>
      <c r="F24" s="16"/>
      <c r="G24" s="7" t="s">
        <v>9</v>
      </c>
      <c r="H24" s="7" t="s">
        <v>9</v>
      </c>
      <c r="I24" s="10"/>
      <c r="J24" s="10"/>
      <c r="K24" s="7">
        <v>200</v>
      </c>
      <c r="L24" s="11">
        <f t="shared" ref="L24:L31" si="9">(K24-E24)/E24</f>
        <v>-1.3256732048956534E-2</v>
      </c>
      <c r="N24" s="4"/>
      <c r="U24" s="6"/>
    </row>
    <row r="25" spans="1:21" x14ac:dyDescent="0.3">
      <c r="A25" s="7" t="s">
        <v>19</v>
      </c>
      <c r="B25" s="15">
        <v>0.76789351851851861</v>
      </c>
      <c r="C25" s="7" t="s">
        <v>46</v>
      </c>
      <c r="D25" s="9">
        <v>191800</v>
      </c>
      <c r="E25" s="9">
        <f t="shared" ref="E25:E33" si="10">(D25/1000)*(16.043*1.202*0.95)</f>
        <v>3513.6804260600002</v>
      </c>
      <c r="F25" s="16"/>
      <c r="G25" s="7" t="s">
        <v>9</v>
      </c>
      <c r="H25" s="7" t="s">
        <v>9</v>
      </c>
      <c r="I25" s="10"/>
      <c r="J25" s="10">
        <v>5.2</v>
      </c>
      <c r="K25" s="5">
        <v>7225.5317071292138</v>
      </c>
      <c r="L25" s="11">
        <f t="shared" si="9"/>
        <v>1.0563997947962014</v>
      </c>
      <c r="M25" s="6" t="s">
        <v>49</v>
      </c>
      <c r="N25" t="s">
        <v>36</v>
      </c>
      <c r="U25" s="6"/>
    </row>
    <row r="26" spans="1:21" s="6" customFormat="1" x14ac:dyDescent="0.3">
      <c r="A26" s="7" t="s">
        <v>19</v>
      </c>
      <c r="B26" s="15">
        <v>0.76789351851851861</v>
      </c>
      <c r="C26" s="7" t="s">
        <v>47</v>
      </c>
      <c r="D26" s="9">
        <v>191800</v>
      </c>
      <c r="E26" s="9">
        <f t="shared" ref="E26" si="11">(D26/1000)*(16.043*1.202*0.95)</f>
        <v>3513.6804260600002</v>
      </c>
      <c r="F26" s="16"/>
      <c r="G26" s="7" t="s">
        <v>9</v>
      </c>
      <c r="H26" s="7" t="s">
        <v>9</v>
      </c>
      <c r="I26" s="10"/>
      <c r="J26" s="10">
        <v>3.8</v>
      </c>
      <c r="K26" s="5">
        <v>5479</v>
      </c>
      <c r="L26" s="11">
        <f t="shared" si="9"/>
        <v>0.55933361479426691</v>
      </c>
      <c r="M26" s="6" t="s">
        <v>48</v>
      </c>
    </row>
    <row r="27" spans="1:21" x14ac:dyDescent="0.3">
      <c r="A27" s="7" t="s">
        <v>19</v>
      </c>
      <c r="B27" s="8">
        <v>0.77430555555555547</v>
      </c>
      <c r="C27" s="7" t="s">
        <v>45</v>
      </c>
      <c r="D27" s="9">
        <v>197255</v>
      </c>
      <c r="E27" s="9">
        <f t="shared" si="10"/>
        <v>3613.6133078335001</v>
      </c>
      <c r="F27" s="16"/>
      <c r="G27" s="7" t="s">
        <v>9</v>
      </c>
      <c r="H27" s="7" t="s">
        <v>9</v>
      </c>
      <c r="I27" s="10">
        <v>376</v>
      </c>
      <c r="J27" s="10">
        <v>3.8</v>
      </c>
      <c r="K27" s="13">
        <v>5614</v>
      </c>
      <c r="L27" s="11">
        <f t="shared" si="9"/>
        <v>0.55356966054727319</v>
      </c>
      <c r="M27" s="6" t="s">
        <v>48</v>
      </c>
      <c r="N27" t="s">
        <v>32</v>
      </c>
      <c r="U27" s="6"/>
    </row>
    <row r="28" spans="1:21" s="6" customFormat="1" x14ac:dyDescent="0.3">
      <c r="A28" s="7" t="s">
        <v>19</v>
      </c>
      <c r="B28" s="8">
        <v>0.77430555555555547</v>
      </c>
      <c r="C28" s="7" t="s">
        <v>42</v>
      </c>
      <c r="D28" s="9">
        <v>197255</v>
      </c>
      <c r="E28" s="9">
        <f t="shared" si="10"/>
        <v>3613.6133078335001</v>
      </c>
      <c r="F28" s="16"/>
      <c r="G28" s="7" t="s">
        <v>9</v>
      </c>
      <c r="H28" s="7" t="s">
        <v>9</v>
      </c>
      <c r="I28" s="10">
        <v>183</v>
      </c>
      <c r="J28" s="10">
        <v>5.2</v>
      </c>
      <c r="K28" s="13">
        <v>5529</v>
      </c>
      <c r="L28" s="11">
        <f t="shared" si="9"/>
        <v>0.53004749789203309</v>
      </c>
      <c r="M28" s="6" t="s">
        <v>49</v>
      </c>
    </row>
    <row r="29" spans="1:21" s="6" customFormat="1" x14ac:dyDescent="0.3">
      <c r="A29" s="7" t="s">
        <v>19</v>
      </c>
      <c r="B29" s="8">
        <v>0.77430555555555547</v>
      </c>
      <c r="C29" s="7" t="s">
        <v>57</v>
      </c>
      <c r="D29" s="9">
        <v>197255</v>
      </c>
      <c r="E29" s="9">
        <f t="shared" ref="E29" si="12">(D29/1000)*(16.043*1.202*0.95)</f>
        <v>3613.6133078335001</v>
      </c>
      <c r="F29" s="16"/>
      <c r="G29" s="7" t="s">
        <v>9</v>
      </c>
      <c r="H29" s="7" t="s">
        <v>9</v>
      </c>
      <c r="I29" s="10" t="s">
        <v>58</v>
      </c>
      <c r="J29" s="10">
        <v>4.4000000000000004</v>
      </c>
      <c r="K29" s="13">
        <v>2900</v>
      </c>
      <c r="L29" s="11">
        <f t="shared" si="9"/>
        <v>-0.1974791564682771</v>
      </c>
      <c r="M29" s="6" t="s">
        <v>49</v>
      </c>
      <c r="N29" s="6" t="s">
        <v>64</v>
      </c>
    </row>
    <row r="30" spans="1:21" x14ac:dyDescent="0.3">
      <c r="A30" s="7" t="s">
        <v>20</v>
      </c>
      <c r="B30" s="8">
        <v>0.76111111111111107</v>
      </c>
      <c r="C30" s="7" t="s">
        <v>13</v>
      </c>
      <c r="D30" s="9">
        <v>119281</v>
      </c>
      <c r="E30" s="9">
        <f t="shared" si="10"/>
        <v>2185.1684822777002</v>
      </c>
      <c r="F30" s="16"/>
      <c r="G30" s="7" t="s">
        <v>9</v>
      </c>
      <c r="H30" s="7" t="s">
        <v>9</v>
      </c>
      <c r="I30" s="10"/>
      <c r="J30" s="10"/>
      <c r="K30" s="13">
        <v>2236</v>
      </c>
      <c r="L30" s="11">
        <f t="shared" si="9"/>
        <v>2.3262058799839478E-2</v>
      </c>
      <c r="N30" t="s">
        <v>37</v>
      </c>
      <c r="U30" s="6"/>
    </row>
    <row r="31" spans="1:21" x14ac:dyDescent="0.3">
      <c r="A31" s="7" t="s">
        <v>21</v>
      </c>
      <c r="B31" s="8">
        <v>0.76736111111111116</v>
      </c>
      <c r="C31" s="7" t="s">
        <v>45</v>
      </c>
      <c r="D31" s="9">
        <v>281743</v>
      </c>
      <c r="E31" s="9">
        <f t="shared" si="10"/>
        <v>5161.3913674631003</v>
      </c>
      <c r="F31" s="16"/>
      <c r="G31" s="7" t="s">
        <v>9</v>
      </c>
      <c r="H31" s="7" t="s">
        <v>9</v>
      </c>
      <c r="I31" s="10">
        <v>348</v>
      </c>
      <c r="J31" s="10">
        <v>2.6</v>
      </c>
      <c r="K31" s="13">
        <v>4675</v>
      </c>
      <c r="L31" s="11">
        <f t="shared" si="9"/>
        <v>-9.4236482536329894E-2</v>
      </c>
      <c r="M31" s="6" t="s">
        <v>48</v>
      </c>
      <c r="N31" t="s">
        <v>32</v>
      </c>
      <c r="U31" s="6"/>
    </row>
    <row r="32" spans="1:21" s="6" customFormat="1" x14ac:dyDescent="0.3">
      <c r="A32" s="7" t="s">
        <v>21</v>
      </c>
      <c r="B32" s="8">
        <v>0.76736111111111116</v>
      </c>
      <c r="C32" s="7" t="s">
        <v>57</v>
      </c>
      <c r="D32" s="9">
        <v>281743</v>
      </c>
      <c r="E32" s="9">
        <f t="shared" ref="E32" si="13">(D32/1000)*(16.043*1.202*0.95)</f>
        <v>5161.3913674631003</v>
      </c>
      <c r="F32" s="16"/>
      <c r="G32" s="7" t="s">
        <v>14</v>
      </c>
      <c r="H32" s="7" t="s">
        <v>14</v>
      </c>
      <c r="I32" s="10"/>
      <c r="J32" s="10"/>
      <c r="K32" s="12" t="s">
        <v>31</v>
      </c>
      <c r="L32" s="11"/>
      <c r="N32" s="6" t="s">
        <v>65</v>
      </c>
    </row>
    <row r="33" spans="1:21" x14ac:dyDescent="0.3">
      <c r="A33" s="7" t="s">
        <v>22</v>
      </c>
      <c r="B33" s="8">
        <v>0.77430555555555547</v>
      </c>
      <c r="C33" s="7" t="s">
        <v>45</v>
      </c>
      <c r="D33" s="9">
        <v>0</v>
      </c>
      <c r="E33" s="9">
        <f t="shared" si="10"/>
        <v>0</v>
      </c>
      <c r="F33" s="16"/>
      <c r="G33" s="7" t="s">
        <v>9</v>
      </c>
      <c r="H33" s="7" t="s">
        <v>9</v>
      </c>
      <c r="I33" s="10"/>
      <c r="J33" s="10"/>
      <c r="K33" s="13">
        <v>0</v>
      </c>
      <c r="L33" s="7"/>
      <c r="N33" t="s">
        <v>23</v>
      </c>
      <c r="U33" s="6"/>
    </row>
    <row r="34" spans="1:21" x14ac:dyDescent="0.3">
      <c r="A34" s="7" t="s">
        <v>25</v>
      </c>
      <c r="B34" s="8">
        <v>0.73125000000000007</v>
      </c>
      <c r="C34" s="7" t="s">
        <v>8</v>
      </c>
      <c r="D34" s="9">
        <v>0</v>
      </c>
      <c r="E34" s="9">
        <f t="shared" ref="E34:E38" si="14">(D34/1000)*(16.043*1.202*0.95)</f>
        <v>0</v>
      </c>
      <c r="F34" s="16"/>
      <c r="G34" s="7" t="s">
        <v>14</v>
      </c>
      <c r="H34" s="7" t="s">
        <v>14</v>
      </c>
      <c r="I34" s="10"/>
      <c r="J34" s="10"/>
      <c r="K34" s="7" t="s">
        <v>31</v>
      </c>
      <c r="L34" s="7" t="s">
        <v>31</v>
      </c>
      <c r="N34" t="s">
        <v>38</v>
      </c>
      <c r="U34" s="6"/>
    </row>
    <row r="35" spans="1:21" x14ac:dyDescent="0.3">
      <c r="A35" s="7" t="s">
        <v>25</v>
      </c>
      <c r="B35" s="8">
        <v>0.77013888888888893</v>
      </c>
      <c r="C35" s="7" t="s">
        <v>46</v>
      </c>
      <c r="D35" s="9">
        <v>61467</v>
      </c>
      <c r="E35" s="9">
        <f t="shared" si="14"/>
        <v>1126.0448109939</v>
      </c>
      <c r="F35" s="16"/>
      <c r="G35" s="7" t="s">
        <v>14</v>
      </c>
      <c r="H35" s="7" t="s">
        <v>14</v>
      </c>
      <c r="I35" s="10"/>
      <c r="J35" s="10"/>
      <c r="K35" s="7" t="s">
        <v>31</v>
      </c>
      <c r="L35" s="7" t="s">
        <v>31</v>
      </c>
      <c r="M35" s="6" t="s">
        <v>49</v>
      </c>
      <c r="N35" t="s">
        <v>35</v>
      </c>
      <c r="U35" s="6"/>
    </row>
    <row r="36" spans="1:21" s="6" customFormat="1" x14ac:dyDescent="0.3">
      <c r="A36" s="7" t="s">
        <v>25</v>
      </c>
      <c r="B36" s="8">
        <v>0.77013888888888893</v>
      </c>
      <c r="C36" s="7" t="s">
        <v>47</v>
      </c>
      <c r="D36" s="9">
        <v>61467</v>
      </c>
      <c r="E36" s="9">
        <f t="shared" ref="E36" si="15">(D36/1000)*(16.043*1.202*0.95)</f>
        <v>1126.0448109939</v>
      </c>
      <c r="F36" s="16"/>
      <c r="G36" s="7" t="s">
        <v>14</v>
      </c>
      <c r="H36" s="7" t="s">
        <v>14</v>
      </c>
      <c r="I36" s="10"/>
      <c r="J36" s="10"/>
      <c r="K36" s="7"/>
      <c r="L36" s="7"/>
    </row>
    <row r="37" spans="1:21" x14ac:dyDescent="0.3">
      <c r="A37" s="7" t="s">
        <v>26</v>
      </c>
      <c r="B37" s="8">
        <v>0.72361111111111109</v>
      </c>
      <c r="C37" s="7" t="s">
        <v>8</v>
      </c>
      <c r="D37" s="9">
        <v>6411</v>
      </c>
      <c r="E37" s="9">
        <f t="shared" si="14"/>
        <v>117.4463253987</v>
      </c>
      <c r="F37" s="16"/>
      <c r="G37" s="7" t="s">
        <v>14</v>
      </c>
      <c r="H37" s="7" t="s">
        <v>14</v>
      </c>
      <c r="I37" s="10"/>
      <c r="J37" s="10"/>
      <c r="K37" s="7" t="s">
        <v>31</v>
      </c>
      <c r="L37" s="7" t="s">
        <v>31</v>
      </c>
      <c r="N37" t="s">
        <v>39</v>
      </c>
      <c r="U37" s="6"/>
    </row>
    <row r="38" spans="1:21" x14ac:dyDescent="0.3">
      <c r="A38" s="7" t="s">
        <v>26</v>
      </c>
      <c r="B38" s="8">
        <v>0.76736111111111116</v>
      </c>
      <c r="C38" s="7" t="s">
        <v>45</v>
      </c>
      <c r="D38" s="9">
        <v>76595</v>
      </c>
      <c r="E38" s="9">
        <f t="shared" si="14"/>
        <v>1403.1822327115001</v>
      </c>
      <c r="F38" s="16"/>
      <c r="G38" s="7" t="s">
        <v>9</v>
      </c>
      <c r="H38" s="7" t="s">
        <v>9</v>
      </c>
      <c r="I38" s="10">
        <v>330</v>
      </c>
      <c r="J38" s="10">
        <v>2.5</v>
      </c>
      <c r="K38" s="7">
        <v>2823</v>
      </c>
      <c r="L38" s="11">
        <f>(K38-E38)/E38</f>
        <v>1.0118555766950195</v>
      </c>
      <c r="M38" s="6" t="s">
        <v>48</v>
      </c>
      <c r="U38" s="6"/>
    </row>
    <row r="39" spans="1:21" x14ac:dyDescent="0.3">
      <c r="A39" s="7" t="s">
        <v>26</v>
      </c>
      <c r="B39" s="8">
        <v>0.76736111111111116</v>
      </c>
      <c r="C39" s="7" t="s">
        <v>57</v>
      </c>
      <c r="D39" s="9">
        <v>76595</v>
      </c>
      <c r="E39" s="9">
        <f t="shared" ref="E39" si="16">(D39/1000)*(16.043*1.202*0.95)</f>
        <v>1403.1822327115001</v>
      </c>
      <c r="F39" s="3"/>
      <c r="G39" s="7" t="s">
        <v>14</v>
      </c>
      <c r="H39" s="7" t="s">
        <v>14</v>
      </c>
      <c r="K39" s="12" t="s">
        <v>31</v>
      </c>
      <c r="N39" s="6" t="s">
        <v>65</v>
      </c>
    </row>
    <row r="40" spans="1:21" x14ac:dyDescent="0.3">
      <c r="B40" s="1"/>
      <c r="D40" s="3"/>
      <c r="E40" s="3"/>
      <c r="F40" s="3"/>
    </row>
  </sheetData>
  <mergeCells count="2">
    <mergeCell ref="D3:F3"/>
    <mergeCell ref="I3:K3"/>
  </mergeCells>
  <conditionalFormatting sqref="G27:G28 G37:G38 G5:G25 G30:G3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H28 G37:H38 G5:H25 G30:H35">
    <cfRule type="colorScale" priority="40">
      <colorScale>
        <cfvo type="min"/>
        <cfvo type="max"/>
        <color rgb="FFFF7128"/>
        <color rgb="FFFFEF9C"/>
      </colorScale>
    </cfRule>
    <cfRule type="cellIs" dxfId="5" priority="41" operator="equal">
      <formula>"Y"</formula>
    </cfRule>
  </conditionalFormatting>
  <conditionalFormatting sqref="H10:H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5 H27:H28 H30:H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H26">
    <cfRule type="colorScale" priority="18">
      <colorScale>
        <cfvo type="min"/>
        <cfvo type="max"/>
        <color rgb="FFFF7128"/>
        <color rgb="FFFFEF9C"/>
      </colorScale>
    </cfRule>
    <cfRule type="cellIs" dxfId="4" priority="19" operator="equal">
      <formula>"Y"</formula>
    </cfRule>
  </conditionalFormatting>
  <conditionalFormatting sqref="H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H36">
    <cfRule type="colorScale" priority="14">
      <colorScale>
        <cfvo type="min"/>
        <cfvo type="max"/>
        <color rgb="FFFF7128"/>
        <color rgb="FFFFEF9C"/>
      </colorScale>
    </cfRule>
    <cfRule type="cellIs" dxfId="3" priority="15" operator="equal">
      <formula>"Y"</formula>
    </cfRule>
  </conditionalFormatting>
  <conditionalFormatting sqref="H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H29">
    <cfRule type="colorScale" priority="9">
      <colorScale>
        <cfvo type="min"/>
        <cfvo type="max"/>
        <color rgb="FFFF7128"/>
        <color rgb="FFFFEF9C"/>
      </colorScale>
    </cfRule>
    <cfRule type="cellIs" dxfId="2" priority="10" operator="equal">
      <formula>"Y"</formula>
    </cfRule>
  </conditionalFormatting>
  <conditionalFormatting sqref="H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"Y"</formula>
    </cfRule>
  </conditionalFormatting>
  <conditionalFormatting sqref="G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">
      <colorScale>
        <cfvo type="min"/>
        <cfvo type="max"/>
        <color rgb="FFFF7128"/>
        <color rgb="FFFFEF9C"/>
      </colorScale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Rutherford</cp:lastModifiedBy>
  <dcterms:created xsi:type="dcterms:W3CDTF">2021-10-22T05:23:37Z</dcterms:created>
  <dcterms:modified xsi:type="dcterms:W3CDTF">2022-01-13T18:57:38Z</dcterms:modified>
</cp:coreProperties>
</file>