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01_PROGRAM_GUIDANCE\PROGRESS_REPORTS\2020_Case_For_Support\"/>
    </mc:Choice>
  </mc:AlternateContent>
  <xr:revisionPtr revIDLastSave="0" documentId="13_ncr:1_{07D92E6D-2EDF-4575-B33D-901869668268}" xr6:coauthVersionLast="45" xr6:coauthVersionMax="45" xr10:uidLastSave="{00000000-0000-0000-0000-000000000000}"/>
  <bookViews>
    <workbookView xWindow="4830" yWindow="1290" windowWidth="19335" windowHeight="13215" xr2:uid="{FA6988C6-5DA2-46AD-A097-2C9F9922665D}"/>
  </bookViews>
  <sheets>
    <sheet name="Master" sheetId="1" r:id="rId1"/>
    <sheet name="SWFWMD" sheetId="2" r:id="rId2"/>
    <sheet name="TBW" sheetId="12" r:id="rId3"/>
    <sheet name="HillsCo" sheetId="3" r:id="rId4"/>
    <sheet name="PinCo" sheetId="13" r:id="rId5"/>
    <sheet name="ManCo" sheetId="14" r:id="rId6"/>
    <sheet name="PasCo" sheetId="15" r:id="rId7"/>
    <sheet name="CoSP" sheetId="7" r:id="rId8"/>
    <sheet name="CoTAM" sheetId="10" r:id="rId9"/>
    <sheet name="CoCLW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7" i="11" l="1"/>
  <c r="B8" i="11"/>
  <c r="B9" i="11"/>
  <c r="B10" i="11"/>
  <c r="B11" i="11"/>
  <c r="B12" i="11"/>
  <c r="B13" i="11"/>
  <c r="B14" i="11"/>
  <c r="B15" i="11"/>
  <c r="B6" i="11"/>
  <c r="B2" i="11"/>
  <c r="B3" i="11"/>
  <c r="B1" i="11"/>
  <c r="B7" i="10"/>
  <c r="B8" i="10"/>
  <c r="B9" i="10"/>
  <c r="B10" i="10"/>
  <c r="B11" i="10"/>
  <c r="B12" i="10"/>
  <c r="B13" i="10"/>
  <c r="B14" i="10"/>
  <c r="B15" i="10"/>
  <c r="B6" i="10"/>
  <c r="B2" i="10"/>
  <c r="B3" i="10"/>
  <c r="B1" i="10"/>
  <c r="B7" i="7"/>
  <c r="B8" i="7"/>
  <c r="B9" i="7"/>
  <c r="B10" i="7"/>
  <c r="B11" i="7"/>
  <c r="B12" i="7"/>
  <c r="B13" i="7"/>
  <c r="B14" i="7"/>
  <c r="B15" i="7"/>
  <c r="B6" i="7"/>
  <c r="B2" i="7"/>
  <c r="B3" i="7"/>
  <c r="B1" i="7"/>
  <c r="B9" i="15"/>
  <c r="B10" i="15"/>
  <c r="B11" i="15"/>
  <c r="B12" i="15"/>
  <c r="B13" i="15"/>
  <c r="B14" i="15"/>
  <c r="B15" i="15"/>
  <c r="B8" i="15"/>
  <c r="B2" i="15"/>
  <c r="B3" i="15"/>
  <c r="B4" i="15"/>
  <c r="B5" i="15"/>
  <c r="B1" i="15"/>
  <c r="B9" i="14"/>
  <c r="B10" i="14"/>
  <c r="B11" i="14"/>
  <c r="B12" i="14"/>
  <c r="B13" i="14"/>
  <c r="B14" i="14"/>
  <c r="B15" i="14"/>
  <c r="B8" i="14"/>
  <c r="B2" i="14"/>
  <c r="B3" i="14"/>
  <c r="B4" i="14"/>
  <c r="B5" i="14"/>
  <c r="B1" i="14"/>
  <c r="B9" i="13"/>
  <c r="B10" i="13"/>
  <c r="B11" i="13"/>
  <c r="B12" i="13"/>
  <c r="B13" i="13"/>
  <c r="B14" i="13"/>
  <c r="B15" i="13"/>
  <c r="B8" i="13"/>
  <c r="B2" i="13"/>
  <c r="B3" i="13"/>
  <c r="B4" i="13"/>
  <c r="B5" i="13"/>
  <c r="B1" i="13"/>
  <c r="B9" i="3"/>
  <c r="B10" i="3"/>
  <c r="B11" i="3"/>
  <c r="B12" i="3"/>
  <c r="B13" i="3"/>
  <c r="B14" i="3"/>
  <c r="B15" i="3"/>
  <c r="B8" i="3"/>
  <c r="B5" i="3"/>
  <c r="B4" i="3"/>
  <c r="B3" i="3"/>
  <c r="B2" i="3"/>
  <c r="B1" i="3"/>
  <c r="B11" i="12"/>
  <c r="B12" i="12"/>
  <c r="B13" i="12"/>
  <c r="B14" i="12"/>
  <c r="B15" i="12"/>
  <c r="B10" i="12"/>
  <c r="B2" i="12"/>
  <c r="B3" i="12"/>
  <c r="B4" i="12"/>
  <c r="B5" i="12"/>
  <c r="B6" i="12"/>
  <c r="B7" i="12"/>
  <c r="B1" i="12"/>
  <c r="B11" i="2"/>
  <c r="B12" i="2"/>
  <c r="B13" i="2"/>
  <c r="B14" i="2"/>
  <c r="B15" i="2"/>
  <c r="B10" i="2"/>
  <c r="B2" i="2"/>
  <c r="B3" i="2"/>
  <c r="B4" i="2"/>
  <c r="B5" i="2"/>
  <c r="B6" i="2"/>
  <c r="B7" i="2"/>
  <c r="B1" i="2"/>
  <c r="B7" i="15" l="1"/>
  <c r="B16" i="15" s="1"/>
  <c r="B17" i="15" s="1"/>
  <c r="B7" i="14"/>
  <c r="B16" i="14" s="1"/>
  <c r="B17" i="14" s="1"/>
  <c r="B7" i="13"/>
  <c r="B16" i="13" s="1"/>
  <c r="B17" i="13" s="1"/>
  <c r="B9" i="12"/>
  <c r="B16" i="12" s="1"/>
  <c r="B17" i="12" s="1"/>
  <c r="B5" i="11"/>
  <c r="B16" i="11" s="1"/>
  <c r="B17" i="11" s="1"/>
  <c r="B5" i="10"/>
  <c r="B5" i="7"/>
  <c r="B7" i="3"/>
  <c r="B9" i="2"/>
  <c r="B16" i="3" l="1"/>
  <c r="B17" i="3" s="1"/>
  <c r="B16" i="7"/>
  <c r="B17" i="7" s="1"/>
  <c r="B16" i="2"/>
  <c r="B17" i="2" s="1"/>
  <c r="D13" i="15"/>
  <c r="D6" i="15"/>
  <c r="D5" i="15"/>
  <c r="D12" i="15"/>
  <c r="D11" i="15"/>
  <c r="D4" i="15"/>
  <c r="D9" i="15"/>
  <c r="D10" i="15"/>
  <c r="D3" i="15"/>
  <c r="D2" i="15"/>
  <c r="D8" i="15"/>
  <c r="D1" i="15"/>
  <c r="D15" i="15"/>
  <c r="D14" i="15"/>
  <c r="D7" i="15"/>
  <c r="D14" i="13"/>
  <c r="D13" i="13"/>
  <c r="D6" i="13"/>
  <c r="D5" i="13"/>
  <c r="D4" i="13"/>
  <c r="D10" i="13"/>
  <c r="D3" i="13"/>
  <c r="D9" i="13"/>
  <c r="D2" i="13"/>
  <c r="D8" i="13"/>
  <c r="D1" i="13"/>
  <c r="D15" i="13"/>
  <c r="D7" i="13"/>
  <c r="D12" i="13"/>
  <c r="D11" i="13"/>
  <c r="D8" i="11"/>
  <c r="D1" i="11"/>
  <c r="D15" i="11"/>
  <c r="D7" i="11"/>
  <c r="D14" i="11"/>
  <c r="D6" i="11"/>
  <c r="D13" i="11"/>
  <c r="D2" i="11"/>
  <c r="D12" i="11"/>
  <c r="D11" i="11"/>
  <c r="D4" i="11"/>
  <c r="D10" i="11"/>
  <c r="D3" i="11"/>
  <c r="D9" i="11"/>
  <c r="D5" i="11"/>
  <c r="B16" i="10"/>
  <c r="B17" i="10" s="1"/>
  <c r="D5" i="1"/>
  <c r="D14" i="7" l="1"/>
  <c r="D4" i="7"/>
  <c r="D2" i="7"/>
  <c r="D5" i="7"/>
  <c r="D1" i="7"/>
  <c r="D10" i="7"/>
  <c r="D12" i="7"/>
  <c r="D9" i="7"/>
  <c r="D6" i="7"/>
  <c r="D11" i="7"/>
  <c r="D3" i="7"/>
  <c r="D8" i="7"/>
  <c r="D7" i="7"/>
  <c r="D15" i="7"/>
  <c r="D10" i="3"/>
  <c r="D8" i="3"/>
  <c r="D9" i="3"/>
  <c r="D12" i="3"/>
  <c r="D13" i="3"/>
  <c r="D4" i="3"/>
  <c r="D14" i="3"/>
  <c r="D5" i="3"/>
  <c r="D7" i="3"/>
  <c r="D2" i="3"/>
  <c r="D6" i="3"/>
  <c r="D3" i="3"/>
  <c r="D1" i="3"/>
  <c r="D11" i="3"/>
  <c r="D2" i="2"/>
  <c r="D13" i="2"/>
  <c r="D3" i="2"/>
  <c r="D11" i="2"/>
  <c r="D4" i="2"/>
  <c r="D14" i="2"/>
  <c r="D9" i="2"/>
  <c r="D13" i="7"/>
  <c r="D7" i="2"/>
  <c r="D15" i="2"/>
  <c r="D10" i="2"/>
  <c r="D1" i="2"/>
  <c r="D6" i="2"/>
  <c r="D5" i="2"/>
  <c r="D12" i="2"/>
  <c r="D8" i="2"/>
  <c r="D15" i="3"/>
  <c r="D13" i="14"/>
  <c r="D6" i="14"/>
  <c r="D12" i="14"/>
  <c r="D5" i="14"/>
  <c r="D15" i="14"/>
  <c r="D11" i="14"/>
  <c r="D4" i="14"/>
  <c r="D10" i="14"/>
  <c r="D3" i="14"/>
  <c r="D8" i="14"/>
  <c r="D1" i="14"/>
  <c r="D14" i="14"/>
  <c r="D9" i="14"/>
  <c r="D2" i="14"/>
  <c r="D7" i="14"/>
  <c r="D15" i="12"/>
  <c r="D8" i="12"/>
  <c r="D14" i="12"/>
  <c r="D7" i="12"/>
  <c r="D1" i="12"/>
  <c r="D13" i="12"/>
  <c r="D6" i="12"/>
  <c r="D12" i="12"/>
  <c r="D5" i="12"/>
  <c r="D11" i="12"/>
  <c r="D4" i="12"/>
  <c r="D10" i="12"/>
  <c r="D3" i="12"/>
  <c r="D2" i="12"/>
  <c r="D9" i="12"/>
  <c r="D14" i="10"/>
  <c r="D6" i="10"/>
  <c r="D10" i="10"/>
  <c r="D3" i="10"/>
  <c r="D2" i="10"/>
  <c r="D8" i="10"/>
  <c r="D1" i="10"/>
  <c r="D15" i="10"/>
  <c r="D7" i="10"/>
  <c r="D13" i="10"/>
  <c r="D4" i="10"/>
  <c r="D9" i="10"/>
  <c r="D12" i="10"/>
  <c r="D11" i="10"/>
  <c r="D5" i="10"/>
  <c r="D7" i="1"/>
  <c r="D6" i="1"/>
  <c r="D8" i="1"/>
  <c r="D4" i="1"/>
  <c r="D3" i="1"/>
  <c r="D2" i="1"/>
  <c r="D1" i="1"/>
  <c r="D13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<sst xmlns="http://schemas.openxmlformats.org/spreadsheetml/2006/main" count="309" uniqueCount="36">
  <si>
    <t>City Cash</t>
  </si>
  <si>
    <t>City Match</t>
  </si>
  <si>
    <t>County Cash</t>
  </si>
  <si>
    <t>County In-Kind</t>
  </si>
  <si>
    <t>County Match</t>
  </si>
  <si>
    <t>Federal Cash</t>
  </si>
  <si>
    <t>Federal CWA320</t>
  </si>
  <si>
    <t>Federal Match</t>
  </si>
  <si>
    <t>Non-Profit Match</t>
  </si>
  <si>
    <t>Private Cash</t>
  </si>
  <si>
    <t>Private Match</t>
  </si>
  <si>
    <t>Regional Cash</t>
  </si>
  <si>
    <t>Regional In-Kind</t>
  </si>
  <si>
    <t>Regional Match</t>
  </si>
  <si>
    <t>State Cash</t>
  </si>
  <si>
    <t>State Match</t>
  </si>
  <si>
    <t>Private</t>
  </si>
  <si>
    <t>City</t>
  </si>
  <si>
    <t>County</t>
  </si>
  <si>
    <t>Regional</t>
  </si>
  <si>
    <t>State</t>
  </si>
  <si>
    <t>Federal Grants</t>
  </si>
  <si>
    <t>Non-Profit</t>
  </si>
  <si>
    <t>SWFWMD</t>
  </si>
  <si>
    <t>Hillsborough Co.</t>
  </si>
  <si>
    <t>St. Petersburg</t>
  </si>
  <si>
    <t>Tampa</t>
  </si>
  <si>
    <t>Clearwater</t>
  </si>
  <si>
    <t>Tampa Bay Water</t>
  </si>
  <si>
    <t>Pinellas Co.</t>
  </si>
  <si>
    <t>Manatee Co.</t>
  </si>
  <si>
    <t>Pasco Co.</t>
  </si>
  <si>
    <t>Total</t>
  </si>
  <si>
    <t>Leveraging</t>
  </si>
  <si>
    <t>State Grants</t>
  </si>
  <si>
    <r>
      <t xml:space="preserve">Federal CWA </t>
    </r>
    <r>
      <rPr>
        <sz val="8"/>
        <color rgb="FF000000"/>
        <rFont val="Calibri"/>
        <family val="2"/>
      </rPr>
      <t>§</t>
    </r>
    <r>
      <rPr>
        <sz val="8"/>
        <color rgb="FF000000"/>
        <rFont val="Segoe UI"/>
        <family val="2"/>
      </rPr>
      <t>320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</si>
</sst>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FF0000"/>
      <name val="Segoe UI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0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/>
    <xf numFmtId="0" fontId="2" fillId="2" borderId="2" xfId="0" applyFont="1" applyFill="1" applyBorder="1" applyAlignment="1">
      <alignment vertical="center"/>
    </xf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ln>
                  <a:noFill/>
                </a:ln>
                <a:solidFill>
                  <a:schemeClr val="tx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TBEP Funding Sources (2018-20</a:t>
            </a:r>
            <a:r>
              <a:rPr lang="en-US" sz="1600" baseline="0">
                <a:ln>
                  <a:noFill/>
                </a:ln>
                <a:solidFill>
                  <a:schemeClr val="tx1"/>
                </a:solidFill>
                <a:latin typeface="Open Sans Semibold" panose="020B0706030804020204" pitchFamily="34" charset="0"/>
                <a:ea typeface="Open Sans Semibold" panose="020B0706030804020204" pitchFamily="34" charset="0"/>
                <a:cs typeface="Open Sans Semibold" panose="020B0706030804020204" pitchFamily="34" charset="0"/>
              </a:rPr>
              <a:t>20)</a:t>
            </a:r>
            <a:endParaRPr lang="en-US" sz="1600">
              <a:ln>
                <a:noFill/>
              </a:ln>
              <a:solidFill>
                <a:schemeClr val="tx1"/>
              </a:solidFill>
              <a:latin typeface="Open Sans Semibold" panose="020B0706030804020204" pitchFamily="34" charset="0"/>
              <a:ea typeface="Open Sans Semibold" panose="020B0706030804020204" pitchFamily="34" charset="0"/>
              <a:cs typeface="Open Sans Semibold" panose="020B0706030804020204" pitchFamily="34" charset="0"/>
            </a:endParaRPr>
          </a:p>
        </c:rich>
      </c:tx>
      <c:layout>
        <c:manualLayout>
          <c:xMode val="edge"/>
          <c:yMode val="edge"/>
          <c:x val="0.20455026455026454"/>
          <c:y val="0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C-48EB-AE41-EE89FB017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CC-48EB-AE41-EE89FB01790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C-48EB-AE41-EE89FB017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CC-48EB-AE41-EE89FB01790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C-48EB-AE41-EE89FB0179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C-48EB-AE41-EE89FB017905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CC-48EB-AE41-EE89FB017905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CC-48EB-AE41-EE89FB017905}"/>
              </c:ext>
            </c:extLst>
          </c:dPt>
          <c:dPt>
            <c:idx val="8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C-48EB-AE41-EE89FB017905}"/>
              </c:ext>
            </c:extLst>
          </c:dPt>
          <c:dPt>
            <c:idx val="9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CC-48EB-AE41-EE89FB017905}"/>
              </c:ext>
            </c:extLst>
          </c:dPt>
          <c:dPt>
            <c:idx val="1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C-48EB-AE41-EE89FB017905}"/>
              </c:ext>
            </c:extLst>
          </c:dPt>
          <c:dPt>
            <c:idx val="11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CC-48EB-AE41-EE89FB017905}"/>
              </c:ext>
            </c:extLst>
          </c:dPt>
          <c:dPt>
            <c:idx val="12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C-48EB-AE41-EE89FB017905}"/>
              </c:ext>
            </c:extLst>
          </c:dPt>
          <c:dPt>
            <c:idx val="13"/>
            <c:bubble3D val="0"/>
            <c:explosion val="12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CC-48EB-AE41-EE89FB01790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tx>
                <c:rich>
                  <a:bodyPr/>
                  <a:lstStyle/>
                  <a:p>
                    <a:fld id="{90F17307-DF19-4A3E-A233-A0049A66486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8AAE6CC-293D-4422-8330-3A8BFE923774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7CC-48EB-AE41-EE89FB017905}"/>
                </c:ext>
              </c:extLst>
            </c:dLbl>
            <c:dLbl>
              <c:idx val="1"/>
              <c:layout>
                <c:manualLayout>
                  <c:x val="0.11238345206849144"/>
                  <c:y val="4.9320729774303886E-2"/>
                </c:manualLayout>
              </c:layout>
              <c:tx>
                <c:rich>
                  <a:bodyPr/>
                  <a:lstStyle/>
                  <a:p>
                    <a:fld id="{3EED62FE-7DE4-4C19-9083-8345F3DB8F2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D2362D7-CED2-45A3-8758-DACBF134029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CC-48EB-AE41-EE89FB017905}"/>
                </c:ext>
              </c:extLst>
            </c:dLbl>
            <c:dLbl>
              <c:idx val="2"/>
              <c:layout>
                <c:manualLayout>
                  <c:x val="0.13437853601633129"/>
                  <c:y val="0.10659941345962561"/>
                </c:manualLayout>
              </c:layout>
              <c:tx>
                <c:rich>
                  <a:bodyPr/>
                  <a:lstStyle/>
                  <a:p>
                    <a:fld id="{E82DB7DE-2F3E-4EB5-A244-89BE1030952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1C9BE3B-3A4D-44C4-9191-8F1372343A65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7CC-48EB-AE41-EE89FB017905}"/>
                </c:ext>
              </c:extLst>
            </c:dLbl>
            <c:dLbl>
              <c:idx val="3"/>
              <c:layout>
                <c:manualLayout>
                  <c:x val="9.8415364746073486E-2"/>
                  <c:y val="0.17155112334674544"/>
                </c:manualLayout>
              </c:layout>
              <c:tx>
                <c:rich>
                  <a:bodyPr/>
                  <a:lstStyle/>
                  <a:p>
                    <a:fld id="{0B631504-94A8-4306-8076-B6404CF6C3A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3FEFED6-F515-4FA2-BB40-4C43535777BD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7CC-48EB-AE41-EE89FB017905}"/>
                </c:ext>
              </c:extLst>
            </c:dLbl>
            <c:dLbl>
              <c:idx val="4"/>
              <c:layout>
                <c:manualLayout>
                  <c:x val="-0.13541390659500896"/>
                  <c:y val="7.9668097722503453E-2"/>
                </c:manualLayout>
              </c:layout>
              <c:tx>
                <c:rich>
                  <a:bodyPr/>
                  <a:lstStyle/>
                  <a:p>
                    <a:fld id="{9AAD6967-D608-4179-934F-E32C1347209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F331CAE-11C6-4379-861B-291D0901C34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7CC-48EB-AE41-EE89FB017905}"/>
                </c:ext>
              </c:extLst>
            </c:dLbl>
            <c:dLbl>
              <c:idx val="5"/>
              <c:layout>
                <c:manualLayout>
                  <c:x val="-0.11822905470149564"/>
                  <c:y val="-0.1486283041025741"/>
                </c:manualLayout>
              </c:layout>
              <c:tx>
                <c:rich>
                  <a:bodyPr/>
                  <a:lstStyle/>
                  <a:p>
                    <a:fld id="{0B8A1AC2-61EB-4FC0-A5AD-84D7F6F165D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8F59A10-6926-4298-B8E3-FF605A7EDF27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7CC-48EB-AE41-EE89FB017905}"/>
                </c:ext>
              </c:extLst>
            </c:dLbl>
            <c:dLbl>
              <c:idx val="6"/>
              <c:layout>
                <c:manualLayout>
                  <c:x val="-2.6099570886972463E-2"/>
                  <c:y val="-4.6935294457385979E-2"/>
                </c:manualLayout>
              </c:layout>
              <c:tx>
                <c:rich>
                  <a:bodyPr/>
                  <a:lstStyle/>
                  <a:p>
                    <a:fld id="{44272BEC-47F9-41B6-B4DC-65E15D7079D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A97AB3C-C947-4789-8941-3695D6A0F310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7CC-48EB-AE41-EE89FB017905}"/>
                </c:ext>
              </c:extLst>
            </c:dLbl>
            <c:dLbl>
              <c:idx val="7"/>
              <c:layout>
                <c:manualLayout>
                  <c:x val="1.908044827729867E-2"/>
                  <c:y val="-9.2819950073478097E-2"/>
                </c:manualLayout>
              </c:layout>
              <c:tx>
                <c:rich>
                  <a:bodyPr/>
                  <a:lstStyle/>
                  <a:p>
                    <a:fld id="{C6EE96DF-0682-42F3-8A1F-40106924B4EB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A8C21E74-AA0A-4B3C-8AEF-84688C1590F7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7CC-48EB-AE41-EE89FB017905}"/>
                </c:ext>
              </c:extLst>
            </c:dLbl>
            <c:dLbl>
              <c:idx val="8"/>
              <c:layout>
                <c:manualLayout>
                  <c:x val="9.1362413031704365E-2"/>
                  <c:y val="-0.1395732501652453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600" spc="-50" baseline="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C0E9AA0B-39DF-42FB-93A5-4737E5FE8A98}" type="CELLRANG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[CELLRANGE]</a:t>
                    </a:fld>
                    <a:endParaRPr lang="en-US" spc="-50" baseline="0"/>
                  </a:p>
                  <a:p>
                    <a:pPr>
                      <a:defRPr sz="1050" b="1" kern="600" spc="-5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197E31C3-E31E-4F17-B66F-632069831453}" type="VALU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&quot;$&quot;#,##0" sourceLinked="0"/>
              <c:spPr>
                <a:solidFill>
                  <a:schemeClr val="bg1">
                    <a:alpha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600" spc="-50" baseline="0">
                      <a:solidFill>
                        <a:schemeClr val="tx1"/>
                      </a:solidFill>
                      <a:latin typeface="Open Sans Light" panose="020B0306030504020204" pitchFamily="34" charset="0"/>
                      <a:ea typeface="Open Sans Light" panose="020B0306030504020204" pitchFamily="34" charset="0"/>
                      <a:cs typeface="Open Sans Light" panose="020B0306030504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CC-48EB-AE41-EE89FB017905}"/>
                </c:ext>
              </c:extLst>
            </c:dLbl>
            <c:dLbl>
              <c:idx val="9"/>
              <c:layout>
                <c:manualLayout>
                  <c:x val="1.0282048077323669E-2"/>
                  <c:y val="-2.0636210204775868E-2"/>
                </c:manualLayout>
              </c:layout>
              <c:tx>
                <c:rich>
                  <a:bodyPr/>
                  <a:lstStyle/>
                  <a:p>
                    <a:fld id="{F1A0CAD0-141F-4EFF-926C-4FC5E8E8DDE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880C8C2-1323-404D-8840-6CB61C525C3E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7CC-48EB-AE41-EE89FB017905}"/>
                </c:ext>
              </c:extLst>
            </c:dLbl>
            <c:dLbl>
              <c:idx val="10"/>
              <c:layout>
                <c:manualLayout>
                  <c:x val="-5.3260009165520972E-3"/>
                  <c:y val="-6.9665338287481796E-2"/>
                </c:manualLayout>
              </c:layout>
              <c:tx>
                <c:rich>
                  <a:bodyPr/>
                  <a:lstStyle/>
                  <a:p>
                    <a:fld id="{10B5605C-E90C-4D21-8452-1E345DF9A31D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9838BC97-E2F5-4966-BEE1-9172C7AAD728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7CC-48EB-AE41-EE89FB017905}"/>
                </c:ext>
              </c:extLst>
            </c:dLbl>
            <c:dLbl>
              <c:idx val="11"/>
              <c:layout>
                <c:manualLayout>
                  <c:x val="5.6344790234554014E-2"/>
                  <c:y val="-2.19574020240135E-2"/>
                </c:manualLayout>
              </c:layout>
              <c:tx>
                <c:rich>
                  <a:bodyPr/>
                  <a:lstStyle/>
                  <a:p>
                    <a:fld id="{E13F422D-7B03-4F37-A52B-B3F92802A0F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25818F2-EB0B-4A15-9267-D84AD6C5B2AC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7CC-48EB-AE41-EE89FB017905}"/>
                </c:ext>
              </c:extLst>
            </c:dLbl>
            <c:dLbl>
              <c:idx val="12"/>
              <c:layout>
                <c:manualLayout>
                  <c:x val="3.1658376036328789E-2"/>
                  <c:y val="5.009876210461467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600" spc="-50" baseline="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EDDFBCA2-6B1A-40D0-90C4-7EF84C64C9B7}" type="CELLRANG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[CELLRANGE]</a:t>
                    </a:fld>
                    <a:endParaRPr lang="en-US" spc="-50" baseline="0"/>
                  </a:p>
                  <a:p>
                    <a:pPr>
                      <a:defRPr sz="1050" b="1" kern="600" spc="-50">
                        <a:solidFill>
                          <a:schemeClr val="tx1"/>
                        </a:solidFill>
                        <a:latin typeface="Open Sans Light" panose="020B0306030504020204" pitchFamily="34" charset="0"/>
                        <a:ea typeface="Open Sans Light" panose="020B0306030504020204" pitchFamily="34" charset="0"/>
                        <a:cs typeface="Open Sans Light" panose="020B0306030504020204" pitchFamily="34" charset="0"/>
                      </a:defRPr>
                    </a:pPr>
                    <a:fld id="{630C1931-F3A1-48C0-9F7E-A79489F38655}" type="VALUE">
                      <a:rPr lang="en-US" spc="-50" baseline="0"/>
                      <a:pPr>
                        <a:defRPr sz="1050" b="1" kern="600" spc="-50">
                          <a:solidFill>
                            <a:schemeClr val="tx1"/>
                          </a:solidFill>
                          <a:latin typeface="Open Sans Light" panose="020B0306030504020204" pitchFamily="34" charset="0"/>
                          <a:ea typeface="Open Sans Light" panose="020B0306030504020204" pitchFamily="34" charset="0"/>
                          <a:cs typeface="Open Sans Light" panose="020B0306030504020204" pitchFamily="34" charset="0"/>
                        </a:defRPr>
                      </a:pPr>
                      <a:t>[VALUE]</a:t>
                    </a:fld>
                    <a:endParaRPr lang="en-US"/>
                  </a:p>
                </c:rich>
              </c:tx>
              <c:numFmt formatCode="&quot;$&quot;#,##0" sourceLinked="0"/>
              <c:spPr>
                <a:solidFill>
                  <a:schemeClr val="bg1">
                    <a:alpha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600" spc="-50" baseline="0">
                      <a:solidFill>
                        <a:schemeClr val="tx1"/>
                      </a:solidFill>
                      <a:latin typeface="Open Sans Light" panose="020B0306030504020204" pitchFamily="34" charset="0"/>
                      <a:ea typeface="Open Sans Light" panose="020B0306030504020204" pitchFamily="34" charset="0"/>
                      <a:cs typeface="Open Sans Light" panose="020B0306030504020204" pitchFamily="34" charset="0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CC-48EB-AE41-EE89FB01790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569D3D6-883F-4C24-8FDB-8E32CFDD4C9E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58991972-08FD-4BE3-B6C5-316874EF4E8C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7CC-48EB-AE41-EE89FB017905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600" spc="-50" baseline="0">
                    <a:solidFill>
                      <a:schemeClr val="tx1"/>
                    </a:solidFill>
                    <a:latin typeface="Open Sans Light" panose="020B0306030504020204" pitchFamily="34" charset="0"/>
                    <a:ea typeface="Open Sans Light" panose="020B0306030504020204" pitchFamily="34" charset="0"/>
                    <a:cs typeface="Open Sans Light" panose="020B0306030504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Master!$A$1:$A$14</c:f>
              <c:strCache>
                <c:ptCount val="14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Regional</c:v>
                </c:pt>
                <c:pt idx="8">
                  <c:v>Regional Match</c:v>
                </c:pt>
                <c:pt idx="9">
                  <c:v>State Grants</c:v>
                </c:pt>
                <c:pt idx="10">
                  <c:v>State Match</c:v>
                </c:pt>
                <c:pt idx="11">
                  <c:v>Federal Grants</c:v>
                </c:pt>
                <c:pt idx="12">
                  <c:v>Federal Match</c:v>
                </c:pt>
                <c:pt idx="13">
                  <c:v>Federal CWA §320</c:v>
                </c:pt>
              </c:strCache>
            </c:strRef>
          </c:cat>
          <c:val>
            <c:numRef>
              <c:f>Master!$B$1:$B$14</c:f>
              <c:numCache>
                <c:formatCode>General</c:formatCode>
                <c:ptCount val="14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1581220</c:v>
                </c:pt>
                <c:pt idx="6">
                  <c:v>469255</c:v>
                </c:pt>
                <c:pt idx="7">
                  <c:v>1589006</c:v>
                </c:pt>
                <c:pt idx="8">
                  <c:v>1465916</c:v>
                </c:pt>
                <c:pt idx="9">
                  <c:v>651000</c:v>
                </c:pt>
                <c:pt idx="10">
                  <c:v>548857.30000000005</c:v>
                </c:pt>
                <c:pt idx="11">
                  <c:v>1501909</c:v>
                </c:pt>
                <c:pt idx="12">
                  <c:v>1405883</c:v>
                </c:pt>
                <c:pt idx="13">
                  <c:v>1800000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Master!$D$1:$D$14</c15:f>
                <c15:dlblRangeCache>
                  <c:ptCount val="14"/>
                  <c:pt idx="0">
                    <c:v>3.8%</c:v>
                  </c:pt>
                  <c:pt idx="1">
                    <c:v>3.0%</c:v>
                  </c:pt>
                  <c:pt idx="2">
                    <c:v>1.2%</c:v>
                  </c:pt>
                  <c:pt idx="3">
                    <c:v>4.0%</c:v>
                  </c:pt>
                  <c:pt idx="4">
                    <c:v>17.7%</c:v>
                  </c:pt>
                  <c:pt idx="5">
                    <c:v>10.1%</c:v>
                  </c:pt>
                  <c:pt idx="6">
                    <c:v>3.0%</c:v>
                  </c:pt>
                  <c:pt idx="7">
                    <c:v>10.1%</c:v>
                  </c:pt>
                  <c:pt idx="8">
                    <c:v>9.4%</c:v>
                  </c:pt>
                  <c:pt idx="9">
                    <c:v>4.2%</c:v>
                  </c:pt>
                  <c:pt idx="10">
                    <c:v>3.5%</c:v>
                  </c:pt>
                  <c:pt idx="11">
                    <c:v>9.6%</c:v>
                  </c:pt>
                  <c:pt idx="12">
                    <c:v>9.0%</c:v>
                  </c:pt>
                  <c:pt idx="13">
                    <c:v>11.5%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CC-48EB-AE41-EE89FB01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63599633379160936"/>
          <c:y val="0.17518074299392283"/>
          <c:w val="0.35130525350997793"/>
          <c:h val="0.7538766211680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D-4FFD-AAA3-63E5F13C6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D-4FFD-AAA3-63E5F13C673D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D-4FFD-AAA3-63E5F13C673D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D-4FFD-AAA3-63E5F13C673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4D-4FFD-AAA3-63E5F13C673D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4D-4FFD-AAA3-63E5F13C673D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4D-4FFD-AAA3-63E5F13C673D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4D-4FFD-AAA3-63E5F13C673D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4D-4FFD-AAA3-63E5F13C673D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4D-4FFD-AAA3-63E5F13C673D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4D-4FFD-AAA3-63E5F13C673D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4D-4FFD-AAA3-63E5F13C673D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4D-4FFD-AAA3-63E5F13C673D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4D-4FFD-AAA3-63E5F13C673D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4D-4FFD-AAA3-63E5F13C673D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4D-4FFD-AAA3-63E5F13C673D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4D-4FFD-AAA3-63E5F13C673D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4D-4FFD-AAA3-63E5F13C673D}"/>
                </c:ext>
              </c:extLst>
            </c:dLbl>
            <c:dLbl>
              <c:idx val="3"/>
              <c:layout>
                <c:manualLayout>
                  <c:x val="-1.3006540849060534E-2"/>
                  <c:y val="3.71699635106587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4D-4FFD-AAA3-63E5F13C673D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4D-4FFD-AAA3-63E5F13C6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CoCLW!$A$1:$A$15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Clearwater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CoCLW!$B$1:$B$15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53610</c:v>
                </c:pt>
                <c:pt idx="4">
                  <c:v>567969</c:v>
                </c:pt>
                <c:pt idx="5">
                  <c:v>2780500</c:v>
                </c:pt>
                <c:pt idx="6">
                  <c:v>1581220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4D-4FFD-AAA3-63E5F13C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5128642253051712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8-43D5-AB94-5547D4F5F7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8-43D5-AB94-5547D4F5F7A1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8-43D5-AB94-5547D4F5F7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18-43D5-AB94-5547D4F5F7A1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18-43D5-AB94-5547D4F5F7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18-43D5-AB94-5547D4F5F7A1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18-43D5-AB94-5547D4F5F7A1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18-43D5-AB94-5547D4F5F7A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18-43D5-AB94-5547D4F5F7A1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8-43D5-AB94-5547D4F5F7A1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18-43D5-AB94-5547D4F5F7A1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18-43D5-AB94-5547D4F5F7A1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18-43D5-AB94-5547D4F5F7A1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18-43D5-AB94-5547D4F5F7A1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272-4CF4-89F5-4D4594C02A38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18-43D5-AB94-5547D4F5F7A1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18-43D5-AB94-5547D4F5F7A1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18-43D5-AB94-5547D4F5F7A1}"/>
                </c:ext>
              </c:extLst>
            </c:dLbl>
            <c:dLbl>
              <c:idx val="7"/>
              <c:layout>
                <c:manualLayout>
                  <c:x val="2.7164937716118817E-2"/>
                  <c:y val="-4.21908968695987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18-43D5-AB94-5547D4F5F7A1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18-43D5-AB94-5547D4F5F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SWFWMD!$A$1:$A$15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SWFWMD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SWFWMD!$B$1:$B$15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1581220</c:v>
                </c:pt>
                <c:pt idx="6">
                  <c:v>469255</c:v>
                </c:pt>
                <c:pt idx="7">
                  <c:v>447006</c:v>
                </c:pt>
                <c:pt idx="8">
                  <c:v>1142000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18-43D5-AB94-5547D4F5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D-4B26-AE1D-4687BD7DD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FD-4B26-AE1D-4687BD7DD43E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D-4B26-AE1D-4687BD7DD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FD-4B26-AE1D-4687BD7DD43E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FD-4B26-AE1D-4687BD7DD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FD-4B26-AE1D-4687BD7DD43E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FD-4B26-AE1D-4687BD7DD43E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FD-4B26-AE1D-4687BD7DD43E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FD-4B26-AE1D-4687BD7DD43E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FD-4B26-AE1D-4687BD7DD43E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FD-4B26-AE1D-4687BD7DD43E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FD-4B26-AE1D-4687BD7DD43E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FD-4B26-AE1D-4687BD7DD43E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FD-4B26-AE1D-4687BD7DD43E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FD-4B26-AE1D-4687BD7DD43E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D-4B26-AE1D-4687BD7DD43E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D-4B26-AE1D-4687BD7DD43E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FD-4B26-AE1D-4687BD7DD43E}"/>
                </c:ext>
              </c:extLst>
            </c:dLbl>
            <c:dLbl>
              <c:idx val="7"/>
              <c:layout>
                <c:manualLayout>
                  <c:x val="-1.4056909552972546E-2"/>
                  <c:y val="-4.79702963958774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FD-4B26-AE1D-4687BD7DD43E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6FD-4B26-AE1D-4687BD7DD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TBW!$A$1:$A$15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Tampa Bay Water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TBW!$B$1:$B$15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1581220</c:v>
                </c:pt>
                <c:pt idx="6">
                  <c:v>469255</c:v>
                </c:pt>
                <c:pt idx="7">
                  <c:v>30000</c:v>
                </c:pt>
                <c:pt idx="8">
                  <c:v>1559006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FD-4B26-AE1D-4687BD7D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9-4910-8563-4B070D002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9-4910-8563-4B070D002D52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9-4910-8563-4B070D002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9-4910-8563-4B070D002D52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9-4910-8563-4B070D002D52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39-4910-8563-4B070D002D52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39-4910-8563-4B070D002D52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39-4910-8563-4B070D002D52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39-4910-8563-4B070D002D52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39-4910-8563-4B070D002D52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39-4910-8563-4B070D002D52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39-4910-8563-4B070D002D52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39-4910-8563-4B070D002D52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39-4910-8563-4B070D002D52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39-4910-8563-4B070D002D52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39-4910-8563-4B070D002D52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39-4910-8563-4B070D002D52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39-4910-8563-4B070D002D52}"/>
                </c:ext>
              </c:extLst>
            </c:dLbl>
            <c:dLbl>
              <c:idx val="5"/>
              <c:layout>
                <c:manualLayout>
                  <c:x val="-3.8925800941548974E-2"/>
                  <c:y val="3.017681326419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39-4910-8563-4B070D002D52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39-4910-8563-4B070D002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HillsCo!$A$1:$A$15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Hillsborough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HillsCo!$B$1:$B$15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271348</c:v>
                </c:pt>
                <c:pt idx="6">
                  <c:v>1309872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939-4910-8563-4B070D00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5128642253051712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1-4C29-9545-09DF6FF3B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1-4C29-9545-09DF6FF3B38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1-4C29-9545-09DF6FF3B3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C1-4C29-9545-09DF6FF3B38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C1-4C29-9545-09DF6FF3B385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C1-4C29-9545-09DF6FF3B38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C1-4C29-9545-09DF6FF3B38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C1-4C29-9545-09DF6FF3B38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C1-4C29-9545-09DF6FF3B38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C1-4C29-9545-09DF6FF3B38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C1-4C29-9545-09DF6FF3B38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C1-4C29-9545-09DF6FF3B38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5C1-4C29-9545-09DF6FF3B38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5C1-4C29-9545-09DF6FF3B38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5C1-4C29-9545-09DF6FF3B38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1-4C29-9545-09DF6FF3B38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1-4C29-9545-09DF6FF3B38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1-4C29-9545-09DF6FF3B385}"/>
                </c:ext>
              </c:extLst>
            </c:dLbl>
            <c:dLbl>
              <c:idx val="5"/>
              <c:layout>
                <c:manualLayout>
                  <c:x val="-3.8925800941548974E-2"/>
                  <c:y val="3.017681326419551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1-4C29-9545-09DF6FF3B38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C1-4C29-9545-09DF6FF3B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Pinellas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PinCo!$B$1:$B$15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288943</c:v>
                </c:pt>
                <c:pt idx="6">
                  <c:v>1292277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C1-4C29-9545-09DF6FF3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5128642253051712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2-4469-9335-7B5EABF2B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2-4469-9335-7B5EABF2B8E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2-4469-9335-7B5EABF2B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2-4469-9335-7B5EABF2B8E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12-4469-9335-7B5EABF2B8E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2-4469-9335-7B5EABF2B8E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12-4469-9335-7B5EABF2B8E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12-4469-9335-7B5EABF2B8E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12-4469-9335-7B5EABF2B8E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12-4469-9335-7B5EABF2B8E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12-4469-9335-7B5EABF2B8E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12-4469-9335-7B5EABF2B8E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12-4469-9335-7B5EABF2B8E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12-4469-9335-7B5EABF2B8E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12-4469-9335-7B5EABF2B8E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12-4469-9335-7B5EABF2B8E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12-4469-9335-7B5EABF2B8E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12-4469-9335-7B5EABF2B8EB}"/>
                </c:ext>
              </c:extLst>
            </c:dLbl>
            <c:dLbl>
              <c:idx val="5"/>
              <c:layout>
                <c:manualLayout>
                  <c:x val="-2.0117985251843596E-2"/>
                  <c:y val="-1.81197106459253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12-4469-9335-7B5EABF2B8E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12-4469-9335-7B5EABF2B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Manatee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ManCo!$B$1:$B$15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123552</c:v>
                </c:pt>
                <c:pt idx="6">
                  <c:v>1457668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512-4469-9335-7B5EABF2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4705361829771281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F-48E9-A029-9E0D179E8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F-48E9-A029-9E0D179E8B1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F-48E9-A029-9E0D179E8B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4F-48E9-A029-9E0D179E8B1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4F-48E9-A029-9E0D179E8B1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4F-48E9-A029-9E0D179E8B1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4F-48E9-A029-9E0D179E8B1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4F-48E9-A029-9E0D179E8B1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4F-48E9-A029-9E0D179E8B1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4F-48E9-A029-9E0D179E8B1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4F-48E9-A029-9E0D179E8B1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4F-48E9-A029-9E0D179E8B1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4F-48E9-A029-9E0D179E8B1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94F-48E9-A029-9E0D179E8B1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94F-48E9-A029-9E0D179E8B1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F-48E9-A029-9E0D179E8B1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F-48E9-A029-9E0D179E8B1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F-48E9-A029-9E0D179E8B1B}"/>
                </c:ext>
              </c:extLst>
            </c:dLbl>
            <c:dLbl>
              <c:idx val="5"/>
              <c:layout>
                <c:manualLayout>
                  <c:x val="-3.4932800066658415E-2"/>
                  <c:y val="1.76526470776518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4F-48E9-A029-9E0D179E8B1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4F-48E9-A029-9E0D179E8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Pasco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PasCo!$B$1:$B$15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621579</c:v>
                </c:pt>
                <c:pt idx="4">
                  <c:v>2780500</c:v>
                </c:pt>
                <c:pt idx="5">
                  <c:v>83865</c:v>
                </c:pt>
                <c:pt idx="6">
                  <c:v>1497355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4F-48E9-A029-9E0D179E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4917002041411493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6-4245-B7BB-868B7678D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6-4245-B7BB-868B7678D6D7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6-4245-B7BB-868B7678D6D7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6-4245-B7BB-868B7678D6D7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6-4245-B7BB-868B7678D6D7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6-4245-B7BB-868B7678D6D7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F6-4245-B7BB-868B7678D6D7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F6-4245-B7BB-868B7678D6D7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F6-4245-B7BB-868B7678D6D7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F6-4245-B7BB-868B7678D6D7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F6-4245-B7BB-868B7678D6D7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F6-4245-B7BB-868B7678D6D7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F6-4245-B7BB-868B7678D6D7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F6-4245-B7BB-868B7678D6D7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F6-4245-B7BB-868B7678D6D7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6-4245-B7BB-868B7678D6D7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6-4245-B7BB-868B7678D6D7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6-4245-B7BB-868B7678D6D7}"/>
                </c:ext>
              </c:extLst>
            </c:dLbl>
            <c:dLbl>
              <c:idx val="3"/>
              <c:layout>
                <c:manualLayout>
                  <c:x val="-4.5409323834520688E-3"/>
                  <c:y val="5.34301261122847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6-4245-B7BB-868B7678D6D7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F6-4245-B7BB-868B7678D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CoSP!$A$1:$A$15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St. Petersburg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CoSP!$B$1:$B$15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107859</c:v>
                </c:pt>
                <c:pt idx="4">
                  <c:v>513720</c:v>
                </c:pt>
                <c:pt idx="5">
                  <c:v>2780500</c:v>
                </c:pt>
                <c:pt idx="6">
                  <c:v>1581220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F6-4245-B7BB-868B7678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5551922676332126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(FY18,</a:t>
            </a:r>
            <a:r>
              <a:rPr lang="en-US" sz="1800" baseline="0">
                <a:solidFill>
                  <a:schemeClr val="tx1"/>
                </a:solidFill>
              </a:rPr>
              <a:t> 19, 20)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3-481D-AA76-1A187100E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3-481D-AA76-1A187100E81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3-481D-AA76-1A187100E815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3-481D-AA76-1A187100E81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3-481D-AA76-1A187100E815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3-481D-AA76-1A187100E81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13-481D-AA76-1A187100E81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13-481D-AA76-1A187100E81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13-481D-AA76-1A187100E81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13-481D-AA76-1A187100E81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13-481D-AA76-1A187100E81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13-481D-AA76-1A187100E81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13-481D-AA76-1A187100E81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13-481D-AA76-1A187100E81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13-481D-AA76-1A187100E81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3-481D-AA76-1A187100E81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3-481D-AA76-1A187100E81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13-481D-AA76-1A187100E815}"/>
                </c:ext>
              </c:extLst>
            </c:dLbl>
            <c:dLbl>
              <c:idx val="3"/>
              <c:layout>
                <c:manualLayout>
                  <c:x val="-4.5409323834520688E-3"/>
                  <c:y val="5.017809359195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13-481D-AA76-1A187100E81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13-481D-AA76-1A187100E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CoTAM!$A$1:$A$15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Tampa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§320</c:v>
                </c:pt>
              </c:strCache>
            </c:strRef>
          </c:cat>
          <c:val>
            <c:numRef>
              <c:f>CoTAM!$B$1:$B$15</c:f>
              <c:numCache>
                <c:formatCode>General</c:formatCode>
                <c:ptCount val="15"/>
                <c:pt idx="0">
                  <c:v>597703.30000000005</c:v>
                </c:pt>
                <c:pt idx="1">
                  <c:v>471365.5</c:v>
                </c:pt>
                <c:pt idx="2">
                  <c:v>187535.4</c:v>
                </c:pt>
                <c:pt idx="3">
                  <c:v>151110</c:v>
                </c:pt>
                <c:pt idx="4">
                  <c:v>470469</c:v>
                </c:pt>
                <c:pt idx="5">
                  <c:v>2780500</c:v>
                </c:pt>
                <c:pt idx="6">
                  <c:v>1581220</c:v>
                </c:pt>
                <c:pt idx="7">
                  <c:v>469255</c:v>
                </c:pt>
                <c:pt idx="8">
                  <c:v>1589006</c:v>
                </c:pt>
                <c:pt idx="9">
                  <c:v>1465916</c:v>
                </c:pt>
                <c:pt idx="10">
                  <c:v>651000</c:v>
                </c:pt>
                <c:pt idx="11">
                  <c:v>548857.30000000005</c:v>
                </c:pt>
                <c:pt idx="12">
                  <c:v>1501909</c:v>
                </c:pt>
                <c:pt idx="13">
                  <c:v>1405883</c:v>
                </c:pt>
                <c:pt idx="14">
                  <c:v>1800000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C13-481D-AA76-1A187100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5128642253051712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E27FC-CE65-4213-82AF-CF9D9A21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4</xdr:row>
      <xdr:rowOff>191615</xdr:rowOff>
    </xdr:from>
    <xdr:to>
      <xdr:col>15</xdr:col>
      <xdr:colOff>180975</xdr:colOff>
      <xdr:row>6</xdr:row>
      <xdr:rowOff>12934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10FE97-8F0B-48C3-A885-1018534FB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201025" y="991715"/>
          <a:ext cx="1838325" cy="2213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504824</xdr:colOff>
      <xdr:row>21</xdr:row>
      <xdr:rowOff>19050</xdr:rowOff>
    </xdr:from>
    <xdr:to>
      <xdr:col>15</xdr:col>
      <xdr:colOff>247649</xdr:colOff>
      <xdr:row>22</xdr:row>
      <xdr:rowOff>171336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0D6845-50B6-4D02-A568-3EA21012EA6D}"/>
            </a:ext>
          </a:extLst>
        </xdr:cNvPr>
        <xdr:cNvSpPr txBox="1"/>
      </xdr:nvSpPr>
      <xdr:spPr>
        <a:xfrm>
          <a:off x="4876799" y="4152900"/>
          <a:ext cx="52292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60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$15.67</a:t>
          </a:r>
          <a:r>
            <a:rPr lang="en-US" sz="160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$8.71</a:t>
          </a:r>
          <a:r>
            <a:rPr lang="en-US" sz="1600" baseline="0">
              <a:solidFill>
                <a:sysClr val="windowText" lastClr="000000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:$1, §320 Fund Leveraging)</a:t>
          </a:r>
          <a:endParaRPr lang="en-US" sz="1600">
            <a:solidFill>
              <a:sysClr val="windowText" lastClr="000000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0E443-C0C8-4D6F-89C3-E2541D8A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161925</xdr:colOff>
      <xdr:row>5</xdr:row>
      <xdr:rowOff>95250</xdr:rowOff>
    </xdr:from>
    <xdr:to>
      <xdr:col>15</xdr:col>
      <xdr:colOff>152400</xdr:colOff>
      <xdr:row>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16D1A-4C15-4011-B9C3-9B2232631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91500" y="1095375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428625</xdr:colOff>
      <xdr:row>21</xdr:row>
      <xdr:rowOff>19050</xdr:rowOff>
    </xdr:from>
    <xdr:to>
      <xdr:col>12</xdr:col>
      <xdr:colOff>257175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561AA2-C0E6-4F4E-AC25-110357BA2374}"/>
            </a:ext>
          </a:extLst>
        </xdr:cNvPr>
        <xdr:cNvSpPr txBox="1"/>
      </xdr:nvSpPr>
      <xdr:spPr>
        <a:xfrm>
          <a:off x="4191000" y="4162425"/>
          <a:ext cx="40957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$292</a:t>
          </a:r>
          <a:r>
            <a:rPr lang="en-US" sz="1600" baseline="0">
              <a:solidFill>
                <a:sysClr val="windowText" lastClr="000000"/>
              </a:solidFill>
            </a:rPr>
            <a:t>:$1, Clearwater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4D9B-898E-4787-968D-F0DD27C9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85725</xdr:colOff>
      <xdr:row>5</xdr:row>
      <xdr:rowOff>47625</xdr:rowOff>
    </xdr:from>
    <xdr:to>
      <xdr:col>15</xdr:col>
      <xdr:colOff>76200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F6823-947A-4BDA-B17E-826BE4A9EC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15300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798C7E-DDF9-45CD-9A90-3D5DF59BDDE8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$35</a:t>
          </a:r>
          <a:r>
            <a:rPr lang="en-US" sz="1600" baseline="0">
              <a:solidFill>
                <a:sysClr val="windowText" lastClr="000000"/>
              </a:solidFill>
            </a:rPr>
            <a:t>:$1, SWFWMD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FD36-3C78-4B20-89ED-9BEEDAEC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85725</xdr:colOff>
      <xdr:row>5</xdr:row>
      <xdr:rowOff>47625</xdr:rowOff>
    </xdr:from>
    <xdr:to>
      <xdr:col>15</xdr:col>
      <xdr:colOff>76200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880AA-662D-4D18-95F0-AF0D06851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15300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ADA2BD-F416-46CC-9503-7E3201FB19E7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$522</a:t>
          </a:r>
          <a:r>
            <a:rPr lang="en-US" sz="1600" baseline="0">
              <a:solidFill>
                <a:sysClr val="windowText" lastClr="000000"/>
              </a:solidFill>
            </a:rPr>
            <a:t>:$1, TBW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A2C57-1D2B-4D00-A05D-EBDC48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5</xdr:row>
      <xdr:rowOff>47625</xdr:rowOff>
    </xdr:from>
    <xdr:to>
      <xdr:col>15</xdr:col>
      <xdr:colOff>161925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A0CA6-13C8-411B-9B4E-3EABA7E03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2010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38099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EA00B0-4A5D-40F5-A29B-AC45050483E1}"/>
            </a:ext>
          </a:extLst>
        </xdr:cNvPr>
        <xdr:cNvSpPr txBox="1"/>
      </xdr:nvSpPr>
      <xdr:spPr>
        <a:xfrm>
          <a:off x="4229099" y="4162425"/>
          <a:ext cx="38385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$58</a:t>
          </a:r>
          <a:r>
            <a:rPr lang="en-US" sz="1600" baseline="0">
              <a:solidFill>
                <a:sysClr val="windowText" lastClr="000000"/>
              </a:solidFill>
            </a:rPr>
            <a:t>:$1, Hills. Co.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2FB0A-A906-4FEF-8C78-6CB37D879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5</xdr:row>
      <xdr:rowOff>47625</xdr:rowOff>
    </xdr:from>
    <xdr:to>
      <xdr:col>15</xdr:col>
      <xdr:colOff>161925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C8BEA-D1C0-4739-8761-98346EC749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2010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8301AA-5122-45CE-BA18-D21ED40D943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$54</a:t>
          </a:r>
          <a:r>
            <a:rPr lang="en-US" sz="1600" baseline="0">
              <a:solidFill>
                <a:sysClr val="windowText" lastClr="000000"/>
              </a:solidFill>
            </a:rPr>
            <a:t>:$1, Pinellas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0048-B530-4472-BB48-FDDE1418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152400</xdr:colOff>
      <xdr:row>5</xdr:row>
      <xdr:rowOff>47625</xdr:rowOff>
    </xdr:from>
    <xdr:to>
      <xdr:col>15</xdr:col>
      <xdr:colOff>142875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D85E18-903E-4AE2-8488-E8394442E4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8197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A86336-A93D-4BBC-A6CE-6C7050723CCC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$127</a:t>
          </a:r>
          <a:r>
            <a:rPr lang="en-US" sz="1600" baseline="0">
              <a:solidFill>
                <a:sysClr val="windowText" lastClr="000000"/>
              </a:solidFill>
            </a:rPr>
            <a:t>:$1, Manatee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69E68-EA7B-4EC6-B5C9-601C764B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5</xdr:row>
      <xdr:rowOff>47625</xdr:rowOff>
    </xdr:from>
    <xdr:to>
      <xdr:col>15</xdr:col>
      <xdr:colOff>161925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EE2670-3A35-4C3A-B0EA-E2F21DBF98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2010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F47529-9AAE-4349-BC4C-6C772BD485B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$187</a:t>
          </a:r>
          <a:r>
            <a:rPr lang="en-US" sz="1600" baseline="0">
              <a:solidFill>
                <a:sysClr val="windowText" lastClr="000000"/>
              </a:solidFill>
            </a:rPr>
            <a:t>:$1, Pasco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3899-D0FA-4320-ABD0-76B4570E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180975</xdr:colOff>
      <xdr:row>5</xdr:row>
      <xdr:rowOff>95250</xdr:rowOff>
    </xdr:from>
    <xdr:to>
      <xdr:col>15</xdr:col>
      <xdr:colOff>171450</xdr:colOff>
      <xdr:row>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02BB3-9BBB-4E12-87E1-54CEF6C10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210550" y="1095375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95249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724638-0297-49BB-B785-0F973A3051E3}"/>
            </a:ext>
          </a:extLst>
        </xdr:cNvPr>
        <xdr:cNvSpPr txBox="1"/>
      </xdr:nvSpPr>
      <xdr:spPr>
        <a:xfrm>
          <a:off x="4229099" y="4162425"/>
          <a:ext cx="38957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$145</a:t>
          </a:r>
          <a:r>
            <a:rPr lang="en-US" sz="1600" baseline="0">
              <a:solidFill>
                <a:sysClr val="windowText" lastClr="000000"/>
              </a:solidFill>
            </a:rPr>
            <a:t>:$1, St. Pete.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31B5F-F2C3-4B4D-8EF0-0BA13C83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171450</xdr:colOff>
      <xdr:row>5</xdr:row>
      <xdr:rowOff>95250</xdr:rowOff>
    </xdr:from>
    <xdr:to>
      <xdr:col>15</xdr:col>
      <xdr:colOff>161925</xdr:colOff>
      <xdr:row>6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E9610-F557-4F5E-A1A1-73F7936388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91500" y="1095375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466725</xdr:colOff>
      <xdr:row>21</xdr:row>
      <xdr:rowOff>19050</xdr:rowOff>
    </xdr:from>
    <xdr:to>
      <xdr:col>11</xdr:col>
      <xdr:colOff>446083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6CA54F-3F19-400C-BC54-34F74D612634}"/>
            </a:ext>
          </a:extLst>
        </xdr:cNvPr>
        <xdr:cNvSpPr txBox="1"/>
      </xdr:nvSpPr>
      <xdr:spPr>
        <a:xfrm>
          <a:off x="4229100" y="4162425"/>
          <a:ext cx="36369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$15.67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$104</a:t>
          </a:r>
          <a:r>
            <a:rPr lang="en-US" sz="1600" baseline="0">
              <a:solidFill>
                <a:sysClr val="windowText" lastClr="000000"/>
              </a:solidFill>
            </a:rPr>
            <a:t>:$1, Tampa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E95-0C1B-4D52-B379-1283BC2041C5}">
  <dimension ref="A1:G41"/>
  <sheetViews>
    <sheetView tabSelected="1" workbookViewId="0">
      <selection activeCell="D21" sqref="D21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v>597703.30000000005</v>
      </c>
      <c r="C1" s="1" t="s">
        <v>8</v>
      </c>
      <c r="D1" s="17">
        <f t="shared" ref="D1:D14" si="0">(B1/$B$15)</f>
        <v>3.8138949501393578E-2</v>
      </c>
    </row>
    <row r="2" spans="1:4" ht="15.75" thickBot="1" x14ac:dyDescent="0.3">
      <c r="A2" s="1" t="s">
        <v>16</v>
      </c>
      <c r="B2" s="2">
        <v>471365.5</v>
      </c>
      <c r="C2" s="1" t="s">
        <v>9</v>
      </c>
      <c r="D2" s="17">
        <f t="shared" si="0"/>
        <v>3.0077439761833562E-2</v>
      </c>
    </row>
    <row r="3" spans="1:4" ht="15.75" thickBot="1" x14ac:dyDescent="0.3">
      <c r="A3" s="1" t="s">
        <v>10</v>
      </c>
      <c r="B3" s="2">
        <v>187535.4</v>
      </c>
      <c r="C3" s="1" t="s">
        <v>10</v>
      </c>
      <c r="D3" s="17">
        <f t="shared" si="0"/>
        <v>1.1966477599042276E-2</v>
      </c>
    </row>
    <row r="4" spans="1:4" ht="15.75" thickBot="1" x14ac:dyDescent="0.3">
      <c r="A4" s="1" t="s">
        <v>17</v>
      </c>
      <c r="B4" s="2">
        <v>621579</v>
      </c>
      <c r="C4" s="1" t="s">
        <v>0</v>
      </c>
      <c r="D4" s="17">
        <f t="shared" si="0"/>
        <v>3.9662438022555202E-2</v>
      </c>
    </row>
    <row r="5" spans="1:4" ht="15.75" thickBot="1" x14ac:dyDescent="0.3">
      <c r="A5" s="1" t="s">
        <v>1</v>
      </c>
      <c r="B5" s="2">
        <v>2780500</v>
      </c>
      <c r="C5" s="1" t="s">
        <v>1</v>
      </c>
      <c r="D5" s="17">
        <f t="shared" si="0"/>
        <v>0.17742138798401286</v>
      </c>
    </row>
    <row r="6" spans="1:4" ht="15.75" thickBot="1" x14ac:dyDescent="0.3">
      <c r="A6" s="1" t="s">
        <v>18</v>
      </c>
      <c r="B6" s="2">
        <v>1581220</v>
      </c>
      <c r="C6" s="1" t="s">
        <v>2</v>
      </c>
      <c r="D6" s="17">
        <f t="shared" si="0"/>
        <v>0.10089633055496523</v>
      </c>
    </row>
    <row r="7" spans="1:4" ht="15.75" thickBot="1" x14ac:dyDescent="0.3">
      <c r="A7" s="1" t="s">
        <v>4</v>
      </c>
      <c r="B7" s="2">
        <v>469255</v>
      </c>
      <c r="C7" s="1" t="s">
        <v>3</v>
      </c>
      <c r="D7" s="17">
        <f t="shared" si="0"/>
        <v>2.9942770515532444E-2</v>
      </c>
    </row>
    <row r="8" spans="1:4" ht="15.75" thickBot="1" x14ac:dyDescent="0.3">
      <c r="A8" s="1" t="s">
        <v>19</v>
      </c>
      <c r="B8" s="2">
        <v>1589006</v>
      </c>
      <c r="C8" s="1" t="s">
        <v>11</v>
      </c>
      <c r="D8" s="17">
        <f t="shared" si="0"/>
        <v>0.10139314872682048</v>
      </c>
    </row>
    <row r="9" spans="1:4" ht="15.75" thickBot="1" x14ac:dyDescent="0.3">
      <c r="A9" s="1" t="s">
        <v>13</v>
      </c>
      <c r="B9" s="2">
        <v>1465916</v>
      </c>
      <c r="C9" s="1" t="s">
        <v>12</v>
      </c>
      <c r="D9" s="17">
        <f t="shared" si="0"/>
        <v>9.3538878398839134E-2</v>
      </c>
    </row>
    <row r="10" spans="1:4" ht="15.75" thickBot="1" x14ac:dyDescent="0.3">
      <c r="A10" s="1" t="s">
        <v>34</v>
      </c>
      <c r="B10" s="2">
        <v>651000</v>
      </c>
      <c r="C10" s="1" t="s">
        <v>14</v>
      </c>
      <c r="D10" s="17">
        <f t="shared" si="0"/>
        <v>4.1539767515767802E-2</v>
      </c>
    </row>
    <row r="11" spans="1:4" ht="15.75" thickBot="1" x14ac:dyDescent="0.3">
      <c r="A11" s="1" t="s">
        <v>15</v>
      </c>
      <c r="B11" s="2">
        <v>548857.30000000005</v>
      </c>
      <c r="C11" s="1" t="s">
        <v>15</v>
      </c>
      <c r="D11" s="17">
        <f t="shared" si="0"/>
        <v>3.5022126945210487E-2</v>
      </c>
    </row>
    <row r="12" spans="1:4" ht="15.75" thickBot="1" x14ac:dyDescent="0.3">
      <c r="A12" s="1" t="s">
        <v>21</v>
      </c>
      <c r="B12" s="2">
        <v>1501909</v>
      </c>
      <c r="C12" s="1" t="s">
        <v>5</v>
      </c>
      <c r="D12" s="17">
        <f t="shared" si="0"/>
        <v>9.583556173554425E-2</v>
      </c>
    </row>
    <row r="13" spans="1:4" ht="15.75" thickBot="1" x14ac:dyDescent="0.3">
      <c r="A13" s="1" t="s">
        <v>7</v>
      </c>
      <c r="B13" s="2">
        <v>1405883</v>
      </c>
      <c r="C13" s="1" t="s">
        <v>7</v>
      </c>
      <c r="D13" s="17">
        <f t="shared" si="0"/>
        <v>8.9708222694885084E-2</v>
      </c>
    </row>
    <row r="14" spans="1:4" ht="15.75" thickBot="1" x14ac:dyDescent="0.3">
      <c r="A14" s="1" t="s">
        <v>35</v>
      </c>
      <c r="B14" s="2">
        <v>1800000</v>
      </c>
      <c r="C14" s="1" t="s">
        <v>6</v>
      </c>
      <c r="D14" s="17">
        <f t="shared" si="0"/>
        <v>0.11485650004359761</v>
      </c>
    </row>
    <row r="15" spans="1:4" x14ac:dyDescent="0.25">
      <c r="A15" s="15" t="s">
        <v>32</v>
      </c>
      <c r="B15" s="14">
        <f>SUM(B1:B14)</f>
        <v>15671729.5</v>
      </c>
    </row>
    <row r="16" spans="1:4" x14ac:dyDescent="0.25">
      <c r="A16" s="15" t="s">
        <v>33</v>
      </c>
      <c r="B16" s="16">
        <f>B15/B14</f>
        <v>8.7065163888888897</v>
      </c>
    </row>
    <row r="25" spans="1:7" ht="15.75" thickBot="1" x14ac:dyDescent="0.3">
      <c r="A25" s="4"/>
      <c r="B25" s="5"/>
      <c r="C25" s="11"/>
      <c r="D25" s="11"/>
      <c r="E25" s="11"/>
      <c r="F25" s="11"/>
      <c r="G25" s="11"/>
    </row>
    <row r="26" spans="1:7" ht="15.75" thickBot="1" x14ac:dyDescent="0.3">
      <c r="A26" s="6"/>
      <c r="B26" s="12"/>
      <c r="C26" s="13"/>
      <c r="D26" s="7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7"/>
      <c r="C31" s="8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12"/>
      <c r="C34" s="13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D2D9-118A-4956-9FD1-1DE3C150CBAF}">
  <dimension ref="A1:G42"/>
  <sheetViews>
    <sheetView workbookViewId="0">
      <selection activeCell="E22" sqref="E22"/>
    </sheetView>
  </sheetViews>
  <sheetFormatPr defaultRowHeight="15" x14ac:dyDescent="0.25"/>
  <cols>
    <col min="1" max="1" width="14.5703125" customWidth="1"/>
    <col min="2" max="2" width="9.1406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27</v>
      </c>
      <c r="B4" s="2">
        <v>53610</v>
      </c>
      <c r="C4" s="1"/>
      <c r="D4" s="3">
        <f t="shared" si="0"/>
        <v>3.4208094262984821E-3</v>
      </c>
    </row>
    <row r="5" spans="1:4" ht="15.75" thickBot="1" x14ac:dyDescent="0.3">
      <c r="A5" s="1" t="s">
        <v>17</v>
      </c>
      <c r="B5" s="2">
        <f>Master!B4-CoCLW!B4</f>
        <v>567969</v>
      </c>
      <c r="C5" s="1" t="s">
        <v>0</v>
      </c>
      <c r="D5" s="3">
        <f t="shared" si="0"/>
        <v>3.6241628596256716E-2</v>
      </c>
    </row>
    <row r="6" spans="1:4" ht="15.75" thickBot="1" x14ac:dyDescent="0.3">
      <c r="A6" s="1" t="s">
        <v>1</v>
      </c>
      <c r="B6" s="2">
        <f>Master!B5</f>
        <v>2780500</v>
      </c>
      <c r="C6" s="1" t="s">
        <v>1</v>
      </c>
      <c r="D6" s="3">
        <f t="shared" si="0"/>
        <v>0.17742138798401286</v>
      </c>
    </row>
    <row r="7" spans="1:4" ht="15.75" thickBot="1" x14ac:dyDescent="0.3">
      <c r="A7" s="1" t="s">
        <v>18</v>
      </c>
      <c r="B7" s="2">
        <f>Master!B6</f>
        <v>1581220</v>
      </c>
      <c r="C7" s="1" t="s">
        <v>2</v>
      </c>
      <c r="D7" s="3">
        <f t="shared" si="0"/>
        <v>0.10089633055496523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B16/B4</f>
        <v>292.32847416526766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1A3D-220C-4760-B865-A0CAC68F7D20}">
  <dimension ref="A1:G42"/>
  <sheetViews>
    <sheetView workbookViewId="0">
      <selection activeCell="D21" sqref="D21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17</v>
      </c>
      <c r="B4" s="2">
        <f>Master!B4</f>
        <v>621579</v>
      </c>
      <c r="C4" s="1" t="s">
        <v>0</v>
      </c>
      <c r="D4" s="3">
        <f t="shared" si="0"/>
        <v>3.9662438022555202E-2</v>
      </c>
    </row>
    <row r="5" spans="1:4" ht="15.75" thickBot="1" x14ac:dyDescent="0.3">
      <c r="A5" s="1" t="s">
        <v>1</v>
      </c>
      <c r="B5" s="2">
        <f>Master!B5</f>
        <v>2780500</v>
      </c>
      <c r="C5" s="1" t="s">
        <v>1</v>
      </c>
      <c r="D5" s="3">
        <f t="shared" si="0"/>
        <v>0.17742138798401286</v>
      </c>
    </row>
    <row r="6" spans="1:4" ht="15.75" thickBot="1" x14ac:dyDescent="0.3">
      <c r="A6" s="1" t="s">
        <v>18</v>
      </c>
      <c r="B6" s="2">
        <f>Master!B6</f>
        <v>1581220</v>
      </c>
      <c r="C6" s="1" t="s">
        <v>2</v>
      </c>
      <c r="D6" s="3">
        <f t="shared" si="0"/>
        <v>0.10089633055496523</v>
      </c>
    </row>
    <row r="7" spans="1:4" ht="15.75" thickBot="1" x14ac:dyDescent="0.3">
      <c r="A7" s="1" t="s">
        <v>4</v>
      </c>
      <c r="B7" s="2">
        <f>Master!B7</f>
        <v>469255</v>
      </c>
      <c r="C7" s="1" t="s">
        <v>3</v>
      </c>
      <c r="D7" s="3">
        <f t="shared" si="0"/>
        <v>2.9942770515532444E-2</v>
      </c>
    </row>
    <row r="8" spans="1:4" ht="15.75" thickBot="1" x14ac:dyDescent="0.3">
      <c r="A8" s="1" t="s">
        <v>23</v>
      </c>
      <c r="B8" s="2">
        <v>447006</v>
      </c>
      <c r="C8" s="1"/>
      <c r="D8" s="3">
        <f t="shared" si="0"/>
        <v>2.8523080365826885E-2</v>
      </c>
    </row>
    <row r="9" spans="1:4" ht="15.75" thickBot="1" x14ac:dyDescent="0.3">
      <c r="A9" s="1" t="s">
        <v>19</v>
      </c>
      <c r="B9" s="2">
        <f>Master!B8-SWFWMD!B8</f>
        <v>1142000</v>
      </c>
      <c r="C9" s="1" t="s">
        <v>11</v>
      </c>
      <c r="D9" s="3">
        <f t="shared" si="0"/>
        <v>7.2870068360993592E-2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B16/B8</f>
        <v>35.059326944157348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5F40-8655-4261-BBE4-8F29CC3E66B7}">
  <dimension ref="A1:G42"/>
  <sheetViews>
    <sheetView workbookViewId="0">
      <selection activeCell="D22" sqref="D22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17</v>
      </c>
      <c r="B4" s="2">
        <f>Master!B4</f>
        <v>621579</v>
      </c>
      <c r="C4" s="1" t="s">
        <v>0</v>
      </c>
      <c r="D4" s="3">
        <f t="shared" si="0"/>
        <v>3.9662438022555202E-2</v>
      </c>
    </row>
    <row r="5" spans="1:4" ht="15.75" thickBot="1" x14ac:dyDescent="0.3">
      <c r="A5" s="1" t="s">
        <v>1</v>
      </c>
      <c r="B5" s="2">
        <f>Master!B5</f>
        <v>2780500</v>
      </c>
      <c r="C5" s="1" t="s">
        <v>1</v>
      </c>
      <c r="D5" s="3">
        <f t="shared" si="0"/>
        <v>0.17742138798401286</v>
      </c>
    </row>
    <row r="6" spans="1:4" ht="15.75" thickBot="1" x14ac:dyDescent="0.3">
      <c r="A6" s="1" t="s">
        <v>18</v>
      </c>
      <c r="B6" s="2">
        <f>Master!B6</f>
        <v>1581220</v>
      </c>
      <c r="C6" s="1" t="s">
        <v>2</v>
      </c>
      <c r="D6" s="3">
        <f t="shared" si="0"/>
        <v>0.10089633055496523</v>
      </c>
    </row>
    <row r="7" spans="1:4" ht="15.75" thickBot="1" x14ac:dyDescent="0.3">
      <c r="A7" s="1" t="s">
        <v>4</v>
      </c>
      <c r="B7" s="2">
        <f>Master!B7</f>
        <v>469255</v>
      </c>
      <c r="C7" s="1" t="s">
        <v>3</v>
      </c>
      <c r="D7" s="3">
        <f t="shared" si="0"/>
        <v>2.9942770515532444E-2</v>
      </c>
    </row>
    <row r="8" spans="1:4" ht="15.75" thickBot="1" x14ac:dyDescent="0.3">
      <c r="A8" s="1" t="s">
        <v>28</v>
      </c>
      <c r="B8" s="2">
        <v>30000</v>
      </c>
      <c r="C8" s="1"/>
      <c r="D8" s="3">
        <f t="shared" si="0"/>
        <v>1.9142750007266269E-3</v>
      </c>
    </row>
    <row r="9" spans="1:4" ht="15.75" thickBot="1" x14ac:dyDescent="0.3">
      <c r="A9" s="1" t="s">
        <v>19</v>
      </c>
      <c r="B9" s="2">
        <f>Master!B8-TBW!B8</f>
        <v>1559006</v>
      </c>
      <c r="C9" s="1" t="s">
        <v>11</v>
      </c>
      <c r="D9" s="3">
        <f t="shared" si="0"/>
        <v>9.9478873726093861E-2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B16/B8</f>
        <v>522.39098333333334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7D4D-9552-4DA0-9556-4186A8B987CA}">
  <dimension ref="A1:G42"/>
  <sheetViews>
    <sheetView workbookViewId="0">
      <selection activeCell="E23" sqref="E23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17</v>
      </c>
      <c r="B4" s="2">
        <f>Master!B4</f>
        <v>621579</v>
      </c>
      <c r="C4" s="1" t="s">
        <v>0</v>
      </c>
      <c r="D4" s="3">
        <f t="shared" si="0"/>
        <v>3.9662438022555202E-2</v>
      </c>
    </row>
    <row r="5" spans="1:4" ht="15.75" thickBot="1" x14ac:dyDescent="0.3">
      <c r="A5" s="1" t="s">
        <v>1</v>
      </c>
      <c r="B5" s="2">
        <f>Master!B5</f>
        <v>2780500</v>
      </c>
      <c r="C5" s="1" t="s">
        <v>1</v>
      </c>
      <c r="D5" s="3">
        <f t="shared" si="0"/>
        <v>0.17742138798401286</v>
      </c>
    </row>
    <row r="6" spans="1:4" ht="15.75" thickBot="1" x14ac:dyDescent="0.3">
      <c r="A6" s="1" t="s">
        <v>24</v>
      </c>
      <c r="B6" s="2">
        <v>271348</v>
      </c>
      <c r="C6" s="1"/>
      <c r="D6" s="3">
        <f t="shared" si="0"/>
        <v>1.7314489763238957E-2</v>
      </c>
    </row>
    <row r="7" spans="1:4" ht="15.75" thickBot="1" x14ac:dyDescent="0.3">
      <c r="A7" s="1" t="s">
        <v>18</v>
      </c>
      <c r="B7" s="2">
        <f>Master!B6-HillsCo!B6</f>
        <v>1309872</v>
      </c>
      <c r="C7" s="1" t="s">
        <v>2</v>
      </c>
      <c r="D7" s="3">
        <f t="shared" si="0"/>
        <v>8.3581840791726272E-2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B16/B6</f>
        <v>57.755094933443402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5668-FE4B-42A2-8C10-8072D130CE6B}">
  <dimension ref="A1:G42"/>
  <sheetViews>
    <sheetView workbookViewId="0">
      <selection activeCell="A15" sqref="A15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17</v>
      </c>
      <c r="B4" s="2">
        <f>Master!B4</f>
        <v>621579</v>
      </c>
      <c r="C4" s="1" t="s">
        <v>0</v>
      </c>
      <c r="D4" s="3">
        <f t="shared" si="0"/>
        <v>3.9662438022555202E-2</v>
      </c>
    </row>
    <row r="5" spans="1:4" ht="15.75" thickBot="1" x14ac:dyDescent="0.3">
      <c r="A5" s="1" t="s">
        <v>1</v>
      </c>
      <c r="B5" s="2">
        <f>Master!B5</f>
        <v>2780500</v>
      </c>
      <c r="C5" s="1" t="s">
        <v>1</v>
      </c>
      <c r="D5" s="3">
        <f t="shared" si="0"/>
        <v>0.17742138798401286</v>
      </c>
    </row>
    <row r="6" spans="1:4" ht="15.75" thickBot="1" x14ac:dyDescent="0.3">
      <c r="A6" s="1" t="s">
        <v>29</v>
      </c>
      <c r="B6" s="2">
        <v>288943</v>
      </c>
      <c r="C6" s="1"/>
      <c r="D6" s="3">
        <f t="shared" si="0"/>
        <v>1.8437212051165126E-2</v>
      </c>
    </row>
    <row r="7" spans="1:4" ht="15.75" thickBot="1" x14ac:dyDescent="0.3">
      <c r="A7" s="1" t="s">
        <v>18</v>
      </c>
      <c r="B7" s="2">
        <f>Master!B6-PinCo!B6</f>
        <v>1292277</v>
      </c>
      <c r="C7" s="1" t="s">
        <v>2</v>
      </c>
      <c r="D7" s="3">
        <f t="shared" si="0"/>
        <v>8.2459118503800111E-2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B16/B6</f>
        <v>54.238135203136949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8D51-00A5-4E54-9D79-8CD3EE1E3F66}">
  <dimension ref="A1:G42"/>
  <sheetViews>
    <sheetView workbookViewId="0">
      <selection activeCell="A15" sqref="A15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17</v>
      </c>
      <c r="B4" s="2">
        <f>Master!B4</f>
        <v>621579</v>
      </c>
      <c r="C4" s="1" t="s">
        <v>0</v>
      </c>
      <c r="D4" s="3">
        <f t="shared" si="0"/>
        <v>3.9662438022555202E-2</v>
      </c>
    </row>
    <row r="5" spans="1:4" ht="15.75" thickBot="1" x14ac:dyDescent="0.3">
      <c r="A5" s="1" t="s">
        <v>1</v>
      </c>
      <c r="B5" s="2">
        <f>Master!B5</f>
        <v>2780500</v>
      </c>
      <c r="C5" s="1" t="s">
        <v>1</v>
      </c>
      <c r="D5" s="3">
        <f t="shared" si="0"/>
        <v>0.17742138798401286</v>
      </c>
    </row>
    <row r="6" spans="1:4" ht="15.75" thickBot="1" x14ac:dyDescent="0.3">
      <c r="A6" s="1" t="s">
        <v>30</v>
      </c>
      <c r="B6" s="2">
        <v>123552</v>
      </c>
      <c r="C6" s="1"/>
      <c r="D6" s="3">
        <f t="shared" si="0"/>
        <v>7.8837501629925397E-3</v>
      </c>
    </row>
    <row r="7" spans="1:4" ht="15.75" thickBot="1" x14ac:dyDescent="0.3">
      <c r="A7" s="1" t="s">
        <v>18</v>
      </c>
      <c r="B7" s="2">
        <f>Master!B6-ManCo!B6</f>
        <v>1457668</v>
      </c>
      <c r="C7" s="1" t="s">
        <v>2</v>
      </c>
      <c r="D7" s="3">
        <f t="shared" si="0"/>
        <v>9.3012580391972688E-2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B16/B6</f>
        <v>126.84318748381249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8A1E-B997-401E-9B78-BA09C4FD6C67}">
  <dimension ref="A1:G42"/>
  <sheetViews>
    <sheetView workbookViewId="0">
      <selection activeCell="A15" sqref="A15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17</v>
      </c>
      <c r="B4" s="2">
        <f>Master!B4</f>
        <v>621579</v>
      </c>
      <c r="C4" s="1" t="s">
        <v>0</v>
      </c>
      <c r="D4" s="3">
        <f t="shared" si="0"/>
        <v>3.9662438022555202E-2</v>
      </c>
    </row>
    <row r="5" spans="1:4" ht="15.75" thickBot="1" x14ac:dyDescent="0.3">
      <c r="A5" s="1" t="s">
        <v>1</v>
      </c>
      <c r="B5" s="2">
        <f>Master!B5</f>
        <v>2780500</v>
      </c>
      <c r="C5" s="1" t="s">
        <v>1</v>
      </c>
      <c r="D5" s="3">
        <f t="shared" si="0"/>
        <v>0.17742138798401286</v>
      </c>
    </row>
    <row r="6" spans="1:4" ht="15.75" thickBot="1" x14ac:dyDescent="0.3">
      <c r="A6" s="1" t="s">
        <v>31</v>
      </c>
      <c r="B6" s="2">
        <v>83865</v>
      </c>
      <c r="C6" s="1"/>
      <c r="D6" s="3">
        <f t="shared" si="0"/>
        <v>5.3513557645312858E-3</v>
      </c>
    </row>
    <row r="7" spans="1:4" ht="15.75" thickBot="1" x14ac:dyDescent="0.3">
      <c r="A7" s="1" t="s">
        <v>18</v>
      </c>
      <c r="B7" s="2">
        <f>Master!B6-PasCo!B6</f>
        <v>1497355</v>
      </c>
      <c r="C7" s="1" t="s">
        <v>2</v>
      </c>
      <c r="D7" s="3">
        <f t="shared" si="0"/>
        <v>9.5544974790433945E-2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B16/B6</f>
        <v>186.86853276098492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1B44-BB8E-48FE-BDC0-7F06C05A22CC}">
  <dimension ref="A1:G42"/>
  <sheetViews>
    <sheetView workbookViewId="0">
      <selection activeCell="H26" sqref="H26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25</v>
      </c>
      <c r="B4" s="2">
        <v>107859</v>
      </c>
      <c r="C4" s="1"/>
      <c r="D4" s="3">
        <f t="shared" si="0"/>
        <v>6.8823929101124413E-3</v>
      </c>
    </row>
    <row r="5" spans="1:4" ht="15.75" thickBot="1" x14ac:dyDescent="0.3">
      <c r="A5" s="1" t="s">
        <v>17</v>
      </c>
      <c r="B5" s="2">
        <f>Master!B4-CoSP!B4</f>
        <v>513720</v>
      </c>
      <c r="C5" s="1" t="s">
        <v>0</v>
      </c>
      <c r="D5" s="3">
        <f t="shared" si="0"/>
        <v>3.2780045112442757E-2</v>
      </c>
    </row>
    <row r="6" spans="1:4" ht="15.75" thickBot="1" x14ac:dyDescent="0.3">
      <c r="A6" s="1" t="s">
        <v>1</v>
      </c>
      <c r="B6" s="2">
        <f>Master!B5</f>
        <v>2780500</v>
      </c>
      <c r="C6" s="1" t="s">
        <v>1</v>
      </c>
      <c r="D6" s="3">
        <f t="shared" si="0"/>
        <v>0.17742138798401286</v>
      </c>
    </row>
    <row r="7" spans="1:4" ht="15.75" thickBot="1" x14ac:dyDescent="0.3">
      <c r="A7" s="1" t="s">
        <v>18</v>
      </c>
      <c r="B7" s="2">
        <f>Master!B6</f>
        <v>1581220</v>
      </c>
      <c r="C7" s="1" t="s">
        <v>2</v>
      </c>
      <c r="D7" s="3">
        <f t="shared" si="0"/>
        <v>0.10089633055496523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B16/B4</f>
        <v>145.29830148619956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F59F-7096-4958-A63B-BF2BA477E496}">
  <dimension ref="A1:G42"/>
  <sheetViews>
    <sheetView workbookViewId="0">
      <selection activeCell="L30" sqref="L30"/>
    </sheetView>
  </sheetViews>
  <sheetFormatPr defaultRowHeight="15" x14ac:dyDescent="0.25"/>
  <cols>
    <col min="1" max="1" width="14.5703125" customWidth="1"/>
    <col min="2" max="2" width="9" customWidth="1"/>
    <col min="3" max="3" width="14.42578125" customWidth="1"/>
  </cols>
  <sheetData>
    <row r="1" spans="1:4" ht="15.75" thickBot="1" x14ac:dyDescent="0.3">
      <c r="A1" s="1" t="s">
        <v>22</v>
      </c>
      <c r="B1" s="2">
        <f>Master!B1</f>
        <v>597703.30000000005</v>
      </c>
      <c r="C1" s="1" t="s">
        <v>8</v>
      </c>
      <c r="D1" s="3">
        <f t="shared" ref="D1:D15" si="0">(B1/$B$16)</f>
        <v>3.8138949501393578E-2</v>
      </c>
    </row>
    <row r="2" spans="1:4" ht="15.75" thickBot="1" x14ac:dyDescent="0.3">
      <c r="A2" s="1" t="s">
        <v>16</v>
      </c>
      <c r="B2" s="2">
        <f>Master!B2</f>
        <v>471365.5</v>
      </c>
      <c r="C2" s="1" t="s">
        <v>9</v>
      </c>
      <c r="D2" s="3">
        <f t="shared" si="0"/>
        <v>3.0077439761833562E-2</v>
      </c>
    </row>
    <row r="3" spans="1:4" ht="15.75" thickBot="1" x14ac:dyDescent="0.3">
      <c r="A3" s="1" t="s">
        <v>10</v>
      </c>
      <c r="B3" s="2">
        <f>Master!B3</f>
        <v>187535.4</v>
      </c>
      <c r="C3" s="1" t="s">
        <v>10</v>
      </c>
      <c r="D3" s="3">
        <f t="shared" si="0"/>
        <v>1.1966477599042276E-2</v>
      </c>
    </row>
    <row r="4" spans="1:4" ht="15.75" thickBot="1" x14ac:dyDescent="0.3">
      <c r="A4" s="1" t="s">
        <v>26</v>
      </c>
      <c r="B4" s="2">
        <v>151110</v>
      </c>
      <c r="C4" s="1"/>
      <c r="D4" s="3">
        <f t="shared" si="0"/>
        <v>9.6422031786600193E-3</v>
      </c>
    </row>
    <row r="5" spans="1:4" ht="15.75" thickBot="1" x14ac:dyDescent="0.3">
      <c r="A5" s="1" t="s">
        <v>17</v>
      </c>
      <c r="B5" s="2">
        <f>Master!B4-CoTAM!B4</f>
        <v>470469</v>
      </c>
      <c r="C5" s="1" t="s">
        <v>0</v>
      </c>
      <c r="D5" s="3">
        <f t="shared" si="0"/>
        <v>3.0020234843895179E-2</v>
      </c>
    </row>
    <row r="6" spans="1:4" ht="15.75" thickBot="1" x14ac:dyDescent="0.3">
      <c r="A6" s="1" t="s">
        <v>1</v>
      </c>
      <c r="B6" s="2">
        <f>Master!B5</f>
        <v>2780500</v>
      </c>
      <c r="C6" s="1" t="s">
        <v>1</v>
      </c>
      <c r="D6" s="3">
        <f t="shared" si="0"/>
        <v>0.17742138798401286</v>
      </c>
    </row>
    <row r="7" spans="1:4" ht="15.75" thickBot="1" x14ac:dyDescent="0.3">
      <c r="A7" s="1" t="s">
        <v>18</v>
      </c>
      <c r="B7" s="2">
        <f>Master!B6</f>
        <v>1581220</v>
      </c>
      <c r="C7" s="1" t="s">
        <v>2</v>
      </c>
      <c r="D7" s="3">
        <f t="shared" si="0"/>
        <v>0.10089633055496523</v>
      </c>
    </row>
    <row r="8" spans="1:4" ht="15.75" thickBot="1" x14ac:dyDescent="0.3">
      <c r="A8" s="1" t="s">
        <v>4</v>
      </c>
      <c r="B8" s="2">
        <f>Master!B7</f>
        <v>469255</v>
      </c>
      <c r="C8" s="1" t="s">
        <v>3</v>
      </c>
      <c r="D8" s="3">
        <f t="shared" si="0"/>
        <v>2.9942770515532444E-2</v>
      </c>
    </row>
    <row r="9" spans="1:4" ht="15.75" thickBot="1" x14ac:dyDescent="0.3">
      <c r="A9" s="1" t="s">
        <v>19</v>
      </c>
      <c r="B9" s="2">
        <f>Master!B8</f>
        <v>1589006</v>
      </c>
      <c r="C9" s="1" t="s">
        <v>11</v>
      </c>
      <c r="D9" s="3">
        <f t="shared" si="0"/>
        <v>0.10139314872682048</v>
      </c>
    </row>
    <row r="10" spans="1:4" ht="15.75" thickBot="1" x14ac:dyDescent="0.3">
      <c r="A10" s="1" t="s">
        <v>13</v>
      </c>
      <c r="B10" s="2">
        <f>Master!B9</f>
        <v>1465916</v>
      </c>
      <c r="C10" s="1" t="s">
        <v>12</v>
      </c>
      <c r="D10" s="3">
        <f t="shared" si="0"/>
        <v>9.3538878398839134E-2</v>
      </c>
    </row>
    <row r="11" spans="1:4" ht="15.75" thickBot="1" x14ac:dyDescent="0.3">
      <c r="A11" s="1" t="s">
        <v>20</v>
      </c>
      <c r="B11" s="2">
        <f>Master!B10</f>
        <v>651000</v>
      </c>
      <c r="C11" s="1" t="s">
        <v>14</v>
      </c>
      <c r="D11" s="3">
        <f t="shared" si="0"/>
        <v>4.1539767515767802E-2</v>
      </c>
    </row>
    <row r="12" spans="1:4" ht="15.75" thickBot="1" x14ac:dyDescent="0.3">
      <c r="A12" s="1" t="s">
        <v>15</v>
      </c>
      <c r="B12" s="2">
        <f>Master!B11</f>
        <v>548857.30000000005</v>
      </c>
      <c r="C12" s="1" t="s">
        <v>15</v>
      </c>
      <c r="D12" s="3">
        <f t="shared" si="0"/>
        <v>3.5022126945210487E-2</v>
      </c>
    </row>
    <row r="13" spans="1:4" ht="15.75" thickBot="1" x14ac:dyDescent="0.3">
      <c r="A13" s="1" t="s">
        <v>21</v>
      </c>
      <c r="B13" s="2">
        <f>Master!B12</f>
        <v>1501909</v>
      </c>
      <c r="C13" s="1" t="s">
        <v>5</v>
      </c>
      <c r="D13" s="3">
        <f t="shared" si="0"/>
        <v>9.583556173554425E-2</v>
      </c>
    </row>
    <row r="14" spans="1:4" ht="15.75" thickBot="1" x14ac:dyDescent="0.3">
      <c r="A14" s="1" t="s">
        <v>7</v>
      </c>
      <c r="B14" s="2">
        <f>Master!B13</f>
        <v>1405883</v>
      </c>
      <c r="C14" s="1" t="s">
        <v>7</v>
      </c>
      <c r="D14" s="3">
        <f t="shared" si="0"/>
        <v>8.9708222694885084E-2</v>
      </c>
    </row>
    <row r="15" spans="1:4" ht="15.75" thickBot="1" x14ac:dyDescent="0.3">
      <c r="A15" s="1" t="s">
        <v>35</v>
      </c>
      <c r="B15" s="2">
        <f>Master!B14</f>
        <v>1800000</v>
      </c>
      <c r="C15" s="1" t="s">
        <v>6</v>
      </c>
      <c r="D15" s="3">
        <f t="shared" si="0"/>
        <v>0.11485650004359761</v>
      </c>
    </row>
    <row r="16" spans="1:4" x14ac:dyDescent="0.25">
      <c r="A16" s="15" t="s">
        <v>32</v>
      </c>
      <c r="B16" s="14">
        <f>SUM(B1:B15)</f>
        <v>15671729.5</v>
      </c>
    </row>
    <row r="17" spans="1:7" x14ac:dyDescent="0.25">
      <c r="A17" s="15" t="s">
        <v>33</v>
      </c>
      <c r="B17" s="16">
        <f>B16/B4</f>
        <v>103.71073721130303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SWFWMD</vt:lpstr>
      <vt:lpstr>TBW</vt:lpstr>
      <vt:lpstr>HillsCo</vt:lpstr>
      <vt:lpstr>PinCo</vt:lpstr>
      <vt:lpstr>ManCo</vt:lpstr>
      <vt:lpstr>PasCo</vt:lpstr>
      <vt:lpstr>CoSP</vt:lpstr>
      <vt:lpstr>CoTAM</vt:lpstr>
      <vt:lpstr>CoCLW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Sherwood</dc:creator>
  <cp:lastModifiedBy>Ed Sherwood</cp:lastModifiedBy>
  <cp:lastPrinted>2018-12-19T20:30:19Z</cp:lastPrinted>
  <dcterms:created xsi:type="dcterms:W3CDTF">2018-12-19T19:52:26Z</dcterms:created>
  <dcterms:modified xsi:type="dcterms:W3CDTF">2020-01-07T22:28:56Z</dcterms:modified>
</cp:coreProperties>
</file>