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eb16003/Documents/Eshwen's Documents/University of Bristol/Lab Book (electronic copy)/sec30/Cut flow tables/"/>
    </mc:Choice>
  </mc:AlternateContent>
  <xr:revisionPtr revIDLastSave="0" documentId="13_ncr:1_{7DFF3DC0-D3A7-354F-881E-B639C99602C9}" xr6:coauthVersionLast="28" xr6:coauthVersionMax="28" xr10:uidLastSave="{00000000-0000-0000-0000-000000000000}"/>
  <bookViews>
    <workbookView xWindow="36980" yWindow="-2760" windowWidth="21940" windowHeight="1656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8" i="1" l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67" i="1"/>
  <c r="E167" i="1" s="1"/>
  <c r="D166" i="1"/>
  <c r="E166" i="1" s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48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6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12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30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94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58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0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<sst xmlns="http://schemas.openxmlformats.org/spreadsheetml/2006/main" count="175" uniqueCount="55">
  <si>
    <t>Before selection</t>
  </si>
  <si>
    <t>Lepton vetoes</t>
  </si>
  <si>
    <t>Single isolated track veto</t>
  </si>
  <si>
    <t>Photon veto</t>
  </si>
  <si>
    <t>nJet &gt;= 2</t>
  </si>
  <si>
    <t>leading jet pt &gt; 100</t>
  </si>
  <si>
    <t>HT &gt; 200</t>
  </si>
  <si>
    <t>MHT &gt; 200</t>
  </si>
  <si>
    <t>Forward jet veto</t>
  </si>
  <si>
    <t>MHT/MET</t>
  </si>
  <si>
    <t>alphaT cuts</t>
  </si>
  <si>
    <t>biased Dphi</t>
  </si>
  <si>
    <t>Odd jet veto</t>
  </si>
  <si>
    <t>HLT</t>
  </si>
  <si>
    <t>0.1 &lt; lead jet CHF &lt; 0.95</t>
  </si>
  <si>
    <t>Vanilla SUSY cut flows (weighted):</t>
  </si>
  <si>
    <t>T1bbbb (1900, 100)</t>
  </si>
  <si>
    <t>T1bbbb (1300, 1100)</t>
  </si>
  <si>
    <t>T1tttt (1700, 100)</t>
  </si>
  <si>
    <t>T1tttt (950, 600)</t>
  </si>
  <si>
    <t>T2tt (1000, 50)</t>
  </si>
  <si>
    <t>T2tt (450, 200)</t>
  </si>
  <si>
    <t>T2cc (500, 480)</t>
  </si>
  <si>
    <t>T2qq_8fold (1250, 100)</t>
  </si>
  <si>
    <t>T2qq_8fold (700, 600)</t>
  </si>
  <si>
    <t>T2qq_1fold (700, 100)</t>
  </si>
  <si>
    <t>T2qq_1fold (400, 300)</t>
  </si>
  <si>
    <t>T2tt (250, 150)</t>
  </si>
  <si>
    <t>T2bb (1000, 100)</t>
  </si>
  <si>
    <t>T2bb (550, 450)</t>
  </si>
  <si>
    <t>T1qqqq (1700, 100)</t>
  </si>
  <si>
    <t>T1qqqq (1000, 850)</t>
  </si>
  <si>
    <t>T2tt_4bd (450, 400)</t>
  </si>
  <si>
    <t>Model</t>
  </si>
  <si>
    <t>T1qqqq 1700, 100</t>
  </si>
  <si>
    <t>T1qqqq 1000, 850</t>
  </si>
  <si>
    <t>T1bbbb 1900, 100</t>
  </si>
  <si>
    <t>T1bbbb 1300, 1100</t>
  </si>
  <si>
    <t>T1tttt 1700, 100</t>
  </si>
  <si>
    <t>T1tttt 950, 600</t>
  </si>
  <si>
    <t>T2qq 1-fold 700, 100</t>
  </si>
  <si>
    <t>T2qq 1-fold 400, 300</t>
  </si>
  <si>
    <t>T2qq 8-fold 1250, 100</t>
  </si>
  <si>
    <t>T2qq 8-fold 700, 600</t>
  </si>
  <si>
    <t>T2bb 1000,150</t>
  </si>
  <si>
    <t>T2bb 550, 450</t>
  </si>
  <si>
    <t>T2tt 1000, 50</t>
  </si>
  <si>
    <t>T2tt 450, 200</t>
  </si>
  <si>
    <t>T2tt 250, 150</t>
  </si>
  <si>
    <t>T2cc 500, 480</t>
  </si>
  <si>
    <t>T2tt-4bd 450, 400</t>
  </si>
  <si>
    <t>Signal acceptance x efficiency</t>
  </si>
  <si>
    <t>Cut flow efficiency</t>
  </si>
  <si>
    <t>Difference</t>
  </si>
  <si>
    <t>Fractional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</si>
</sst>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abSelected="1" workbookViewId="0">
      <selection activeCell="B195" sqref="B195"/>
    </sheetView>
  </sheetViews>
  <sheetFormatPr baseColWidth="10" defaultRowHeight="16" x14ac:dyDescent="0.2"/>
  <cols>
    <col min="1" max="1" width="29.5" bestFit="1" customWidth="1"/>
    <col min="2" max="2" width="25.1640625" bestFit="1" customWidth="1"/>
    <col min="3" max="3" width="16.1640625" bestFit="1" customWidth="1"/>
    <col min="4" max="4" width="9.5" bestFit="1" customWidth="1"/>
    <col min="5" max="5" width="17.83203125" bestFit="1" customWidth="1"/>
    <col min="6" max="6" width="11.6640625" customWidth="1"/>
    <col min="7" max="7" width="10.5" bestFit="1" customWidth="1"/>
    <col min="8" max="8" width="14.6640625" customWidth="1"/>
    <col min="9" max="9" width="11.5" bestFit="1" customWidth="1"/>
    <col min="10" max="10" width="15.6640625" customWidth="1"/>
    <col min="11" max="11" width="14.5" bestFit="1" customWidth="1"/>
    <col min="12" max="12" width="11" customWidth="1"/>
    <col min="13" max="13" width="14.5" bestFit="1" customWidth="1"/>
    <col min="14" max="14" width="11" customWidth="1"/>
    <col min="15" max="15" width="15.5" bestFit="1" customWidth="1"/>
    <col min="16" max="16" width="11" customWidth="1"/>
    <col min="17" max="17" width="15.5" bestFit="1" customWidth="1"/>
    <col min="18" max="18" width="11" customWidth="1"/>
  </cols>
  <sheetData>
    <row r="1" spans="1:10" x14ac:dyDescent="0.2">
      <c r="A1" s="2" t="s">
        <v>15</v>
      </c>
    </row>
    <row r="3" spans="1:10" x14ac:dyDescent="0.2">
      <c r="C3" s="6" t="s">
        <v>16</v>
      </c>
      <c r="D3" s="6"/>
      <c r="E3" s="6" t="s">
        <v>17</v>
      </c>
      <c r="F3" s="6"/>
      <c r="G3" s="6"/>
      <c r="H3" s="6"/>
      <c r="I3" s="6"/>
      <c r="J3" s="6"/>
    </row>
    <row r="4" spans="1:10" x14ac:dyDescent="0.2">
      <c r="A4" t="s">
        <v>0</v>
      </c>
      <c r="C4">
        <v>12260.7210502</v>
      </c>
      <c r="D4" s="4">
        <f>100*C4/12260.7210502</f>
        <v>100</v>
      </c>
      <c r="E4">
        <v>33573.286947100001</v>
      </c>
      <c r="F4" s="4">
        <f>100*E4/33573.2869471</f>
        <v>100</v>
      </c>
    </row>
    <row r="5" spans="1:10" x14ac:dyDescent="0.2">
      <c r="A5" t="s">
        <v>1</v>
      </c>
      <c r="C5">
        <v>12143.120796699999</v>
      </c>
      <c r="D5" s="4">
        <f t="shared" ref="D5:D18" si="0">100*C5/12260.7210502</f>
        <v>99.040837378009812</v>
      </c>
      <c r="E5">
        <v>32859.628355499997</v>
      </c>
      <c r="F5" s="4">
        <f t="shared" ref="F5:F18" si="1">100*E5/33573.2869471</f>
        <v>97.874326119082468</v>
      </c>
      <c r="H5" s="1"/>
      <c r="J5" s="1"/>
    </row>
    <row r="6" spans="1:10" x14ac:dyDescent="0.2">
      <c r="A6" t="s">
        <v>2</v>
      </c>
      <c r="C6">
        <v>11759.317595300001</v>
      </c>
      <c r="D6" s="4">
        <f t="shared" si="0"/>
        <v>95.910489661684139</v>
      </c>
      <c r="E6">
        <v>31055.1491694</v>
      </c>
      <c r="F6" s="4">
        <f t="shared" si="1"/>
        <v>92.499579258749009</v>
      </c>
      <c r="H6" s="1"/>
      <c r="J6" s="1"/>
    </row>
    <row r="7" spans="1:10" x14ac:dyDescent="0.2">
      <c r="A7" t="s">
        <v>3</v>
      </c>
      <c r="C7">
        <v>11647.6329905</v>
      </c>
      <c r="D7" s="4">
        <f t="shared" si="0"/>
        <v>94.999575822744958</v>
      </c>
      <c r="E7">
        <v>30905.831893499999</v>
      </c>
      <c r="F7" s="4">
        <f t="shared" si="1"/>
        <v>92.05482901390323</v>
      </c>
      <c r="H7" s="1"/>
      <c r="J7" s="1"/>
    </row>
    <row r="8" spans="1:10" x14ac:dyDescent="0.2">
      <c r="A8" t="s">
        <v>12</v>
      </c>
      <c r="C8">
        <v>11623.5914564</v>
      </c>
      <c r="D8" s="4">
        <f t="shared" si="0"/>
        <v>94.80349001342293</v>
      </c>
      <c r="E8">
        <v>30861.055550599998</v>
      </c>
      <c r="F8" s="4">
        <f t="shared" si="1"/>
        <v>91.921460056104863</v>
      </c>
      <c r="H8" s="1"/>
      <c r="J8" s="1"/>
    </row>
    <row r="9" spans="1:10" x14ac:dyDescent="0.2">
      <c r="A9" t="s">
        <v>4</v>
      </c>
      <c r="C9">
        <v>11622.493017299999</v>
      </c>
      <c r="D9" s="4">
        <f t="shared" si="0"/>
        <v>94.794531004442106</v>
      </c>
      <c r="E9">
        <v>30184.041489300002</v>
      </c>
      <c r="F9" s="4">
        <f t="shared" si="1"/>
        <v>89.904934053254038</v>
      </c>
      <c r="H9" s="1"/>
      <c r="J9" s="1"/>
    </row>
    <row r="10" spans="1:10" x14ac:dyDescent="0.2">
      <c r="A10" t="s">
        <v>14</v>
      </c>
      <c r="C10">
        <v>11038.429432200001</v>
      </c>
      <c r="D10" s="4">
        <f t="shared" si="0"/>
        <v>90.030834132874574</v>
      </c>
      <c r="E10">
        <v>29151.535061099999</v>
      </c>
      <c r="F10" s="4">
        <f t="shared" si="1"/>
        <v>86.829553230914897</v>
      </c>
      <c r="H10" s="1"/>
      <c r="J10" s="1"/>
    </row>
    <row r="11" spans="1:10" x14ac:dyDescent="0.2">
      <c r="A11" t="s">
        <v>5</v>
      </c>
      <c r="C11">
        <v>11038.429432200001</v>
      </c>
      <c r="D11" s="4">
        <f t="shared" si="0"/>
        <v>90.030834132874574</v>
      </c>
      <c r="E11">
        <v>25227.0656757</v>
      </c>
      <c r="F11" s="4">
        <f t="shared" si="1"/>
        <v>75.140291492606053</v>
      </c>
      <c r="H11" s="1"/>
      <c r="J11" s="1"/>
    </row>
    <row r="12" spans="1:10" x14ac:dyDescent="0.2">
      <c r="A12" t="s">
        <v>6</v>
      </c>
      <c r="C12">
        <v>11038.429432200001</v>
      </c>
      <c r="D12" s="4">
        <f t="shared" si="0"/>
        <v>90.030834132874574</v>
      </c>
      <c r="E12">
        <v>24381.8732724</v>
      </c>
      <c r="F12" s="4">
        <f t="shared" si="1"/>
        <v>72.622836455713966</v>
      </c>
      <c r="H12" s="1"/>
      <c r="J12" s="1"/>
    </row>
    <row r="13" spans="1:10" x14ac:dyDescent="0.2">
      <c r="A13" t="s">
        <v>7</v>
      </c>
      <c r="C13">
        <v>10353.206907399999</v>
      </c>
      <c r="D13" s="4">
        <f t="shared" si="0"/>
        <v>84.442072085402472</v>
      </c>
      <c r="E13">
        <v>12414.2209726</v>
      </c>
      <c r="F13" s="4">
        <f t="shared" si="1"/>
        <v>36.97648369121724</v>
      </c>
      <c r="H13" s="1"/>
      <c r="J13" s="1"/>
    </row>
    <row r="14" spans="1:10" x14ac:dyDescent="0.2">
      <c r="A14" t="s">
        <v>8</v>
      </c>
      <c r="C14">
        <v>9303.5390136499991</v>
      </c>
      <c r="D14" s="4">
        <f t="shared" si="0"/>
        <v>75.880847264674031</v>
      </c>
      <c r="E14">
        <v>10974.8670244</v>
      </c>
      <c r="F14" s="4">
        <f t="shared" si="1"/>
        <v>32.689283720395423</v>
      </c>
      <c r="H14" s="1"/>
      <c r="J14" s="1"/>
    </row>
    <row r="15" spans="1:10" x14ac:dyDescent="0.2">
      <c r="A15" t="s">
        <v>9</v>
      </c>
      <c r="C15">
        <v>9211.1644835799998</v>
      </c>
      <c r="D15" s="4">
        <f t="shared" si="0"/>
        <v>75.127428850766862</v>
      </c>
      <c r="E15">
        <v>10447.1989598</v>
      </c>
      <c r="F15" s="4">
        <f t="shared" si="1"/>
        <v>31.117593508973986</v>
      </c>
      <c r="H15" s="1"/>
      <c r="J15" s="1"/>
    </row>
    <row r="16" spans="1:10" x14ac:dyDescent="0.2">
      <c r="A16" t="s">
        <v>10</v>
      </c>
      <c r="C16">
        <v>9206.5180042100001</v>
      </c>
      <c r="D16" s="4">
        <f t="shared" si="0"/>
        <v>75.089531574163175</v>
      </c>
      <c r="E16">
        <v>8383.6523196300004</v>
      </c>
      <c r="F16" s="4">
        <f t="shared" si="1"/>
        <v>24.971199075144963</v>
      </c>
      <c r="H16" s="1"/>
      <c r="J16" s="1"/>
    </row>
    <row r="17" spans="1:10" x14ac:dyDescent="0.2">
      <c r="A17" t="s">
        <v>11</v>
      </c>
      <c r="C17">
        <v>2843.7964653700001</v>
      </c>
      <c r="D17" s="4">
        <f t="shared" si="0"/>
        <v>23.194365598290904</v>
      </c>
      <c r="E17">
        <v>5681.1695825799998</v>
      </c>
      <c r="F17" s="4">
        <f t="shared" si="1"/>
        <v>16.921696083947861</v>
      </c>
      <c r="H17" s="1"/>
      <c r="J17" s="1"/>
    </row>
    <row r="18" spans="1:10" x14ac:dyDescent="0.2">
      <c r="A18" t="s">
        <v>13</v>
      </c>
      <c r="D18" s="4">
        <f t="shared" si="0"/>
        <v>0</v>
      </c>
      <c r="F18" s="4">
        <f t="shared" si="1"/>
        <v>0</v>
      </c>
    </row>
    <row r="21" spans="1:10" x14ac:dyDescent="0.2">
      <c r="C21" s="6" t="s">
        <v>30</v>
      </c>
      <c r="D21" s="6"/>
      <c r="E21" s="6" t="s">
        <v>31</v>
      </c>
      <c r="F21" s="6"/>
    </row>
    <row r="22" spans="1:10" x14ac:dyDescent="0.2">
      <c r="A22" t="s">
        <v>0</v>
      </c>
      <c r="C22">
        <v>11378.0157371</v>
      </c>
      <c r="D22" s="4">
        <f>100*C22/11378.0157371</f>
        <v>100.00000000000001</v>
      </c>
      <c r="E22">
        <v>145897.25262700001</v>
      </c>
      <c r="F22" s="4">
        <f>100*E22/145897.252627</f>
        <v>100</v>
      </c>
    </row>
    <row r="23" spans="1:10" x14ac:dyDescent="0.2">
      <c r="A23" t="s">
        <v>1</v>
      </c>
      <c r="C23">
        <v>11337.633228500001</v>
      </c>
      <c r="D23" s="4">
        <f t="shared" ref="D23:D36" si="2">100*C23/11378.0157371</f>
        <v>99.645083030880983</v>
      </c>
      <c r="E23">
        <v>145555.29459</v>
      </c>
      <c r="F23" s="4">
        <f t="shared" ref="F23:F36" si="3">100*E23/145897.252627</f>
        <v>99.765617219760642</v>
      </c>
    </row>
    <row r="24" spans="1:10" x14ac:dyDescent="0.2">
      <c r="A24" t="s">
        <v>2</v>
      </c>
      <c r="C24">
        <v>10858.7201537</v>
      </c>
      <c r="D24" s="4">
        <f t="shared" si="2"/>
        <v>95.43597411535697</v>
      </c>
      <c r="E24">
        <v>134398.82689900001</v>
      </c>
      <c r="F24" s="4">
        <f t="shared" si="3"/>
        <v>92.118819565851041</v>
      </c>
    </row>
    <row r="25" spans="1:10" x14ac:dyDescent="0.2">
      <c r="A25" t="s">
        <v>3</v>
      </c>
      <c r="C25">
        <v>10737.595359299999</v>
      </c>
      <c r="D25" s="4">
        <f t="shared" si="2"/>
        <v>94.371422991516894</v>
      </c>
      <c r="E25">
        <v>133687.80290800001</v>
      </c>
      <c r="F25" s="4">
        <f t="shared" si="3"/>
        <v>91.631473863175074</v>
      </c>
    </row>
    <row r="26" spans="1:10" x14ac:dyDescent="0.2">
      <c r="A26" t="s">
        <v>12</v>
      </c>
      <c r="C26">
        <v>10700.181867200001</v>
      </c>
      <c r="D26" s="4">
        <f t="shared" si="2"/>
        <v>94.042600348232924</v>
      </c>
      <c r="E26">
        <v>133487.43595499999</v>
      </c>
      <c r="F26" s="4">
        <f t="shared" si="3"/>
        <v>91.494139575248298</v>
      </c>
    </row>
    <row r="27" spans="1:10" x14ac:dyDescent="0.2">
      <c r="A27" t="s">
        <v>4</v>
      </c>
      <c r="C27">
        <v>10700.181867200001</v>
      </c>
      <c r="D27" s="4">
        <f t="shared" si="2"/>
        <v>94.042600348232924</v>
      </c>
      <c r="E27">
        <v>128020.19806</v>
      </c>
      <c r="F27" s="4">
        <f t="shared" si="3"/>
        <v>87.746818911865063</v>
      </c>
    </row>
    <row r="28" spans="1:10" x14ac:dyDescent="0.2">
      <c r="A28" t="s">
        <v>14</v>
      </c>
      <c r="C28">
        <v>10069.7870685</v>
      </c>
      <c r="D28" s="4">
        <f t="shared" si="2"/>
        <v>88.502136938215912</v>
      </c>
      <c r="E28">
        <v>121512.31615300001</v>
      </c>
      <c r="F28" s="4">
        <f t="shared" si="3"/>
        <v>83.286226412815068</v>
      </c>
    </row>
    <row r="29" spans="1:10" x14ac:dyDescent="0.2">
      <c r="A29" t="s">
        <v>5</v>
      </c>
      <c r="C29">
        <v>10069.7870685</v>
      </c>
      <c r="D29" s="4">
        <f t="shared" si="2"/>
        <v>88.502136938215912</v>
      </c>
      <c r="E29">
        <v>93131.939667400002</v>
      </c>
      <c r="F29" s="4">
        <f t="shared" si="3"/>
        <v>63.833922839863568</v>
      </c>
    </row>
    <row r="30" spans="1:10" x14ac:dyDescent="0.2">
      <c r="A30" t="s">
        <v>6</v>
      </c>
      <c r="C30">
        <v>10069.7870685</v>
      </c>
      <c r="D30" s="4">
        <f t="shared" si="2"/>
        <v>88.502136938215912</v>
      </c>
      <c r="E30">
        <v>87497.746106599996</v>
      </c>
      <c r="F30" s="4">
        <f t="shared" si="3"/>
        <v>59.972168448090095</v>
      </c>
    </row>
    <row r="31" spans="1:10" x14ac:dyDescent="0.2">
      <c r="A31" t="s">
        <v>7</v>
      </c>
      <c r="C31">
        <v>9407.8915797200007</v>
      </c>
      <c r="D31" s="4">
        <f t="shared" si="2"/>
        <v>82.684817784562668</v>
      </c>
      <c r="E31">
        <v>40009.126746599999</v>
      </c>
      <c r="F31" s="4">
        <f t="shared" si="3"/>
        <v>27.422810249132709</v>
      </c>
    </row>
    <row r="32" spans="1:10" x14ac:dyDescent="0.2">
      <c r="A32" t="s">
        <v>8</v>
      </c>
      <c r="C32">
        <v>8324.2760664199996</v>
      </c>
      <c r="D32" s="4">
        <f t="shared" si="2"/>
        <v>73.161052495974744</v>
      </c>
      <c r="E32">
        <v>34878.349044100003</v>
      </c>
      <c r="F32" s="4">
        <f t="shared" si="3"/>
        <v>23.906104067133992</v>
      </c>
    </row>
    <row r="33" spans="1:10" x14ac:dyDescent="0.2">
      <c r="A33" t="s">
        <v>9</v>
      </c>
      <c r="C33">
        <v>8240.2827808900001</v>
      </c>
      <c r="D33" s="4">
        <f t="shared" si="2"/>
        <v>72.422845699018708</v>
      </c>
      <c r="E33">
        <v>32985.868178600002</v>
      </c>
      <c r="F33" s="4">
        <f t="shared" si="3"/>
        <v>22.608971440285764</v>
      </c>
    </row>
    <row r="34" spans="1:10" x14ac:dyDescent="0.2">
      <c r="A34" t="s">
        <v>10</v>
      </c>
      <c r="C34">
        <v>8236.6647498599996</v>
      </c>
      <c r="D34" s="4">
        <f t="shared" si="2"/>
        <v>72.391047263214105</v>
      </c>
      <c r="E34">
        <v>25491.9942825</v>
      </c>
      <c r="F34" s="4">
        <f t="shared" si="3"/>
        <v>17.472566359883878</v>
      </c>
    </row>
    <row r="35" spans="1:10" x14ac:dyDescent="0.2">
      <c r="A35" t="s">
        <v>11</v>
      </c>
      <c r="C35">
        <v>2515.28501284</v>
      </c>
      <c r="D35" s="4">
        <f t="shared" si="2"/>
        <v>22.106534838394321</v>
      </c>
      <c r="E35">
        <v>15981.954720600001</v>
      </c>
      <c r="F35" s="4">
        <f t="shared" si="3"/>
        <v>10.954253375462363</v>
      </c>
    </row>
    <row r="36" spans="1:10" x14ac:dyDescent="0.2">
      <c r="A36" t="s">
        <v>13</v>
      </c>
      <c r="D36" s="4">
        <f t="shared" si="2"/>
        <v>0</v>
      </c>
      <c r="F36" s="4">
        <f t="shared" si="3"/>
        <v>0</v>
      </c>
    </row>
    <row r="39" spans="1:10" x14ac:dyDescent="0.2">
      <c r="C39" s="6" t="s">
        <v>18</v>
      </c>
      <c r="D39" s="6"/>
      <c r="E39" s="6" t="s">
        <v>19</v>
      </c>
      <c r="F39" s="6"/>
    </row>
    <row r="40" spans="1:10" x14ac:dyDescent="0.2">
      <c r="A40" t="s">
        <v>0</v>
      </c>
      <c r="C40">
        <v>22274.7826819</v>
      </c>
      <c r="D40" s="4">
        <f>100*C40/22274.7826819</f>
        <v>100.00000000000001</v>
      </c>
      <c r="E40">
        <v>139853.031781</v>
      </c>
      <c r="F40" s="4">
        <f>100*E40/139853.031781</f>
        <v>100</v>
      </c>
    </row>
    <row r="41" spans="1:10" x14ac:dyDescent="0.2">
      <c r="A41" t="s">
        <v>1</v>
      </c>
      <c r="C41">
        <v>9531.4106838600001</v>
      </c>
      <c r="D41" s="4">
        <f t="shared" ref="D41:D54" si="4">100*C41/22274.7826819</f>
        <v>42.790139953217214</v>
      </c>
      <c r="E41">
        <v>66149.785373599996</v>
      </c>
      <c r="F41" s="4">
        <f t="shared" ref="F41:F54" si="5">100*E41/139853.031781</f>
        <v>47.299500433559352</v>
      </c>
      <c r="G41" s="6"/>
      <c r="H41" s="6"/>
      <c r="I41" s="6"/>
      <c r="J41" s="6"/>
    </row>
    <row r="42" spans="1:10" x14ac:dyDescent="0.2">
      <c r="A42" t="s">
        <v>2</v>
      </c>
      <c r="C42">
        <v>7677.22522716</v>
      </c>
      <c r="D42" s="4">
        <f t="shared" si="4"/>
        <v>34.465993840641794</v>
      </c>
      <c r="E42">
        <v>51364.011907499997</v>
      </c>
      <c r="F42" s="4">
        <f t="shared" si="5"/>
        <v>36.727135088449444</v>
      </c>
    </row>
    <row r="43" spans="1:10" x14ac:dyDescent="0.2">
      <c r="A43" t="s">
        <v>3</v>
      </c>
      <c r="C43">
        <v>7575.3323300900001</v>
      </c>
      <c r="D43" s="4">
        <f t="shared" si="4"/>
        <v>34.008557741151606</v>
      </c>
      <c r="E43">
        <v>51044.628497899997</v>
      </c>
      <c r="F43" s="4">
        <f t="shared" si="5"/>
        <v>36.498764344152576</v>
      </c>
      <c r="H43" s="1"/>
      <c r="J43" s="1"/>
    </row>
    <row r="44" spans="1:10" x14ac:dyDescent="0.2">
      <c r="A44" t="s">
        <v>12</v>
      </c>
      <c r="C44">
        <v>7544.3265339</v>
      </c>
      <c r="D44" s="4">
        <f t="shared" si="4"/>
        <v>33.869360889569329</v>
      </c>
      <c r="E44">
        <v>50941.660301099997</v>
      </c>
      <c r="F44" s="4">
        <f t="shared" si="5"/>
        <v>36.425138341563489</v>
      </c>
      <c r="H44" s="1"/>
      <c r="J44" s="1"/>
    </row>
    <row r="45" spans="1:10" x14ac:dyDescent="0.2">
      <c r="A45" t="s">
        <v>4</v>
      </c>
      <c r="C45">
        <v>7544.3265339</v>
      </c>
      <c r="D45" s="4">
        <f t="shared" si="4"/>
        <v>33.869360889569329</v>
      </c>
      <c r="E45">
        <v>50928.1967955</v>
      </c>
      <c r="F45" s="4">
        <f t="shared" si="5"/>
        <v>36.415511445794017</v>
      </c>
      <c r="H45" s="1"/>
      <c r="J45" s="1"/>
    </row>
    <row r="46" spans="1:10" x14ac:dyDescent="0.2">
      <c r="A46" t="s">
        <v>14</v>
      </c>
      <c r="C46">
        <v>7452.6619620199999</v>
      </c>
      <c r="D46" s="4">
        <f t="shared" si="4"/>
        <v>33.457843645208129</v>
      </c>
      <c r="E46">
        <v>49329.483532899998</v>
      </c>
      <c r="F46" s="4">
        <f t="shared" si="5"/>
        <v>35.272373365596032</v>
      </c>
      <c r="H46" s="1"/>
      <c r="J46" s="1"/>
    </row>
    <row r="47" spans="1:10" x14ac:dyDescent="0.2">
      <c r="A47" t="s">
        <v>5</v>
      </c>
      <c r="C47">
        <v>7452.6619620199999</v>
      </c>
      <c r="D47" s="4">
        <f t="shared" si="4"/>
        <v>33.457843645208129</v>
      </c>
      <c r="E47">
        <v>40562.623369499997</v>
      </c>
      <c r="F47" s="4">
        <f t="shared" si="5"/>
        <v>29.003749759975324</v>
      </c>
      <c r="H47" s="1"/>
      <c r="J47" s="1"/>
    </row>
    <row r="48" spans="1:10" x14ac:dyDescent="0.2">
      <c r="A48" t="s">
        <v>6</v>
      </c>
      <c r="C48">
        <v>7452.6619620199999</v>
      </c>
      <c r="D48" s="4">
        <f t="shared" si="4"/>
        <v>33.457843645208129</v>
      </c>
      <c r="E48">
        <v>40536.924856600002</v>
      </c>
      <c r="F48" s="4">
        <f t="shared" si="5"/>
        <v>28.985374389364669</v>
      </c>
      <c r="H48" s="1"/>
      <c r="J48" s="1"/>
    </row>
    <row r="49" spans="1:10" x14ac:dyDescent="0.2">
      <c r="A49" t="s">
        <v>7</v>
      </c>
      <c r="C49">
        <v>6815.2417266499997</v>
      </c>
      <c r="D49" s="4">
        <f t="shared" si="4"/>
        <v>30.596220955223576</v>
      </c>
      <c r="E49">
        <v>9336.8837949000008</v>
      </c>
      <c r="F49" s="4">
        <f t="shared" si="5"/>
        <v>6.6762112168729413</v>
      </c>
      <c r="H49" s="1"/>
      <c r="J49" s="1"/>
    </row>
    <row r="50" spans="1:10" x14ac:dyDescent="0.2">
      <c r="A50" t="s">
        <v>8</v>
      </c>
      <c r="C50">
        <v>6092.7643793999996</v>
      </c>
      <c r="D50" s="4">
        <f t="shared" si="4"/>
        <v>27.352744430368098</v>
      </c>
      <c r="E50">
        <v>8017.3241153099998</v>
      </c>
      <c r="F50" s="4">
        <f t="shared" si="5"/>
        <v>5.7326780930030639</v>
      </c>
      <c r="H50" s="1"/>
      <c r="J50" s="1"/>
    </row>
    <row r="51" spans="1:10" x14ac:dyDescent="0.2">
      <c r="A51" t="s">
        <v>9</v>
      </c>
      <c r="C51">
        <v>6006.4564056199997</v>
      </c>
      <c r="D51" s="4">
        <f t="shared" si="4"/>
        <v>26.965274999071998</v>
      </c>
      <c r="E51">
        <v>6803.3672329499996</v>
      </c>
      <c r="F51" s="4">
        <f t="shared" si="5"/>
        <v>4.8646548067714352</v>
      </c>
      <c r="H51" s="1"/>
      <c r="J51" s="1"/>
    </row>
    <row r="52" spans="1:10" x14ac:dyDescent="0.2">
      <c r="A52" t="s">
        <v>10</v>
      </c>
      <c r="C52">
        <v>6002.40734892</v>
      </c>
      <c r="D52" s="4">
        <f t="shared" si="4"/>
        <v>26.947097238337701</v>
      </c>
      <c r="E52">
        <v>5955.9064419899996</v>
      </c>
      <c r="F52" s="4">
        <f t="shared" si="5"/>
        <v>4.2586895444043931</v>
      </c>
      <c r="H52" s="1"/>
      <c r="J52" s="1"/>
    </row>
    <row r="53" spans="1:10" x14ac:dyDescent="0.2">
      <c r="A53" t="s">
        <v>11</v>
      </c>
      <c r="C53">
        <v>1618.70064</v>
      </c>
      <c r="D53" s="4">
        <f t="shared" si="4"/>
        <v>7.266964904287577</v>
      </c>
      <c r="E53">
        <v>516.33936178700003</v>
      </c>
      <c r="F53" s="4">
        <f t="shared" si="5"/>
        <v>0.36920140751439062</v>
      </c>
      <c r="H53" s="1"/>
      <c r="J53" s="1"/>
    </row>
    <row r="54" spans="1:10" x14ac:dyDescent="0.2">
      <c r="A54" t="s">
        <v>13</v>
      </c>
      <c r="D54" s="4">
        <f t="shared" si="4"/>
        <v>0</v>
      </c>
      <c r="F54" s="4">
        <f t="shared" si="5"/>
        <v>0</v>
      </c>
      <c r="H54" s="1"/>
      <c r="J54" s="1"/>
    </row>
    <row r="55" spans="1:10" x14ac:dyDescent="0.2">
      <c r="H55" s="1"/>
      <c r="J55" s="1"/>
    </row>
    <row r="56" spans="1:10" x14ac:dyDescent="0.2">
      <c r="A56" s="2"/>
    </row>
    <row r="57" spans="1:10" x14ac:dyDescent="0.2">
      <c r="C57" s="6" t="s">
        <v>28</v>
      </c>
      <c r="D57" s="6"/>
      <c r="E57" s="6" t="s">
        <v>29</v>
      </c>
      <c r="F57" s="6"/>
    </row>
    <row r="58" spans="1:10" x14ac:dyDescent="0.2">
      <c r="A58" t="s">
        <v>0</v>
      </c>
      <c r="C58">
        <v>9997.5041717599997</v>
      </c>
      <c r="D58" s="1">
        <f>100*C58/9997.50417176</f>
        <v>100</v>
      </c>
      <c r="E58">
        <v>150587.36995299999</v>
      </c>
      <c r="F58" s="1">
        <f>100*E58/150587.369953</f>
        <v>100</v>
      </c>
    </row>
    <row r="59" spans="1:10" x14ac:dyDescent="0.2">
      <c r="A59" t="s">
        <v>1</v>
      </c>
      <c r="C59">
        <v>9955.0073356299999</v>
      </c>
      <c r="D59" s="1">
        <f t="shared" ref="D59:D72" si="6">100*C59/9997.50417176</f>
        <v>99.57492554741772</v>
      </c>
      <c r="E59">
        <v>149182.33223299999</v>
      </c>
      <c r="F59" s="1">
        <f t="shared" ref="F59:F72" si="7">100*E59/150587.369953</f>
        <v>99.066961777446195</v>
      </c>
    </row>
    <row r="60" spans="1:10" x14ac:dyDescent="0.2">
      <c r="A60" t="s">
        <v>2</v>
      </c>
      <c r="C60">
        <v>9665.5928310800009</v>
      </c>
      <c r="D60" s="1">
        <f t="shared" si="6"/>
        <v>96.680057992698309</v>
      </c>
      <c r="E60">
        <v>143735.62358799999</v>
      </c>
      <c r="F60" s="1">
        <f t="shared" si="7"/>
        <v>95.449986033265276</v>
      </c>
    </row>
    <row r="61" spans="1:10" x14ac:dyDescent="0.2">
      <c r="A61" t="s">
        <v>3</v>
      </c>
      <c r="C61">
        <v>9614.1948651099992</v>
      </c>
      <c r="D61" s="1">
        <f t="shared" si="6"/>
        <v>96.165950020478746</v>
      </c>
      <c r="E61">
        <v>143285.68002100001</v>
      </c>
      <c r="F61" s="1">
        <f t="shared" si="7"/>
        <v>95.151193666322129</v>
      </c>
    </row>
    <row r="62" spans="1:10" x14ac:dyDescent="0.2">
      <c r="A62" t="s">
        <v>12</v>
      </c>
      <c r="C62">
        <v>9597.6600009499998</v>
      </c>
      <c r="D62" s="1">
        <f t="shared" si="6"/>
        <v>96.000560100395447</v>
      </c>
      <c r="E62">
        <v>143147.91935800001</v>
      </c>
      <c r="F62" s="1">
        <f t="shared" si="7"/>
        <v>95.059711450354754</v>
      </c>
    </row>
    <row r="63" spans="1:10" x14ac:dyDescent="0.2">
      <c r="A63" t="s">
        <v>4</v>
      </c>
      <c r="C63">
        <v>9520.96316931</v>
      </c>
      <c r="D63" s="1">
        <f t="shared" si="6"/>
        <v>95.233400314089508</v>
      </c>
      <c r="E63">
        <v>118989.623143</v>
      </c>
      <c r="F63" s="1">
        <f t="shared" si="7"/>
        <v>79.017000682154162</v>
      </c>
    </row>
    <row r="64" spans="1:10" x14ac:dyDescent="0.2">
      <c r="A64" t="s">
        <v>14</v>
      </c>
      <c r="C64">
        <v>9079.1183457700008</v>
      </c>
      <c r="D64" s="1">
        <f t="shared" si="6"/>
        <v>90.813849034600381</v>
      </c>
      <c r="E64">
        <v>113266.079919</v>
      </c>
      <c r="F64" s="1">
        <f t="shared" si="7"/>
        <v>75.21618841895679</v>
      </c>
    </row>
    <row r="65" spans="1:10" x14ac:dyDescent="0.2">
      <c r="A65" t="s">
        <v>5</v>
      </c>
      <c r="C65">
        <v>9077.2627626400008</v>
      </c>
      <c r="D65" s="1">
        <f t="shared" si="6"/>
        <v>90.79528857092744</v>
      </c>
      <c r="E65">
        <v>78094.255841899998</v>
      </c>
      <c r="F65" s="1">
        <f t="shared" si="7"/>
        <v>51.859764777267905</v>
      </c>
    </row>
    <row r="66" spans="1:10" x14ac:dyDescent="0.2">
      <c r="A66" t="s">
        <v>6</v>
      </c>
      <c r="C66">
        <v>9073.91033599</v>
      </c>
      <c r="D66" s="1">
        <f t="shared" si="6"/>
        <v>90.761755935257526</v>
      </c>
      <c r="E66">
        <v>67252.975058700002</v>
      </c>
      <c r="F66" s="1">
        <f t="shared" si="7"/>
        <v>44.660435386905569</v>
      </c>
    </row>
    <row r="67" spans="1:10" x14ac:dyDescent="0.2">
      <c r="A67" t="s">
        <v>7</v>
      </c>
      <c r="C67">
        <v>8204.4323776399997</v>
      </c>
      <c r="D67" s="1">
        <f t="shared" si="6"/>
        <v>82.064805742368193</v>
      </c>
      <c r="E67">
        <v>26361.420857599998</v>
      </c>
      <c r="F67" s="1">
        <f t="shared" si="7"/>
        <v>17.505731633288828</v>
      </c>
    </row>
    <row r="68" spans="1:10" x14ac:dyDescent="0.2">
      <c r="A68" t="s">
        <v>8</v>
      </c>
      <c r="C68">
        <v>7023.1452710900003</v>
      </c>
      <c r="D68" s="1">
        <f t="shared" si="6"/>
        <v>70.248985651121941</v>
      </c>
      <c r="E68">
        <v>22565.322862000001</v>
      </c>
      <c r="F68" s="1">
        <f t="shared" si="7"/>
        <v>14.98487082219637</v>
      </c>
    </row>
    <row r="69" spans="1:10" x14ac:dyDescent="0.2">
      <c r="A69" t="s">
        <v>9</v>
      </c>
      <c r="C69">
        <v>6950.17612001</v>
      </c>
      <c r="D69" s="1">
        <f t="shared" si="6"/>
        <v>69.519111976389041</v>
      </c>
      <c r="E69">
        <v>21506.220604800001</v>
      </c>
      <c r="F69" s="1">
        <f t="shared" si="7"/>
        <v>14.281556687996034</v>
      </c>
    </row>
    <row r="70" spans="1:10" x14ac:dyDescent="0.2">
      <c r="A70" t="s">
        <v>10</v>
      </c>
      <c r="C70">
        <v>6164.7703135900001</v>
      </c>
      <c r="D70" s="1">
        <f t="shared" si="6"/>
        <v>61.663093184833649</v>
      </c>
      <c r="E70">
        <v>13637.998412999999</v>
      </c>
      <c r="F70" s="1">
        <f t="shared" si="7"/>
        <v>9.0565353636606929</v>
      </c>
    </row>
    <row r="71" spans="1:10" x14ac:dyDescent="0.2">
      <c r="A71" t="s">
        <v>11</v>
      </c>
      <c r="C71">
        <v>3978.1494804600002</v>
      </c>
      <c r="D71" s="1">
        <f t="shared" si="6"/>
        <v>39.791426061087314</v>
      </c>
      <c r="E71">
        <v>9427.5571005900001</v>
      </c>
      <c r="F71" s="1">
        <f t="shared" si="7"/>
        <v>6.2605231126172454</v>
      </c>
    </row>
    <row r="72" spans="1:10" x14ac:dyDescent="0.2">
      <c r="A72" t="s">
        <v>13</v>
      </c>
      <c r="D72">
        <f t="shared" si="6"/>
        <v>0</v>
      </c>
      <c r="F72" s="1">
        <f t="shared" si="7"/>
        <v>0</v>
      </c>
    </row>
    <row r="73" spans="1:10" x14ac:dyDescent="0.2">
      <c r="D73" s="1"/>
      <c r="F73" s="1"/>
    </row>
    <row r="75" spans="1:10" x14ac:dyDescent="0.2">
      <c r="C75" s="6" t="s">
        <v>20</v>
      </c>
      <c r="D75" s="6"/>
      <c r="E75" s="6" t="s">
        <v>21</v>
      </c>
      <c r="F75" s="6"/>
      <c r="G75" s="6" t="s">
        <v>27</v>
      </c>
      <c r="H75" s="6"/>
    </row>
    <row r="76" spans="1:10" x14ac:dyDescent="0.2">
      <c r="A76" t="s">
        <v>0</v>
      </c>
      <c r="C76">
        <v>19052.820599999999</v>
      </c>
      <c r="D76" s="1">
        <f>100*C76/19052.8206</f>
        <v>100</v>
      </c>
      <c r="E76">
        <v>297540.58065299998</v>
      </c>
      <c r="F76" s="1">
        <f>100*E76/297540.580653</f>
        <v>100</v>
      </c>
      <c r="G76">
        <v>731389.98143100005</v>
      </c>
      <c r="H76" s="1">
        <f>100*G76/731389.981431</f>
        <v>100</v>
      </c>
    </row>
    <row r="77" spans="1:10" x14ac:dyDescent="0.2">
      <c r="A77" t="s">
        <v>1</v>
      </c>
      <c r="C77">
        <v>12420.111557099999</v>
      </c>
      <c r="D77" s="1">
        <f t="shared" ref="D77:D90" si="8">100*C77/19052.8206</f>
        <v>65.187784096912139</v>
      </c>
      <c r="E77">
        <v>194716.596441</v>
      </c>
      <c r="F77" s="1">
        <f t="shared" ref="F77:F90" si="9">100*E77/297540.580653</f>
        <v>65.442030130365254</v>
      </c>
      <c r="G77">
        <v>497010.159629</v>
      </c>
      <c r="H77" s="1">
        <f t="shared" ref="H77:H90" si="10">100*G77/731389.981431</f>
        <v>67.954193008848094</v>
      </c>
    </row>
    <row r="78" spans="1:10" x14ac:dyDescent="0.2">
      <c r="A78" t="s">
        <v>2</v>
      </c>
      <c r="C78">
        <v>10970.8556515</v>
      </c>
      <c r="D78" s="1">
        <f t="shared" si="8"/>
        <v>57.581267791394623</v>
      </c>
      <c r="E78">
        <v>165574.715126</v>
      </c>
      <c r="F78" s="1">
        <f t="shared" si="9"/>
        <v>55.647775763097599</v>
      </c>
      <c r="G78" s="3">
        <v>430496.555674</v>
      </c>
      <c r="H78" s="1">
        <f t="shared" si="10"/>
        <v>58.860056413640308</v>
      </c>
      <c r="I78" s="6"/>
      <c r="J78" s="6"/>
    </row>
    <row r="79" spans="1:10" x14ac:dyDescent="0.2">
      <c r="A79" t="s">
        <v>3</v>
      </c>
      <c r="C79">
        <v>10879.064938400001</v>
      </c>
      <c r="D79" s="1">
        <f t="shared" si="8"/>
        <v>57.099498110006884</v>
      </c>
      <c r="E79">
        <v>164752.80737200001</v>
      </c>
      <c r="F79" s="1">
        <f t="shared" si="9"/>
        <v>55.371541928977841</v>
      </c>
      <c r="G79">
        <v>428946.46625699999</v>
      </c>
      <c r="H79" s="1">
        <f t="shared" si="10"/>
        <v>58.648118944389331</v>
      </c>
    </row>
    <row r="80" spans="1:10" x14ac:dyDescent="0.2">
      <c r="A80" t="s">
        <v>12</v>
      </c>
      <c r="C80">
        <v>10847.9116632</v>
      </c>
      <c r="D80" s="1">
        <f t="shared" si="8"/>
        <v>56.935988066774748</v>
      </c>
      <c r="E80">
        <v>164343.58674100001</v>
      </c>
      <c r="F80" s="1">
        <f t="shared" si="9"/>
        <v>55.234007536155893</v>
      </c>
      <c r="G80">
        <v>428032.91581999999</v>
      </c>
      <c r="H80" s="1">
        <f t="shared" si="10"/>
        <v>58.523212880566511</v>
      </c>
      <c r="J80" s="1"/>
    </row>
    <row r="81" spans="1:10" x14ac:dyDescent="0.2">
      <c r="A81" t="s">
        <v>4</v>
      </c>
      <c r="C81">
        <v>10824.165177000001</v>
      </c>
      <c r="D81" s="1">
        <f t="shared" si="8"/>
        <v>56.811353049742145</v>
      </c>
      <c r="E81">
        <v>162160.261608</v>
      </c>
      <c r="F81" s="1">
        <f t="shared" si="9"/>
        <v>54.500216828277203</v>
      </c>
      <c r="G81">
        <v>293817.04255100002</v>
      </c>
      <c r="H81" s="1">
        <f t="shared" si="10"/>
        <v>40.172418273508846</v>
      </c>
      <c r="J81" s="1"/>
    </row>
    <row r="82" spans="1:10" x14ac:dyDescent="0.2">
      <c r="A82" t="s">
        <v>14</v>
      </c>
      <c r="C82">
        <v>10545.3106864</v>
      </c>
      <c r="D82" s="1">
        <f t="shared" si="8"/>
        <v>55.347766652460898</v>
      </c>
      <c r="E82">
        <v>154716.301083</v>
      </c>
      <c r="F82" s="1">
        <f t="shared" si="9"/>
        <v>51.998386486794693</v>
      </c>
      <c r="G82">
        <v>271932.159055</v>
      </c>
      <c r="H82" s="1">
        <f t="shared" si="10"/>
        <v>37.180186488602359</v>
      </c>
      <c r="J82" s="1"/>
    </row>
    <row r="83" spans="1:10" x14ac:dyDescent="0.2">
      <c r="A83" t="s">
        <v>5</v>
      </c>
      <c r="C83">
        <v>10514.650882899999</v>
      </c>
      <c r="D83" s="1">
        <f t="shared" si="8"/>
        <v>55.186846628367448</v>
      </c>
      <c r="E83">
        <v>126634.21167999999</v>
      </c>
      <c r="F83" s="1">
        <f t="shared" si="9"/>
        <v>42.560316109513913</v>
      </c>
      <c r="G83">
        <v>108450.78881100001</v>
      </c>
      <c r="H83" s="1">
        <f t="shared" si="10"/>
        <v>14.828038606546233</v>
      </c>
      <c r="J83" s="1"/>
    </row>
    <row r="84" spans="1:10" x14ac:dyDescent="0.2">
      <c r="A84" t="s">
        <v>6</v>
      </c>
      <c r="C84">
        <v>10512.317489700001</v>
      </c>
      <c r="D84" s="1">
        <f t="shared" si="8"/>
        <v>55.174599658488368</v>
      </c>
      <c r="E84">
        <v>123828.746317</v>
      </c>
      <c r="F84" s="1">
        <f t="shared" si="9"/>
        <v>41.61743115686545</v>
      </c>
      <c r="G84">
        <v>94124.614779800002</v>
      </c>
      <c r="H84" s="1">
        <f t="shared" si="10"/>
        <v>12.869278657008758</v>
      </c>
      <c r="J84" s="1"/>
    </row>
    <row r="85" spans="1:10" x14ac:dyDescent="0.2">
      <c r="A85" t="s">
        <v>7</v>
      </c>
      <c r="C85">
        <v>9572.7048107699993</v>
      </c>
      <c r="D85" s="1">
        <f t="shared" si="8"/>
        <v>50.242979828246533</v>
      </c>
      <c r="E85">
        <v>48567.498233300001</v>
      </c>
      <c r="F85" s="1">
        <f t="shared" si="9"/>
        <v>16.322982944615799</v>
      </c>
      <c r="G85">
        <v>17420.5244872</v>
      </c>
      <c r="H85" s="1">
        <f t="shared" si="10"/>
        <v>2.381837997440968</v>
      </c>
      <c r="J85" s="1"/>
    </row>
    <row r="86" spans="1:10" x14ac:dyDescent="0.2">
      <c r="A86" t="s">
        <v>8</v>
      </c>
      <c r="C86">
        <v>8189.1836378899998</v>
      </c>
      <c r="D86" s="1">
        <f t="shared" si="8"/>
        <v>42.981476652805938</v>
      </c>
      <c r="E86">
        <v>41733.103589699997</v>
      </c>
      <c r="F86" s="1">
        <f t="shared" si="9"/>
        <v>14.026020752567627</v>
      </c>
      <c r="G86">
        <v>14877.948280000001</v>
      </c>
      <c r="H86" s="1">
        <f t="shared" si="10"/>
        <v>2.0342018154105106</v>
      </c>
      <c r="J86" s="1"/>
    </row>
    <row r="87" spans="1:10" x14ac:dyDescent="0.2">
      <c r="A87" t="s">
        <v>9</v>
      </c>
      <c r="C87">
        <v>8053.7026634499998</v>
      </c>
      <c r="D87" s="1">
        <f t="shared" si="8"/>
        <v>42.27039572004368</v>
      </c>
      <c r="E87">
        <v>37045.993942699999</v>
      </c>
      <c r="F87" s="1">
        <f t="shared" si="9"/>
        <v>12.450736589071882</v>
      </c>
      <c r="G87">
        <v>11866.4016741</v>
      </c>
      <c r="H87" s="1">
        <f t="shared" si="10"/>
        <v>1.622445203704159</v>
      </c>
      <c r="J87" s="1"/>
    </row>
    <row r="88" spans="1:10" x14ac:dyDescent="0.2">
      <c r="A88" t="s">
        <v>10</v>
      </c>
      <c r="C88">
        <v>7604.20448098</v>
      </c>
      <c r="D88" s="1">
        <f t="shared" si="8"/>
        <v>39.911174521739845</v>
      </c>
      <c r="E88">
        <v>29386.269078400001</v>
      </c>
      <c r="F88" s="1">
        <f t="shared" si="9"/>
        <v>9.8763903108299296</v>
      </c>
      <c r="G88">
        <v>5973.2363009600003</v>
      </c>
      <c r="H88" s="1">
        <f t="shared" si="10"/>
        <v>0.81669648923452209</v>
      </c>
      <c r="J88" s="1"/>
    </row>
    <row r="89" spans="1:10" x14ac:dyDescent="0.2">
      <c r="A89" t="s">
        <v>11</v>
      </c>
      <c r="C89">
        <v>4850.3716162700002</v>
      </c>
      <c r="D89" s="1">
        <f t="shared" si="8"/>
        <v>25.457499013400675</v>
      </c>
      <c r="E89">
        <v>16479.6512769</v>
      </c>
      <c r="F89" s="1">
        <f t="shared" si="9"/>
        <v>5.5386230815080051</v>
      </c>
      <c r="G89">
        <v>2133.62132406</v>
      </c>
      <c r="H89" s="1">
        <f t="shared" si="10"/>
        <v>0.29172143155221597</v>
      </c>
      <c r="J89" s="1"/>
    </row>
    <row r="90" spans="1:10" x14ac:dyDescent="0.2">
      <c r="A90" t="s">
        <v>13</v>
      </c>
      <c r="D90" s="1">
        <f t="shared" si="8"/>
        <v>0</v>
      </c>
      <c r="F90" s="1">
        <f t="shared" si="9"/>
        <v>0</v>
      </c>
      <c r="H90" s="1">
        <f t="shared" si="10"/>
        <v>0</v>
      </c>
      <c r="J90" s="1"/>
    </row>
    <row r="91" spans="1:10" x14ac:dyDescent="0.2">
      <c r="D91" s="1"/>
      <c r="F91" s="1"/>
      <c r="H91" s="1"/>
      <c r="J91" s="1"/>
    </row>
    <row r="92" spans="1:10" x14ac:dyDescent="0.2">
      <c r="H92" s="1"/>
      <c r="J92" s="1"/>
    </row>
    <row r="93" spans="1:10" x14ac:dyDescent="0.2">
      <c r="C93" s="6" t="s">
        <v>22</v>
      </c>
      <c r="D93" s="6"/>
      <c r="H93" s="1"/>
      <c r="J93" s="1"/>
    </row>
    <row r="94" spans="1:10" x14ac:dyDescent="0.2">
      <c r="A94" t="s">
        <v>0</v>
      </c>
      <c r="C94">
        <v>69626.990712800005</v>
      </c>
      <c r="D94" s="1">
        <f>100*C94/69626.9907128</f>
        <v>100</v>
      </c>
      <c r="H94" s="1"/>
      <c r="J94" s="1"/>
    </row>
    <row r="95" spans="1:10" x14ac:dyDescent="0.2">
      <c r="A95" t="s">
        <v>1</v>
      </c>
      <c r="C95">
        <v>69447.306900399999</v>
      </c>
      <c r="D95" s="1">
        <f t="shared" ref="D95:D108" si="11">100*C95/69626.9907128</f>
        <v>99.741933680372355</v>
      </c>
      <c r="F95" s="1"/>
    </row>
    <row r="96" spans="1:10" x14ac:dyDescent="0.2">
      <c r="A96" t="s">
        <v>2</v>
      </c>
      <c r="C96">
        <v>67017.557742999998</v>
      </c>
      <c r="D96" s="1">
        <f t="shared" si="11"/>
        <v>96.252268060006358</v>
      </c>
      <c r="F96" s="1"/>
    </row>
    <row r="97" spans="1:6" x14ac:dyDescent="0.2">
      <c r="A97" t="s">
        <v>3</v>
      </c>
      <c r="C97">
        <v>66767.268603400007</v>
      </c>
      <c r="D97" s="1">
        <f t="shared" si="11"/>
        <v>95.892796629404998</v>
      </c>
      <c r="F97" s="1"/>
    </row>
    <row r="98" spans="1:6" x14ac:dyDescent="0.2">
      <c r="A98" t="s">
        <v>12</v>
      </c>
      <c r="C98">
        <v>66664.708369100001</v>
      </c>
      <c r="D98" s="1">
        <f t="shared" si="11"/>
        <v>95.745497093334194</v>
      </c>
      <c r="F98" s="1"/>
    </row>
    <row r="99" spans="1:6" x14ac:dyDescent="0.2">
      <c r="A99" t="s">
        <v>4</v>
      </c>
      <c r="C99">
        <v>48465.055797100002</v>
      </c>
      <c r="D99" s="1">
        <f t="shared" si="11"/>
        <v>69.60670754393287</v>
      </c>
      <c r="F99" s="1"/>
    </row>
    <row r="100" spans="1:6" x14ac:dyDescent="0.2">
      <c r="A100" t="s">
        <v>14</v>
      </c>
      <c r="C100">
        <v>44374.157659199998</v>
      </c>
      <c r="D100" s="1">
        <f t="shared" si="11"/>
        <v>63.731258819207298</v>
      </c>
      <c r="F100" s="1"/>
    </row>
    <row r="101" spans="1:6" x14ac:dyDescent="0.2">
      <c r="A101" t="s">
        <v>5</v>
      </c>
      <c r="C101">
        <v>38061.840226499997</v>
      </c>
      <c r="D101" s="1">
        <f t="shared" si="11"/>
        <v>54.66535295701474</v>
      </c>
      <c r="F101" s="1"/>
    </row>
    <row r="102" spans="1:6" x14ac:dyDescent="0.2">
      <c r="A102" t="s">
        <v>6</v>
      </c>
      <c r="C102">
        <v>33993.398912800003</v>
      </c>
      <c r="D102" s="1">
        <f t="shared" si="11"/>
        <v>48.822157276647552</v>
      </c>
      <c r="F102" s="1"/>
    </row>
    <row r="103" spans="1:6" x14ac:dyDescent="0.2">
      <c r="A103" t="s">
        <v>7</v>
      </c>
      <c r="C103">
        <v>25276.5993146</v>
      </c>
      <c r="D103" s="1">
        <f t="shared" si="11"/>
        <v>36.302874870553943</v>
      </c>
      <c r="F103" s="1"/>
    </row>
    <row r="104" spans="1:6" x14ac:dyDescent="0.2">
      <c r="A104" t="s">
        <v>8</v>
      </c>
      <c r="C104">
        <v>21635.094864300001</v>
      </c>
      <c r="D104" s="1">
        <f t="shared" si="11"/>
        <v>31.072856435144875</v>
      </c>
      <c r="F104" s="1"/>
    </row>
    <row r="105" spans="1:6" x14ac:dyDescent="0.2">
      <c r="A105" t="s">
        <v>9</v>
      </c>
      <c r="C105">
        <v>20635.915723400001</v>
      </c>
      <c r="D105" s="1">
        <f t="shared" si="11"/>
        <v>29.637810728485729</v>
      </c>
      <c r="F105" s="1"/>
    </row>
    <row r="106" spans="1:6" x14ac:dyDescent="0.2">
      <c r="A106" t="s">
        <v>10</v>
      </c>
      <c r="C106">
        <v>12768.402487699999</v>
      </c>
      <c r="D106" s="1">
        <f t="shared" si="11"/>
        <v>18.338294326646373</v>
      </c>
      <c r="F106" s="1"/>
    </row>
    <row r="107" spans="1:6" x14ac:dyDescent="0.2">
      <c r="A107" t="s">
        <v>11</v>
      </c>
      <c r="C107">
        <v>10585.6218505</v>
      </c>
      <c r="D107" s="1">
        <f t="shared" si="11"/>
        <v>15.203330981463735</v>
      </c>
      <c r="F107" s="1"/>
    </row>
    <row r="108" spans="1:6" x14ac:dyDescent="0.2">
      <c r="A108" t="s">
        <v>13</v>
      </c>
      <c r="D108" s="1">
        <f t="shared" si="11"/>
        <v>0</v>
      </c>
    </row>
    <row r="109" spans="1:6" x14ac:dyDescent="0.2">
      <c r="D109" s="1"/>
      <c r="F109" s="1"/>
    </row>
    <row r="110" spans="1:6" x14ac:dyDescent="0.2">
      <c r="D110" s="1"/>
      <c r="F110" s="1"/>
    </row>
    <row r="111" spans="1:6" x14ac:dyDescent="0.2">
      <c r="C111" s="6" t="s">
        <v>23</v>
      </c>
      <c r="D111" s="7"/>
      <c r="E111" s="6" t="s">
        <v>24</v>
      </c>
      <c r="F111" s="7"/>
    </row>
    <row r="112" spans="1:6" x14ac:dyDescent="0.2">
      <c r="A112" t="s">
        <v>0</v>
      </c>
      <c r="C112">
        <v>10403.523300499999</v>
      </c>
      <c r="D112" s="1">
        <f>100*C112/10403.5233005</f>
        <v>100</v>
      </c>
      <c r="E112">
        <v>221861.898009</v>
      </c>
      <c r="F112" s="1">
        <f>100*E112/221861.898009</f>
        <v>100</v>
      </c>
    </row>
    <row r="113" spans="1:6" x14ac:dyDescent="0.2">
      <c r="A113" t="s">
        <v>1</v>
      </c>
      <c r="C113">
        <v>10371.118579100001</v>
      </c>
      <c r="D113" s="1">
        <f t="shared" ref="D113:D126" si="12">100*C113/10403.5233005</f>
        <v>99.68852166267132</v>
      </c>
      <c r="E113">
        <v>221499.60814900001</v>
      </c>
      <c r="F113" s="1">
        <f t="shared" ref="F113:F126" si="13">100*E113/221861.898009</f>
        <v>99.836704786513053</v>
      </c>
    </row>
    <row r="114" spans="1:6" x14ac:dyDescent="0.2">
      <c r="A114" t="s">
        <v>2</v>
      </c>
      <c r="C114">
        <v>10076.4648163</v>
      </c>
      <c r="D114" s="1">
        <f t="shared" si="12"/>
        <v>96.856271911417934</v>
      </c>
      <c r="E114">
        <v>212252.491924</v>
      </c>
      <c r="F114" s="1">
        <f t="shared" si="13"/>
        <v>95.668744308402978</v>
      </c>
    </row>
    <row r="115" spans="1:6" x14ac:dyDescent="0.2">
      <c r="A115" t="s">
        <v>3</v>
      </c>
      <c r="C115">
        <v>9967.0613991600003</v>
      </c>
      <c r="D115" s="1">
        <f t="shared" si="12"/>
        <v>95.804672237154293</v>
      </c>
      <c r="E115">
        <v>211321.30360799999</v>
      </c>
      <c r="F115" s="1">
        <f t="shared" si="13"/>
        <v>95.249029015080168</v>
      </c>
    </row>
    <row r="116" spans="1:6" x14ac:dyDescent="0.2">
      <c r="A116" t="s">
        <v>12</v>
      </c>
      <c r="C116">
        <v>9923.4916219700008</v>
      </c>
      <c r="D116" s="1">
        <f t="shared" si="12"/>
        <v>95.385873951885827</v>
      </c>
      <c r="E116">
        <v>211044.22618999999</v>
      </c>
      <c r="F116" s="1">
        <f t="shared" si="13"/>
        <v>95.124141677287383</v>
      </c>
    </row>
    <row r="117" spans="1:6" x14ac:dyDescent="0.2">
      <c r="A117" t="s">
        <v>4</v>
      </c>
      <c r="C117">
        <v>9850.8519675700009</v>
      </c>
      <c r="D117" s="1">
        <f t="shared" si="12"/>
        <v>94.687652279267382</v>
      </c>
      <c r="E117">
        <v>184567.16661099999</v>
      </c>
      <c r="F117" s="1">
        <f t="shared" si="13"/>
        <v>83.190114331174115</v>
      </c>
    </row>
    <row r="118" spans="1:6" x14ac:dyDescent="0.2">
      <c r="A118" t="s">
        <v>14</v>
      </c>
      <c r="C118">
        <v>9298.5054746299993</v>
      </c>
      <c r="D118" s="1">
        <f t="shared" si="12"/>
        <v>89.378426962172597</v>
      </c>
      <c r="E118">
        <v>174018.481004</v>
      </c>
      <c r="F118" s="1">
        <f t="shared" si="13"/>
        <v>78.435496390164673</v>
      </c>
    </row>
    <row r="119" spans="1:6" x14ac:dyDescent="0.2">
      <c r="A119" t="s">
        <v>5</v>
      </c>
      <c r="C119">
        <v>9297.4975759400004</v>
      </c>
      <c r="D119" s="1">
        <f t="shared" si="12"/>
        <v>89.368738910722271</v>
      </c>
      <c r="E119">
        <v>130131.13852399999</v>
      </c>
      <c r="F119" s="1">
        <f t="shared" si="13"/>
        <v>58.654117580262081</v>
      </c>
    </row>
    <row r="120" spans="1:6" x14ac:dyDescent="0.2">
      <c r="A120" t="s">
        <v>6</v>
      </c>
      <c r="C120">
        <v>9297.4975759400004</v>
      </c>
      <c r="D120" s="1">
        <f t="shared" si="12"/>
        <v>89.368738910722271</v>
      </c>
      <c r="E120">
        <v>114544.483156</v>
      </c>
      <c r="F120" s="1">
        <f t="shared" si="13"/>
        <v>51.628731289116359</v>
      </c>
    </row>
    <row r="121" spans="1:6" x14ac:dyDescent="0.2">
      <c r="A121" t="s">
        <v>7</v>
      </c>
      <c r="C121">
        <v>8732.6620294200002</v>
      </c>
      <c r="D121" s="1">
        <f t="shared" si="12"/>
        <v>83.939467209155026</v>
      </c>
      <c r="E121">
        <v>49039.502360999999</v>
      </c>
      <c r="F121" s="1">
        <f t="shared" si="13"/>
        <v>22.103616168924454</v>
      </c>
    </row>
    <row r="122" spans="1:6" x14ac:dyDescent="0.2">
      <c r="A122" t="s">
        <v>8</v>
      </c>
      <c r="C122">
        <v>7593.6054113800001</v>
      </c>
      <c r="D122" s="1">
        <f t="shared" si="12"/>
        <v>72.990708936222092</v>
      </c>
      <c r="E122">
        <v>42199.071568699997</v>
      </c>
      <c r="F122" s="1">
        <f t="shared" si="13"/>
        <v>19.020423041268746</v>
      </c>
    </row>
    <row r="123" spans="1:6" x14ac:dyDescent="0.2">
      <c r="A123" t="s">
        <v>9</v>
      </c>
      <c r="C123">
        <v>7542.9962634699996</v>
      </c>
      <c r="D123" s="1">
        <f t="shared" si="12"/>
        <v>72.504247316940024</v>
      </c>
      <c r="E123">
        <v>40437.365836199999</v>
      </c>
      <c r="F123" s="1">
        <f t="shared" si="13"/>
        <v>18.226367933875526</v>
      </c>
    </row>
    <row r="124" spans="1:6" x14ac:dyDescent="0.2">
      <c r="A124" t="s">
        <v>10</v>
      </c>
      <c r="C124">
        <v>7143.4407468700001</v>
      </c>
      <c r="D124" s="1">
        <f t="shared" si="12"/>
        <v>68.663668456691809</v>
      </c>
      <c r="E124">
        <v>27049.388113699999</v>
      </c>
      <c r="F124" s="1">
        <f t="shared" si="13"/>
        <v>12.191993468208191</v>
      </c>
    </row>
    <row r="125" spans="1:6" x14ac:dyDescent="0.2">
      <c r="A125" t="s">
        <v>11</v>
      </c>
      <c r="C125">
        <v>4625.7953704900001</v>
      </c>
      <c r="D125" s="1">
        <f t="shared" si="12"/>
        <v>44.463738263244743</v>
      </c>
      <c r="E125">
        <v>18964.108374899999</v>
      </c>
      <c r="F125" s="1">
        <f t="shared" si="13"/>
        <v>8.5477085272797524</v>
      </c>
    </row>
    <row r="126" spans="1:6" x14ac:dyDescent="0.2">
      <c r="A126" t="s">
        <v>13</v>
      </c>
      <c r="D126" s="1">
        <f t="shared" si="12"/>
        <v>0</v>
      </c>
      <c r="F126" s="1">
        <f t="shared" si="13"/>
        <v>0</v>
      </c>
    </row>
    <row r="127" spans="1:6" x14ac:dyDescent="0.2">
      <c r="D127" s="1"/>
      <c r="F127" s="1"/>
    </row>
    <row r="128" spans="1:6" x14ac:dyDescent="0.2">
      <c r="D128" s="1"/>
      <c r="F128" s="1"/>
    </row>
    <row r="129" spans="1:6" x14ac:dyDescent="0.2">
      <c r="C129" s="6" t="s">
        <v>25</v>
      </c>
      <c r="D129" s="6"/>
      <c r="E129" s="6" t="s">
        <v>26</v>
      </c>
      <c r="F129" s="6"/>
    </row>
    <row r="130" spans="1:6" x14ac:dyDescent="0.2">
      <c r="A130" t="s">
        <v>0</v>
      </c>
      <c r="C130">
        <v>218167.522149</v>
      </c>
      <c r="D130" s="1">
        <f>100*C130/218167.522149</f>
        <v>100</v>
      </c>
      <c r="E130">
        <v>242541.080896</v>
      </c>
      <c r="F130" s="1">
        <f>100*E130/242541.080896</f>
        <v>100</v>
      </c>
    </row>
    <row r="131" spans="1:6" x14ac:dyDescent="0.2">
      <c r="A131" t="s">
        <v>1</v>
      </c>
      <c r="C131">
        <v>217693.903792</v>
      </c>
      <c r="D131" s="1">
        <f t="shared" ref="D131:D144" si="14">100*C131/218167.522149</f>
        <v>99.78291069526081</v>
      </c>
      <c r="E131">
        <v>242204.26735800001</v>
      </c>
      <c r="F131" s="1">
        <f t="shared" ref="F131:F144" si="15">100*E131/242541.080896</f>
        <v>99.861131344531117</v>
      </c>
    </row>
    <row r="132" spans="1:6" x14ac:dyDescent="0.2">
      <c r="A132" t="s">
        <v>2</v>
      </c>
      <c r="C132">
        <v>211071.26087</v>
      </c>
      <c r="D132" s="1">
        <f t="shared" si="14"/>
        <v>96.747333787769975</v>
      </c>
      <c r="E132">
        <v>232295.866194</v>
      </c>
      <c r="F132" s="1">
        <f t="shared" si="15"/>
        <v>95.775884784486038</v>
      </c>
    </row>
    <row r="133" spans="1:6" x14ac:dyDescent="0.2">
      <c r="A133" t="s">
        <v>3</v>
      </c>
      <c r="C133">
        <v>209676.06189300001</v>
      </c>
      <c r="D133" s="1">
        <f t="shared" si="14"/>
        <v>96.10782568717967</v>
      </c>
      <c r="E133">
        <v>231563.768098</v>
      </c>
      <c r="F133" s="1">
        <f t="shared" si="15"/>
        <v>95.474039796702726</v>
      </c>
    </row>
    <row r="134" spans="1:6" x14ac:dyDescent="0.2">
      <c r="A134" t="s">
        <v>12</v>
      </c>
      <c r="C134">
        <v>209271.45044399999</v>
      </c>
      <c r="D134" s="1">
        <f t="shared" si="14"/>
        <v>95.922366621130564</v>
      </c>
      <c r="E134">
        <v>231292.45427700001</v>
      </c>
      <c r="F134" s="1">
        <f t="shared" si="15"/>
        <v>95.36217675890407</v>
      </c>
    </row>
    <row r="135" spans="1:6" x14ac:dyDescent="0.2">
      <c r="A135" t="s">
        <v>4</v>
      </c>
      <c r="C135">
        <v>206471.01816599999</v>
      </c>
      <c r="D135" s="1">
        <f t="shared" si="14"/>
        <v>94.638751053416769</v>
      </c>
      <c r="E135">
        <v>194078.02671599999</v>
      </c>
      <c r="F135" s="1">
        <f t="shared" si="15"/>
        <v>80.018620350430183</v>
      </c>
    </row>
    <row r="136" spans="1:6" x14ac:dyDescent="0.2">
      <c r="A136" t="s">
        <v>14</v>
      </c>
      <c r="C136">
        <v>195963.43006799999</v>
      </c>
      <c r="D136" s="1">
        <f t="shared" si="14"/>
        <v>89.8224575948406</v>
      </c>
      <c r="E136">
        <v>182338.55309</v>
      </c>
      <c r="F136" s="1">
        <f t="shared" si="15"/>
        <v>75.178420256230964</v>
      </c>
    </row>
    <row r="137" spans="1:6" x14ac:dyDescent="0.2">
      <c r="A137" t="s">
        <v>5</v>
      </c>
      <c r="C137">
        <v>195592.44558900001</v>
      </c>
      <c r="D137" s="1">
        <f t="shared" si="14"/>
        <v>89.652411899979285</v>
      </c>
      <c r="E137">
        <v>123626.24333899999</v>
      </c>
      <c r="F137" s="1">
        <f t="shared" si="15"/>
        <v>50.971259335654608</v>
      </c>
    </row>
    <row r="138" spans="1:6" x14ac:dyDescent="0.2">
      <c r="A138" t="s">
        <v>6</v>
      </c>
      <c r="C138">
        <v>195355.78714900001</v>
      </c>
      <c r="D138" s="1">
        <f t="shared" si="14"/>
        <v>89.543936340616071</v>
      </c>
      <c r="E138">
        <v>104722.327771</v>
      </c>
      <c r="F138" s="1">
        <f t="shared" si="15"/>
        <v>43.177150602336205</v>
      </c>
    </row>
    <row r="139" spans="1:6" x14ac:dyDescent="0.2">
      <c r="A139" t="s">
        <v>7</v>
      </c>
      <c r="C139">
        <v>165137.254736</v>
      </c>
      <c r="D139" s="1">
        <f t="shared" si="14"/>
        <v>75.692868081078373</v>
      </c>
      <c r="E139">
        <v>33374.375747600003</v>
      </c>
      <c r="F139" s="1">
        <f t="shared" si="15"/>
        <v>13.760298100555886</v>
      </c>
    </row>
    <row r="140" spans="1:6" x14ac:dyDescent="0.2">
      <c r="A140" t="s">
        <v>8</v>
      </c>
      <c r="C140">
        <v>141300.29116299999</v>
      </c>
      <c r="D140" s="1">
        <f t="shared" si="14"/>
        <v>64.76687720113415</v>
      </c>
      <c r="E140">
        <v>28654.3768471</v>
      </c>
      <c r="F140" s="1">
        <f t="shared" si="15"/>
        <v>11.81423647542282</v>
      </c>
    </row>
    <row r="141" spans="1:6" x14ac:dyDescent="0.2">
      <c r="A141" t="s">
        <v>9</v>
      </c>
      <c r="C141">
        <v>138437.00304099999</v>
      </c>
      <c r="D141" s="1">
        <f t="shared" si="14"/>
        <v>63.45445081713531</v>
      </c>
      <c r="E141">
        <v>27011.479810699999</v>
      </c>
      <c r="F141" s="1">
        <f t="shared" si="15"/>
        <v>11.136867911577561</v>
      </c>
    </row>
    <row r="142" spans="1:6" x14ac:dyDescent="0.2">
      <c r="A142" t="s">
        <v>10</v>
      </c>
      <c r="C142">
        <v>108288.35915</v>
      </c>
      <c r="D142" s="1">
        <f t="shared" si="14"/>
        <v>49.635416895849069</v>
      </c>
      <c r="E142">
        <v>16734.154888199999</v>
      </c>
      <c r="F142" s="1">
        <f t="shared" si="15"/>
        <v>6.8995136107996045</v>
      </c>
    </row>
    <row r="143" spans="1:6" x14ac:dyDescent="0.2">
      <c r="A143" t="s">
        <v>11</v>
      </c>
      <c r="C143">
        <v>75922.924414900001</v>
      </c>
      <c r="D143" s="1">
        <f t="shared" si="14"/>
        <v>34.800287259552583</v>
      </c>
      <c r="E143">
        <v>11813.329684</v>
      </c>
      <c r="F143" s="1">
        <f t="shared" si="15"/>
        <v>4.8706510420251155</v>
      </c>
    </row>
    <row r="144" spans="1:6" x14ac:dyDescent="0.2">
      <c r="A144" t="s">
        <v>13</v>
      </c>
      <c r="D144" s="1">
        <f t="shared" si="14"/>
        <v>0</v>
      </c>
      <c r="F144" s="1">
        <f t="shared" si="15"/>
        <v>0</v>
      </c>
    </row>
    <row r="147" spans="1:3" x14ac:dyDescent="0.2">
      <c r="B147" s="6" t="s">
        <v>32</v>
      </c>
      <c r="C147" s="6"/>
    </row>
    <row r="148" spans="1:3" x14ac:dyDescent="0.2">
      <c r="A148" t="s">
        <v>0</v>
      </c>
      <c r="B148">
        <v>237947.76581099999</v>
      </c>
      <c r="C148" s="1">
        <f>100*B148/237947.765811</f>
        <v>100</v>
      </c>
    </row>
    <row r="149" spans="1:3" x14ac:dyDescent="0.2">
      <c r="A149" t="s">
        <v>1</v>
      </c>
      <c r="B149">
        <v>187324.85914700001</v>
      </c>
      <c r="C149" s="1">
        <f t="shared" ref="C149:C162" si="16">100*B149/237947.765811</f>
        <v>78.725201940240382</v>
      </c>
    </row>
    <row r="150" spans="1:3" x14ac:dyDescent="0.2">
      <c r="A150" t="s">
        <v>2</v>
      </c>
      <c r="B150">
        <v>168783.75338800001</v>
      </c>
      <c r="C150" s="1">
        <f t="shared" si="16"/>
        <v>70.933111228312015</v>
      </c>
    </row>
    <row r="151" spans="1:3" x14ac:dyDescent="0.2">
      <c r="A151" t="s">
        <v>3</v>
      </c>
      <c r="B151">
        <v>168162.00903799999</v>
      </c>
      <c r="C151" s="1">
        <f t="shared" si="16"/>
        <v>70.671816759805068</v>
      </c>
    </row>
    <row r="152" spans="1:3" x14ac:dyDescent="0.2">
      <c r="A152" t="s">
        <v>12</v>
      </c>
      <c r="B152">
        <v>167921.68680200001</v>
      </c>
      <c r="C152" s="1">
        <f t="shared" si="16"/>
        <v>70.570818864245553</v>
      </c>
    </row>
    <row r="153" spans="1:3" x14ac:dyDescent="0.2">
      <c r="A153" t="s">
        <v>4</v>
      </c>
      <c r="B153">
        <v>130303.274728</v>
      </c>
      <c r="C153" s="1">
        <f t="shared" si="16"/>
        <v>54.761293632611306</v>
      </c>
    </row>
    <row r="154" spans="1:3" x14ac:dyDescent="0.2">
      <c r="A154" t="s">
        <v>14</v>
      </c>
      <c r="B154">
        <v>119113.63778200001</v>
      </c>
      <c r="C154" s="1">
        <f t="shared" si="16"/>
        <v>50.058733426650882</v>
      </c>
    </row>
    <row r="155" spans="1:3" x14ac:dyDescent="0.2">
      <c r="A155" t="s">
        <v>5</v>
      </c>
      <c r="B155">
        <v>98570.035483300002</v>
      </c>
      <c r="C155" s="1">
        <f t="shared" si="16"/>
        <v>41.425072913520602</v>
      </c>
    </row>
    <row r="156" spans="1:3" x14ac:dyDescent="0.2">
      <c r="A156" t="s">
        <v>6</v>
      </c>
      <c r="B156">
        <v>87765.261004700005</v>
      </c>
      <c r="C156" s="1">
        <f t="shared" si="16"/>
        <v>36.884255124467636</v>
      </c>
    </row>
    <row r="157" spans="1:3" x14ac:dyDescent="0.2">
      <c r="A157" t="s">
        <v>7</v>
      </c>
      <c r="B157">
        <v>60823.549183100004</v>
      </c>
      <c r="C157" s="1">
        <f t="shared" si="16"/>
        <v>25.561723168862056</v>
      </c>
    </row>
    <row r="158" spans="1:3" x14ac:dyDescent="0.2">
      <c r="A158" t="s">
        <v>8</v>
      </c>
      <c r="B158">
        <v>52038.810898600001</v>
      </c>
      <c r="C158" s="1">
        <f t="shared" si="16"/>
        <v>21.869846401471996</v>
      </c>
    </row>
    <row r="159" spans="1:3" x14ac:dyDescent="0.2">
      <c r="A159" t="s">
        <v>9</v>
      </c>
      <c r="B159">
        <v>47580.394943599997</v>
      </c>
      <c r="C159" s="1">
        <f t="shared" si="16"/>
        <v>19.996151164282303</v>
      </c>
    </row>
    <row r="160" spans="1:3" x14ac:dyDescent="0.2">
      <c r="A160" t="s">
        <v>10</v>
      </c>
      <c r="B160">
        <v>26961.282635700001</v>
      </c>
      <c r="C160" s="1">
        <f t="shared" si="16"/>
        <v>11.330756791856214</v>
      </c>
    </row>
    <row r="161" spans="1:5" x14ac:dyDescent="0.2">
      <c r="A161" t="s">
        <v>11</v>
      </c>
      <c r="B161">
        <v>19639.972559099999</v>
      </c>
      <c r="C161" s="1">
        <f t="shared" si="16"/>
        <v>8.2539008055658201</v>
      </c>
    </row>
    <row r="162" spans="1:5" x14ac:dyDescent="0.2">
      <c r="A162" t="s">
        <v>13</v>
      </c>
      <c r="C162" s="1">
        <f t="shared" si="16"/>
        <v>0</v>
      </c>
    </row>
    <row r="165" spans="1:5" x14ac:dyDescent="0.2">
      <c r="A165" t="s">
        <v>33</v>
      </c>
      <c r="B165" t="s">
        <v>51</v>
      </c>
      <c r="C165" t="s">
        <v>52</v>
      </c>
      <c r="D165" t="s">
        <v>53</v>
      </c>
      <c r="E165" t="s">
        <v>54</v>
      </c>
    </row>
    <row r="166" spans="1:5" x14ac:dyDescent="0.2">
      <c r="A166" t="s">
        <v>34</v>
      </c>
      <c r="B166">
        <v>21.1</v>
      </c>
      <c r="C166">
        <v>22.1</v>
      </c>
      <c r="D166">
        <f>B166-C166</f>
        <v>-1</v>
      </c>
      <c r="E166" s="5">
        <f>D166/C166</f>
        <v>-4.5248868778280542E-2</v>
      </c>
    </row>
    <row r="167" spans="1:5" x14ac:dyDescent="0.2">
      <c r="A167" t="s">
        <v>35</v>
      </c>
      <c r="B167">
        <v>9.6</v>
      </c>
      <c r="C167">
        <v>11</v>
      </c>
      <c r="D167">
        <f t="shared" ref="D167:D182" si="17">B167-C167</f>
        <v>-1.4000000000000004</v>
      </c>
      <c r="E167" s="5">
        <f t="shared" ref="E167:E182" si="18">D167/C167</f>
        <v>-0.12727272727272732</v>
      </c>
    </row>
    <row r="168" spans="1:5" x14ac:dyDescent="0.2">
      <c r="A168" t="s">
        <v>36</v>
      </c>
      <c r="B168">
        <v>25.1</v>
      </c>
      <c r="C168">
        <v>23.2</v>
      </c>
      <c r="D168">
        <f t="shared" si="17"/>
        <v>1.9000000000000021</v>
      </c>
      <c r="E168" s="5">
        <f t="shared" si="18"/>
        <v>8.1896551724138025E-2</v>
      </c>
    </row>
    <row r="169" spans="1:5" x14ac:dyDescent="0.2">
      <c r="A169" t="s">
        <v>37</v>
      </c>
      <c r="B169">
        <v>14.6</v>
      </c>
      <c r="C169">
        <v>16.899999999999999</v>
      </c>
      <c r="D169">
        <f t="shared" si="17"/>
        <v>-2.2999999999999989</v>
      </c>
      <c r="E169" s="5">
        <f t="shared" si="18"/>
        <v>-0.13609467455621296</v>
      </c>
    </row>
    <row r="170" spans="1:5" x14ac:dyDescent="0.2">
      <c r="A170" t="s">
        <v>38</v>
      </c>
      <c r="B170">
        <v>6.9</v>
      </c>
      <c r="C170">
        <v>7.3</v>
      </c>
      <c r="D170">
        <f t="shared" si="17"/>
        <v>-0.39999999999999947</v>
      </c>
      <c r="E170" s="5">
        <f t="shared" si="18"/>
        <v>-5.4794520547945133E-2</v>
      </c>
    </row>
    <row r="171" spans="1:5" x14ac:dyDescent="0.2">
      <c r="A171" t="s">
        <v>39</v>
      </c>
      <c r="B171">
        <v>0.31</v>
      </c>
      <c r="C171">
        <v>0.37</v>
      </c>
      <c r="D171">
        <f t="shared" si="17"/>
        <v>-0.06</v>
      </c>
      <c r="E171" s="5">
        <f t="shared" si="18"/>
        <v>-0.16216216216216217</v>
      </c>
    </row>
    <row r="172" spans="1:5" x14ac:dyDescent="0.2">
      <c r="A172" t="s">
        <v>40</v>
      </c>
      <c r="B172">
        <v>32.9</v>
      </c>
      <c r="C172">
        <v>34.799999999999997</v>
      </c>
      <c r="D172">
        <f t="shared" si="17"/>
        <v>-1.8999999999999986</v>
      </c>
      <c r="E172" s="5">
        <f t="shared" si="18"/>
        <v>-5.4597701149425248E-2</v>
      </c>
    </row>
    <row r="173" spans="1:5" x14ac:dyDescent="0.2">
      <c r="A173" t="s">
        <v>41</v>
      </c>
      <c r="B173">
        <v>4.5</v>
      </c>
      <c r="C173">
        <v>4.87</v>
      </c>
      <c r="D173">
        <f t="shared" si="17"/>
        <v>-0.37000000000000011</v>
      </c>
      <c r="E173" s="5">
        <f t="shared" si="18"/>
        <v>-7.5975359342915827E-2</v>
      </c>
    </row>
    <row r="174" spans="1:5" x14ac:dyDescent="0.2">
      <c r="A174" t="s">
        <v>42</v>
      </c>
      <c r="B174">
        <v>42.9</v>
      </c>
      <c r="C174">
        <v>44.5</v>
      </c>
      <c r="D174">
        <f t="shared" si="17"/>
        <v>-1.6000000000000014</v>
      </c>
      <c r="E174" s="5">
        <f t="shared" si="18"/>
        <v>-3.5955056179775312E-2</v>
      </c>
    </row>
    <row r="175" spans="1:5" x14ac:dyDescent="0.2">
      <c r="A175" t="s">
        <v>43</v>
      </c>
      <c r="B175">
        <v>7.7</v>
      </c>
      <c r="C175">
        <v>8.5500000000000007</v>
      </c>
      <c r="D175">
        <f t="shared" si="17"/>
        <v>-0.85000000000000053</v>
      </c>
      <c r="E175" s="5">
        <f t="shared" si="18"/>
        <v>-9.9415204678362623E-2</v>
      </c>
    </row>
    <row r="176" spans="1:5" x14ac:dyDescent="0.2">
      <c r="A176" t="s">
        <v>44</v>
      </c>
      <c r="B176">
        <v>40.1</v>
      </c>
      <c r="C176">
        <v>39.799999999999997</v>
      </c>
      <c r="D176">
        <f t="shared" si="17"/>
        <v>0.30000000000000426</v>
      </c>
      <c r="E176" s="5">
        <f t="shared" si="18"/>
        <v>7.5376884422111625E-3</v>
      </c>
    </row>
    <row r="177" spans="1:5" x14ac:dyDescent="0.2">
      <c r="A177" t="s">
        <v>45</v>
      </c>
      <c r="B177">
        <v>5.7</v>
      </c>
      <c r="C177">
        <v>6.26</v>
      </c>
      <c r="D177">
        <f t="shared" si="17"/>
        <v>-0.55999999999999961</v>
      </c>
      <c r="E177" s="5">
        <f t="shared" si="18"/>
        <v>-8.9456869009584605E-2</v>
      </c>
    </row>
    <row r="178" spans="1:5" x14ac:dyDescent="0.2">
      <c r="A178" t="s">
        <v>46</v>
      </c>
      <c r="B178">
        <v>23.8</v>
      </c>
      <c r="C178">
        <v>25.5</v>
      </c>
      <c r="D178">
        <f t="shared" si="17"/>
        <v>-1.6999999999999993</v>
      </c>
      <c r="E178" s="5">
        <f t="shared" si="18"/>
        <v>-6.6666666666666638E-2</v>
      </c>
    </row>
    <row r="179" spans="1:5" x14ac:dyDescent="0.2">
      <c r="A179" t="s">
        <v>47</v>
      </c>
      <c r="B179">
        <v>4.2</v>
      </c>
      <c r="C179">
        <v>5.54</v>
      </c>
      <c r="D179">
        <f t="shared" si="17"/>
        <v>-1.3399999999999999</v>
      </c>
      <c r="E179" s="5">
        <f t="shared" si="18"/>
        <v>-0.2418772563176895</v>
      </c>
    </row>
    <row r="180" spans="1:5" x14ac:dyDescent="0.2">
      <c r="A180" t="s">
        <v>48</v>
      </c>
      <c r="B180">
        <v>0.27</v>
      </c>
      <c r="C180">
        <v>0.28999999999999998</v>
      </c>
      <c r="D180">
        <f t="shared" si="17"/>
        <v>-1.9999999999999962E-2</v>
      </c>
      <c r="E180" s="5">
        <f t="shared" si="18"/>
        <v>-6.8965517241379184E-2</v>
      </c>
    </row>
    <row r="181" spans="1:5" x14ac:dyDescent="0.2">
      <c r="A181" t="s">
        <v>49</v>
      </c>
      <c r="B181">
        <v>20.5</v>
      </c>
      <c r="C181">
        <v>15.2</v>
      </c>
      <c r="D181">
        <f t="shared" si="17"/>
        <v>5.3000000000000007</v>
      </c>
      <c r="E181" s="5">
        <f t="shared" si="18"/>
        <v>0.34868421052631587</v>
      </c>
    </row>
    <row r="182" spans="1:5" x14ac:dyDescent="0.2">
      <c r="A182" t="s">
        <v>50</v>
      </c>
      <c r="B182">
        <v>9.4</v>
      </c>
      <c r="C182">
        <v>8.3000000000000007</v>
      </c>
      <c r="D182">
        <f t="shared" si="17"/>
        <v>1.0999999999999996</v>
      </c>
      <c r="E182" s="5">
        <f t="shared" si="18"/>
        <v>0.13253012048192767</v>
      </c>
    </row>
  </sheetData>
  <mergeCells count="22">
    <mergeCell ref="B147:C147"/>
    <mergeCell ref="C129:D129"/>
    <mergeCell ref="E129:F129"/>
    <mergeCell ref="E111:F111"/>
    <mergeCell ref="C57:D57"/>
    <mergeCell ref="E57:F57"/>
    <mergeCell ref="C75:D75"/>
    <mergeCell ref="E75:F75"/>
    <mergeCell ref="C93:D93"/>
    <mergeCell ref="I78:J78"/>
    <mergeCell ref="G41:H41"/>
    <mergeCell ref="I41:J41"/>
    <mergeCell ref="G75:H75"/>
    <mergeCell ref="C111:D111"/>
    <mergeCell ref="I3:J3"/>
    <mergeCell ref="C39:D39"/>
    <mergeCell ref="E39:F39"/>
    <mergeCell ref="C3:D3"/>
    <mergeCell ref="E3:F3"/>
    <mergeCell ref="G3:H3"/>
    <mergeCell ref="C21:D21"/>
    <mergeCell ref="E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Eshwen Bhal</cp:lastModifiedBy>
  <dcterms:created xsi:type="dcterms:W3CDTF">2017-09-25T13:50:30Z</dcterms:created>
  <dcterms:modified xsi:type="dcterms:W3CDTF">2018-02-21T16:05:00Z</dcterms:modified>
</cp:coreProperties>
</file>